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FEC79826-20DF-465F-9FD5-30C3F2DF0301}" xr6:coauthVersionLast="45" xr6:coauthVersionMax="47" xr10:uidLastSave="{00000000-0000-0000-0000-000000000000}"/>
  <bookViews>
    <workbookView xWindow="4635" yWindow="4155" windowWidth="26025" windowHeight="17910" activeTab="5" xr2:uid="{4A7477AA-BE08-4E7C-AEF1-FC3B0656E4FB}"/>
  </bookViews>
  <sheets>
    <sheet name="note-1" sheetId="2" r:id="rId1"/>
    <sheet name="note-2" sheetId="1" r:id="rId2"/>
    <sheet name="note-3" sheetId="3" r:id="rId3"/>
    <sheet name="note-4" sheetId="5" r:id="rId4"/>
    <sheet name="note-5" sheetId="7" r:id="rId5"/>
    <sheet name="data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7" l="1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H37" i="7"/>
  <c r="G37" i="7"/>
  <c r="E37" i="7"/>
  <c r="D37" i="7"/>
  <c r="C37" i="7"/>
  <c r="B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L128" i="3" l="1"/>
  <c r="L127" i="3"/>
  <c r="L126" i="3"/>
  <c r="L125" i="3"/>
  <c r="L124" i="3"/>
  <c r="L123" i="3"/>
  <c r="L122" i="3"/>
  <c r="L121" i="3"/>
  <c r="L120" i="3"/>
  <c r="L119" i="3"/>
  <c r="L118" i="3"/>
  <c r="L117" i="3"/>
  <c r="M134" i="3" l="1"/>
  <c r="K134" i="3"/>
  <c r="J134" i="3"/>
  <c r="H134" i="3"/>
  <c r="F134" i="3"/>
  <c r="E134" i="3"/>
  <c r="D134" i="3"/>
  <c r="M132" i="3"/>
  <c r="K132" i="3"/>
  <c r="J132" i="3"/>
  <c r="H132" i="3"/>
  <c r="F132" i="3"/>
  <c r="E132" i="3"/>
  <c r="D132" i="3"/>
  <c r="B132" i="3"/>
  <c r="B134" i="3"/>
  <c r="M138" i="3"/>
  <c r="K138" i="3"/>
  <c r="J138" i="3"/>
  <c r="F138" i="3"/>
  <c r="E138" i="3"/>
  <c r="D138" i="3"/>
  <c r="B138" i="3"/>
  <c r="M127" i="3"/>
  <c r="K127" i="3"/>
  <c r="J127" i="3"/>
  <c r="I127" i="3"/>
  <c r="H127" i="3"/>
  <c r="G127" i="3"/>
  <c r="F127" i="3"/>
  <c r="E127" i="3"/>
  <c r="D127" i="3"/>
  <c r="C127" i="3"/>
  <c r="B127" i="3"/>
  <c r="M126" i="3"/>
  <c r="K126" i="3"/>
  <c r="J126" i="3"/>
  <c r="I126" i="3"/>
  <c r="H126" i="3"/>
  <c r="G126" i="3"/>
  <c r="F126" i="3"/>
  <c r="E126" i="3"/>
  <c r="D126" i="3"/>
  <c r="C126" i="3"/>
  <c r="B126" i="3"/>
  <c r="M125" i="3"/>
  <c r="K125" i="3"/>
  <c r="J125" i="3"/>
  <c r="I125" i="3"/>
  <c r="H125" i="3"/>
  <c r="G125" i="3"/>
  <c r="F125" i="3"/>
  <c r="E125" i="3"/>
  <c r="D125" i="3"/>
  <c r="C125" i="3"/>
  <c r="B125" i="3"/>
  <c r="M124" i="3"/>
  <c r="K124" i="3"/>
  <c r="J124" i="3"/>
  <c r="I124" i="3"/>
  <c r="H124" i="3"/>
  <c r="G124" i="3"/>
  <c r="F124" i="3"/>
  <c r="E124" i="3"/>
  <c r="D124" i="3"/>
  <c r="C124" i="3"/>
  <c r="B124" i="3"/>
  <c r="M123" i="3"/>
  <c r="K123" i="3"/>
  <c r="J123" i="3"/>
  <c r="I123" i="3"/>
  <c r="H123" i="3"/>
  <c r="G123" i="3"/>
  <c r="F123" i="3"/>
  <c r="E123" i="3"/>
  <c r="D123" i="3"/>
  <c r="C123" i="3"/>
  <c r="B123" i="3"/>
  <c r="M122" i="3"/>
  <c r="K122" i="3"/>
  <c r="J122" i="3"/>
  <c r="I122" i="3"/>
  <c r="H122" i="3"/>
  <c r="G122" i="3"/>
  <c r="F122" i="3"/>
  <c r="E122" i="3"/>
  <c r="D122" i="3"/>
  <c r="C122" i="3"/>
  <c r="B122" i="3"/>
  <c r="M121" i="3"/>
  <c r="K121" i="3"/>
  <c r="J121" i="3"/>
  <c r="I121" i="3"/>
  <c r="H121" i="3"/>
  <c r="G121" i="3"/>
  <c r="F121" i="3"/>
  <c r="E121" i="3"/>
  <c r="D121" i="3"/>
  <c r="C121" i="3"/>
  <c r="B121" i="3"/>
  <c r="M120" i="3"/>
  <c r="K120" i="3"/>
  <c r="J120" i="3"/>
  <c r="I120" i="3"/>
  <c r="H120" i="3"/>
  <c r="G120" i="3"/>
  <c r="F120" i="3"/>
  <c r="E120" i="3"/>
  <c r="D120" i="3"/>
  <c r="C120" i="3"/>
  <c r="B120" i="3"/>
  <c r="M119" i="3"/>
  <c r="K119" i="3"/>
  <c r="J119" i="3"/>
  <c r="I119" i="3"/>
  <c r="H119" i="3"/>
  <c r="G119" i="3"/>
  <c r="F119" i="3"/>
  <c r="E119" i="3"/>
  <c r="D119" i="3"/>
  <c r="C119" i="3"/>
  <c r="B119" i="3"/>
  <c r="M118" i="3"/>
  <c r="K118" i="3"/>
  <c r="J118" i="3"/>
  <c r="I118" i="3"/>
  <c r="H118" i="3"/>
  <c r="G118" i="3"/>
  <c r="F118" i="3"/>
  <c r="E118" i="3"/>
  <c r="D118" i="3"/>
  <c r="C118" i="3"/>
  <c r="B118" i="3"/>
  <c r="M117" i="3"/>
  <c r="K117" i="3"/>
  <c r="J117" i="3"/>
  <c r="I117" i="3"/>
  <c r="H117" i="3"/>
  <c r="G117" i="3"/>
  <c r="F117" i="3"/>
  <c r="E117" i="3"/>
  <c r="D117" i="3"/>
  <c r="C117" i="3"/>
  <c r="B117" i="3"/>
  <c r="M128" i="3"/>
  <c r="K128" i="3"/>
  <c r="J128" i="3"/>
  <c r="I128" i="3"/>
  <c r="H128" i="3"/>
  <c r="G128" i="3"/>
  <c r="F128" i="3"/>
  <c r="E128" i="3"/>
  <c r="D128" i="3"/>
  <c r="C128" i="3"/>
  <c r="B128" i="3"/>
  <c r="M137" i="3"/>
  <c r="M136" i="3"/>
  <c r="M135" i="3"/>
  <c r="M133" i="3"/>
  <c r="M131" i="3"/>
  <c r="M130" i="3"/>
  <c r="M129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L106" i="3"/>
  <c r="K106" i="3"/>
  <c r="J106" i="3"/>
  <c r="I106" i="3"/>
  <c r="H106" i="3"/>
  <c r="G106" i="3"/>
  <c r="F106" i="3"/>
  <c r="E106" i="3"/>
  <c r="D106" i="3"/>
  <c r="C106" i="3"/>
  <c r="B106" i="3"/>
  <c r="L105" i="3"/>
  <c r="K105" i="3"/>
  <c r="J105" i="3"/>
  <c r="I105" i="3"/>
  <c r="H105" i="3"/>
  <c r="G105" i="3"/>
  <c r="F105" i="3"/>
  <c r="E105" i="3"/>
  <c r="D105" i="3"/>
  <c r="C105" i="3"/>
  <c r="B105" i="3"/>
  <c r="L104" i="3"/>
  <c r="K104" i="3"/>
  <c r="J104" i="3"/>
  <c r="I104" i="3"/>
  <c r="H104" i="3"/>
  <c r="G104" i="3"/>
  <c r="F104" i="3"/>
  <c r="E104" i="3"/>
  <c r="D104" i="3"/>
  <c r="C104" i="3"/>
  <c r="B104" i="3"/>
  <c r="I30" i="5" l="1"/>
  <c r="H30" i="5"/>
  <c r="G30" i="5"/>
  <c r="F30" i="5"/>
  <c r="E30" i="5"/>
  <c r="D30" i="5"/>
  <c r="C30" i="5"/>
  <c r="B30" i="5"/>
  <c r="I29" i="5"/>
  <c r="I28" i="5"/>
  <c r="I27" i="5"/>
  <c r="I26" i="5"/>
  <c r="I25" i="5"/>
  <c r="H29" i="5"/>
  <c r="G29" i="5"/>
  <c r="F29" i="5"/>
  <c r="E29" i="5"/>
  <c r="D29" i="5"/>
  <c r="C29" i="5"/>
  <c r="B29" i="5"/>
  <c r="H189" i="3" l="1"/>
  <c r="E189" i="3"/>
  <c r="C189" i="3"/>
  <c r="E188" i="3"/>
  <c r="D188" i="3"/>
  <c r="C188" i="3"/>
  <c r="L187" i="3"/>
  <c r="C187" i="3"/>
  <c r="L186" i="3"/>
  <c r="K186" i="3"/>
  <c r="J186" i="3"/>
  <c r="K185" i="3"/>
  <c r="I185" i="3"/>
  <c r="H184" i="3"/>
  <c r="D183" i="3"/>
  <c r="I182" i="3"/>
  <c r="B182" i="3"/>
  <c r="I181" i="3"/>
  <c r="H181" i="3"/>
  <c r="F181" i="3"/>
  <c r="D181" i="3"/>
  <c r="B181" i="3"/>
  <c r="F174" i="3"/>
  <c r="E174" i="3"/>
  <c r="I173" i="3"/>
  <c r="J172" i="3"/>
  <c r="I172" i="3"/>
  <c r="H154" i="3"/>
  <c r="H180" i="3" s="1"/>
  <c r="G154" i="3"/>
  <c r="G180" i="3" s="1"/>
  <c r="E154" i="3"/>
  <c r="C154" i="3"/>
  <c r="B154" i="3"/>
  <c r="D153" i="3"/>
  <c r="C153" i="3"/>
  <c r="B153" i="3"/>
  <c r="I152" i="3"/>
  <c r="H152" i="3"/>
  <c r="H178" i="3" s="1"/>
  <c r="G152" i="3"/>
  <c r="G178" i="3" s="1"/>
  <c r="E152" i="3"/>
  <c r="D152" i="3"/>
  <c r="C152" i="3"/>
  <c r="B152" i="3"/>
  <c r="H151" i="3"/>
  <c r="G151" i="3"/>
  <c r="E151" i="3"/>
  <c r="D151" i="3"/>
  <c r="D177" i="3" s="1"/>
  <c r="C151" i="3"/>
  <c r="C177" i="3" s="1"/>
  <c r="B151" i="3"/>
  <c r="I150" i="3"/>
  <c r="I175" i="3" s="1"/>
  <c r="H150" i="3"/>
  <c r="H175" i="3" s="1"/>
  <c r="B150" i="3"/>
  <c r="H149" i="3"/>
  <c r="G149" i="3"/>
  <c r="E149" i="3"/>
  <c r="D149" i="3"/>
  <c r="C149" i="3"/>
  <c r="B149" i="3"/>
  <c r="I147" i="3"/>
  <c r="H147" i="3"/>
  <c r="H173" i="3" s="1"/>
  <c r="G147" i="3"/>
  <c r="G173" i="3" s="1"/>
  <c r="D147" i="3"/>
  <c r="C147" i="3"/>
  <c r="C172" i="3" s="1"/>
  <c r="B147" i="3"/>
  <c r="B146" i="3"/>
  <c r="B145" i="3"/>
  <c r="B171" i="3" s="1"/>
  <c r="B144" i="3"/>
  <c r="F154" i="3"/>
  <c r="J153" i="3"/>
  <c r="J151" i="3"/>
  <c r="I151" i="3"/>
  <c r="F151" i="3"/>
  <c r="J150" i="3"/>
  <c r="E150" i="3"/>
  <c r="D150" i="3"/>
  <c r="D176" i="3" s="1"/>
  <c r="C150" i="3"/>
  <c r="F149" i="3"/>
  <c r="F148" i="3"/>
  <c r="E148" i="3"/>
  <c r="D148" i="3"/>
  <c r="C148" i="3"/>
  <c r="B148" i="3"/>
  <c r="J146" i="3"/>
  <c r="I146" i="3"/>
  <c r="H146" i="3"/>
  <c r="H172" i="3" s="1"/>
  <c r="F146" i="3"/>
  <c r="F172" i="3" s="1"/>
  <c r="E146" i="3"/>
  <c r="E172" i="3" s="1"/>
  <c r="D146" i="3"/>
  <c r="C146" i="3"/>
  <c r="A170" i="3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F157" i="3"/>
  <c r="J164" i="3"/>
  <c r="E160" i="3"/>
  <c r="M163" i="3"/>
  <c r="D158" i="3"/>
  <c r="D184" i="3" s="1"/>
  <c r="H158" i="3"/>
  <c r="J158" i="3"/>
  <c r="J184" i="3" s="1"/>
  <c r="K158" i="3"/>
  <c r="K183" i="3" s="1"/>
  <c r="D164" i="3"/>
  <c r="D189" i="3" s="1"/>
  <c r="F164" i="3"/>
  <c r="F189" i="3" s="1"/>
  <c r="M157" i="3"/>
  <c r="L164" i="3"/>
  <c r="K164" i="3"/>
  <c r="I164" i="3"/>
  <c r="H164" i="3"/>
  <c r="G164" i="3"/>
  <c r="C164" i="3"/>
  <c r="L163" i="3"/>
  <c r="L189" i="3" s="1"/>
  <c r="K163" i="3"/>
  <c r="J163" i="3"/>
  <c r="I163" i="3"/>
  <c r="I189" i="3" s="1"/>
  <c r="H163" i="3"/>
  <c r="G163" i="3"/>
  <c r="G189" i="3" s="1"/>
  <c r="F163" i="3"/>
  <c r="E163" i="3"/>
  <c r="D163" i="3"/>
  <c r="C163" i="3"/>
  <c r="L162" i="3"/>
  <c r="L188" i="3" s="1"/>
  <c r="K162" i="3"/>
  <c r="K188" i="3" s="1"/>
  <c r="J162" i="3"/>
  <c r="J188" i="3" s="1"/>
  <c r="I162" i="3"/>
  <c r="I188" i="3" s="1"/>
  <c r="H162" i="3"/>
  <c r="H188" i="3" s="1"/>
  <c r="G162" i="3"/>
  <c r="G188" i="3" s="1"/>
  <c r="F162" i="3"/>
  <c r="F188" i="3" s="1"/>
  <c r="E162" i="3"/>
  <c r="D162" i="3"/>
  <c r="C162" i="3"/>
  <c r="L161" i="3"/>
  <c r="K161" i="3"/>
  <c r="K187" i="3" s="1"/>
  <c r="J161" i="3"/>
  <c r="J187" i="3" s="1"/>
  <c r="I161" i="3"/>
  <c r="I187" i="3" s="1"/>
  <c r="H161" i="3"/>
  <c r="H187" i="3" s="1"/>
  <c r="G161" i="3"/>
  <c r="G187" i="3" s="1"/>
  <c r="F161" i="3"/>
  <c r="F187" i="3" s="1"/>
  <c r="E161" i="3"/>
  <c r="D161" i="3"/>
  <c r="D187" i="3" s="1"/>
  <c r="C161" i="3"/>
  <c r="L160" i="3"/>
  <c r="K160" i="3"/>
  <c r="J160" i="3"/>
  <c r="J185" i="3" s="1"/>
  <c r="I160" i="3"/>
  <c r="I186" i="3" s="1"/>
  <c r="H160" i="3"/>
  <c r="H186" i="3" s="1"/>
  <c r="G160" i="3"/>
  <c r="G186" i="3" s="1"/>
  <c r="F160" i="3"/>
  <c r="F186" i="3" s="1"/>
  <c r="D160" i="3"/>
  <c r="D185" i="3" s="1"/>
  <c r="C160" i="3"/>
  <c r="C186" i="3" s="1"/>
  <c r="L159" i="3"/>
  <c r="L185" i="3" s="1"/>
  <c r="K159" i="3"/>
  <c r="J159" i="3"/>
  <c r="I159" i="3"/>
  <c r="H159" i="3"/>
  <c r="G159" i="3"/>
  <c r="G185" i="3" s="1"/>
  <c r="F159" i="3"/>
  <c r="F185" i="3" s="1"/>
  <c r="E159" i="3"/>
  <c r="E185" i="3" s="1"/>
  <c r="D159" i="3"/>
  <c r="C159" i="3"/>
  <c r="C185" i="3" s="1"/>
  <c r="L158" i="3"/>
  <c r="L183" i="3" s="1"/>
  <c r="I158" i="3"/>
  <c r="I183" i="3" s="1"/>
  <c r="G158" i="3"/>
  <c r="G184" i="3" s="1"/>
  <c r="F158" i="3"/>
  <c r="F184" i="3" s="1"/>
  <c r="C158" i="3"/>
  <c r="C184" i="3" s="1"/>
  <c r="L157" i="3"/>
  <c r="K157" i="3"/>
  <c r="J157" i="3"/>
  <c r="J182" i="3" s="1"/>
  <c r="I157" i="3"/>
  <c r="H157" i="3"/>
  <c r="H183" i="3" s="1"/>
  <c r="G157" i="3"/>
  <c r="E157" i="3"/>
  <c r="D157" i="3"/>
  <c r="D182" i="3" s="1"/>
  <c r="C157" i="3"/>
  <c r="C183" i="3" s="1"/>
  <c r="L156" i="3"/>
  <c r="L182" i="3" s="1"/>
  <c r="K156" i="3"/>
  <c r="K182" i="3" s="1"/>
  <c r="J156" i="3"/>
  <c r="I156" i="3"/>
  <c r="H156" i="3"/>
  <c r="H182" i="3" s="1"/>
  <c r="G156" i="3"/>
  <c r="G181" i="3" s="1"/>
  <c r="F156" i="3"/>
  <c r="F182" i="3" s="1"/>
  <c r="E156" i="3"/>
  <c r="E182" i="3" s="1"/>
  <c r="D156" i="3"/>
  <c r="C156" i="3"/>
  <c r="L155" i="3"/>
  <c r="L181" i="3" s="1"/>
  <c r="K155" i="3"/>
  <c r="J155" i="3"/>
  <c r="I155" i="3"/>
  <c r="I180" i="3" s="1"/>
  <c r="H155" i="3"/>
  <c r="G155" i="3"/>
  <c r="F155" i="3"/>
  <c r="E155" i="3"/>
  <c r="E180" i="3" s="1"/>
  <c r="D155" i="3"/>
  <c r="C155" i="3"/>
  <c r="C180" i="3" s="1"/>
  <c r="K154" i="3"/>
  <c r="J154" i="3"/>
  <c r="I154" i="3"/>
  <c r="K153" i="3"/>
  <c r="I153" i="3"/>
  <c r="I179" i="3" s="1"/>
  <c r="H153" i="3"/>
  <c r="H179" i="3" s="1"/>
  <c r="G153" i="3"/>
  <c r="G179" i="3" s="1"/>
  <c r="F153" i="3"/>
  <c r="E153" i="3"/>
  <c r="K152" i="3"/>
  <c r="J152" i="3"/>
  <c r="J178" i="3" s="1"/>
  <c r="F152" i="3"/>
  <c r="F178" i="3" s="1"/>
  <c r="K151" i="3"/>
  <c r="K150" i="3"/>
  <c r="K176" i="3" s="1"/>
  <c r="G150" i="3"/>
  <c r="F150" i="3"/>
  <c r="F176" i="3" s="1"/>
  <c r="K149" i="3"/>
  <c r="K175" i="3" s="1"/>
  <c r="J149" i="3"/>
  <c r="I149" i="3"/>
  <c r="K148" i="3"/>
  <c r="J148" i="3"/>
  <c r="I148" i="3"/>
  <c r="I174" i="3" s="1"/>
  <c r="H148" i="3"/>
  <c r="H174" i="3" s="1"/>
  <c r="G148" i="3"/>
  <c r="G174" i="3" s="1"/>
  <c r="K147" i="3"/>
  <c r="K173" i="3" s="1"/>
  <c r="J147" i="3"/>
  <c r="J173" i="3" s="1"/>
  <c r="F147" i="3"/>
  <c r="F173" i="3" s="1"/>
  <c r="E147" i="3"/>
  <c r="E173" i="3" s="1"/>
  <c r="K146" i="3"/>
  <c r="K172" i="3" s="1"/>
  <c r="G146" i="3"/>
  <c r="B163" i="3"/>
  <c r="B189" i="3" s="1"/>
  <c r="B157" i="3"/>
  <c r="B156" i="3"/>
  <c r="B155" i="3"/>
  <c r="B143" i="3"/>
  <c r="B164" i="3"/>
  <c r="A144" i="3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D154" i="3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L99" i="3"/>
  <c r="K99" i="3"/>
  <c r="J99" i="3"/>
  <c r="I99" i="3"/>
  <c r="H99" i="3"/>
  <c r="G99" i="3"/>
  <c r="F99" i="3"/>
  <c r="E99" i="3"/>
  <c r="E164" i="3" s="1"/>
  <c r="D99" i="3"/>
  <c r="C99" i="3"/>
  <c r="B99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H185" i="3" l="1"/>
  <c r="E186" i="3"/>
  <c r="F183" i="3"/>
  <c r="J189" i="3"/>
  <c r="K189" i="3"/>
  <c r="F179" i="3"/>
  <c r="B170" i="3"/>
  <c r="G175" i="3"/>
  <c r="I178" i="3"/>
  <c r="K174" i="3"/>
  <c r="G172" i="3"/>
  <c r="J175" i="3"/>
  <c r="D172" i="3"/>
  <c r="C176" i="3"/>
  <c r="B176" i="3"/>
  <c r="E178" i="3"/>
  <c r="I177" i="3"/>
  <c r="J176" i="3"/>
  <c r="E177" i="3"/>
  <c r="D173" i="3"/>
  <c r="D175" i="3"/>
  <c r="C179" i="3"/>
  <c r="J174" i="3"/>
  <c r="E175" i="3"/>
  <c r="B178" i="3"/>
  <c r="I176" i="3"/>
  <c r="C173" i="3"/>
  <c r="G176" i="3"/>
  <c r="K177" i="3"/>
  <c r="H177" i="3"/>
  <c r="C178" i="3"/>
  <c r="C175" i="3"/>
  <c r="F175" i="3"/>
  <c r="D178" i="3"/>
  <c r="F177" i="3"/>
  <c r="E176" i="3"/>
  <c r="G177" i="3"/>
  <c r="E179" i="3"/>
  <c r="C174" i="3"/>
  <c r="K178" i="3"/>
  <c r="B172" i="3"/>
  <c r="D174" i="3"/>
  <c r="H176" i="3"/>
  <c r="J177" i="3"/>
  <c r="B174" i="3"/>
  <c r="B173" i="3"/>
  <c r="B177" i="3"/>
  <c r="D179" i="3"/>
  <c r="J179" i="3"/>
  <c r="K179" i="3"/>
  <c r="F180" i="3"/>
  <c r="D180" i="3"/>
  <c r="J180" i="3"/>
  <c r="K180" i="3"/>
  <c r="B179" i="3"/>
  <c r="C181" i="3"/>
  <c r="G183" i="3"/>
  <c r="I184" i="3"/>
  <c r="E181" i="3"/>
  <c r="G182" i="3"/>
  <c r="K184" i="3"/>
  <c r="E187" i="3"/>
  <c r="B180" i="3"/>
  <c r="J183" i="3"/>
  <c r="L184" i="3"/>
  <c r="D186" i="3"/>
  <c r="J181" i="3"/>
  <c r="C182" i="3"/>
  <c r="K181" i="3"/>
  <c r="M104" i="3"/>
  <c r="B175" i="3"/>
  <c r="M97" i="3"/>
  <c r="B169" i="3"/>
  <c r="E158" i="3"/>
  <c r="B158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E184" i="3" l="1"/>
  <c r="E183" i="3"/>
  <c r="M105" i="3"/>
  <c r="M106" i="3" s="1"/>
  <c r="B183" i="3"/>
  <c r="M98" i="3"/>
  <c r="M99" i="3" s="1"/>
  <c r="B159" i="3"/>
  <c r="K16" i="5"/>
  <c r="J16" i="5"/>
  <c r="I16" i="5"/>
  <c r="H16" i="5"/>
  <c r="G16" i="5"/>
  <c r="F16" i="5"/>
  <c r="E16" i="5"/>
  <c r="D16" i="5"/>
  <c r="B16" i="5"/>
  <c r="C16" i="5"/>
  <c r="K15" i="5"/>
  <c r="J15" i="5"/>
  <c r="I15" i="5"/>
  <c r="H15" i="5"/>
  <c r="G15" i="5"/>
  <c r="F15" i="5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B184" i="3" l="1"/>
  <c r="L148" i="3"/>
  <c r="L146" i="3"/>
  <c r="L143" i="3"/>
  <c r="L150" i="3"/>
  <c r="L176" i="3" s="1"/>
  <c r="L145" i="3"/>
  <c r="L152" i="3"/>
  <c r="L149" i="3"/>
  <c r="L175" i="3" s="1"/>
  <c r="L154" i="3"/>
  <c r="M164" i="3"/>
  <c r="M189" i="3" s="1"/>
  <c r="L153" i="3"/>
  <c r="L147" i="3"/>
  <c r="L173" i="3" s="1"/>
  <c r="L151" i="3"/>
  <c r="L144" i="3"/>
  <c r="B160" i="3"/>
  <c r="C18" i="5"/>
  <c r="D18" i="5"/>
  <c r="E18" i="5"/>
  <c r="G18" i="5"/>
  <c r="B18" i="5"/>
  <c r="P3" i="1"/>
  <c r="P4" i="1" s="1"/>
  <c r="M61" i="3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29" i="3"/>
  <c r="M161" i="3" s="1"/>
  <c r="M28" i="3"/>
  <c r="M160" i="3" s="1"/>
  <c r="M27" i="3"/>
  <c r="M159" i="3" s="1"/>
  <c r="M26" i="3"/>
  <c r="M158" i="3" s="1"/>
  <c r="M25" i="3"/>
  <c r="M24" i="3"/>
  <c r="M23" i="3"/>
  <c r="M155" i="3" s="1"/>
  <c r="M22" i="3"/>
  <c r="M21" i="3"/>
  <c r="M20" i="3"/>
  <c r="M19" i="3"/>
  <c r="M18" i="3"/>
  <c r="M17" i="3"/>
  <c r="M16" i="3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L171" i="3" l="1"/>
  <c r="L169" i="3"/>
  <c r="L172" i="3"/>
  <c r="L170" i="3"/>
  <c r="L174" i="3"/>
  <c r="L178" i="3"/>
  <c r="L177" i="3"/>
  <c r="L180" i="3"/>
  <c r="L179" i="3"/>
  <c r="L190" i="3" s="1"/>
  <c r="L191" i="3" s="1"/>
  <c r="M186" i="3"/>
  <c r="M184" i="3"/>
  <c r="M183" i="3"/>
  <c r="M153" i="3"/>
  <c r="M54" i="3"/>
  <c r="M156" i="3"/>
  <c r="M182" i="3" s="1"/>
  <c r="M149" i="3"/>
  <c r="M150" i="3"/>
  <c r="M154" i="3"/>
  <c r="M180" i="3" s="1"/>
  <c r="M46" i="3"/>
  <c r="M148" i="3"/>
  <c r="M60" i="3"/>
  <c r="M162" i="3"/>
  <c r="M188" i="3" s="1"/>
  <c r="M151" i="3"/>
  <c r="M146" i="3"/>
  <c r="B185" i="3"/>
  <c r="M152" i="3"/>
  <c r="M147" i="3"/>
  <c r="M185" i="3"/>
  <c r="B62" i="3"/>
  <c r="B162" i="3"/>
  <c r="B188" i="3" s="1"/>
  <c r="B161" i="3"/>
  <c r="B187" i="3" s="1"/>
  <c r="M48" i="3"/>
  <c r="M56" i="3"/>
  <c r="F35" i="3"/>
  <c r="F13" i="3" s="1"/>
  <c r="M59" i="3"/>
  <c r="M52" i="3"/>
  <c r="L42" i="3"/>
  <c r="L62" i="3" s="1"/>
  <c r="M58" i="3"/>
  <c r="M34" i="3"/>
  <c r="M35" i="3" s="1"/>
  <c r="M45" i="3"/>
  <c r="M51" i="3"/>
  <c r="J35" i="3"/>
  <c r="J13" i="3" s="1"/>
  <c r="M55" i="3"/>
  <c r="K35" i="3"/>
  <c r="K12" i="3" s="1"/>
  <c r="M57" i="3"/>
  <c r="M47" i="3"/>
  <c r="M49" i="3"/>
  <c r="M50" i="3"/>
  <c r="H35" i="3"/>
  <c r="H11" i="3" s="1"/>
  <c r="C35" i="3"/>
  <c r="C12" i="3" s="1"/>
  <c r="C144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M181" i="3" l="1"/>
  <c r="M173" i="3"/>
  <c r="M177" i="3"/>
  <c r="M175" i="3"/>
  <c r="K144" i="3"/>
  <c r="F144" i="3"/>
  <c r="J43" i="3"/>
  <c r="J145" i="3"/>
  <c r="J171" i="3" s="1"/>
  <c r="I144" i="3"/>
  <c r="F43" i="3"/>
  <c r="F145" i="3"/>
  <c r="F171" i="3" s="1"/>
  <c r="M176" i="3"/>
  <c r="G144" i="3"/>
  <c r="M187" i="3"/>
  <c r="H143" i="3"/>
  <c r="M178" i="3"/>
  <c r="M174" i="3"/>
  <c r="B186" i="3"/>
  <c r="B190" i="3" s="1"/>
  <c r="B191" i="3" s="1"/>
  <c r="E143" i="3"/>
  <c r="M179" i="3"/>
  <c r="D144" i="3"/>
  <c r="M172" i="3"/>
  <c r="F11" i="3"/>
  <c r="F41" i="3" s="1"/>
  <c r="D13" i="3"/>
  <c r="D42" i="3" s="1"/>
  <c r="E13" i="3"/>
  <c r="D11" i="3"/>
  <c r="H13" i="3"/>
  <c r="L63" i="3"/>
  <c r="H12" i="3"/>
  <c r="B12" i="3"/>
  <c r="B42" i="3" s="1"/>
  <c r="J12" i="3"/>
  <c r="K11" i="3"/>
  <c r="J11" i="3"/>
  <c r="K13" i="3"/>
  <c r="E12" i="3"/>
  <c r="C11" i="3"/>
  <c r="C143" i="3" s="1"/>
  <c r="C169" i="3" s="1"/>
  <c r="C13" i="3"/>
  <c r="G13" i="3"/>
  <c r="G11" i="3"/>
  <c r="I13" i="3"/>
  <c r="I11" i="3"/>
  <c r="F42" i="3"/>
  <c r="F170" i="3" l="1"/>
  <c r="G41" i="3"/>
  <c r="G143" i="3"/>
  <c r="G169" i="3" s="1"/>
  <c r="H43" i="3"/>
  <c r="H145" i="3"/>
  <c r="H171" i="3" s="1"/>
  <c r="G43" i="3"/>
  <c r="G145" i="3"/>
  <c r="G171" i="3" s="1"/>
  <c r="E42" i="3"/>
  <c r="E144" i="3"/>
  <c r="K41" i="3"/>
  <c r="K143" i="3"/>
  <c r="K169" i="3" s="1"/>
  <c r="D41" i="3"/>
  <c r="D143" i="3"/>
  <c r="D169" i="3" s="1"/>
  <c r="C43" i="3"/>
  <c r="C145" i="3"/>
  <c r="E43" i="3"/>
  <c r="E145" i="3"/>
  <c r="E171" i="3" s="1"/>
  <c r="F143" i="3"/>
  <c r="F169" i="3" s="1"/>
  <c r="F190" i="3" s="1"/>
  <c r="F191" i="3" s="1"/>
  <c r="H42" i="3"/>
  <c r="H144" i="3"/>
  <c r="H169" i="3" s="1"/>
  <c r="K43" i="3"/>
  <c r="K145" i="3"/>
  <c r="D43" i="3"/>
  <c r="D145" i="3"/>
  <c r="D171" i="3" s="1"/>
  <c r="J143" i="3"/>
  <c r="J42" i="3"/>
  <c r="J144" i="3"/>
  <c r="J170" i="3" s="1"/>
  <c r="I41" i="3"/>
  <c r="I143" i="3"/>
  <c r="I169" i="3" s="1"/>
  <c r="I43" i="3"/>
  <c r="I145" i="3"/>
  <c r="I171" i="3" s="1"/>
  <c r="F62" i="3"/>
  <c r="F63" i="3" s="1"/>
  <c r="J41" i="3"/>
  <c r="K42" i="3"/>
  <c r="B41" i="3"/>
  <c r="G42" i="3"/>
  <c r="B63" i="3"/>
  <c r="H41" i="3"/>
  <c r="E41" i="3"/>
  <c r="M13" i="3"/>
  <c r="M12" i="3"/>
  <c r="I42" i="3"/>
  <c r="C41" i="3"/>
  <c r="M11" i="3"/>
  <c r="M143" i="3" s="1"/>
  <c r="C42" i="3"/>
  <c r="D62" i="3" l="1"/>
  <c r="D63" i="3" s="1"/>
  <c r="J169" i="3"/>
  <c r="J190" i="3" s="1"/>
  <c r="J191" i="3" s="1"/>
  <c r="E170" i="3"/>
  <c r="E169" i="3"/>
  <c r="K171" i="3"/>
  <c r="K170" i="3"/>
  <c r="M42" i="3"/>
  <c r="M144" i="3"/>
  <c r="D190" i="3"/>
  <c r="D191" i="3" s="1"/>
  <c r="K62" i="3"/>
  <c r="K63" i="3" s="1"/>
  <c r="I170" i="3"/>
  <c r="I190" i="3" s="1"/>
  <c r="I191" i="3" s="1"/>
  <c r="J62" i="3"/>
  <c r="J63" i="3" s="1"/>
  <c r="M43" i="3"/>
  <c r="M145" i="3"/>
  <c r="M171" i="3" s="1"/>
  <c r="D170" i="3"/>
  <c r="C171" i="3"/>
  <c r="C170" i="3"/>
  <c r="C190" i="3" s="1"/>
  <c r="C191" i="3" s="1"/>
  <c r="H170" i="3"/>
  <c r="H190" i="3" s="1"/>
  <c r="H191" i="3" s="1"/>
  <c r="G170" i="3"/>
  <c r="G190" i="3" s="1"/>
  <c r="G191" i="3" s="1"/>
  <c r="M41" i="3"/>
  <c r="H62" i="3"/>
  <c r="H63" i="3" s="1"/>
  <c r="C62" i="3"/>
  <c r="C63" i="3" s="1"/>
  <c r="G62" i="3"/>
  <c r="G63" i="3" s="1"/>
  <c r="E62" i="3"/>
  <c r="E63" i="3" s="1"/>
  <c r="I62" i="3"/>
  <c r="I63" i="3" s="1"/>
  <c r="E190" i="3" l="1"/>
  <c r="E191" i="3" s="1"/>
  <c r="K190" i="3"/>
  <c r="K191" i="3" s="1"/>
  <c r="M170" i="3"/>
  <c r="M169" i="3"/>
  <c r="M62" i="3"/>
  <c r="M63" i="3" s="1"/>
  <c r="M190" i="3" l="1"/>
  <c r="M191" i="3" s="1"/>
</calcChain>
</file>

<file path=xl/sharedStrings.xml><?xml version="1.0" encoding="utf-8"?>
<sst xmlns="http://schemas.openxmlformats.org/spreadsheetml/2006/main" count="356" uniqueCount="176">
  <si>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</si>
  <si>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</si>
  <si>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</si>
  <si>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</si>
  <si>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</si>
  <si>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</si>
  <si>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</si>
  <si>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</si>
  <si>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</si>
  <si>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</si>
  <si>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</si>
  <si>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</si>
  <si>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</si>
  <si>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</si>
  <si>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</si>
  <si>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</si>
  <si>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</si>
  <si>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</si>
  <si>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</si>
  <si>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</si>
  <si>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</si>
  <si>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</si>
  <si>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</si>
  <si>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</si>
  <si>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</si>
  <si>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</si>
  <si>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</si>
  <si>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</si>
  <si>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</si>
  <si>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</si>
  <si>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</si>
  <si>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</si>
  <si>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</si>
  <si>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</si>
  <si>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</si>
  <si>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</si>
  <si>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</si>
  <si>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</si>
  <si>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</si>
  <si>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</si>
  <si>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</si>
  <si>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</si>
  <si>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</si>
  <si>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</si>
  <si>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</si>
  <si>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</si>
  <si>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</si>
  <si>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</si>
  <si>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</si>
  <si>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</si>
  <si>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</si>
  <si>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</si>
  <si>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</si>
  <si>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</si>
  <si>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</si>
  <si>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</si>
  <si>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</si>
  <si>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</si>
  <si>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</si>
  <si>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</si>
  <si>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</si>
  <si>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</si>
  <si>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</si>
  <si>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</si>
  <si>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</si>
  <si>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</si>
  <si>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</si>
  <si>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</si>
  <si>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</si>
  <si>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</si>
  <si>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</si>
  <si>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</si>
  <si>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</si>
  <si>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</si>
  <si>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</si>
  <si>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</si>
  <si>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</si>
  <si>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</si>
  <si>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</si>
  <si>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</si>
  <si>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</si>
  <si>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</si>
  <si>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</si>
  <si>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</si>
  <si>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</si>
  <si>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</si>
  <si>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</si>
  <si>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</si>
  <si>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</si>
  <si>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</si>
  <si>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</si>
  <si>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</si>
  <si>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</si>
  <si>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</si>
  <si>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</si>
  <si>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</si>
  <si>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</si>
  <si>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</si>
  <si>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</si>
  <si>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</si>
  <si>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</si>
  <si>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</si>
  <si>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</si>
  <si>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</si>
  <si>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</si>
  <si>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</si>
  <si>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</si>
  <si>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</si>
  <si>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</si>
  <si>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</si>
  <si>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</si>
  <si>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</si>
  <si>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</si>
  <si>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</si>
  <si>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</si>
  <si>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</si>
  <si>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</si>
  <si>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</si>
  <si>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</si>
  <si>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</si>
  <si>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</si>
  <si>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</si>
  <si>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</si>
  <si>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</si>
  <si>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</si>
  <si>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</si>
  <si>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</si>
  <si>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</si>
  <si>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</si>
  <si>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</si>
  <si>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</si>
  <si>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</si>
  <si>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</si>
  <si>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</si>
  <si>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</si>
  <si>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</si>
  <si>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</si>
  <si>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</si>
  <si>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</si>
  <si>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</si>
  <si>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</si>
  <si>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</si>
  <si>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</si>
  <si>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</si>
  <si>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</si>
  <si>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</si>
  <si>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</si>
  <si>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</si>
  <si>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годам:</t>
  </si>
  <si>
    <t>Баланс чистой иммиграции (иммиграция минус реэмиграция) для фин. лет будет:</t>
  </si>
  <si>
    <t>Баланс чистой иммиграции (иммиграция минус реэмиграция) для календарных лет:</t>
  </si>
  <si>
    <t>Эмиграция из России в различные страны вне Европы ТОЛЬКО через немецкие порты.</t>
  </si>
  <si>
    <t>Эмиграция из России в различные страны.</t>
  </si>
  <si>
    <t>NBER, "International Migrations", Volume I : Statistics, сост. W. Willcox, New York, 1929, стр. 261-273.</t>
  </si>
  <si>
    <t>Канада</t>
  </si>
  <si>
    <t>Парагвай</t>
  </si>
  <si>
    <t>Австралия</t>
  </si>
  <si>
    <t>Гавайи</t>
  </si>
  <si>
    <t>Для 1908-1914 гг:</t>
  </si>
  <si>
    <t xml:space="preserve">Как видно, для армян повышенное возвращение в 1915-1917 гг. было вызвано специфическими временными причинами, для остальных коэффициенты малоизменны (русское возвращение было ускорено войной). </t>
  </si>
  <si>
    <t>Мы сохраняем для армян коэффициент 1908-1914 гг., для остальных принимаем среднее значение между величинами для 1908-1914 гг. и 1908-1917 гг.:</t>
  </si>
  <si>
    <t>таблицы</t>
  </si>
  <si>
    <t>42,46</t>
  </si>
  <si>
    <t>61,66</t>
  </si>
  <si>
    <t xml:space="preserve">Таблицы  </t>
  </si>
  <si>
    <t>"Число лиц, взявших паспорта для стран за пределами Европы, по месту жительства (губернии)"</t>
  </si>
  <si>
    <t>"Количество финских подданных вернувшихся из стран за пределами Европы"</t>
  </si>
  <si>
    <t xml:space="preserve">Источник: Suomen Tilastollinen Vuosikirja </t>
  </si>
  <si>
    <t>Баланс эмиграции из Финляндии за океан</t>
  </si>
  <si>
    <t>эмигранты</t>
  </si>
  <si>
    <t>Финляндия</t>
  </si>
  <si>
    <t>Выборгская губ.</t>
  </si>
  <si>
    <t>реэмигранты</t>
  </si>
  <si>
    <t>баланс</t>
  </si>
  <si>
    <t>% Выборгской губернии</t>
  </si>
  <si>
    <t>% для Выборгской губернии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</si>
</sst>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3" fontId="3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13" workbookViewId="0">
      <selection activeCell="D89" sqref="D89"/>
    </sheetView>
  </sheetViews>
  <sheetFormatPr defaultRowHeight="15" x14ac:dyDescent="0.25"/>
  <cols>
    <col min="2" max="2" width="15.5703125" customWidth="1"/>
    <col min="3" max="3" width="20.85546875" customWidth="1"/>
    <col min="4" max="4" width="24.5703125" customWidth="1"/>
  </cols>
  <sheetData>
    <row r="1" spans="1:5" x14ac:dyDescent="0.25">
      <c r="A1" t="s">
        <v>48</v>
      </c>
    </row>
    <row r="3" spans="1:5" x14ac:dyDescent="0.25">
      <c r="A3" t="s">
        <v>0</v>
      </c>
    </row>
    <row r="5" spans="1:5" ht="30" x14ac:dyDescent="0.25">
      <c r="B5" s="2" t="s">
        <v>1</v>
      </c>
      <c r="C5" s="2" t="s">
        <v>2</v>
      </c>
      <c r="D5" s="3" t="s">
        <v>17</v>
      </c>
      <c r="E5" s="4"/>
    </row>
    <row r="6" spans="1:5" x14ac:dyDescent="0.25">
      <c r="B6" s="1">
        <v>1904</v>
      </c>
      <c r="C6" t="s">
        <v>3</v>
      </c>
      <c r="D6" t="s">
        <v>4</v>
      </c>
    </row>
    <row r="7" spans="1:5" x14ac:dyDescent="0.25">
      <c r="B7" s="1">
        <v>1906</v>
      </c>
      <c r="C7" t="s">
        <v>5</v>
      </c>
      <c r="D7" t="s">
        <v>6</v>
      </c>
    </row>
    <row r="8" spans="1:5" x14ac:dyDescent="0.25">
      <c r="B8" s="1">
        <v>1909</v>
      </c>
      <c r="C8" t="s">
        <v>7</v>
      </c>
      <c r="D8" t="s">
        <v>8</v>
      </c>
    </row>
    <row r="9" spans="1:5" x14ac:dyDescent="0.25">
      <c r="B9" s="1">
        <v>1910</v>
      </c>
      <c r="C9" t="s">
        <v>9</v>
      </c>
      <c r="D9" t="s">
        <v>10</v>
      </c>
    </row>
    <row r="10" spans="1:5" x14ac:dyDescent="0.25">
      <c r="B10" s="1">
        <v>1911</v>
      </c>
      <c r="C10" t="s">
        <v>11</v>
      </c>
      <c r="D10" t="s">
        <v>12</v>
      </c>
    </row>
    <row r="11" spans="1:5" x14ac:dyDescent="0.25">
      <c r="B11" s="1">
        <v>1912</v>
      </c>
      <c r="C11" t="s">
        <v>13</v>
      </c>
      <c r="D11" t="s">
        <v>14</v>
      </c>
    </row>
    <row r="12" spans="1:5" x14ac:dyDescent="0.25">
      <c r="B12" s="1">
        <v>1913</v>
      </c>
      <c r="C12" t="s">
        <v>15</v>
      </c>
      <c r="D12" t="s">
        <v>16</v>
      </c>
    </row>
    <row r="14" spans="1:5" x14ac:dyDescent="0.25">
      <c r="A14" t="s">
        <v>18</v>
      </c>
    </row>
    <row r="16" spans="1:5" x14ac:dyDescent="0.25">
      <c r="A16" t="s">
        <v>45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2" spans="2:2" x14ac:dyDescent="0.25">
      <c r="B22" t="s">
        <v>106</v>
      </c>
    </row>
    <row r="23" spans="2:2" x14ac:dyDescent="0.25">
      <c r="B23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  <row r="27" spans="2:2" x14ac:dyDescent="0.25">
      <c r="B27" t="s">
        <v>100</v>
      </c>
    </row>
    <row r="28" spans="2:2" x14ac:dyDescent="0.25">
      <c r="B28" t="s">
        <v>41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30</v>
      </c>
    </row>
    <row r="34" spans="1:2" x14ac:dyDescent="0.25">
      <c r="B34" t="s">
        <v>28</v>
      </c>
    </row>
    <row r="35" spans="1:2" x14ac:dyDescent="0.25">
      <c r="B35" t="s">
        <v>27</v>
      </c>
    </row>
    <row r="37" spans="1:2" x14ac:dyDescent="0.25">
      <c r="B37" t="s">
        <v>26</v>
      </c>
    </row>
    <row r="38" spans="1:2" x14ac:dyDescent="0.25">
      <c r="B38" t="s">
        <v>25</v>
      </c>
    </row>
    <row r="40" spans="1:2" x14ac:dyDescent="0.25">
      <c r="B40" t="s">
        <v>43</v>
      </c>
    </row>
    <row r="41" spans="1:2" x14ac:dyDescent="0.25">
      <c r="B41" t="s">
        <v>42</v>
      </c>
    </row>
    <row r="42" spans="1:2" x14ac:dyDescent="0.25">
      <c r="B42" t="s">
        <v>44</v>
      </c>
    </row>
    <row r="44" spans="1:2" x14ac:dyDescent="0.25">
      <c r="A44" t="s">
        <v>31</v>
      </c>
    </row>
    <row r="45" spans="1:2" x14ac:dyDescent="0.25">
      <c r="A45" t="s">
        <v>32</v>
      </c>
    </row>
    <row r="46" spans="1:2" x14ac:dyDescent="0.25">
      <c r="A46" t="s">
        <v>33</v>
      </c>
    </row>
    <row r="48" spans="1:2" x14ac:dyDescent="0.25">
      <c r="A48" t="s">
        <v>46</v>
      </c>
    </row>
    <row r="49" spans="1:3" x14ac:dyDescent="0.25">
      <c r="A49" t="s">
        <v>47</v>
      </c>
    </row>
    <row r="51" spans="1:3" x14ac:dyDescent="0.25">
      <c r="A51" t="s">
        <v>52</v>
      </c>
    </row>
    <row r="53" spans="1:3" x14ac:dyDescent="0.25">
      <c r="A53" t="s">
        <v>133</v>
      </c>
    </row>
    <row r="55" spans="1:3" x14ac:dyDescent="0.25">
      <c r="A55" t="s">
        <v>89</v>
      </c>
    </row>
    <row r="56" spans="1:3" x14ac:dyDescent="0.25">
      <c r="A56" t="s">
        <v>90</v>
      </c>
    </row>
    <row r="57" spans="1:3" x14ac:dyDescent="0.25">
      <c r="A57" t="s">
        <v>91</v>
      </c>
    </row>
    <row r="59" spans="1:3" x14ac:dyDescent="0.25">
      <c r="B59" s="1" t="s">
        <v>53</v>
      </c>
      <c r="C59" s="1" t="s">
        <v>54</v>
      </c>
    </row>
    <row r="60" spans="1:3" x14ac:dyDescent="0.25">
      <c r="B60" s="1">
        <v>1896</v>
      </c>
      <c r="C60" s="9" t="s">
        <v>94</v>
      </c>
    </row>
    <row r="61" spans="1:3" x14ac:dyDescent="0.25">
      <c r="B61" s="1">
        <f>B60+1</f>
        <v>1897</v>
      </c>
      <c r="C61" s="9" t="s">
        <v>94</v>
      </c>
    </row>
    <row r="62" spans="1:3" x14ac:dyDescent="0.25">
      <c r="B62" s="1">
        <f t="shared" ref="B62:B80" si="0">B61+1</f>
        <v>1898</v>
      </c>
      <c r="C62" s="9" t="s">
        <v>94</v>
      </c>
    </row>
    <row r="63" spans="1:3" x14ac:dyDescent="0.25">
      <c r="B63" s="1">
        <f t="shared" si="0"/>
        <v>1899</v>
      </c>
      <c r="C63" s="9" t="s">
        <v>55</v>
      </c>
    </row>
    <row r="64" spans="1:3" x14ac:dyDescent="0.25">
      <c r="B64" s="1">
        <f t="shared" si="0"/>
        <v>1900</v>
      </c>
      <c r="C64" s="9" t="s">
        <v>56</v>
      </c>
    </row>
    <row r="65" spans="2:3" x14ac:dyDescent="0.25">
      <c r="B65" s="1">
        <f t="shared" si="0"/>
        <v>1901</v>
      </c>
      <c r="C65" s="9" t="s">
        <v>55</v>
      </c>
    </row>
    <row r="66" spans="2:3" x14ac:dyDescent="0.25">
      <c r="B66" s="1">
        <f t="shared" si="0"/>
        <v>1902</v>
      </c>
      <c r="C66" s="9" t="s">
        <v>57</v>
      </c>
    </row>
    <row r="67" spans="2:3" x14ac:dyDescent="0.25">
      <c r="B67" s="1">
        <f t="shared" si="0"/>
        <v>1903</v>
      </c>
      <c r="C67" s="9" t="s">
        <v>58</v>
      </c>
    </row>
    <row r="68" spans="2:3" x14ac:dyDescent="0.25">
      <c r="B68" s="1">
        <f t="shared" si="0"/>
        <v>1904</v>
      </c>
      <c r="C68" s="9" t="s">
        <v>59</v>
      </c>
    </row>
    <row r="69" spans="2:3" x14ac:dyDescent="0.25">
      <c r="B69" s="1">
        <f t="shared" si="0"/>
        <v>1905</v>
      </c>
      <c r="C69" s="9" t="s">
        <v>60</v>
      </c>
    </row>
    <row r="70" spans="2:3" x14ac:dyDescent="0.25">
      <c r="B70" s="1">
        <f t="shared" si="0"/>
        <v>1906</v>
      </c>
      <c r="C70" s="9" t="s">
        <v>61</v>
      </c>
    </row>
    <row r="71" spans="2:3" x14ac:dyDescent="0.25">
      <c r="B71" s="1">
        <f t="shared" si="0"/>
        <v>1907</v>
      </c>
      <c r="C71" s="9" t="s">
        <v>61</v>
      </c>
    </row>
    <row r="72" spans="2:3" x14ac:dyDescent="0.25">
      <c r="B72" s="1">
        <f t="shared" si="0"/>
        <v>1908</v>
      </c>
      <c r="C72" s="9" t="s">
        <v>62</v>
      </c>
    </row>
    <row r="73" spans="2:3" x14ac:dyDescent="0.25">
      <c r="B73" s="1">
        <f t="shared" si="0"/>
        <v>1909</v>
      </c>
      <c r="C73" s="9" t="s">
        <v>63</v>
      </c>
    </row>
    <row r="74" spans="2:3" x14ac:dyDescent="0.25">
      <c r="B74" s="1">
        <f t="shared" si="0"/>
        <v>1910</v>
      </c>
      <c r="C74" s="9" t="s">
        <v>63</v>
      </c>
    </row>
    <row r="75" spans="2:3" x14ac:dyDescent="0.25">
      <c r="B75" s="1">
        <f t="shared" si="0"/>
        <v>1911</v>
      </c>
      <c r="C75" s="9" t="s">
        <v>63</v>
      </c>
    </row>
    <row r="76" spans="2:3" x14ac:dyDescent="0.25">
      <c r="B76" s="1">
        <f t="shared" si="0"/>
        <v>1912</v>
      </c>
      <c r="C76" s="9" t="s">
        <v>64</v>
      </c>
    </row>
    <row r="77" spans="2:3" x14ac:dyDescent="0.25">
      <c r="B77" s="1">
        <f t="shared" si="0"/>
        <v>1913</v>
      </c>
      <c r="C77" s="9" t="s">
        <v>65</v>
      </c>
    </row>
    <row r="78" spans="2:3" x14ac:dyDescent="0.25">
      <c r="B78" s="1">
        <f t="shared" si="0"/>
        <v>1914</v>
      </c>
      <c r="C78" s="9" t="s">
        <v>66</v>
      </c>
    </row>
    <row r="79" spans="2:3" x14ac:dyDescent="0.25">
      <c r="B79" s="1">
        <f t="shared" si="0"/>
        <v>1915</v>
      </c>
      <c r="C79" s="9" t="s">
        <v>67</v>
      </c>
    </row>
    <row r="80" spans="2:3" x14ac:dyDescent="0.25">
      <c r="B80" s="1">
        <f t="shared" si="0"/>
        <v>1916</v>
      </c>
      <c r="C80" s="9" t="s">
        <v>63</v>
      </c>
    </row>
    <row r="81" spans="1:3" x14ac:dyDescent="0.25">
      <c r="B81" s="1">
        <v>1917</v>
      </c>
      <c r="C81" s="9" t="s">
        <v>63</v>
      </c>
    </row>
    <row r="83" spans="1:3" x14ac:dyDescent="0.25">
      <c r="A83" t="s">
        <v>97</v>
      </c>
    </row>
    <row r="84" spans="1:3" x14ac:dyDescent="0.25">
      <c r="A84" t="s">
        <v>98</v>
      </c>
    </row>
    <row r="86" spans="1:3" x14ac:dyDescent="0.25">
      <c r="A86" t="s">
        <v>132</v>
      </c>
    </row>
    <row r="88" spans="1:3" x14ac:dyDescent="0.25">
      <c r="B88" s="1">
        <v>1908</v>
      </c>
      <c r="C88" s="1" t="s">
        <v>135</v>
      </c>
    </row>
    <row r="89" spans="1:3" x14ac:dyDescent="0.25">
      <c r="B89" s="1">
        <f t="shared" ref="B89:B96" si="1">B88+1</f>
        <v>1909</v>
      </c>
      <c r="C89" s="1" t="s">
        <v>136</v>
      </c>
    </row>
    <row r="90" spans="1:3" x14ac:dyDescent="0.25">
      <c r="B90" s="1">
        <f t="shared" si="1"/>
        <v>1910</v>
      </c>
      <c r="C90" s="1" t="s">
        <v>136</v>
      </c>
    </row>
    <row r="91" spans="1:3" x14ac:dyDescent="0.25">
      <c r="B91" s="1">
        <f t="shared" si="1"/>
        <v>1911</v>
      </c>
      <c r="C91" s="1" t="s">
        <v>139</v>
      </c>
    </row>
    <row r="92" spans="1:3" x14ac:dyDescent="0.25">
      <c r="B92" s="1">
        <f t="shared" si="1"/>
        <v>1912</v>
      </c>
      <c r="C92" s="1" t="s">
        <v>137</v>
      </c>
    </row>
    <row r="93" spans="1:3" x14ac:dyDescent="0.25">
      <c r="B93" s="1">
        <f t="shared" si="1"/>
        <v>1913</v>
      </c>
      <c r="C93" s="1" t="s">
        <v>138</v>
      </c>
    </row>
    <row r="94" spans="1:3" x14ac:dyDescent="0.25">
      <c r="B94" s="1">
        <f t="shared" si="1"/>
        <v>1914</v>
      </c>
      <c r="C94" s="1" t="s">
        <v>140</v>
      </c>
    </row>
    <row r="95" spans="1:3" x14ac:dyDescent="0.25">
      <c r="B95" s="1">
        <f t="shared" si="1"/>
        <v>1915</v>
      </c>
      <c r="C95" s="1" t="s">
        <v>141</v>
      </c>
    </row>
    <row r="96" spans="1:3" x14ac:dyDescent="0.25">
      <c r="B96" s="1">
        <f t="shared" si="1"/>
        <v>1916</v>
      </c>
      <c r="C96" s="1" t="s">
        <v>142</v>
      </c>
    </row>
    <row r="97" spans="2:3" x14ac:dyDescent="0.25">
      <c r="B97" s="1">
        <v>1917</v>
      </c>
      <c r="C9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M28" sqref="M28"/>
    </sheetView>
  </sheetViews>
  <sheetFormatPr defaultRowHeight="15" x14ac:dyDescent="0.25"/>
  <cols>
    <col min="4" max="4" width="10.42578125" customWidth="1"/>
    <col min="5" max="5" width="12.42578125" customWidth="1"/>
    <col min="6" max="6" width="27.140625" customWidth="1"/>
  </cols>
  <sheetData>
    <row r="1" spans="1:20" ht="45" x14ac:dyDescent="0.25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 x14ac:dyDescent="0.25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 x14ac:dyDescent="0.25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 x14ac:dyDescent="0.25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 x14ac:dyDescent="0.25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 x14ac:dyDescent="0.25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 x14ac:dyDescent="0.25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 x14ac:dyDescent="0.25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 x14ac:dyDescent="0.25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 x14ac:dyDescent="0.25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 x14ac:dyDescent="0.25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 x14ac:dyDescent="0.25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 x14ac:dyDescent="0.25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 x14ac:dyDescent="0.25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 x14ac:dyDescent="0.25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 x14ac:dyDescent="0.25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 x14ac:dyDescent="0.25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 x14ac:dyDescent="0.25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 x14ac:dyDescent="0.25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 x14ac:dyDescent="0.25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 x14ac:dyDescent="0.25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 x14ac:dyDescent="0.25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 x14ac:dyDescent="0.25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 x14ac:dyDescent="0.25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194"/>
  <sheetViews>
    <sheetView topLeftCell="A160" workbookViewId="0">
      <selection activeCell="L187" sqref="L187"/>
    </sheetView>
  </sheetViews>
  <sheetFormatPr defaultRowHeight="15" x14ac:dyDescent="0.25"/>
  <cols>
    <col min="1" max="1" width="16.5703125" customWidth="1"/>
    <col min="2" max="2" width="7.28515625" bestFit="1" customWidth="1"/>
    <col min="3" max="3" width="8.140625" customWidth="1"/>
    <col min="4" max="4" width="7.5703125" customWidth="1"/>
    <col min="5" max="5" width="5.7109375" customWidth="1"/>
    <col min="6" max="6" width="9.5703125" customWidth="1"/>
    <col min="7" max="7" width="8.140625" bestFit="1" customWidth="1"/>
    <col min="8" max="8" width="7.7109375" customWidth="1"/>
    <col min="9" max="9" width="7.5703125" customWidth="1"/>
    <col min="10" max="10" width="7.140625" bestFit="1" customWidth="1"/>
    <col min="11" max="11" width="11" customWidth="1"/>
    <col min="12" max="12" width="10.140625" customWidth="1"/>
    <col min="13" max="13" width="6.85546875" bestFit="1" customWidth="1"/>
    <col min="16" max="16" width="11.85546875" bestFit="1" customWidth="1"/>
    <col min="17" max="17" width="10.85546875" bestFit="1" customWidth="1"/>
    <col min="19" max="19" width="11.85546875" bestFit="1" customWidth="1"/>
    <col min="20" max="20" width="10.85546875" bestFit="1" customWidth="1"/>
    <col min="22" max="22" width="11.85546875" bestFit="1" customWidth="1"/>
    <col min="23" max="23" width="10.85546875" bestFit="1" customWidth="1"/>
    <col min="25" max="25" width="11.85546875" bestFit="1" customWidth="1"/>
    <col min="26" max="26" width="10.85546875" bestFit="1" customWidth="1"/>
    <col min="28" max="28" width="11.85546875" bestFit="1" customWidth="1"/>
    <col min="29" max="29" width="10.85546875" bestFit="1" customWidth="1"/>
    <col min="31" max="31" width="11.85546875" bestFit="1" customWidth="1"/>
    <col min="32" max="32" width="10.85546875" bestFit="1" customWidth="1"/>
    <col min="34" max="34" width="11.85546875" bestFit="1" customWidth="1"/>
    <col min="35" max="35" width="10.85546875" bestFit="1" customWidth="1"/>
  </cols>
  <sheetData>
    <row r="1" spans="1:35" x14ac:dyDescent="0.25">
      <c r="A1" t="s">
        <v>92</v>
      </c>
    </row>
    <row r="3" spans="1:35" x14ac:dyDescent="0.25">
      <c r="A3" t="s">
        <v>68</v>
      </c>
    </row>
    <row r="5" spans="1:35" x14ac:dyDescent="0.25">
      <c r="A5" t="s">
        <v>93</v>
      </c>
    </row>
    <row r="6" spans="1:35" x14ac:dyDescent="0.25">
      <c r="A6" t="s">
        <v>69</v>
      </c>
    </row>
    <row r="7" spans="1:35" x14ac:dyDescent="0.25">
      <c r="A7" t="s">
        <v>83</v>
      </c>
      <c r="P7" t="s">
        <v>99</v>
      </c>
    </row>
    <row r="9" spans="1:35" x14ac:dyDescent="0.2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 x14ac:dyDescent="0.2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11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 x14ac:dyDescent="0.2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 x14ac:dyDescent="0.2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 x14ac:dyDescent="0.2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 x14ac:dyDescent="0.2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 x14ac:dyDescent="0.2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 x14ac:dyDescent="0.2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 x14ac:dyDescent="0.2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 x14ac:dyDescent="0.2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 x14ac:dyDescent="0.2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 x14ac:dyDescent="0.2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 x14ac:dyDescent="0.2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 x14ac:dyDescent="0.2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 x14ac:dyDescent="0.2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 x14ac:dyDescent="0.2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 x14ac:dyDescent="0.2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 x14ac:dyDescent="0.2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 x14ac:dyDescent="0.2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 x14ac:dyDescent="0.2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 x14ac:dyDescent="0.2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 x14ac:dyDescent="0.2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 x14ac:dyDescent="0.2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 x14ac:dyDescent="0.2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 x14ac:dyDescent="0.2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 x14ac:dyDescent="0.2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 x14ac:dyDescent="0.2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 x14ac:dyDescent="0.25">
      <c r="A38" t="s">
        <v>86</v>
      </c>
    </row>
    <row r="40" spans="1:35" x14ac:dyDescent="0.2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</row>
    <row r="41" spans="1:35" x14ac:dyDescent="0.2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 x14ac:dyDescent="0.2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 x14ac:dyDescent="0.2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 x14ac:dyDescent="0.2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 x14ac:dyDescent="0.2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 x14ac:dyDescent="0.2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 x14ac:dyDescent="0.2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 x14ac:dyDescent="0.2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 x14ac:dyDescent="0.25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 x14ac:dyDescent="0.25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 x14ac:dyDescent="0.25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 x14ac:dyDescent="0.25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 x14ac:dyDescent="0.25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 x14ac:dyDescent="0.25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 x14ac:dyDescent="0.25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 x14ac:dyDescent="0.25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 x14ac:dyDescent="0.25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 x14ac:dyDescent="0.25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 x14ac:dyDescent="0.25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 x14ac:dyDescent="0.25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 x14ac:dyDescent="0.25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 x14ac:dyDescent="0.25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 x14ac:dyDescent="0.25">
      <c r="A63" s="13" t="s">
        <v>88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  <row r="66" spans="1:13" x14ac:dyDescent="0.25">
      <c r="A66" t="s">
        <v>134</v>
      </c>
    </row>
    <row r="68" spans="1:13" x14ac:dyDescent="0.25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3" x14ac:dyDescent="0.25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7">L69-SUM(B69:K69)</f>
        <v>258</v>
      </c>
    </row>
    <row r="70" spans="1:13" x14ac:dyDescent="0.25">
      <c r="A70" s="1">
        <f t="shared" ref="A70:A76" si="38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7"/>
        <v>87</v>
      </c>
    </row>
    <row r="71" spans="1:13" x14ac:dyDescent="0.25">
      <c r="A71" s="1">
        <f t="shared" si="38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7"/>
        <v>112</v>
      </c>
    </row>
    <row r="72" spans="1:13" x14ac:dyDescent="0.25">
      <c r="A72" s="1">
        <f t="shared" si="38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3" x14ac:dyDescent="0.25">
      <c r="A73" s="1">
        <f t="shared" si="38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7"/>
        <v>119</v>
      </c>
    </row>
    <row r="74" spans="1:13" x14ac:dyDescent="0.25">
      <c r="A74" s="1">
        <f t="shared" si="38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3" x14ac:dyDescent="0.25">
      <c r="A75" s="1">
        <f t="shared" si="38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7"/>
        <v>94</v>
      </c>
    </row>
    <row r="76" spans="1:13" x14ac:dyDescent="0.25">
      <c r="A76" s="1">
        <f t="shared" si="38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7"/>
        <v>78</v>
      </c>
    </row>
    <row r="77" spans="1:13" x14ac:dyDescent="0.25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7"/>
        <v>89</v>
      </c>
    </row>
    <row r="78" spans="1:13" x14ac:dyDescent="0.25">
      <c r="A78" s="1">
        <v>1917</v>
      </c>
      <c r="C78" s="5">
        <v>1256</v>
      </c>
      <c r="G78" s="5">
        <v>38</v>
      </c>
      <c r="H78" s="5">
        <v>119</v>
      </c>
      <c r="I78" s="5">
        <v>6393</v>
      </c>
      <c r="L78" s="5">
        <v>5947</v>
      </c>
      <c r="M78" s="5"/>
    </row>
    <row r="80" spans="1:13" x14ac:dyDescent="0.25">
      <c r="A80" t="s">
        <v>143</v>
      </c>
    </row>
    <row r="82" spans="1:13" x14ac:dyDescent="0.25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 x14ac:dyDescent="0.25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39">L83-SUM(B83:K83)</f>
        <v>230</v>
      </c>
    </row>
    <row r="84" spans="1:13" x14ac:dyDescent="0.25">
      <c r="A84" s="1">
        <f t="shared" ref="A84:A90" si="40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39"/>
        <v>147</v>
      </c>
    </row>
    <row r="85" spans="1:13" x14ac:dyDescent="0.25">
      <c r="A85" s="1">
        <f t="shared" si="40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 x14ac:dyDescent="0.25">
      <c r="A86" s="1">
        <f t="shared" si="40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 x14ac:dyDescent="0.25">
      <c r="A87" s="1">
        <f t="shared" si="40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1">L87-SUM(B87:K87)</f>
        <v>108</v>
      </c>
    </row>
    <row r="88" spans="1:13" x14ac:dyDescent="0.25">
      <c r="A88" s="1">
        <f t="shared" si="40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 x14ac:dyDescent="0.25">
      <c r="A89" s="1">
        <f t="shared" si="40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1"/>
        <v>617</v>
      </c>
    </row>
    <row r="90" spans="1:13" x14ac:dyDescent="0.25">
      <c r="A90" s="1">
        <f t="shared" si="40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1"/>
        <v>68</v>
      </c>
    </row>
    <row r="91" spans="1:13" x14ac:dyDescent="0.25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 x14ac:dyDescent="0.25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 x14ac:dyDescent="0.25">
      <c r="A94" t="s">
        <v>147</v>
      </c>
    </row>
    <row r="96" spans="1:13" x14ac:dyDescent="0.25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 x14ac:dyDescent="0.25">
      <c r="A97" t="s">
        <v>144</v>
      </c>
      <c r="B97" s="5">
        <f t="shared" ref="B97:M97" si="42">SUM(B83:B92)</f>
        <v>1371</v>
      </c>
      <c r="C97" s="5">
        <f t="shared" si="42"/>
        <v>78508</v>
      </c>
      <c r="D97" s="5">
        <f t="shared" si="42"/>
        <v>49694</v>
      </c>
      <c r="E97" s="5">
        <f t="shared" si="42"/>
        <v>120</v>
      </c>
      <c r="F97" s="5">
        <f t="shared" si="42"/>
        <v>348613</v>
      </c>
      <c r="G97" s="5">
        <f t="shared" si="42"/>
        <v>126615</v>
      </c>
      <c r="H97" s="5">
        <f t="shared" si="42"/>
        <v>261637</v>
      </c>
      <c r="I97" s="5">
        <f t="shared" si="42"/>
        <v>171648</v>
      </c>
      <c r="J97" s="5">
        <f t="shared" si="42"/>
        <v>3296</v>
      </c>
      <c r="K97" s="5">
        <f t="shared" si="42"/>
        <v>4061</v>
      </c>
      <c r="L97" s="5">
        <f t="shared" si="42"/>
        <v>1378524</v>
      </c>
      <c r="M97" s="5">
        <f t="shared" si="42"/>
        <v>1542</v>
      </c>
    </row>
    <row r="98" spans="1:13" x14ac:dyDescent="0.25">
      <c r="A98" t="s">
        <v>145</v>
      </c>
      <c r="B98" s="5">
        <f t="shared" ref="B98:M98" si="43">SUM(B69:B78)</f>
        <v>661</v>
      </c>
      <c r="C98" s="5">
        <f t="shared" si="43"/>
        <v>19403</v>
      </c>
      <c r="D98" s="5">
        <f t="shared" si="43"/>
        <v>2766</v>
      </c>
      <c r="E98" s="5">
        <f t="shared" si="43"/>
        <v>22</v>
      </c>
      <c r="F98" s="5">
        <f t="shared" si="43"/>
        <v>22263</v>
      </c>
      <c r="G98" s="5">
        <f t="shared" si="43"/>
        <v>23318</v>
      </c>
      <c r="H98" s="5">
        <f t="shared" si="43"/>
        <v>71835</v>
      </c>
      <c r="I98" s="5">
        <f t="shared" si="43"/>
        <v>68685</v>
      </c>
      <c r="J98" s="5">
        <f t="shared" si="43"/>
        <v>358</v>
      </c>
      <c r="K98" s="5">
        <f t="shared" si="43"/>
        <v>335</v>
      </c>
      <c r="L98" s="5">
        <f t="shared" si="43"/>
        <v>240457</v>
      </c>
      <c r="M98" s="5">
        <f t="shared" si="43"/>
        <v>837</v>
      </c>
    </row>
    <row r="99" spans="1:13" x14ac:dyDescent="0.25">
      <c r="A99" t="s">
        <v>146</v>
      </c>
      <c r="B99" s="28">
        <f>100*B98/B97</f>
        <v>48.212983223924141</v>
      </c>
      <c r="C99" s="28">
        <f t="shared" ref="C99:M99" si="44">100*C98/C97</f>
        <v>24.7146787588526</v>
      </c>
      <c r="D99" s="28">
        <f t="shared" si="44"/>
        <v>5.5660643135992274</v>
      </c>
      <c r="E99" s="28">
        <f t="shared" si="44"/>
        <v>18.333333333333332</v>
      </c>
      <c r="F99" s="28">
        <f t="shared" si="44"/>
        <v>6.386164600861127</v>
      </c>
      <c r="G99" s="28">
        <f t="shared" si="44"/>
        <v>18.416459345259252</v>
      </c>
      <c r="H99" s="28">
        <f t="shared" si="44"/>
        <v>27.455979085526895</v>
      </c>
      <c r="I99" s="28">
        <f t="shared" si="44"/>
        <v>40.015030760626395</v>
      </c>
      <c r="J99" s="28">
        <f t="shared" si="44"/>
        <v>10.861650485436893</v>
      </c>
      <c r="K99" s="28">
        <f t="shared" si="44"/>
        <v>8.2491997045062799</v>
      </c>
      <c r="L99" s="28">
        <f t="shared" si="44"/>
        <v>17.443076798082586</v>
      </c>
      <c r="M99" s="28">
        <f t="shared" si="44"/>
        <v>54.280155642023345</v>
      </c>
    </row>
    <row r="100" spans="1:13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x14ac:dyDescent="0.25">
      <c r="A101" t="s">
        <v>158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 x14ac:dyDescent="0.25"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 x14ac:dyDescent="0.25">
      <c r="A104" t="s">
        <v>144</v>
      </c>
      <c r="B104" s="5">
        <f>SUM(B83:B89)</f>
        <v>1286</v>
      </c>
      <c r="C104" s="5">
        <f t="shared" ref="C104:M104" si="45">SUM(C83:C89)</f>
        <v>69279</v>
      </c>
      <c r="D104" s="5">
        <f t="shared" si="45"/>
        <v>48726</v>
      </c>
      <c r="E104" s="5">
        <f t="shared" si="45"/>
        <v>104</v>
      </c>
      <c r="F104" s="5">
        <f t="shared" si="45"/>
        <v>331979</v>
      </c>
      <c r="G104" s="5">
        <f t="shared" si="45"/>
        <v>124188</v>
      </c>
      <c r="H104" s="5">
        <f t="shared" si="45"/>
        <v>256874</v>
      </c>
      <c r="I104" s="5">
        <f t="shared" si="45"/>
        <v>167586</v>
      </c>
      <c r="J104" s="5">
        <f t="shared" si="45"/>
        <v>3136</v>
      </c>
      <c r="K104" s="5">
        <f t="shared" si="45"/>
        <v>3673</v>
      </c>
      <c r="L104" s="5">
        <f t="shared" si="45"/>
        <v>1331779</v>
      </c>
      <c r="M104" s="5">
        <f t="shared" si="45"/>
        <v>1421</v>
      </c>
    </row>
    <row r="105" spans="1:13" x14ac:dyDescent="0.25">
      <c r="A105" t="s">
        <v>145</v>
      </c>
      <c r="B105" s="5">
        <f>SUM(B69:B75)</f>
        <v>90</v>
      </c>
      <c r="C105" s="5">
        <f t="shared" ref="C105:M105" si="46">SUM(C69:C75)</f>
        <v>17041</v>
      </c>
      <c r="D105" s="5">
        <f t="shared" si="46"/>
        <v>2579</v>
      </c>
      <c r="E105" s="5">
        <f t="shared" si="46"/>
        <v>20</v>
      </c>
      <c r="F105" s="5">
        <f t="shared" si="46"/>
        <v>21345</v>
      </c>
      <c r="G105" s="5">
        <f t="shared" si="46"/>
        <v>22289</v>
      </c>
      <c r="H105" s="5">
        <f t="shared" si="46"/>
        <v>66793</v>
      </c>
      <c r="I105" s="5">
        <f t="shared" si="46"/>
        <v>47685</v>
      </c>
      <c r="J105" s="5">
        <f t="shared" si="46"/>
        <v>318</v>
      </c>
      <c r="K105" s="5">
        <f t="shared" si="46"/>
        <v>291</v>
      </c>
      <c r="L105" s="5">
        <f t="shared" si="46"/>
        <v>210954</v>
      </c>
      <c r="M105" s="5">
        <f t="shared" si="46"/>
        <v>670</v>
      </c>
    </row>
    <row r="106" spans="1:13" x14ac:dyDescent="0.25">
      <c r="A106" t="s">
        <v>146</v>
      </c>
      <c r="B106" s="28">
        <f>100*B105/B104</f>
        <v>6.9984447900466566</v>
      </c>
      <c r="C106" s="28">
        <f t="shared" ref="C106:M106" si="47">100*C105/C104</f>
        <v>24.597641420921203</v>
      </c>
      <c r="D106" s="28">
        <f t="shared" si="47"/>
        <v>5.2928621269958542</v>
      </c>
      <c r="E106" s="28">
        <f t="shared" si="47"/>
        <v>19.23076923076923</v>
      </c>
      <c r="F106" s="28">
        <f t="shared" si="47"/>
        <v>6.4296235605264185</v>
      </c>
      <c r="G106" s="28">
        <f t="shared" si="47"/>
        <v>17.947788836280477</v>
      </c>
      <c r="H106" s="28">
        <f t="shared" si="47"/>
        <v>26.002242344495745</v>
      </c>
      <c r="I106" s="28">
        <f t="shared" si="47"/>
        <v>28.454047474132683</v>
      </c>
      <c r="J106" s="28">
        <f t="shared" si="47"/>
        <v>10.14030612244898</v>
      </c>
      <c r="K106" s="28">
        <f t="shared" si="47"/>
        <v>7.9226790089844812</v>
      </c>
      <c r="L106" s="28">
        <f t="shared" si="47"/>
        <v>15.840015498066871</v>
      </c>
      <c r="M106" s="28">
        <f t="shared" si="47"/>
        <v>47.149894440534837</v>
      </c>
    </row>
    <row r="107" spans="1:13" x14ac:dyDescent="0.2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 x14ac:dyDescent="0.25">
      <c r="A108" t="s">
        <v>159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 x14ac:dyDescent="0.25">
      <c r="A109" t="s">
        <v>160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 x14ac:dyDescent="0.25">
      <c r="B111" s="11" t="s">
        <v>70</v>
      </c>
      <c r="C111" s="11" t="s">
        <v>71</v>
      </c>
      <c r="D111" s="11" t="s">
        <v>72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</row>
    <row r="112" spans="1:13" x14ac:dyDescent="0.25">
      <c r="B112" s="28">
        <f>B106</f>
        <v>6.9984447900466566</v>
      </c>
      <c r="C112" s="28">
        <f>(C106+C99)/2</f>
        <v>24.656160089886903</v>
      </c>
      <c r="D112" s="28">
        <f t="shared" ref="D112:M112" si="48">(D106+D99)/2</f>
        <v>5.4294632202975404</v>
      </c>
      <c r="E112" s="28">
        <f t="shared" si="48"/>
        <v>18.782051282051281</v>
      </c>
      <c r="F112" s="28">
        <f t="shared" si="48"/>
        <v>6.4078940806937723</v>
      </c>
      <c r="G112" s="28">
        <f t="shared" si="48"/>
        <v>18.182124090769864</v>
      </c>
      <c r="H112" s="28">
        <f t="shared" si="48"/>
        <v>26.72911071501132</v>
      </c>
      <c r="I112" s="28">
        <f t="shared" si="48"/>
        <v>34.234539117379541</v>
      </c>
      <c r="J112" s="28">
        <f t="shared" si="48"/>
        <v>10.500978303942937</v>
      </c>
      <c r="K112" s="28">
        <f t="shared" si="48"/>
        <v>8.0859393567453814</v>
      </c>
      <c r="L112" s="28">
        <f t="shared" si="48"/>
        <v>16.641546148074728</v>
      </c>
      <c r="M112" s="28">
        <f t="shared" si="48"/>
        <v>50.715025041279091</v>
      </c>
    </row>
    <row r="114" spans="1:13" x14ac:dyDescent="0.25">
      <c r="A114" t="s">
        <v>148</v>
      </c>
    </row>
    <row r="116" spans="1:13" x14ac:dyDescent="0.25">
      <c r="A116" s="11" t="s">
        <v>84</v>
      </c>
      <c r="B116" s="11" t="s">
        <v>70</v>
      </c>
      <c r="C116" s="11" t="s">
        <v>71</v>
      </c>
      <c r="D116" s="11" t="s">
        <v>72</v>
      </c>
      <c r="E116" s="11" t="s">
        <v>73</v>
      </c>
      <c r="F116" s="11" t="s">
        <v>74</v>
      </c>
      <c r="G116" s="11" t="s">
        <v>75</v>
      </c>
      <c r="H116" s="11" t="s">
        <v>76</v>
      </c>
      <c r="I116" s="11" t="s">
        <v>77</v>
      </c>
      <c r="J116" s="11" t="s">
        <v>78</v>
      </c>
      <c r="K116" s="11" t="s">
        <v>79</v>
      </c>
      <c r="L116" s="11" t="s">
        <v>80</v>
      </c>
      <c r="M116" s="11" t="s">
        <v>81</v>
      </c>
    </row>
    <row r="117" spans="1:13" x14ac:dyDescent="0.25">
      <c r="A117" s="1">
        <v>1896</v>
      </c>
      <c r="B117" s="5">
        <f t="shared" ref="B117:M117" si="49">B11* (B$112/100)</f>
        <v>1.5393708604704653E-2</v>
      </c>
      <c r="C117" s="5">
        <f t="shared" si="49"/>
        <v>1547.2258428624598</v>
      </c>
      <c r="D117" s="5">
        <f t="shared" si="49"/>
        <v>195.55995319817058</v>
      </c>
      <c r="E117" s="5">
        <f t="shared" si="49"/>
        <v>0.12393843194092957</v>
      </c>
      <c r="F117" s="5">
        <f t="shared" si="49"/>
        <v>1394.6180666745963</v>
      </c>
      <c r="G117" s="5">
        <f t="shared" si="49"/>
        <v>1037.4240449659544</v>
      </c>
      <c r="H117" s="5">
        <f t="shared" si="49"/>
        <v>3497.7180615131242</v>
      </c>
      <c r="I117" s="5">
        <f t="shared" si="49"/>
        <v>261.82487008008422</v>
      </c>
      <c r="J117" s="5">
        <f t="shared" si="49"/>
        <v>0.947011686440691</v>
      </c>
      <c r="K117" s="5">
        <f t="shared" si="49"/>
        <v>69.293284687990678</v>
      </c>
      <c r="L117" s="5">
        <f>SUM(B117:K117) + M117</f>
        <v>8041.1165038497156</v>
      </c>
      <c r="M117" s="5">
        <f t="shared" si="49"/>
        <v>36.366036040349321</v>
      </c>
    </row>
    <row r="118" spans="1:13" x14ac:dyDescent="0.25">
      <c r="A118" s="1">
        <f>A117+1</f>
        <v>1897</v>
      </c>
      <c r="B118" s="5">
        <f t="shared" ref="B118:M118" si="50">B12* (B$112/100)</f>
        <v>8.8522091774906053E-3</v>
      </c>
      <c r="C118" s="5">
        <f t="shared" si="50"/>
        <v>889.73795448172848</v>
      </c>
      <c r="D118" s="5">
        <f t="shared" si="50"/>
        <v>112.4574757717192</v>
      </c>
      <c r="E118" s="5">
        <f t="shared" si="50"/>
        <v>7.1271254565386855E-2</v>
      </c>
      <c r="F118" s="5">
        <f t="shared" si="50"/>
        <v>801.9802872673597</v>
      </c>
      <c r="G118" s="5">
        <f t="shared" si="50"/>
        <v>596.5745414324897</v>
      </c>
      <c r="H118" s="5">
        <f t="shared" si="50"/>
        <v>2011.3757327417711</v>
      </c>
      <c r="I118" s="5">
        <f t="shared" si="50"/>
        <v>150.56336178208926</v>
      </c>
      <c r="J118" s="5">
        <f t="shared" si="50"/>
        <v>0.54458257962211065</v>
      </c>
      <c r="K118" s="5">
        <f t="shared" si="50"/>
        <v>39.847360139455432</v>
      </c>
      <c r="L118" s="5">
        <f t="shared" ref="L118:L128" si="51">SUM(B118:K118) + M118</f>
        <v>4624.0738434463401</v>
      </c>
      <c r="M118" s="5">
        <f t="shared" si="50"/>
        <v>20.912423786361277</v>
      </c>
    </row>
    <row r="119" spans="1:13" x14ac:dyDescent="0.25">
      <c r="A119" s="1">
        <f t="shared" ref="A119:A137" si="52">A118+1</f>
        <v>1898</v>
      </c>
      <c r="B119" s="5">
        <f t="shared" ref="B119:M119" si="53">B13* (B$112/100)</f>
        <v>1.0202436073480215E-2</v>
      </c>
      <c r="C119" s="5">
        <f t="shared" si="53"/>
        <v>1025.4496274027433</v>
      </c>
      <c r="D119" s="5">
        <f t="shared" si="53"/>
        <v>129.61060731183034</v>
      </c>
      <c r="E119" s="5">
        <f t="shared" si="53"/>
        <v>8.2142254436222181E-2</v>
      </c>
      <c r="F119" s="5">
        <f t="shared" si="53"/>
        <v>924.30628885748808</v>
      </c>
      <c r="G119" s="5">
        <f t="shared" si="53"/>
        <v>687.57001783323608</v>
      </c>
      <c r="H119" s="5">
        <f t="shared" si="53"/>
        <v>2318.1707437763639</v>
      </c>
      <c r="I119" s="5">
        <f t="shared" si="53"/>
        <v>173.52878166232986</v>
      </c>
      <c r="J119" s="5">
        <f t="shared" si="53"/>
        <v>0.62764772543485581</v>
      </c>
      <c r="K119" s="5">
        <f t="shared" si="53"/>
        <v>45.92527541638848</v>
      </c>
      <c r="L119" s="5">
        <f t="shared" si="51"/>
        <v>5329.3835291165997</v>
      </c>
      <c r="M119" s="5">
        <f t="shared" si="53"/>
        <v>24.102194440275692</v>
      </c>
    </row>
    <row r="120" spans="1:13" x14ac:dyDescent="0.25">
      <c r="A120" s="1">
        <f t="shared" si="52"/>
        <v>1899</v>
      </c>
      <c r="B120" s="5">
        <f t="shared" ref="B120:M120" si="54">B14* (B$112/100)</f>
        <v>0</v>
      </c>
      <c r="C120" s="5">
        <f t="shared" si="54"/>
        <v>1491.2045622363598</v>
      </c>
      <c r="D120" s="5">
        <f t="shared" si="54"/>
        <v>292.26800514861657</v>
      </c>
      <c r="E120" s="5">
        <f t="shared" si="54"/>
        <v>0.18782051282051282</v>
      </c>
      <c r="F120" s="5">
        <f t="shared" si="54"/>
        <v>1555.5162880884134</v>
      </c>
      <c r="G120" s="5">
        <f t="shared" si="54"/>
        <v>1243.2936453268433</v>
      </c>
      <c r="H120" s="5">
        <f t="shared" si="54"/>
        <v>4147.5561096483061</v>
      </c>
      <c r="I120" s="5">
        <f t="shared" si="54"/>
        <v>567.26631317497902</v>
      </c>
      <c r="J120" s="5">
        <f t="shared" si="54"/>
        <v>3.0452837081434518</v>
      </c>
      <c r="K120" s="5">
        <f t="shared" si="54"/>
        <v>81.82970629026326</v>
      </c>
      <c r="L120" s="5">
        <f t="shared" si="51"/>
        <v>9494.7550897263845</v>
      </c>
      <c r="M120" s="5">
        <f t="shared" si="54"/>
        <v>112.58735559163959</v>
      </c>
    </row>
    <row r="121" spans="1:13" x14ac:dyDescent="0.25">
      <c r="A121" s="1">
        <f t="shared" si="52"/>
        <v>1900</v>
      </c>
      <c r="B121" s="5">
        <f t="shared" ref="B121:M121" si="55">B15* (B$112/100)</f>
        <v>6.9984447900466568E-2</v>
      </c>
      <c r="C121" s="5">
        <f t="shared" si="55"/>
        <v>3085.7184352493459</v>
      </c>
      <c r="D121" s="5">
        <f t="shared" si="55"/>
        <v>290.42198765371541</v>
      </c>
      <c r="E121" s="5">
        <f t="shared" si="55"/>
        <v>0.37564102564102564</v>
      </c>
      <c r="F121" s="5">
        <f t="shared" si="55"/>
        <v>2371.6256782055721</v>
      </c>
      <c r="G121" s="5">
        <f t="shared" si="55"/>
        <v>1872.2133176265729</v>
      </c>
      <c r="H121" s="5">
        <f t="shared" si="55"/>
        <v>6014.0499108775466</v>
      </c>
      <c r="I121" s="5">
        <f t="shared" si="55"/>
        <v>398.83238071747166</v>
      </c>
      <c r="J121" s="5">
        <f t="shared" si="55"/>
        <v>0</v>
      </c>
      <c r="K121" s="5">
        <f t="shared" si="55"/>
        <v>150.31761264189663</v>
      </c>
      <c r="L121" s="5">
        <f t="shared" si="51"/>
        <v>14228.254170481987</v>
      </c>
      <c r="M121" s="5">
        <f t="shared" si="55"/>
        <v>44.629222036325601</v>
      </c>
    </row>
    <row r="122" spans="1:13" x14ac:dyDescent="0.25">
      <c r="A122" s="1">
        <f t="shared" si="52"/>
        <v>1901</v>
      </c>
      <c r="B122" s="5">
        <f t="shared" ref="B122:M122" si="56">B16* (B$112/100)</f>
        <v>0</v>
      </c>
      <c r="C122" s="5">
        <f t="shared" si="56"/>
        <v>2457.2329145581289</v>
      </c>
      <c r="D122" s="5">
        <f t="shared" si="56"/>
        <v>306.38460952139019</v>
      </c>
      <c r="E122" s="5">
        <f t="shared" si="56"/>
        <v>0</v>
      </c>
      <c r="F122" s="5">
        <f t="shared" si="56"/>
        <v>2413.2129107892747</v>
      </c>
      <c r="G122" s="5">
        <f t="shared" si="56"/>
        <v>1600.9360261922864</v>
      </c>
      <c r="H122" s="5">
        <f t="shared" si="56"/>
        <v>5740.0765260486805</v>
      </c>
      <c r="I122" s="5">
        <f t="shared" si="56"/>
        <v>224.236231218836</v>
      </c>
      <c r="J122" s="5">
        <f t="shared" si="56"/>
        <v>1.2601173964731525</v>
      </c>
      <c r="K122" s="5">
        <f t="shared" si="56"/>
        <v>82.88087840664015</v>
      </c>
      <c r="L122" s="5">
        <f t="shared" si="51"/>
        <v>12834.334618138317</v>
      </c>
      <c r="M122" s="5">
        <f t="shared" si="56"/>
        <v>8.114404006604655</v>
      </c>
    </row>
    <row r="123" spans="1:13" x14ac:dyDescent="0.25">
      <c r="A123" s="1">
        <f t="shared" si="52"/>
        <v>1902</v>
      </c>
      <c r="B123" s="5">
        <f t="shared" ref="B123:M123" si="57">B17* (B$112/100)</f>
        <v>0</v>
      </c>
      <c r="C123" s="5">
        <f t="shared" si="57"/>
        <v>3415.8644188529315</v>
      </c>
      <c r="D123" s="5">
        <f t="shared" si="57"/>
        <v>463.78474827781588</v>
      </c>
      <c r="E123" s="5">
        <f t="shared" si="57"/>
        <v>0</v>
      </c>
      <c r="F123" s="5">
        <f t="shared" si="57"/>
        <v>2425.1315937793652</v>
      </c>
      <c r="G123" s="5">
        <f t="shared" si="57"/>
        <v>1813.6668780542939</v>
      </c>
      <c r="H123" s="5">
        <f t="shared" si="57"/>
        <v>9050.2095969956827</v>
      </c>
      <c r="I123" s="5">
        <f t="shared" si="57"/>
        <v>525.84252084294974</v>
      </c>
      <c r="J123" s="5">
        <f t="shared" si="57"/>
        <v>0</v>
      </c>
      <c r="K123" s="5">
        <f t="shared" si="57"/>
        <v>139.64417269099272</v>
      </c>
      <c r="L123" s="5">
        <f t="shared" si="51"/>
        <v>17838.201131497339</v>
      </c>
      <c r="M123" s="5">
        <f t="shared" si="57"/>
        <v>4.0572020033023275</v>
      </c>
    </row>
    <row r="124" spans="1:13" x14ac:dyDescent="0.25">
      <c r="A124" s="1">
        <f t="shared" si="52"/>
        <v>1903</v>
      </c>
      <c r="B124" s="5">
        <f t="shared" ref="B124:M124" si="58">B18* (B$112/100)</f>
        <v>0</v>
      </c>
      <c r="C124" s="5">
        <f t="shared" si="58"/>
        <v>4629.4406184771651</v>
      </c>
      <c r="D124" s="5">
        <f t="shared" si="58"/>
        <v>569.27921864819712</v>
      </c>
      <c r="E124" s="5">
        <f t="shared" si="58"/>
        <v>0</v>
      </c>
      <c r="F124" s="5">
        <f t="shared" si="58"/>
        <v>3055.860608142053</v>
      </c>
      <c r="G124" s="5">
        <f t="shared" si="58"/>
        <v>2621.8622938890144</v>
      </c>
      <c r="H124" s="5">
        <f t="shared" si="58"/>
        <v>10570.828705572676</v>
      </c>
      <c r="I124" s="5">
        <f t="shared" si="58"/>
        <v>1220.4613195345808</v>
      </c>
      <c r="J124" s="5">
        <f t="shared" si="58"/>
        <v>2.5202347929463049</v>
      </c>
      <c r="K124" s="5">
        <f t="shared" si="58"/>
        <v>127.03010729446993</v>
      </c>
      <c r="L124" s="5">
        <f t="shared" si="51"/>
        <v>22804.8903601073</v>
      </c>
      <c r="M124" s="5">
        <f t="shared" si="58"/>
        <v>7.6072537561918638</v>
      </c>
    </row>
    <row r="125" spans="1:13" x14ac:dyDescent="0.25">
      <c r="A125" s="1">
        <f t="shared" si="52"/>
        <v>1904</v>
      </c>
      <c r="B125" s="5">
        <f t="shared" ref="B125:M125" si="59">B19* (B$112/100)</f>
        <v>1.1897356143079316</v>
      </c>
      <c r="C125" s="5">
        <f t="shared" si="59"/>
        <v>2484.6012522579031</v>
      </c>
      <c r="D125" s="5">
        <f t="shared" si="59"/>
        <v>387.01213834280867</v>
      </c>
      <c r="E125" s="5">
        <f t="shared" si="59"/>
        <v>0.56346153846153846</v>
      </c>
      <c r="F125" s="5">
        <f t="shared" si="59"/>
        <v>4968.937385933179</v>
      </c>
      <c r="G125" s="5">
        <f t="shared" si="59"/>
        <v>2310.4025082141266</v>
      </c>
      <c r="H125" s="5">
        <f t="shared" si="59"/>
        <v>8707.5423976292368</v>
      </c>
      <c r="I125" s="5">
        <f t="shared" si="59"/>
        <v>1337.5434433160187</v>
      </c>
      <c r="J125" s="5">
        <f t="shared" si="59"/>
        <v>18.166692465821281</v>
      </c>
      <c r="K125" s="5">
        <f t="shared" si="59"/>
        <v>70.428531797252262</v>
      </c>
      <c r="L125" s="5">
        <f t="shared" si="51"/>
        <v>20355.867131415667</v>
      </c>
      <c r="M125" s="5">
        <f t="shared" si="59"/>
        <v>69.479584306552354</v>
      </c>
    </row>
    <row r="126" spans="1:13" x14ac:dyDescent="0.25">
      <c r="A126" s="1">
        <f t="shared" si="52"/>
        <v>1905</v>
      </c>
      <c r="B126" s="5">
        <f t="shared" ref="B126:M126" si="60">B20* (B$112/100)</f>
        <v>0.69984447900466562</v>
      </c>
      <c r="C126" s="5">
        <f t="shared" si="60"/>
        <v>4110.4284485850458</v>
      </c>
      <c r="D126" s="5">
        <f t="shared" si="60"/>
        <v>364.96851766840064</v>
      </c>
      <c r="E126" s="5">
        <f t="shared" si="60"/>
        <v>0.9391025641025641</v>
      </c>
      <c r="F126" s="5">
        <f t="shared" si="60"/>
        <v>5920.1251832713624</v>
      </c>
      <c r="G126" s="5">
        <f t="shared" si="60"/>
        <v>3208.9630807799731</v>
      </c>
      <c r="H126" s="5">
        <f t="shared" si="60"/>
        <v>12622.555244056945</v>
      </c>
      <c r="I126" s="5">
        <f t="shared" si="60"/>
        <v>1122.2081922677014</v>
      </c>
      <c r="J126" s="5">
        <f t="shared" si="60"/>
        <v>18.691741381018428</v>
      </c>
      <c r="K126" s="5">
        <f t="shared" si="60"/>
        <v>55.792981561543129</v>
      </c>
      <c r="L126" s="5">
        <f t="shared" si="51"/>
        <v>27466.958657148949</v>
      </c>
      <c r="M126" s="5">
        <f t="shared" si="60"/>
        <v>41.586320533848856</v>
      </c>
    </row>
    <row r="127" spans="1:13" x14ac:dyDescent="0.25">
      <c r="A127" s="1">
        <f t="shared" si="52"/>
        <v>1906</v>
      </c>
      <c r="B127" s="5">
        <f t="shared" ref="B127:M127" si="61">B21* (B$112/100)</f>
        <v>9.0979782270606542</v>
      </c>
      <c r="C127" s="5">
        <f t="shared" si="61"/>
        <v>3318.9657096996762</v>
      </c>
      <c r="D127" s="5">
        <f t="shared" si="61"/>
        <v>558.09452441438418</v>
      </c>
      <c r="E127" s="5">
        <f t="shared" si="61"/>
        <v>2.8173076923076925</v>
      </c>
      <c r="F127" s="5">
        <f t="shared" si="61"/>
        <v>8024.8620730160392</v>
      </c>
      <c r="G127" s="5">
        <f t="shared" si="61"/>
        <v>2490.405536712748</v>
      </c>
      <c r="H127" s="5">
        <f t="shared" si="61"/>
        <v>12349.918314763829</v>
      </c>
      <c r="I127" s="5">
        <f t="shared" si="61"/>
        <v>1808.2683561799874</v>
      </c>
      <c r="J127" s="5">
        <f t="shared" si="61"/>
        <v>27.197533807212206</v>
      </c>
      <c r="K127" s="5">
        <f t="shared" si="61"/>
        <v>75.765251772704218</v>
      </c>
      <c r="L127" s="5">
        <f t="shared" si="51"/>
        <v>28750.086678104879</v>
      </c>
      <c r="M127" s="5">
        <f t="shared" si="61"/>
        <v>84.694091818936087</v>
      </c>
    </row>
    <row r="128" spans="1:13" x14ac:dyDescent="0.25">
      <c r="A128" s="1">
        <f t="shared" si="52"/>
        <v>1907</v>
      </c>
      <c r="B128" s="5">
        <f>B22* (B$112/100)</f>
        <v>23.864696734059098</v>
      </c>
      <c r="C128" s="5">
        <f t="shared" ref="C128:M128" si="62">C22* (C$112/100)</f>
        <v>3528.5430704637147</v>
      </c>
      <c r="D128" s="5">
        <f t="shared" si="62"/>
        <v>731.8916420961084</v>
      </c>
      <c r="E128" s="5">
        <f t="shared" si="62"/>
        <v>8.6397435897435901</v>
      </c>
      <c r="F128" s="5">
        <f t="shared" si="62"/>
        <v>7364.7208248229663</v>
      </c>
      <c r="G128" s="5">
        <f t="shared" si="62"/>
        <v>4511.1668081609105</v>
      </c>
      <c r="H128" s="5">
        <f t="shared" si="62"/>
        <v>19544.860337030575</v>
      </c>
      <c r="I128" s="5">
        <f t="shared" si="62"/>
        <v>5506.6256170304996</v>
      </c>
      <c r="J128" s="5">
        <f t="shared" si="62"/>
        <v>15.751467455914407</v>
      </c>
      <c r="K128" s="5">
        <f t="shared" si="62"/>
        <v>114.49690129151459</v>
      </c>
      <c r="L128" s="5">
        <f t="shared" si="51"/>
        <v>41476.841521028786</v>
      </c>
      <c r="M128" s="5">
        <f t="shared" si="62"/>
        <v>126.28041235278495</v>
      </c>
    </row>
    <row r="129" spans="1:16" x14ac:dyDescent="0.25">
      <c r="A129" s="1">
        <f t="shared" si="52"/>
        <v>1908</v>
      </c>
      <c r="B129" s="5">
        <v>9</v>
      </c>
      <c r="C129" s="5">
        <v>3360</v>
      </c>
      <c r="D129" s="5">
        <v>408</v>
      </c>
      <c r="E129" s="5">
        <v>7</v>
      </c>
      <c r="F129" s="5">
        <v>5439</v>
      </c>
      <c r="G129" s="5">
        <v>3282</v>
      </c>
      <c r="H129" s="5">
        <v>18187</v>
      </c>
      <c r="I129" s="5">
        <v>6636</v>
      </c>
      <c r="J129" s="5">
        <v>50</v>
      </c>
      <c r="K129" s="5">
        <v>141</v>
      </c>
      <c r="L129" s="5">
        <v>37777</v>
      </c>
      <c r="M129" s="5">
        <f t="shared" ref="M129:M131" si="63">L129-SUM(B129:K129)</f>
        <v>258</v>
      </c>
    </row>
    <row r="130" spans="1:16" x14ac:dyDescent="0.25">
      <c r="A130" s="1">
        <f t="shared" si="52"/>
        <v>1909</v>
      </c>
      <c r="B130" s="5">
        <v>1</v>
      </c>
      <c r="C130" s="5">
        <v>1035</v>
      </c>
      <c r="D130" s="5">
        <v>338</v>
      </c>
      <c r="E130" s="5">
        <v>2</v>
      </c>
      <c r="F130" s="5">
        <v>3989</v>
      </c>
      <c r="G130" s="5">
        <v>1944</v>
      </c>
      <c r="H130" s="5">
        <v>8421</v>
      </c>
      <c r="I130" s="5">
        <v>3819</v>
      </c>
      <c r="J130" s="5">
        <v>30</v>
      </c>
      <c r="K130" s="5">
        <v>41</v>
      </c>
      <c r="L130" s="5">
        <v>19707</v>
      </c>
      <c r="M130" s="5">
        <f t="shared" si="63"/>
        <v>87</v>
      </c>
    </row>
    <row r="131" spans="1:16" x14ac:dyDescent="0.25">
      <c r="A131" s="1">
        <f t="shared" si="52"/>
        <v>1910</v>
      </c>
      <c r="B131" s="5">
        <v>4</v>
      </c>
      <c r="C131" s="5">
        <v>692</v>
      </c>
      <c r="D131" s="5">
        <v>503</v>
      </c>
      <c r="E131" s="5">
        <v>3</v>
      </c>
      <c r="F131" s="5">
        <v>3295</v>
      </c>
      <c r="G131" s="5">
        <v>1765</v>
      </c>
      <c r="H131" s="5">
        <v>6705</v>
      </c>
      <c r="I131" s="5">
        <v>4223</v>
      </c>
      <c r="J131" s="5">
        <v>38</v>
      </c>
      <c r="K131" s="5">
        <v>22</v>
      </c>
      <c r="L131" s="5">
        <v>17362</v>
      </c>
      <c r="M131" s="5">
        <f t="shared" si="63"/>
        <v>112</v>
      </c>
    </row>
    <row r="132" spans="1:16" x14ac:dyDescent="0.25">
      <c r="A132" s="1">
        <f t="shared" si="52"/>
        <v>1911</v>
      </c>
      <c r="B132" s="5">
        <f>B26*B$112/100</f>
        <v>10.637636080870918</v>
      </c>
      <c r="C132" s="5">
        <v>4219</v>
      </c>
      <c r="D132" s="5">
        <f t="shared" ref="D132:F132" si="64">D26*D$112/100</f>
        <v>476.65257610992109</v>
      </c>
      <c r="E132" s="5">
        <f t="shared" si="64"/>
        <v>5.4467948717948715</v>
      </c>
      <c r="F132" s="5">
        <f t="shared" si="64"/>
        <v>4195.3764125118269</v>
      </c>
      <c r="G132" s="5">
        <v>2430</v>
      </c>
      <c r="H132" s="5">
        <f>H26*H$112/100</f>
        <v>10743.231469684499</v>
      </c>
      <c r="I132" s="5">
        <v>3838</v>
      </c>
      <c r="J132" s="5">
        <f>J26*J$112/100</f>
        <v>20.581917475728154</v>
      </c>
      <c r="K132" s="5">
        <f>K26*K$112/100</f>
        <v>59.027357304241285</v>
      </c>
      <c r="L132" s="5">
        <v>27053</v>
      </c>
      <c r="M132" s="5">
        <f>M26*M$112/100</f>
        <v>221.62465943038961</v>
      </c>
    </row>
    <row r="133" spans="1:16" x14ac:dyDescent="0.25">
      <c r="A133" s="1">
        <f t="shared" si="52"/>
        <v>1912</v>
      </c>
      <c r="B133" s="5">
        <v>18</v>
      </c>
      <c r="C133" s="5">
        <v>2430</v>
      </c>
      <c r="D133" s="5">
        <v>519</v>
      </c>
      <c r="E133" s="5">
        <v>3</v>
      </c>
      <c r="F133" s="5">
        <v>4448</v>
      </c>
      <c r="G133" s="5">
        <v>4112</v>
      </c>
      <c r="H133" s="5">
        <v>14701</v>
      </c>
      <c r="I133" s="5">
        <v>8139</v>
      </c>
      <c r="J133" s="5">
        <v>133</v>
      </c>
      <c r="K133" s="5">
        <v>59</v>
      </c>
      <c r="L133" s="5">
        <v>34681</v>
      </c>
      <c r="M133" s="5">
        <f t="shared" ref="M133" si="65">L133-SUM(B133:K133)</f>
        <v>119</v>
      </c>
    </row>
    <row r="134" spans="1:16" x14ac:dyDescent="0.25">
      <c r="A134" s="1">
        <f t="shared" si="52"/>
        <v>1913</v>
      </c>
      <c r="B134" s="5">
        <f>B28*B$112/100</f>
        <v>63.615863141524102</v>
      </c>
      <c r="C134" s="5">
        <v>3053</v>
      </c>
      <c r="D134" s="5">
        <f t="shared" ref="D134:F134" si="66">D28*D$112/100</f>
        <v>969.53924724853175</v>
      </c>
      <c r="E134" s="5">
        <f t="shared" si="66"/>
        <v>5.6346153846153841</v>
      </c>
      <c r="F134" s="5">
        <f t="shared" si="66"/>
        <v>4743.9562247600206</v>
      </c>
      <c r="G134" s="5">
        <v>3276</v>
      </c>
      <c r="H134" s="5">
        <f>H28*H$112/100</f>
        <v>30028.819432779466</v>
      </c>
      <c r="I134" s="5">
        <v>5327</v>
      </c>
      <c r="J134" s="5">
        <f t="shared" ref="J134:K134" si="67">J28*J$112/100</f>
        <v>112.78050698434714</v>
      </c>
      <c r="K134" s="5">
        <f t="shared" si="67"/>
        <v>72.126579062168801</v>
      </c>
      <c r="L134" s="5">
        <v>26923</v>
      </c>
      <c r="M134" s="5">
        <f>M28*M$112/100</f>
        <v>202.35294991470357</v>
      </c>
    </row>
    <row r="135" spans="1:16" x14ac:dyDescent="0.25">
      <c r="A135" s="1">
        <f t="shared" si="52"/>
        <v>1914</v>
      </c>
      <c r="B135" s="5">
        <v>58</v>
      </c>
      <c r="C135" s="5">
        <v>2252</v>
      </c>
      <c r="D135" s="5">
        <v>811</v>
      </c>
      <c r="E135" s="5">
        <v>5</v>
      </c>
      <c r="F135" s="5">
        <v>4174</v>
      </c>
      <c r="G135" s="5">
        <v>5480</v>
      </c>
      <c r="H135" s="5">
        <v>18779</v>
      </c>
      <c r="I135" s="5">
        <v>15703</v>
      </c>
      <c r="J135" s="5">
        <v>67</v>
      </c>
      <c r="K135" s="5">
        <v>28</v>
      </c>
      <c r="L135" s="5">
        <v>47451</v>
      </c>
      <c r="M135" s="5">
        <f t="shared" ref="M135:M137" si="68">L135-SUM(B135:K135)</f>
        <v>94</v>
      </c>
    </row>
    <row r="136" spans="1:16" x14ac:dyDescent="0.25">
      <c r="A136" s="1">
        <f t="shared" si="52"/>
        <v>1915</v>
      </c>
      <c r="B136" s="5">
        <v>217</v>
      </c>
      <c r="C136" s="5">
        <v>727</v>
      </c>
      <c r="D136" s="5">
        <v>167</v>
      </c>
      <c r="E136" s="5">
        <v>2</v>
      </c>
      <c r="F136" s="5">
        <v>873</v>
      </c>
      <c r="G136" s="5">
        <v>965</v>
      </c>
      <c r="H136" s="5">
        <v>4694</v>
      </c>
      <c r="I136" s="5">
        <v>10501</v>
      </c>
      <c r="J136" s="5">
        <v>40</v>
      </c>
      <c r="K136" s="5">
        <v>33</v>
      </c>
      <c r="L136" s="5">
        <v>18297</v>
      </c>
      <c r="M136" s="5">
        <f t="shared" si="68"/>
        <v>78</v>
      </c>
    </row>
    <row r="137" spans="1:16" x14ac:dyDescent="0.25">
      <c r="A137" s="1">
        <f t="shared" si="52"/>
        <v>1916</v>
      </c>
      <c r="B137" s="5">
        <v>354</v>
      </c>
      <c r="C137" s="5">
        <v>379</v>
      </c>
      <c r="D137" s="5">
        <v>20</v>
      </c>
      <c r="E137" s="5">
        <v>0</v>
      </c>
      <c r="F137" s="5">
        <v>45</v>
      </c>
      <c r="G137" s="5">
        <v>26</v>
      </c>
      <c r="H137" s="5">
        <v>229</v>
      </c>
      <c r="I137" s="5">
        <v>4106</v>
      </c>
      <c r="J137" s="5">
        <v>0</v>
      </c>
      <c r="K137" s="5">
        <v>11</v>
      </c>
      <c r="L137" s="5">
        <v>5259</v>
      </c>
      <c r="M137" s="5">
        <f t="shared" si="68"/>
        <v>89</v>
      </c>
    </row>
    <row r="138" spans="1:16" x14ac:dyDescent="0.25">
      <c r="A138" s="1">
        <v>1917</v>
      </c>
      <c r="B138" s="5">
        <f>B32*B$112/100</f>
        <v>7.2083981337480569</v>
      </c>
      <c r="C138" s="5">
        <v>1256</v>
      </c>
      <c r="D138" s="5">
        <f t="shared" ref="D138:F138" si="69">D32*D$112/100</f>
        <v>2.1174906559160407</v>
      </c>
      <c r="E138" s="5">
        <f t="shared" si="69"/>
        <v>2.0660256410256408</v>
      </c>
      <c r="F138" s="5">
        <f t="shared" si="69"/>
        <v>435.80087642798344</v>
      </c>
      <c r="G138" s="5">
        <v>38</v>
      </c>
      <c r="H138" s="5">
        <v>119</v>
      </c>
      <c r="I138" s="5">
        <v>6393</v>
      </c>
      <c r="J138" s="5">
        <f t="shared" ref="J138:K138" si="70">J32*J$112/100</f>
        <v>0.73506848127600566</v>
      </c>
      <c r="K138" s="5">
        <f t="shared" si="70"/>
        <v>36.791024073191487</v>
      </c>
      <c r="L138" s="5">
        <v>5947</v>
      </c>
      <c r="M138" s="5">
        <f>M32*M$112/100</f>
        <v>58.82942904788375</v>
      </c>
    </row>
    <row r="140" spans="1:16" x14ac:dyDescent="0.25">
      <c r="A140" t="s">
        <v>149</v>
      </c>
    </row>
    <row r="142" spans="1:16" x14ac:dyDescent="0.25">
      <c r="A142" s="11" t="s">
        <v>84</v>
      </c>
      <c r="B142" s="11" t="s">
        <v>70</v>
      </c>
      <c r="C142" s="11" t="s">
        <v>71</v>
      </c>
      <c r="D142" s="11" t="s">
        <v>72</v>
      </c>
      <c r="E142" s="11" t="s">
        <v>73</v>
      </c>
      <c r="F142" s="11" t="s">
        <v>74</v>
      </c>
      <c r="G142" s="11" t="s">
        <v>75</v>
      </c>
      <c r="H142" s="11" t="s">
        <v>76</v>
      </c>
      <c r="I142" s="11" t="s">
        <v>77</v>
      </c>
      <c r="J142" s="11" t="s">
        <v>78</v>
      </c>
      <c r="K142" s="11" t="s">
        <v>79</v>
      </c>
      <c r="L142" s="11" t="s">
        <v>80</v>
      </c>
      <c r="M142" s="11" t="s">
        <v>81</v>
      </c>
    </row>
    <row r="143" spans="1:16" x14ac:dyDescent="0.25">
      <c r="A143" s="1">
        <v>1896</v>
      </c>
      <c r="B143" s="5">
        <f t="shared" ref="B143:B164" si="71">B11-B117</f>
        <v>0.20456528323585293</v>
      </c>
      <c r="C143" s="5">
        <f t="shared" ref="C143:M143" si="72">C11-C117</f>
        <v>4727.9842353568074</v>
      </c>
      <c r="D143" s="5">
        <f t="shared" si="72"/>
        <v>3406.2685381909596</v>
      </c>
      <c r="E143" s="5">
        <f t="shared" si="72"/>
        <v>0.53593854358074322</v>
      </c>
      <c r="F143" s="5">
        <f t="shared" si="72"/>
        <v>20369.444339981215</v>
      </c>
      <c r="G143" s="5">
        <f t="shared" si="72"/>
        <v>4668.3122033781083</v>
      </c>
      <c r="H143" s="5">
        <f t="shared" si="72"/>
        <v>9588.0822810653262</v>
      </c>
      <c r="I143" s="5">
        <f t="shared" si="72"/>
        <v>502.97254454953452</v>
      </c>
      <c r="J143" s="5">
        <f t="shared" si="72"/>
        <v>8.0713069790221681</v>
      </c>
      <c r="K143" s="5">
        <f t="shared" si="72"/>
        <v>787.66694752282172</v>
      </c>
      <c r="L143" s="5">
        <f t="shared" si="72"/>
        <v>44094.883496150287</v>
      </c>
      <c r="M143" s="5">
        <f t="shared" si="72"/>
        <v>35.340595299671655</v>
      </c>
      <c r="P143" s="5"/>
    </row>
    <row r="144" spans="1:16" x14ac:dyDescent="0.25">
      <c r="A144" s="1">
        <f>A143+1</f>
        <v>1897</v>
      </c>
      <c r="B144" s="5">
        <f t="shared" si="71"/>
        <v>0.11763602418087515</v>
      </c>
      <c r="C144" s="5">
        <f t="shared" ref="C144:M144" si="73">C12-C118</f>
        <v>2718.8448549990876</v>
      </c>
      <c r="D144" s="5">
        <f t="shared" si="73"/>
        <v>1958.78734547152</v>
      </c>
      <c r="E144" s="5">
        <f t="shared" si="73"/>
        <v>0.3081934455097104</v>
      </c>
      <c r="F144" s="5">
        <f t="shared" si="73"/>
        <v>11713.524450609497</v>
      </c>
      <c r="G144" s="5">
        <f t="shared" si="73"/>
        <v>2684.5302318835174</v>
      </c>
      <c r="H144" s="5">
        <f t="shared" si="73"/>
        <v>5513.662246214124</v>
      </c>
      <c r="I144" s="5">
        <f t="shared" si="73"/>
        <v>289.23622560494852</v>
      </c>
      <c r="J144" s="5">
        <f t="shared" si="73"/>
        <v>4.6414349880708849</v>
      </c>
      <c r="K144" s="5">
        <f t="shared" si="73"/>
        <v>452.95079702473754</v>
      </c>
      <c r="L144" s="5">
        <f t="shared" si="73"/>
        <v>25356.926156553658</v>
      </c>
      <c r="M144" s="5">
        <f t="shared" si="73"/>
        <v>20.322740288466203</v>
      </c>
      <c r="P144" s="5"/>
    </row>
    <row r="145" spans="1:16" x14ac:dyDescent="0.25">
      <c r="A145" s="1">
        <f t="shared" ref="A145:A163" si="74">A144+1</f>
        <v>1898</v>
      </c>
      <c r="B145" s="5">
        <f t="shared" si="71"/>
        <v>0.13557903937647042</v>
      </c>
      <c r="C145" s="5">
        <f t="shared" ref="C145:M145" si="75">C13-C119</f>
        <v>3133.5500857088982</v>
      </c>
      <c r="D145" s="5">
        <f t="shared" si="75"/>
        <v>2257.5610531811112</v>
      </c>
      <c r="E145" s="5">
        <f t="shared" si="75"/>
        <v>0.35520217191362968</v>
      </c>
      <c r="F145" s="5">
        <f t="shared" si="75"/>
        <v>13500.187581013328</v>
      </c>
      <c r="G145" s="5">
        <f t="shared" si="75"/>
        <v>3094.0014553384835</v>
      </c>
      <c r="H145" s="5">
        <f t="shared" si="75"/>
        <v>6354.6607936921009</v>
      </c>
      <c r="I145" s="5">
        <f t="shared" si="75"/>
        <v>333.35340847714849</v>
      </c>
      <c r="J145" s="5">
        <f t="shared" si="75"/>
        <v>5.3493927680131197</v>
      </c>
      <c r="K145" s="5">
        <f t="shared" si="75"/>
        <v>522.03935293661925</v>
      </c>
      <c r="L145" s="5">
        <f t="shared" si="75"/>
        <v>29224.6164708834</v>
      </c>
      <c r="M145" s="5">
        <f t="shared" si="75"/>
        <v>23.422566556407052</v>
      </c>
      <c r="P145" s="5"/>
    </row>
    <row r="146" spans="1:16" x14ac:dyDescent="0.25">
      <c r="A146" s="1">
        <f t="shared" si="74"/>
        <v>1899</v>
      </c>
      <c r="B146" s="5">
        <f t="shared" si="71"/>
        <v>0</v>
      </c>
      <c r="C146" s="5">
        <f t="shared" ref="C146:M146" si="76">C14-C120</f>
        <v>4556.7954377636397</v>
      </c>
      <c r="D146" s="5">
        <f t="shared" si="76"/>
        <v>5090.7319948513832</v>
      </c>
      <c r="E146" s="5">
        <f t="shared" si="76"/>
        <v>0.81217948717948718</v>
      </c>
      <c r="F146" s="5">
        <f t="shared" si="76"/>
        <v>22719.483711911587</v>
      </c>
      <c r="G146" s="5">
        <f t="shared" si="76"/>
        <v>5594.706354673157</v>
      </c>
      <c r="H146" s="5">
        <f t="shared" si="76"/>
        <v>11369.443890351693</v>
      </c>
      <c r="I146" s="5">
        <f t="shared" si="76"/>
        <v>1089.7336868250209</v>
      </c>
      <c r="J146" s="5">
        <f t="shared" si="76"/>
        <v>25.954716291856549</v>
      </c>
      <c r="K146" s="5">
        <f t="shared" si="76"/>
        <v>930.17029370973671</v>
      </c>
      <c r="L146" s="5">
        <f t="shared" si="76"/>
        <v>51487.244910273614</v>
      </c>
      <c r="M146" s="5">
        <f t="shared" si="76"/>
        <v>109.41264440836041</v>
      </c>
      <c r="P146" s="5"/>
    </row>
    <row r="147" spans="1:16" x14ac:dyDescent="0.25">
      <c r="A147" s="1">
        <f t="shared" si="74"/>
        <v>1900</v>
      </c>
      <c r="B147" s="5">
        <f t="shared" si="71"/>
        <v>0.93001555209953346</v>
      </c>
      <c r="C147" s="5">
        <f t="shared" ref="C147:M147" si="77">C15-C121</f>
        <v>9429.2815647506541</v>
      </c>
      <c r="D147" s="5">
        <f t="shared" si="77"/>
        <v>5058.5780123462846</v>
      </c>
      <c r="E147" s="5">
        <f t="shared" si="77"/>
        <v>1.6243589743589744</v>
      </c>
      <c r="F147" s="5">
        <f t="shared" si="77"/>
        <v>34639.374321794428</v>
      </c>
      <c r="G147" s="5">
        <f t="shared" si="77"/>
        <v>8424.7866823734275</v>
      </c>
      <c r="H147" s="5">
        <f t="shared" si="77"/>
        <v>16485.950089122452</v>
      </c>
      <c r="I147" s="5">
        <f t="shared" si="77"/>
        <v>766.16761928252834</v>
      </c>
      <c r="J147" s="5">
        <f t="shared" si="77"/>
        <v>0</v>
      </c>
      <c r="K147" s="5">
        <f t="shared" si="77"/>
        <v>1708.6823873581034</v>
      </c>
      <c r="L147" s="5">
        <f t="shared" si="77"/>
        <v>76558.745829518011</v>
      </c>
      <c r="M147" s="5">
        <f t="shared" si="77"/>
        <v>43.370777963674399</v>
      </c>
      <c r="P147" s="5"/>
    </row>
    <row r="148" spans="1:16" x14ac:dyDescent="0.25">
      <c r="A148" s="1">
        <f t="shared" si="74"/>
        <v>1901</v>
      </c>
      <c r="B148" s="5">
        <f t="shared" si="71"/>
        <v>0</v>
      </c>
      <c r="C148" s="5">
        <f t="shared" ref="C148:M148" si="78">C16-C122</f>
        <v>7508.7670854418711</v>
      </c>
      <c r="D148" s="5">
        <f t="shared" si="78"/>
        <v>5336.6153904786097</v>
      </c>
      <c r="E148" s="5">
        <f t="shared" si="78"/>
        <v>0</v>
      </c>
      <c r="F148" s="5">
        <f t="shared" si="78"/>
        <v>35246.787089210724</v>
      </c>
      <c r="G148" s="5">
        <f t="shared" si="78"/>
        <v>7204.0639738077134</v>
      </c>
      <c r="H148" s="5">
        <f t="shared" si="78"/>
        <v>15734.923473951319</v>
      </c>
      <c r="I148" s="5">
        <f t="shared" si="78"/>
        <v>430.763768781164</v>
      </c>
      <c r="J148" s="5">
        <f t="shared" si="78"/>
        <v>10.739882603526848</v>
      </c>
      <c r="K148" s="5">
        <f t="shared" si="78"/>
        <v>942.11912159335986</v>
      </c>
      <c r="L148" s="5">
        <f t="shared" si="78"/>
        <v>72422.665381861676</v>
      </c>
      <c r="M148" s="5">
        <f t="shared" si="78"/>
        <v>7.885595993395345</v>
      </c>
      <c r="P148" s="5"/>
    </row>
    <row r="149" spans="1:16" x14ac:dyDescent="0.25">
      <c r="A149" s="1">
        <f t="shared" si="74"/>
        <v>1902</v>
      </c>
      <c r="B149" s="5">
        <f t="shared" si="71"/>
        <v>0</v>
      </c>
      <c r="C149" s="5">
        <f t="shared" ref="C149:M149" si="79">C17-C123</f>
        <v>10438.135581147068</v>
      </c>
      <c r="D149" s="5">
        <f t="shared" si="79"/>
        <v>8078.2152517221839</v>
      </c>
      <c r="E149" s="5">
        <f t="shared" si="79"/>
        <v>0</v>
      </c>
      <c r="F149" s="5">
        <f t="shared" si="79"/>
        <v>35420.868406220638</v>
      </c>
      <c r="G149" s="5">
        <f t="shared" si="79"/>
        <v>8161.3331219457059</v>
      </c>
      <c r="H149" s="5">
        <f t="shared" si="79"/>
        <v>24808.790403004317</v>
      </c>
      <c r="I149" s="5">
        <f t="shared" si="79"/>
        <v>1010.1574791570503</v>
      </c>
      <c r="J149" s="5">
        <f t="shared" si="79"/>
        <v>0</v>
      </c>
      <c r="K149" s="5">
        <f t="shared" si="79"/>
        <v>1587.3558273090073</v>
      </c>
      <c r="L149" s="5">
        <f t="shared" si="79"/>
        <v>89508.798868502665</v>
      </c>
      <c r="M149" s="5">
        <f t="shared" si="79"/>
        <v>3.9427979966976725</v>
      </c>
      <c r="P149" s="5"/>
    </row>
    <row r="150" spans="1:16" x14ac:dyDescent="0.25">
      <c r="A150" s="1">
        <f t="shared" si="74"/>
        <v>1903</v>
      </c>
      <c r="B150" s="5">
        <f t="shared" si="71"/>
        <v>0</v>
      </c>
      <c r="C150" s="5">
        <f t="shared" ref="C150:M150" si="80">C18-C124</f>
        <v>14146.559381522835</v>
      </c>
      <c r="D150" s="5">
        <f t="shared" si="80"/>
        <v>9915.7207813518035</v>
      </c>
      <c r="E150" s="5">
        <f t="shared" si="80"/>
        <v>0</v>
      </c>
      <c r="F150" s="5">
        <f t="shared" si="80"/>
        <v>44633.139391857949</v>
      </c>
      <c r="G150" s="5">
        <f t="shared" si="80"/>
        <v>11798.137706110985</v>
      </c>
      <c r="H150" s="5">
        <f t="shared" si="80"/>
        <v>28977.171294427324</v>
      </c>
      <c r="I150" s="5">
        <f t="shared" si="80"/>
        <v>2344.538680465419</v>
      </c>
      <c r="J150" s="5">
        <f t="shared" si="80"/>
        <v>21.479765207053696</v>
      </c>
      <c r="K150" s="5">
        <f t="shared" si="80"/>
        <v>1443.9698927055301</v>
      </c>
      <c r="L150" s="5">
        <f t="shared" si="80"/>
        <v>113288.1096398927</v>
      </c>
      <c r="M150" s="5">
        <f t="shared" si="80"/>
        <v>7.3927462438081362</v>
      </c>
      <c r="P150" s="5"/>
    </row>
    <row r="151" spans="1:16" x14ac:dyDescent="0.25">
      <c r="A151" s="1">
        <f t="shared" si="74"/>
        <v>1904</v>
      </c>
      <c r="B151" s="5">
        <f t="shared" si="71"/>
        <v>15.810264385692069</v>
      </c>
      <c r="C151" s="5">
        <f t="shared" ref="C151:M151" si="81">C19-C125</f>
        <v>7592.3987477420969</v>
      </c>
      <c r="D151" s="5">
        <f t="shared" si="81"/>
        <v>6740.9878616571914</v>
      </c>
      <c r="E151" s="5">
        <f t="shared" si="81"/>
        <v>2.4365384615384613</v>
      </c>
      <c r="F151" s="5">
        <f t="shared" si="81"/>
        <v>72575.062614066817</v>
      </c>
      <c r="G151" s="5">
        <f t="shared" si="81"/>
        <v>10396.597491785873</v>
      </c>
      <c r="H151" s="5">
        <f t="shared" si="81"/>
        <v>23869.457602370763</v>
      </c>
      <c r="I151" s="5">
        <f t="shared" si="81"/>
        <v>2569.456556683981</v>
      </c>
      <c r="J151" s="5">
        <f t="shared" si="81"/>
        <v>154.83330753417872</v>
      </c>
      <c r="K151" s="5">
        <f t="shared" si="81"/>
        <v>800.57146820274772</v>
      </c>
      <c r="L151" s="5">
        <f t="shared" si="81"/>
        <v>124785.13286858433</v>
      </c>
      <c r="M151" s="5">
        <f t="shared" si="81"/>
        <v>67.520415693447646</v>
      </c>
      <c r="P151" s="5"/>
    </row>
    <row r="152" spans="1:16" x14ac:dyDescent="0.25">
      <c r="A152" s="1">
        <f t="shared" si="74"/>
        <v>1905</v>
      </c>
      <c r="B152" s="5">
        <f t="shared" si="71"/>
        <v>9.3001555209953342</v>
      </c>
      <c r="C152" s="5">
        <f t="shared" ref="C152:M152" si="82">C20-C126</f>
        <v>12560.571551414954</v>
      </c>
      <c r="D152" s="5">
        <f t="shared" si="82"/>
        <v>6357.0314823315994</v>
      </c>
      <c r="E152" s="5">
        <f t="shared" si="82"/>
        <v>4.0608974358974361</v>
      </c>
      <c r="F152" s="5">
        <f t="shared" si="82"/>
        <v>86467.874816728639</v>
      </c>
      <c r="G152" s="5">
        <f t="shared" si="82"/>
        <v>14440.036919220027</v>
      </c>
      <c r="H152" s="5">
        <f t="shared" si="82"/>
        <v>34601.444755943055</v>
      </c>
      <c r="I152" s="5">
        <f t="shared" si="82"/>
        <v>2155.7918077322984</v>
      </c>
      <c r="J152" s="5">
        <f t="shared" si="82"/>
        <v>159.30825861898157</v>
      </c>
      <c r="K152" s="5">
        <f t="shared" si="82"/>
        <v>634.20701843845688</v>
      </c>
      <c r="L152" s="5">
        <f t="shared" si="82"/>
        <v>157430.04134285107</v>
      </c>
      <c r="M152" s="5">
        <f t="shared" si="82"/>
        <v>40.413679466151144</v>
      </c>
      <c r="P152" s="5"/>
    </row>
    <row r="153" spans="1:16" x14ac:dyDescent="0.25">
      <c r="A153" s="1">
        <f t="shared" si="74"/>
        <v>1906</v>
      </c>
      <c r="B153" s="5">
        <f t="shared" si="71"/>
        <v>120.90202177293935</v>
      </c>
      <c r="C153" s="5">
        <f t="shared" ref="C153:M153" si="83">C21-C127</f>
        <v>10142.034290300324</v>
      </c>
      <c r="D153" s="5">
        <f t="shared" si="83"/>
        <v>9720.9054755856159</v>
      </c>
      <c r="E153" s="5">
        <f t="shared" si="83"/>
        <v>12.182692307692307</v>
      </c>
      <c r="F153" s="5">
        <f t="shared" si="83"/>
        <v>117209.13792698397</v>
      </c>
      <c r="G153" s="5">
        <f t="shared" si="83"/>
        <v>11206.594463287252</v>
      </c>
      <c r="H153" s="5">
        <f t="shared" si="83"/>
        <v>33854.081685236175</v>
      </c>
      <c r="I153" s="5">
        <f t="shared" si="83"/>
        <v>3473.7316438200123</v>
      </c>
      <c r="J153" s="5">
        <f t="shared" si="83"/>
        <v>231.80246619278779</v>
      </c>
      <c r="K153" s="5">
        <f t="shared" si="83"/>
        <v>861.23474822729577</v>
      </c>
      <c r="L153" s="5">
        <f t="shared" si="83"/>
        <v>186914.91332189512</v>
      </c>
      <c r="M153" s="5">
        <f t="shared" si="83"/>
        <v>82.305908181063913</v>
      </c>
      <c r="P153" s="5"/>
    </row>
    <row r="154" spans="1:16" x14ac:dyDescent="0.25">
      <c r="A154" s="1">
        <f t="shared" si="74"/>
        <v>1907</v>
      </c>
      <c r="B154" s="5">
        <f t="shared" si="71"/>
        <v>317.13530326594088</v>
      </c>
      <c r="C154" s="5">
        <f t="shared" ref="C154:M154" si="84">C22-C128</f>
        <v>10782.456929536285</v>
      </c>
      <c r="D154" s="5">
        <f t="shared" si="84"/>
        <v>12748.108357903891</v>
      </c>
      <c r="E154" s="5">
        <f t="shared" si="84"/>
        <v>37.360256410256412</v>
      </c>
      <c r="F154" s="5">
        <f t="shared" si="84"/>
        <v>107567.27917517703</v>
      </c>
      <c r="G154" s="5">
        <f t="shared" si="84"/>
        <v>20299.83319183909</v>
      </c>
      <c r="H154" s="5">
        <f t="shared" si="84"/>
        <v>53577.139662969421</v>
      </c>
      <c r="I154" s="5">
        <f t="shared" si="84"/>
        <v>10578.374382969501</v>
      </c>
      <c r="J154" s="5">
        <f t="shared" si="84"/>
        <v>134.24853254408561</v>
      </c>
      <c r="K154" s="5">
        <f t="shared" si="84"/>
        <v>1301.5030987084854</v>
      </c>
      <c r="L154" s="5">
        <f t="shared" si="84"/>
        <v>217466.15847897122</v>
      </c>
      <c r="M154" s="5">
        <f t="shared" si="84"/>
        <v>122.71958764721505</v>
      </c>
      <c r="P154" s="5"/>
    </row>
    <row r="155" spans="1:16" x14ac:dyDescent="0.25">
      <c r="A155" s="1">
        <f t="shared" si="74"/>
        <v>1908</v>
      </c>
      <c r="B155" s="5">
        <f t="shared" si="71"/>
        <v>53</v>
      </c>
      <c r="C155" s="5">
        <f t="shared" ref="C155:M155" si="85">C23-C129</f>
        <v>2943</v>
      </c>
      <c r="D155" s="5">
        <f t="shared" si="85"/>
        <v>9601</v>
      </c>
      <c r="E155" s="5">
        <f t="shared" si="85"/>
        <v>17</v>
      </c>
      <c r="F155" s="5">
        <f t="shared" si="85"/>
        <v>66539</v>
      </c>
      <c r="G155" s="5">
        <f t="shared" si="85"/>
        <v>9988</v>
      </c>
      <c r="H155" s="5">
        <f t="shared" si="85"/>
        <v>19760</v>
      </c>
      <c r="I155" s="5">
        <f t="shared" si="85"/>
        <v>9688</v>
      </c>
      <c r="J155" s="5">
        <f t="shared" si="85"/>
        <v>-13</v>
      </c>
      <c r="K155" s="5">
        <f t="shared" si="85"/>
        <v>386</v>
      </c>
      <c r="L155" s="5">
        <f t="shared" si="85"/>
        <v>118934</v>
      </c>
      <c r="M155" s="5">
        <f t="shared" si="85"/>
        <v>-28</v>
      </c>
    </row>
    <row r="156" spans="1:16" x14ac:dyDescent="0.25">
      <c r="A156" s="1">
        <f t="shared" si="74"/>
        <v>1909</v>
      </c>
      <c r="B156" s="5">
        <f t="shared" si="71"/>
        <v>49</v>
      </c>
      <c r="C156" s="5">
        <f t="shared" ref="C156:M156" si="86">C24-C130</f>
        <v>10167</v>
      </c>
      <c r="D156" s="5">
        <f t="shared" si="86"/>
        <v>7443</v>
      </c>
      <c r="E156" s="5">
        <f t="shared" si="86"/>
        <v>3</v>
      </c>
      <c r="F156" s="5">
        <f t="shared" si="86"/>
        <v>35161</v>
      </c>
      <c r="G156" s="5">
        <f t="shared" si="86"/>
        <v>12651</v>
      </c>
      <c r="H156" s="5">
        <f t="shared" si="86"/>
        <v>29349</v>
      </c>
      <c r="I156" s="5">
        <f t="shared" si="86"/>
        <v>5280</v>
      </c>
      <c r="J156" s="5">
        <f t="shared" si="86"/>
        <v>40</v>
      </c>
      <c r="K156" s="5">
        <f t="shared" si="86"/>
        <v>550</v>
      </c>
      <c r="L156" s="5">
        <f t="shared" si="86"/>
        <v>100753</v>
      </c>
      <c r="M156" s="5">
        <f t="shared" si="86"/>
        <v>60</v>
      </c>
    </row>
    <row r="157" spans="1:16" x14ac:dyDescent="0.25">
      <c r="A157" s="1">
        <f t="shared" si="74"/>
        <v>1910</v>
      </c>
      <c r="B157" s="5">
        <f t="shared" si="71"/>
        <v>48</v>
      </c>
      <c r="C157" s="5">
        <f t="shared" ref="C157:M157" si="87">C25-C131</f>
        <v>14307</v>
      </c>
      <c r="D157" s="5">
        <f t="shared" si="87"/>
        <v>9513</v>
      </c>
      <c r="E157" s="5">
        <f t="shared" si="87"/>
        <v>0</v>
      </c>
      <c r="F157" s="5">
        <f>F25-F131</f>
        <v>56529</v>
      </c>
      <c r="G157" s="5">
        <f t="shared" si="87"/>
        <v>19911</v>
      </c>
      <c r="H157" s="5">
        <f t="shared" si="87"/>
        <v>56930</v>
      </c>
      <c r="I157" s="5">
        <f t="shared" si="87"/>
        <v>10545</v>
      </c>
      <c r="J157" s="5">
        <f t="shared" si="87"/>
        <v>64</v>
      </c>
      <c r="K157" s="5">
        <f t="shared" si="87"/>
        <v>1376</v>
      </c>
      <c r="L157" s="5">
        <f t="shared" si="87"/>
        <v>169430</v>
      </c>
      <c r="M157" s="5">
        <f t="shared" si="87"/>
        <v>207</v>
      </c>
    </row>
    <row r="158" spans="1:16" x14ac:dyDescent="0.25">
      <c r="A158" s="1">
        <f t="shared" si="74"/>
        <v>1911</v>
      </c>
      <c r="B158" s="5">
        <f t="shared" si="71"/>
        <v>141.36236391912908</v>
      </c>
      <c r="C158" s="5">
        <f t="shared" ref="C158:M158" si="88">C26-C132</f>
        <v>4723</v>
      </c>
      <c r="D158" s="5">
        <f t="shared" si="88"/>
        <v>8302.3474238900781</v>
      </c>
      <c r="E158" s="5">
        <f t="shared" si="88"/>
        <v>23.553205128205128</v>
      </c>
      <c r="F158" s="5">
        <f t="shared" si="88"/>
        <v>61276.623587488175</v>
      </c>
      <c r="G158" s="5">
        <f t="shared" si="88"/>
        <v>13780</v>
      </c>
      <c r="H158" s="5">
        <f t="shared" si="88"/>
        <v>29449.768530315501</v>
      </c>
      <c r="I158" s="5">
        <f t="shared" si="88"/>
        <v>13743</v>
      </c>
      <c r="J158" s="5">
        <f t="shared" si="88"/>
        <v>175.41808252427185</v>
      </c>
      <c r="K158" s="5">
        <f t="shared" si="88"/>
        <v>670.97264269575874</v>
      </c>
      <c r="L158" s="5">
        <f t="shared" si="88"/>
        <v>131668</v>
      </c>
      <c r="M158" s="5">
        <f t="shared" si="88"/>
        <v>215.37534056961039</v>
      </c>
    </row>
    <row r="159" spans="1:16" x14ac:dyDescent="0.25">
      <c r="A159" s="1">
        <f t="shared" si="74"/>
        <v>1912</v>
      </c>
      <c r="B159" s="5">
        <f t="shared" si="71"/>
        <v>232</v>
      </c>
      <c r="C159" s="5">
        <f t="shared" ref="C159:M159" si="89">C27-C133</f>
        <v>3279</v>
      </c>
      <c r="D159" s="5">
        <f t="shared" si="89"/>
        <v>10512</v>
      </c>
      <c r="E159" s="5">
        <f t="shared" si="89"/>
        <v>6</v>
      </c>
      <c r="F159" s="5">
        <f t="shared" si="89"/>
        <v>53941</v>
      </c>
      <c r="G159" s="5">
        <f t="shared" si="89"/>
        <v>9644</v>
      </c>
      <c r="H159" s="5">
        <f t="shared" si="89"/>
        <v>36543</v>
      </c>
      <c r="I159" s="5">
        <f t="shared" si="89"/>
        <v>12962</v>
      </c>
      <c r="J159" s="5">
        <f t="shared" si="89"/>
        <v>251</v>
      </c>
      <c r="K159" s="5">
        <f t="shared" si="89"/>
        <v>355</v>
      </c>
      <c r="L159" s="5">
        <f t="shared" si="89"/>
        <v>127714</v>
      </c>
      <c r="M159" s="5">
        <f t="shared" si="89"/>
        <v>-11</v>
      </c>
    </row>
    <row r="160" spans="1:16" x14ac:dyDescent="0.25">
      <c r="A160" s="1">
        <f t="shared" si="74"/>
        <v>1913</v>
      </c>
      <c r="B160" s="5">
        <f t="shared" si="71"/>
        <v>845.38413685847593</v>
      </c>
      <c r="C160" s="5">
        <f t="shared" ref="C160:M160" si="90">C28-C134</f>
        <v>8103</v>
      </c>
      <c r="D160" s="5">
        <f t="shared" si="90"/>
        <v>16887.460752751467</v>
      </c>
      <c r="E160" s="5">
        <f t="shared" si="90"/>
        <v>24.365384615384617</v>
      </c>
      <c r="F160" s="5">
        <f t="shared" si="90"/>
        <v>69289.043775239974</v>
      </c>
      <c r="G160" s="5">
        <f t="shared" si="90"/>
        <v>20597</v>
      </c>
      <c r="H160" s="5">
        <f t="shared" si="90"/>
        <v>82316.180567220537</v>
      </c>
      <c r="I160" s="5">
        <f t="shared" si="90"/>
        <v>43145</v>
      </c>
      <c r="J160" s="5">
        <f t="shared" si="90"/>
        <v>961.21949301565292</v>
      </c>
      <c r="K160" s="5">
        <f t="shared" si="90"/>
        <v>819.87342093783116</v>
      </c>
      <c r="L160" s="5">
        <f t="shared" si="90"/>
        <v>264117</v>
      </c>
      <c r="M160" s="5">
        <f t="shared" si="90"/>
        <v>196.64705008529643</v>
      </c>
    </row>
    <row r="161" spans="1:13" x14ac:dyDescent="0.25">
      <c r="A161" s="1">
        <f t="shared" si="74"/>
        <v>1914</v>
      </c>
      <c r="B161" s="5">
        <f t="shared" si="71"/>
        <v>814</v>
      </c>
      <c r="C161" s="5">
        <f t="shared" ref="C161:M161" si="91">C29-C135</f>
        <v>8716</v>
      </c>
      <c r="D161" s="5">
        <f t="shared" si="91"/>
        <v>9078</v>
      </c>
      <c r="E161" s="5">
        <f t="shared" si="91"/>
        <v>58</v>
      </c>
      <c r="F161" s="5">
        <f t="shared" si="91"/>
        <v>98464</v>
      </c>
      <c r="G161" s="5">
        <f t="shared" si="91"/>
        <v>15328</v>
      </c>
      <c r="H161" s="5">
        <f t="shared" si="91"/>
        <v>47499</v>
      </c>
      <c r="I161" s="5">
        <f t="shared" si="91"/>
        <v>24538</v>
      </c>
      <c r="J161" s="5">
        <f t="shared" si="91"/>
        <v>2476</v>
      </c>
      <c r="K161" s="5">
        <f t="shared" si="91"/>
        <v>715</v>
      </c>
      <c r="L161" s="5">
        <f t="shared" si="91"/>
        <v>208209</v>
      </c>
      <c r="M161" s="5">
        <f t="shared" si="91"/>
        <v>523</v>
      </c>
    </row>
    <row r="162" spans="1:13" x14ac:dyDescent="0.25">
      <c r="A162" s="1">
        <f t="shared" si="74"/>
        <v>1915</v>
      </c>
      <c r="B162" s="5">
        <f t="shared" si="71"/>
        <v>-176</v>
      </c>
      <c r="C162" s="5">
        <f t="shared" ref="C162:M162" si="92">C30-C136</f>
        <v>923</v>
      </c>
      <c r="D162" s="5">
        <f t="shared" si="92"/>
        <v>738</v>
      </c>
      <c r="E162" s="5">
        <f t="shared" si="92"/>
        <v>12</v>
      </c>
      <c r="F162" s="5">
        <f t="shared" si="92"/>
        <v>13623</v>
      </c>
      <c r="G162" s="5">
        <f t="shared" si="92"/>
        <v>1253</v>
      </c>
      <c r="H162" s="5">
        <f t="shared" si="92"/>
        <v>-208</v>
      </c>
      <c r="I162" s="5">
        <f t="shared" si="92"/>
        <v>-8471</v>
      </c>
      <c r="J162" s="5">
        <f t="shared" si="92"/>
        <v>118</v>
      </c>
      <c r="K162" s="5">
        <f t="shared" si="92"/>
        <v>88</v>
      </c>
      <c r="L162" s="5">
        <f t="shared" si="92"/>
        <v>7890</v>
      </c>
      <c r="M162" s="5">
        <f t="shared" si="92"/>
        <v>-10</v>
      </c>
    </row>
    <row r="163" spans="1:13" x14ac:dyDescent="0.25">
      <c r="A163" s="1">
        <f t="shared" si="74"/>
        <v>1916</v>
      </c>
      <c r="B163" s="5">
        <f t="shared" si="71"/>
        <v>-310</v>
      </c>
      <c r="C163" s="5">
        <f t="shared" ref="C163:M163" si="93">C31-C137</f>
        <v>3455</v>
      </c>
      <c r="D163" s="5">
        <f t="shared" si="93"/>
        <v>43</v>
      </c>
      <c r="E163" s="5">
        <f t="shared" si="93"/>
        <v>2</v>
      </c>
      <c r="F163" s="5">
        <f t="shared" si="93"/>
        <v>2093</v>
      </c>
      <c r="G163" s="5">
        <f t="shared" si="93"/>
        <v>110</v>
      </c>
      <c r="H163" s="5">
        <f t="shared" si="93"/>
        <v>48</v>
      </c>
      <c r="I163" s="5">
        <f t="shared" si="93"/>
        <v>-3080</v>
      </c>
      <c r="J163" s="5">
        <f t="shared" si="93"/>
        <v>2</v>
      </c>
      <c r="K163" s="5">
        <f t="shared" si="93"/>
        <v>256</v>
      </c>
      <c r="L163" s="5">
        <f t="shared" si="93"/>
        <v>2583</v>
      </c>
      <c r="M163" s="5">
        <f t="shared" si="93"/>
        <v>-36</v>
      </c>
    </row>
    <row r="164" spans="1:13" x14ac:dyDescent="0.25">
      <c r="A164" s="1">
        <v>1917</v>
      </c>
      <c r="B164" s="5">
        <f t="shared" si="71"/>
        <v>95.791601866251938</v>
      </c>
      <c r="C164" s="5">
        <f t="shared" ref="C164:M164" si="94">C32-C138</f>
        <v>2489</v>
      </c>
      <c r="D164" s="5">
        <f t="shared" si="94"/>
        <v>36.882509344083957</v>
      </c>
      <c r="E164" s="5">
        <f t="shared" si="94"/>
        <v>8.9339743589743588</v>
      </c>
      <c r="F164" s="5">
        <f t="shared" si="94"/>
        <v>6365.1991235720161</v>
      </c>
      <c r="G164" s="5">
        <f t="shared" si="94"/>
        <v>35</v>
      </c>
      <c r="H164" s="5">
        <f t="shared" si="94"/>
        <v>241</v>
      </c>
      <c r="I164" s="5">
        <f t="shared" si="94"/>
        <v>-5387</v>
      </c>
      <c r="J164" s="5">
        <f t="shared" si="94"/>
        <v>6.2649315187239942</v>
      </c>
      <c r="K164" s="5">
        <f t="shared" si="94"/>
        <v>418.20897592680853</v>
      </c>
      <c r="L164" s="5">
        <f t="shared" si="94"/>
        <v>6769</v>
      </c>
      <c r="M164" s="5">
        <f t="shared" si="94"/>
        <v>57.17057095211625</v>
      </c>
    </row>
    <row r="166" spans="1:13" x14ac:dyDescent="0.25">
      <c r="A166" t="s">
        <v>150</v>
      </c>
    </row>
    <row r="168" spans="1:13" x14ac:dyDescent="0.25">
      <c r="A168" s="11" t="s">
        <v>87</v>
      </c>
      <c r="B168" s="11" t="s">
        <v>70</v>
      </c>
      <c r="C168" s="11" t="s">
        <v>71</v>
      </c>
      <c r="D168" s="11" t="s">
        <v>72</v>
      </c>
      <c r="E168" s="11" t="s">
        <v>73</v>
      </c>
      <c r="F168" s="11" t="s">
        <v>74</v>
      </c>
      <c r="G168" s="11" t="s">
        <v>75</v>
      </c>
      <c r="H168" s="11" t="s">
        <v>76</v>
      </c>
      <c r="I168" s="11" t="s">
        <v>77</v>
      </c>
      <c r="J168" s="11" t="s">
        <v>78</v>
      </c>
      <c r="K168" s="11" t="s">
        <v>79</v>
      </c>
      <c r="L168" s="11" t="s">
        <v>80</v>
      </c>
      <c r="M168" s="11" t="s">
        <v>81</v>
      </c>
    </row>
    <row r="169" spans="1:13" x14ac:dyDescent="0.25">
      <c r="A169" s="1">
        <v>1896</v>
      </c>
      <c r="B169" s="5">
        <f>(B143+B144)/2</f>
        <v>0.16110065370836404</v>
      </c>
      <c r="C169" s="5">
        <f t="shared" ref="C169:M169" si="95">(C143+C144)/2</f>
        <v>3723.4145451779477</v>
      </c>
      <c r="D169" s="5">
        <f t="shared" si="95"/>
        <v>2682.5279418312398</v>
      </c>
      <c r="E169" s="5">
        <f t="shared" si="95"/>
        <v>0.42206599454522681</v>
      </c>
      <c r="F169" s="5">
        <f t="shared" si="95"/>
        <v>16041.484395295356</v>
      </c>
      <c r="G169" s="5">
        <f t="shared" si="95"/>
        <v>3676.4212176308129</v>
      </c>
      <c r="H169" s="5">
        <f t="shared" si="95"/>
        <v>7550.8722636397251</v>
      </c>
      <c r="I169" s="5">
        <f t="shared" si="95"/>
        <v>396.10438507724155</v>
      </c>
      <c r="J169" s="5">
        <f t="shared" si="95"/>
        <v>6.3563709835465261</v>
      </c>
      <c r="K169" s="5">
        <f t="shared" si="95"/>
        <v>620.30887227377957</v>
      </c>
      <c r="L169" s="5">
        <f t="shared" si="95"/>
        <v>34725.904826351973</v>
      </c>
      <c r="M169" s="5">
        <f t="shared" si="95"/>
        <v>27.831667794068927</v>
      </c>
    </row>
    <row r="170" spans="1:13" x14ac:dyDescent="0.25">
      <c r="A170" s="1">
        <f>A169+1</f>
        <v>1897</v>
      </c>
      <c r="B170" s="5">
        <f t="shared" ref="B170:M170" si="96">(B144+B145)/2</f>
        <v>0.12660753177867279</v>
      </c>
      <c r="C170" s="5">
        <f t="shared" si="96"/>
        <v>2926.1974703539927</v>
      </c>
      <c r="D170" s="5">
        <f t="shared" si="96"/>
        <v>2108.1741993263158</v>
      </c>
      <c r="E170" s="5">
        <f t="shared" si="96"/>
        <v>0.33169780871167004</v>
      </c>
      <c r="F170" s="5">
        <f t="shared" si="96"/>
        <v>12606.856015811412</v>
      </c>
      <c r="G170" s="5">
        <f t="shared" si="96"/>
        <v>2889.2658436110005</v>
      </c>
      <c r="H170" s="5">
        <f t="shared" si="96"/>
        <v>5934.1615199531125</v>
      </c>
      <c r="I170" s="5">
        <f t="shared" si="96"/>
        <v>311.29481704104853</v>
      </c>
      <c r="J170" s="5">
        <f t="shared" si="96"/>
        <v>4.9954138780420028</v>
      </c>
      <c r="K170" s="5">
        <f t="shared" si="96"/>
        <v>487.4950749806784</v>
      </c>
      <c r="L170" s="5">
        <f t="shared" si="96"/>
        <v>27290.771313718527</v>
      </c>
      <c r="M170" s="5">
        <f t="shared" si="96"/>
        <v>21.872653422436628</v>
      </c>
    </row>
    <row r="171" spans="1:13" x14ac:dyDescent="0.25">
      <c r="A171" s="1">
        <f t="shared" ref="A171:A188" si="97">A170+1</f>
        <v>1898</v>
      </c>
      <c r="B171" s="5">
        <f t="shared" ref="B171:M171" si="98">(B145+B146)/2</f>
        <v>6.7789519688235211E-2</v>
      </c>
      <c r="C171" s="5">
        <f t="shared" si="98"/>
        <v>3845.172761736269</v>
      </c>
      <c r="D171" s="5">
        <f t="shared" si="98"/>
        <v>3674.146524016247</v>
      </c>
      <c r="E171" s="5">
        <f t="shared" si="98"/>
        <v>0.58369082954655838</v>
      </c>
      <c r="F171" s="5">
        <f t="shared" si="98"/>
        <v>18109.835646462459</v>
      </c>
      <c r="G171" s="5">
        <f t="shared" si="98"/>
        <v>4344.3539050058207</v>
      </c>
      <c r="H171" s="5">
        <f t="shared" si="98"/>
        <v>8862.052342021896</v>
      </c>
      <c r="I171" s="5">
        <f t="shared" si="98"/>
        <v>711.54354765108474</v>
      </c>
      <c r="J171" s="5">
        <f t="shared" si="98"/>
        <v>15.652054529934833</v>
      </c>
      <c r="K171" s="5">
        <f t="shared" si="98"/>
        <v>726.10482332317792</v>
      </c>
      <c r="L171" s="5">
        <f t="shared" si="98"/>
        <v>40355.930690578505</v>
      </c>
      <c r="M171" s="5">
        <f t="shared" si="98"/>
        <v>66.417605482383735</v>
      </c>
    </row>
    <row r="172" spans="1:13" x14ac:dyDescent="0.25">
      <c r="A172" s="1">
        <f t="shared" si="97"/>
        <v>1899</v>
      </c>
      <c r="B172" s="5">
        <f t="shared" ref="B172:M172" si="99">(B146+B147)/2</f>
        <v>0.46500777604976673</v>
      </c>
      <c r="C172" s="5">
        <f t="shared" si="99"/>
        <v>6993.0385012571469</v>
      </c>
      <c r="D172" s="5">
        <f t="shared" si="99"/>
        <v>5074.6550035988339</v>
      </c>
      <c r="E172" s="5">
        <f t="shared" si="99"/>
        <v>1.2182692307692307</v>
      </c>
      <c r="F172" s="5">
        <f t="shared" si="99"/>
        <v>28679.429016853006</v>
      </c>
      <c r="G172" s="5">
        <f t="shared" si="99"/>
        <v>7009.7465185232923</v>
      </c>
      <c r="H172" s="5">
        <f t="shared" si="99"/>
        <v>13927.696989737073</v>
      </c>
      <c r="I172" s="5">
        <f t="shared" si="99"/>
        <v>927.95065305377466</v>
      </c>
      <c r="J172" s="5">
        <f t="shared" si="99"/>
        <v>12.977358145928275</v>
      </c>
      <c r="K172" s="5">
        <f t="shared" si="99"/>
        <v>1319.42634053392</v>
      </c>
      <c r="L172" s="5">
        <f t="shared" si="99"/>
        <v>64022.995369895812</v>
      </c>
      <c r="M172" s="5">
        <f t="shared" si="99"/>
        <v>76.391711186017403</v>
      </c>
    </row>
    <row r="173" spans="1:13" x14ac:dyDescent="0.25">
      <c r="A173" s="1">
        <f t="shared" si="97"/>
        <v>1900</v>
      </c>
      <c r="B173" s="5">
        <f t="shared" ref="B173:M173" si="100">(B147+B148)/2</f>
        <v>0.46500777604976673</v>
      </c>
      <c r="C173" s="5">
        <f t="shared" si="100"/>
        <v>8469.0243250962631</v>
      </c>
      <c r="D173" s="5">
        <f t="shared" si="100"/>
        <v>5197.5967014124471</v>
      </c>
      <c r="E173" s="5">
        <f t="shared" si="100"/>
        <v>0.81217948717948718</v>
      </c>
      <c r="F173" s="5">
        <f t="shared" si="100"/>
        <v>34943.08070550258</v>
      </c>
      <c r="G173" s="5">
        <f t="shared" si="100"/>
        <v>7814.4253280905705</v>
      </c>
      <c r="H173" s="5">
        <f t="shared" si="100"/>
        <v>16110.436781536886</v>
      </c>
      <c r="I173" s="5">
        <f t="shared" si="100"/>
        <v>598.46569403184617</v>
      </c>
      <c r="J173" s="5">
        <f t="shared" si="100"/>
        <v>5.3699413017634239</v>
      </c>
      <c r="K173" s="5">
        <f t="shared" si="100"/>
        <v>1325.4007544757317</v>
      </c>
      <c r="L173" s="5">
        <f t="shared" si="100"/>
        <v>74490.705605689844</v>
      </c>
      <c r="M173" s="5">
        <f t="shared" si="100"/>
        <v>25.62818697853487</v>
      </c>
    </row>
    <row r="174" spans="1:13" x14ac:dyDescent="0.25">
      <c r="A174" s="1">
        <f t="shared" si="97"/>
        <v>1901</v>
      </c>
      <c r="B174" s="5">
        <f t="shared" ref="B174:M174" si="101">(B148+B149)/2</f>
        <v>0</v>
      </c>
      <c r="C174" s="5">
        <f t="shared" si="101"/>
        <v>8973.4513332944698</v>
      </c>
      <c r="D174" s="5">
        <f t="shared" si="101"/>
        <v>6707.4153211003968</v>
      </c>
      <c r="E174" s="5">
        <f t="shared" si="101"/>
        <v>0</v>
      </c>
      <c r="F174" s="5">
        <f t="shared" si="101"/>
        <v>35333.827747715681</v>
      </c>
      <c r="G174" s="5">
        <f t="shared" si="101"/>
        <v>7682.6985478767092</v>
      </c>
      <c r="H174" s="5">
        <f t="shared" si="101"/>
        <v>20271.856938477817</v>
      </c>
      <c r="I174" s="5">
        <f t="shared" si="101"/>
        <v>720.46062396910713</v>
      </c>
      <c r="J174" s="5">
        <f t="shared" si="101"/>
        <v>5.3699413017634239</v>
      </c>
      <c r="K174" s="5">
        <f t="shared" si="101"/>
        <v>1264.7374744511835</v>
      </c>
      <c r="L174" s="5">
        <f t="shared" si="101"/>
        <v>80965.73212518217</v>
      </c>
      <c r="M174" s="5">
        <f t="shared" si="101"/>
        <v>5.9141969950465088</v>
      </c>
    </row>
    <row r="175" spans="1:13" x14ac:dyDescent="0.25">
      <c r="A175" s="1">
        <f t="shared" si="97"/>
        <v>1902</v>
      </c>
      <c r="B175" s="5">
        <f t="shared" ref="B175:M175" si="102">(B149+B150)/2</f>
        <v>0</v>
      </c>
      <c r="C175" s="5">
        <f t="shared" si="102"/>
        <v>12292.347481334951</v>
      </c>
      <c r="D175" s="5">
        <f t="shared" si="102"/>
        <v>8996.9680165369937</v>
      </c>
      <c r="E175" s="5">
        <f t="shared" si="102"/>
        <v>0</v>
      </c>
      <c r="F175" s="5">
        <f t="shared" si="102"/>
        <v>40027.003899039293</v>
      </c>
      <c r="G175" s="5">
        <f t="shared" si="102"/>
        <v>9979.735414028346</v>
      </c>
      <c r="H175" s="5">
        <f t="shared" si="102"/>
        <v>26892.980848715823</v>
      </c>
      <c r="I175" s="5">
        <f t="shared" si="102"/>
        <v>1677.3480798112346</v>
      </c>
      <c r="J175" s="5">
        <f t="shared" si="102"/>
        <v>10.739882603526848</v>
      </c>
      <c r="K175" s="5">
        <f t="shared" si="102"/>
        <v>1515.6628600072686</v>
      </c>
      <c r="L175" s="5">
        <f t="shared" si="102"/>
        <v>101398.45425419768</v>
      </c>
      <c r="M175" s="5">
        <f t="shared" si="102"/>
        <v>5.6677721202529039</v>
      </c>
    </row>
    <row r="176" spans="1:13" x14ac:dyDescent="0.25">
      <c r="A176" s="1">
        <f t="shared" si="97"/>
        <v>1903</v>
      </c>
      <c r="B176" s="5">
        <f t="shared" ref="B176:M176" si="103">(B150+B151)/2</f>
        <v>7.9051321928460343</v>
      </c>
      <c r="C176" s="5">
        <f t="shared" si="103"/>
        <v>10869.479064632465</v>
      </c>
      <c r="D176" s="5">
        <f t="shared" si="103"/>
        <v>8328.3543215044974</v>
      </c>
      <c r="E176" s="5">
        <f t="shared" si="103"/>
        <v>1.2182692307692307</v>
      </c>
      <c r="F176" s="5">
        <f t="shared" si="103"/>
        <v>58604.101002962387</v>
      </c>
      <c r="G176" s="5">
        <f t="shared" si="103"/>
        <v>11097.367598948429</v>
      </c>
      <c r="H176" s="5">
        <f t="shared" si="103"/>
        <v>26423.314448399044</v>
      </c>
      <c r="I176" s="5">
        <f t="shared" si="103"/>
        <v>2456.9976185747</v>
      </c>
      <c r="J176" s="5">
        <f t="shared" si="103"/>
        <v>88.156536370616209</v>
      </c>
      <c r="K176" s="5">
        <f t="shared" si="103"/>
        <v>1122.270680454139</v>
      </c>
      <c r="L176" s="5">
        <f t="shared" si="103"/>
        <v>119036.62125423852</v>
      </c>
      <c r="M176" s="5">
        <f t="shared" si="103"/>
        <v>37.45658096862789</v>
      </c>
    </row>
    <row r="177" spans="1:13" x14ac:dyDescent="0.25">
      <c r="A177" s="1">
        <f t="shared" si="97"/>
        <v>1904</v>
      </c>
      <c r="B177" s="5">
        <f t="shared" ref="B177:M177" si="104">(B151+B152)/2</f>
        <v>12.555209953343702</v>
      </c>
      <c r="C177" s="5">
        <f t="shared" si="104"/>
        <v>10076.485149578526</v>
      </c>
      <c r="D177" s="5">
        <f t="shared" si="104"/>
        <v>6549.0096719943958</v>
      </c>
      <c r="E177" s="5">
        <f t="shared" si="104"/>
        <v>3.2487179487179487</v>
      </c>
      <c r="F177" s="5">
        <f t="shared" si="104"/>
        <v>79521.468715397728</v>
      </c>
      <c r="G177" s="5">
        <f t="shared" si="104"/>
        <v>12418.31720550295</v>
      </c>
      <c r="H177" s="5">
        <f t="shared" si="104"/>
        <v>29235.451179156909</v>
      </c>
      <c r="I177" s="5">
        <f t="shared" si="104"/>
        <v>2362.6241822081397</v>
      </c>
      <c r="J177" s="5">
        <f t="shared" si="104"/>
        <v>157.07078307658014</v>
      </c>
      <c r="K177" s="5">
        <f t="shared" si="104"/>
        <v>717.3892433206023</v>
      </c>
      <c r="L177" s="5">
        <f t="shared" si="104"/>
        <v>141107.58710571768</v>
      </c>
      <c r="M177" s="5">
        <f t="shared" si="104"/>
        <v>53.967047579799399</v>
      </c>
    </row>
    <row r="178" spans="1:13" x14ac:dyDescent="0.25">
      <c r="A178" s="1">
        <f t="shared" si="97"/>
        <v>1905</v>
      </c>
      <c r="B178" s="5">
        <f t="shared" ref="B178:M178" si="105">(B152+B153)/2</f>
        <v>65.101088646967341</v>
      </c>
      <c r="C178" s="5">
        <f t="shared" si="105"/>
        <v>11351.302920857639</v>
      </c>
      <c r="D178" s="5">
        <f t="shared" si="105"/>
        <v>8038.9684789586081</v>
      </c>
      <c r="E178" s="5">
        <f t="shared" si="105"/>
        <v>8.1217948717948723</v>
      </c>
      <c r="F178" s="5">
        <f t="shared" si="105"/>
        <v>101838.5063718563</v>
      </c>
      <c r="G178" s="5">
        <f t="shared" si="105"/>
        <v>12823.31569125364</v>
      </c>
      <c r="H178" s="5">
        <f t="shared" si="105"/>
        <v>34227.763220589615</v>
      </c>
      <c r="I178" s="5">
        <f t="shared" si="105"/>
        <v>2814.7617257761553</v>
      </c>
      <c r="J178" s="5">
        <f t="shared" si="105"/>
        <v>195.55536240588469</v>
      </c>
      <c r="K178" s="5">
        <f t="shared" si="105"/>
        <v>747.72088333287638</v>
      </c>
      <c r="L178" s="5">
        <f t="shared" si="105"/>
        <v>172172.47733237309</v>
      </c>
      <c r="M178" s="5">
        <f t="shared" si="105"/>
        <v>61.359793823607532</v>
      </c>
    </row>
    <row r="179" spans="1:13" x14ac:dyDescent="0.25">
      <c r="A179" s="1">
        <f t="shared" si="97"/>
        <v>1906</v>
      </c>
      <c r="B179" s="5">
        <f t="shared" ref="B179:M179" si="106">(B153+B154)/2</f>
        <v>219.01866251944011</v>
      </c>
      <c r="C179" s="5">
        <f t="shared" si="106"/>
        <v>10462.245609918304</v>
      </c>
      <c r="D179" s="5">
        <f t="shared" si="106"/>
        <v>11234.506916744755</v>
      </c>
      <c r="E179" s="5">
        <f t="shared" si="106"/>
        <v>24.771474358974359</v>
      </c>
      <c r="F179" s="5">
        <f t="shared" si="106"/>
        <v>112388.20855108049</v>
      </c>
      <c r="G179" s="5">
        <f t="shared" si="106"/>
        <v>15753.213827563171</v>
      </c>
      <c r="H179" s="5">
        <f t="shared" si="106"/>
        <v>43715.610674102798</v>
      </c>
      <c r="I179" s="5">
        <f t="shared" si="106"/>
        <v>7026.0530133947568</v>
      </c>
      <c r="J179" s="5">
        <f t="shared" si="106"/>
        <v>183.0254993684367</v>
      </c>
      <c r="K179" s="5">
        <f t="shared" si="106"/>
        <v>1081.3689234678905</v>
      </c>
      <c r="L179" s="5">
        <f t="shared" si="106"/>
        <v>202190.53590043317</v>
      </c>
      <c r="M179" s="5">
        <f t="shared" si="106"/>
        <v>102.51274791413948</v>
      </c>
    </row>
    <row r="180" spans="1:13" x14ac:dyDescent="0.25">
      <c r="A180" s="1">
        <f t="shared" si="97"/>
        <v>1907</v>
      </c>
      <c r="B180" s="5">
        <f t="shared" ref="B180:M180" si="107">(B154+B155)/2</f>
        <v>185.06765163297044</v>
      </c>
      <c r="C180" s="5">
        <f t="shared" si="107"/>
        <v>6862.7284647681427</v>
      </c>
      <c r="D180" s="5">
        <f t="shared" si="107"/>
        <v>11174.554178951945</v>
      </c>
      <c r="E180" s="5">
        <f t="shared" si="107"/>
        <v>27.180128205128206</v>
      </c>
      <c r="F180" s="5">
        <f t="shared" si="107"/>
        <v>87053.139587588521</v>
      </c>
      <c r="G180" s="5">
        <f t="shared" si="107"/>
        <v>15143.916595919545</v>
      </c>
      <c r="H180" s="5">
        <f t="shared" si="107"/>
        <v>36668.56983148471</v>
      </c>
      <c r="I180" s="5">
        <f t="shared" si="107"/>
        <v>10133.187191484751</v>
      </c>
      <c r="J180" s="5">
        <f t="shared" si="107"/>
        <v>60.624266272042803</v>
      </c>
      <c r="K180" s="5">
        <f t="shared" si="107"/>
        <v>843.75154935424268</v>
      </c>
      <c r="L180" s="5">
        <f t="shared" si="107"/>
        <v>168200.07923948561</v>
      </c>
      <c r="M180" s="5">
        <f t="shared" si="107"/>
        <v>47.359793823607525</v>
      </c>
    </row>
    <row r="181" spans="1:13" x14ac:dyDescent="0.25">
      <c r="A181" s="1">
        <f t="shared" si="97"/>
        <v>1908</v>
      </c>
      <c r="B181" s="5">
        <f t="shared" ref="B181:M181" si="108">(B155+B156)/2</f>
        <v>51</v>
      </c>
      <c r="C181" s="5">
        <f t="shared" si="108"/>
        <v>6555</v>
      </c>
      <c r="D181" s="5">
        <f t="shared" si="108"/>
        <v>8522</v>
      </c>
      <c r="E181" s="5">
        <f t="shared" si="108"/>
        <v>10</v>
      </c>
      <c r="F181" s="5">
        <f t="shared" si="108"/>
        <v>50850</v>
      </c>
      <c r="G181" s="5">
        <f t="shared" si="108"/>
        <v>11319.5</v>
      </c>
      <c r="H181" s="5">
        <f t="shared" si="108"/>
        <v>24554.5</v>
      </c>
      <c r="I181" s="5">
        <f t="shared" si="108"/>
        <v>7484</v>
      </c>
      <c r="J181" s="5">
        <f t="shared" si="108"/>
        <v>13.5</v>
      </c>
      <c r="K181" s="5">
        <f t="shared" si="108"/>
        <v>468</v>
      </c>
      <c r="L181" s="5">
        <f t="shared" si="108"/>
        <v>109843.5</v>
      </c>
      <c r="M181" s="5">
        <f t="shared" si="108"/>
        <v>16</v>
      </c>
    </row>
    <row r="182" spans="1:13" x14ac:dyDescent="0.25">
      <c r="A182" s="1">
        <f t="shared" si="97"/>
        <v>1909</v>
      </c>
      <c r="B182" s="5">
        <f t="shared" ref="B182:M182" si="109">(B156+B157)/2</f>
        <v>48.5</v>
      </c>
      <c r="C182" s="5">
        <f t="shared" si="109"/>
        <v>12237</v>
      </c>
      <c r="D182" s="5">
        <f t="shared" si="109"/>
        <v>8478</v>
      </c>
      <c r="E182" s="5">
        <f t="shared" si="109"/>
        <v>1.5</v>
      </c>
      <c r="F182" s="5">
        <f t="shared" si="109"/>
        <v>45845</v>
      </c>
      <c r="G182" s="5">
        <f t="shared" si="109"/>
        <v>16281</v>
      </c>
      <c r="H182" s="5">
        <f t="shared" si="109"/>
        <v>43139.5</v>
      </c>
      <c r="I182" s="5">
        <f t="shared" si="109"/>
        <v>7912.5</v>
      </c>
      <c r="J182" s="5">
        <f t="shared" si="109"/>
        <v>52</v>
      </c>
      <c r="K182" s="5">
        <f t="shared" si="109"/>
        <v>963</v>
      </c>
      <c r="L182" s="5">
        <f t="shared" si="109"/>
        <v>135091.5</v>
      </c>
      <c r="M182" s="5">
        <f t="shared" si="109"/>
        <v>133.5</v>
      </c>
    </row>
    <row r="183" spans="1:13" x14ac:dyDescent="0.25">
      <c r="A183" s="1">
        <f t="shared" si="97"/>
        <v>1910</v>
      </c>
      <c r="B183" s="5">
        <f t="shared" ref="B183:M183" si="110">(B157+B158)/2</f>
        <v>94.68118195956454</v>
      </c>
      <c r="C183" s="5">
        <f t="shared" si="110"/>
        <v>9515</v>
      </c>
      <c r="D183" s="5">
        <f t="shared" si="110"/>
        <v>8907.673711945039</v>
      </c>
      <c r="E183" s="5">
        <f t="shared" si="110"/>
        <v>11.776602564102564</v>
      </c>
      <c r="F183" s="5">
        <f t="shared" si="110"/>
        <v>58902.811793744084</v>
      </c>
      <c r="G183" s="5">
        <f t="shared" si="110"/>
        <v>16845.5</v>
      </c>
      <c r="H183" s="5">
        <f t="shared" si="110"/>
        <v>43189.884265157751</v>
      </c>
      <c r="I183" s="5">
        <f t="shared" si="110"/>
        <v>12144</v>
      </c>
      <c r="J183" s="5">
        <f t="shared" si="110"/>
        <v>119.70904126213593</v>
      </c>
      <c r="K183" s="5">
        <f t="shared" si="110"/>
        <v>1023.4863213478793</v>
      </c>
      <c r="L183" s="5">
        <f t="shared" si="110"/>
        <v>150549</v>
      </c>
      <c r="M183" s="5">
        <f t="shared" si="110"/>
        <v>211.18767028480519</v>
      </c>
    </row>
    <row r="184" spans="1:13" x14ac:dyDescent="0.25">
      <c r="A184" s="1">
        <f t="shared" si="97"/>
        <v>1911</v>
      </c>
      <c r="B184" s="5">
        <f t="shared" ref="B184:M184" si="111">(B158+B159)/2</f>
        <v>186.68118195956453</v>
      </c>
      <c r="C184" s="5">
        <f t="shared" si="111"/>
        <v>4001</v>
      </c>
      <c r="D184" s="5">
        <f t="shared" si="111"/>
        <v>9407.173711945039</v>
      </c>
      <c r="E184" s="5">
        <f t="shared" si="111"/>
        <v>14.776602564102564</v>
      </c>
      <c r="F184" s="5">
        <f t="shared" si="111"/>
        <v>57608.811793744084</v>
      </c>
      <c r="G184" s="5">
        <f t="shared" si="111"/>
        <v>11712</v>
      </c>
      <c r="H184" s="5">
        <f t="shared" si="111"/>
        <v>32996.384265157751</v>
      </c>
      <c r="I184" s="5">
        <f t="shared" si="111"/>
        <v>13352.5</v>
      </c>
      <c r="J184" s="5">
        <f t="shared" si="111"/>
        <v>213.20904126213594</v>
      </c>
      <c r="K184" s="5">
        <f t="shared" si="111"/>
        <v>512.98632134787931</v>
      </c>
      <c r="L184" s="5">
        <f t="shared" si="111"/>
        <v>129691</v>
      </c>
      <c r="M184" s="5">
        <f t="shared" si="111"/>
        <v>102.18767028480519</v>
      </c>
    </row>
    <row r="185" spans="1:13" x14ac:dyDescent="0.25">
      <c r="A185" s="1">
        <f t="shared" si="97"/>
        <v>1912</v>
      </c>
      <c r="B185" s="5">
        <f t="shared" ref="B185:M185" si="112">(B159+B160)/2</f>
        <v>538.69206842923791</v>
      </c>
      <c r="C185" s="5">
        <f t="shared" si="112"/>
        <v>5691</v>
      </c>
      <c r="D185" s="5">
        <f t="shared" si="112"/>
        <v>13699.730376375734</v>
      </c>
      <c r="E185" s="5">
        <f t="shared" si="112"/>
        <v>15.182692307692308</v>
      </c>
      <c r="F185" s="5">
        <f t="shared" si="112"/>
        <v>61615.021887619987</v>
      </c>
      <c r="G185" s="5">
        <f t="shared" si="112"/>
        <v>15120.5</v>
      </c>
      <c r="H185" s="5">
        <f t="shared" si="112"/>
        <v>59429.590283610269</v>
      </c>
      <c r="I185" s="5">
        <f t="shared" si="112"/>
        <v>28053.5</v>
      </c>
      <c r="J185" s="5">
        <f t="shared" si="112"/>
        <v>606.10974650782646</v>
      </c>
      <c r="K185" s="5">
        <f t="shared" si="112"/>
        <v>587.43671046891563</v>
      </c>
      <c r="L185" s="5">
        <f t="shared" si="112"/>
        <v>195915.5</v>
      </c>
      <c r="M185" s="5">
        <f t="shared" si="112"/>
        <v>92.823525042648214</v>
      </c>
    </row>
    <row r="186" spans="1:13" x14ac:dyDescent="0.25">
      <c r="A186" s="1">
        <f t="shared" si="97"/>
        <v>1913</v>
      </c>
      <c r="B186" s="5">
        <f t="shared" ref="B186:M186" si="113">(B160+B161)/2</f>
        <v>829.69206842923791</v>
      </c>
      <c r="C186" s="5">
        <f t="shared" si="113"/>
        <v>8409.5</v>
      </c>
      <c r="D186" s="5">
        <f t="shared" si="113"/>
        <v>12982.730376375734</v>
      </c>
      <c r="E186" s="5">
        <f t="shared" si="113"/>
        <v>41.182692307692307</v>
      </c>
      <c r="F186" s="5">
        <f t="shared" si="113"/>
        <v>83876.52188761998</v>
      </c>
      <c r="G186" s="5">
        <f t="shared" si="113"/>
        <v>17962.5</v>
      </c>
      <c r="H186" s="5">
        <f t="shared" si="113"/>
        <v>64907.590283610269</v>
      </c>
      <c r="I186" s="5">
        <f t="shared" si="113"/>
        <v>33841.5</v>
      </c>
      <c r="J186" s="5">
        <f t="shared" si="113"/>
        <v>1718.6097465078265</v>
      </c>
      <c r="K186" s="5">
        <f t="shared" si="113"/>
        <v>767.43671046891563</v>
      </c>
      <c r="L186" s="5">
        <f t="shared" si="113"/>
        <v>236163</v>
      </c>
      <c r="M186" s="5">
        <f t="shared" si="113"/>
        <v>359.82352504264821</v>
      </c>
    </row>
    <row r="187" spans="1:13" x14ac:dyDescent="0.25">
      <c r="A187" s="1">
        <f t="shared" si="97"/>
        <v>1914</v>
      </c>
      <c r="B187" s="5">
        <f t="shared" ref="B187:M187" si="114">(B161+B162)/2</f>
        <v>319</v>
      </c>
      <c r="C187" s="5">
        <f t="shared" si="114"/>
        <v>4819.5</v>
      </c>
      <c r="D187" s="5">
        <f t="shared" si="114"/>
        <v>4908</v>
      </c>
      <c r="E187" s="5">
        <f t="shared" si="114"/>
        <v>35</v>
      </c>
      <c r="F187" s="5">
        <f t="shared" si="114"/>
        <v>56043.5</v>
      </c>
      <c r="G187" s="5">
        <f t="shared" si="114"/>
        <v>8290.5</v>
      </c>
      <c r="H187" s="5">
        <f t="shared" si="114"/>
        <v>23645.5</v>
      </c>
      <c r="I187" s="5">
        <f t="shared" si="114"/>
        <v>8033.5</v>
      </c>
      <c r="J187" s="5">
        <f t="shared" si="114"/>
        <v>1297</v>
      </c>
      <c r="K187" s="5">
        <f t="shared" si="114"/>
        <v>401.5</v>
      </c>
      <c r="L187" s="5">
        <f t="shared" si="114"/>
        <v>108049.5</v>
      </c>
      <c r="M187" s="5">
        <f t="shared" si="114"/>
        <v>256.5</v>
      </c>
    </row>
    <row r="188" spans="1:13" x14ac:dyDescent="0.25">
      <c r="A188" s="1">
        <f t="shared" si="97"/>
        <v>1915</v>
      </c>
      <c r="B188" s="5">
        <f t="shared" ref="B188:M188" si="115">(B162+B163)/2</f>
        <v>-243</v>
      </c>
      <c r="C188" s="5">
        <f t="shared" si="115"/>
        <v>2189</v>
      </c>
      <c r="D188" s="5">
        <f t="shared" si="115"/>
        <v>390.5</v>
      </c>
      <c r="E188" s="5">
        <f t="shared" si="115"/>
        <v>7</v>
      </c>
      <c r="F188" s="5">
        <f t="shared" si="115"/>
        <v>7858</v>
      </c>
      <c r="G188" s="5">
        <f t="shared" si="115"/>
        <v>681.5</v>
      </c>
      <c r="H188" s="5">
        <f t="shared" si="115"/>
        <v>-80</v>
      </c>
      <c r="I188" s="5">
        <f t="shared" si="115"/>
        <v>-5775.5</v>
      </c>
      <c r="J188" s="5">
        <f t="shared" si="115"/>
        <v>60</v>
      </c>
      <c r="K188" s="5">
        <f t="shared" si="115"/>
        <v>172</v>
      </c>
      <c r="L188" s="5">
        <f t="shared" si="115"/>
        <v>5236.5</v>
      </c>
      <c r="M188" s="5">
        <f t="shared" si="115"/>
        <v>-23</v>
      </c>
    </row>
    <row r="189" spans="1:13" x14ac:dyDescent="0.25">
      <c r="A189" s="1">
        <v>1916</v>
      </c>
      <c r="B189" s="5">
        <f t="shared" ref="B189:M189" si="116">(B163+B164)/2</f>
        <v>-107.10419906687403</v>
      </c>
      <c r="C189" s="5">
        <f t="shared" si="116"/>
        <v>2972</v>
      </c>
      <c r="D189" s="5">
        <f t="shared" si="116"/>
        <v>39.941254672041978</v>
      </c>
      <c r="E189" s="5">
        <f t="shared" si="116"/>
        <v>5.4669871794871794</v>
      </c>
      <c r="F189" s="5">
        <f t="shared" si="116"/>
        <v>4229.0995617860081</v>
      </c>
      <c r="G189" s="5">
        <f t="shared" si="116"/>
        <v>72.5</v>
      </c>
      <c r="H189" s="5">
        <f t="shared" si="116"/>
        <v>144.5</v>
      </c>
      <c r="I189" s="5">
        <f t="shared" si="116"/>
        <v>-4233.5</v>
      </c>
      <c r="J189" s="5">
        <f t="shared" si="116"/>
        <v>4.1324657593619971</v>
      </c>
      <c r="K189" s="5">
        <f t="shared" si="116"/>
        <v>337.10448796340427</v>
      </c>
      <c r="L189" s="5">
        <f t="shared" si="116"/>
        <v>4676</v>
      </c>
      <c r="M189" s="5">
        <f t="shared" si="116"/>
        <v>10.585285476058125</v>
      </c>
    </row>
    <row r="190" spans="1:13" x14ac:dyDescent="0.25">
      <c r="A190" s="13" t="s">
        <v>49</v>
      </c>
      <c r="B190" s="5">
        <f>SUM(B169:B189)</f>
        <v>2209.0755599135732</v>
      </c>
      <c r="C190" s="5">
        <f t="shared" ref="C190:M190" si="117">SUM(C169:C189)</f>
        <v>153233.88762800611</v>
      </c>
      <c r="D190" s="5">
        <f t="shared" si="117"/>
        <v>147102.62670729027</v>
      </c>
      <c r="E190" s="5">
        <f t="shared" si="117"/>
        <v>209.79386488921369</v>
      </c>
      <c r="F190" s="5">
        <f t="shared" si="117"/>
        <v>1051975.7085800793</v>
      </c>
      <c r="G190" s="5">
        <f t="shared" si="117"/>
        <v>208918.27769395427</v>
      </c>
      <c r="H190" s="5">
        <f t="shared" si="117"/>
        <v>561748.21613535145</v>
      </c>
      <c r="I190" s="5">
        <f t="shared" si="117"/>
        <v>130949.29153207384</v>
      </c>
      <c r="J190" s="5">
        <f t="shared" si="117"/>
        <v>4830.1634515373526</v>
      </c>
      <c r="K190" s="5">
        <f t="shared" si="117"/>
        <v>17004.588031572483</v>
      </c>
      <c r="L190" s="5">
        <f t="shared" si="117"/>
        <v>2301173.2950178627</v>
      </c>
      <c r="M190" s="5">
        <f t="shared" si="117"/>
        <v>1691.9874342194878</v>
      </c>
    </row>
    <row r="191" spans="1:13" x14ac:dyDescent="0.25">
      <c r="A191" s="13" t="s">
        <v>88</v>
      </c>
      <c r="B191" s="5">
        <f>100*B190/$L190</f>
        <v>9.5997792286930977E-2</v>
      </c>
      <c r="C191" s="28">
        <f t="shared" ref="C191:M191" si="118">100*C190/$L190</f>
        <v>6.6589460237420601</v>
      </c>
      <c r="D191" s="28">
        <f t="shared" si="118"/>
        <v>6.3925053808756456</v>
      </c>
      <c r="E191" s="28">
        <f t="shared" si="118"/>
        <v>9.1168216380498705E-3</v>
      </c>
      <c r="F191" s="28">
        <f t="shared" si="118"/>
        <v>45.714753897833383</v>
      </c>
      <c r="G191" s="28">
        <f t="shared" si="118"/>
        <v>9.078772039736041</v>
      </c>
      <c r="H191" s="28">
        <f t="shared" si="118"/>
        <v>24.411382547831579</v>
      </c>
      <c r="I191" s="28">
        <f t="shared" si="118"/>
        <v>5.6905445502772256</v>
      </c>
      <c r="J191" s="28">
        <f t="shared" si="118"/>
        <v>0.20990003064935875</v>
      </c>
      <c r="K191" s="28">
        <f t="shared" si="118"/>
        <v>0.73895295362535862</v>
      </c>
      <c r="L191" s="28">
        <f t="shared" si="118"/>
        <v>100</v>
      </c>
      <c r="M191" s="28">
        <f t="shared" si="118"/>
        <v>7.3527162768780255E-2</v>
      </c>
    </row>
    <row r="194" spans="12:12" x14ac:dyDescent="0.25">
      <c r="L194" s="5"/>
    </row>
  </sheetData>
  <pageMargins left="0.7" right="0.7" top="0.75" bottom="0.75" header="0.3" footer="0.3"/>
  <pageSetup orientation="portrait" r:id="rId1"/>
  <ignoredErrors>
    <ignoredError sqref="L117 L118:L128 M1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P31"/>
  <sheetViews>
    <sheetView workbookViewId="0">
      <selection activeCell="G40" sqref="G40"/>
    </sheetView>
  </sheetViews>
  <sheetFormatPr defaultRowHeight="15" x14ac:dyDescent="0.25"/>
  <cols>
    <col min="1" max="1" width="13.42578125" customWidth="1"/>
    <col min="2" max="2" width="13.85546875" customWidth="1"/>
    <col min="4" max="4" width="11.42578125" customWidth="1"/>
  </cols>
  <sheetData>
    <row r="1" spans="1:12" x14ac:dyDescent="0.25">
      <c r="A1" t="s">
        <v>151</v>
      </c>
    </row>
    <row r="3" spans="1:12" x14ac:dyDescent="0.25">
      <c r="A3" t="s">
        <v>108</v>
      </c>
    </row>
    <row r="5" spans="1:12" ht="60" x14ac:dyDescent="0.25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 x14ac:dyDescent="0.25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 x14ac:dyDescent="0.25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 x14ac:dyDescent="0.25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 x14ac:dyDescent="0.25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 x14ac:dyDescent="0.25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 x14ac:dyDescent="0.25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 x14ac:dyDescent="0.25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 x14ac:dyDescent="0.25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 x14ac:dyDescent="0.25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 x14ac:dyDescent="0.25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 x14ac:dyDescent="0.25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6" x14ac:dyDescent="0.25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6" x14ac:dyDescent="0.25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6" x14ac:dyDescent="0.25">
      <c r="A21" t="s">
        <v>152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6" x14ac:dyDescent="0.25">
      <c r="A22" t="s">
        <v>153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6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6" x14ac:dyDescent="0.25">
      <c r="A24" t="s">
        <v>118</v>
      </c>
      <c r="B24" s="5" t="s">
        <v>154</v>
      </c>
      <c r="C24" s="5" t="s">
        <v>110</v>
      </c>
      <c r="D24" s="5" t="s">
        <v>111</v>
      </c>
      <c r="E24" s="5" t="s">
        <v>112</v>
      </c>
      <c r="F24" s="5" t="s">
        <v>155</v>
      </c>
      <c r="G24" s="5" t="s">
        <v>156</v>
      </c>
      <c r="H24" s="5" t="s">
        <v>157</v>
      </c>
      <c r="I24" s="5" t="s">
        <v>80</v>
      </c>
      <c r="J24" s="5"/>
      <c r="K24" s="5"/>
    </row>
    <row r="25" spans="1:16" x14ac:dyDescent="0.25">
      <c r="A25" s="23" t="s">
        <v>124</v>
      </c>
      <c r="B25" s="5"/>
      <c r="C25" s="5">
        <v>258858</v>
      </c>
      <c r="D25" s="5">
        <v>6456</v>
      </c>
      <c r="E25" s="5">
        <v>1978</v>
      </c>
      <c r="F25" s="5">
        <v>9</v>
      </c>
      <c r="G25" s="5"/>
      <c r="H25" s="5"/>
      <c r="I25" s="5">
        <f>SUM(B25:H25)</f>
        <v>267301</v>
      </c>
      <c r="J25" s="5"/>
      <c r="K25" s="5"/>
      <c r="L25" s="5"/>
      <c r="M25" s="5"/>
      <c r="N25" s="5"/>
      <c r="O25" s="5"/>
      <c r="P25" s="5"/>
    </row>
    <row r="26" spans="1:16" x14ac:dyDescent="0.25">
      <c r="A26" t="s">
        <v>125</v>
      </c>
      <c r="B26" s="5">
        <v>12995</v>
      </c>
      <c r="C26" s="5">
        <v>678735</v>
      </c>
      <c r="D26" s="5">
        <v>19739</v>
      </c>
      <c r="E26" s="5">
        <v>1861</v>
      </c>
      <c r="F26" s="5">
        <v>18</v>
      </c>
      <c r="G26" s="5">
        <v>527</v>
      </c>
      <c r="H26" s="5"/>
      <c r="I26" s="5">
        <f t="shared" ref="I26:I29" si="12">SUM(B26:H26)</f>
        <v>713875</v>
      </c>
      <c r="J26" s="5"/>
      <c r="K26" s="5"/>
      <c r="L26" s="5"/>
      <c r="M26" s="5"/>
      <c r="N26" s="5"/>
      <c r="O26" s="5"/>
      <c r="P26" s="5"/>
    </row>
    <row r="27" spans="1:16" x14ac:dyDescent="0.25">
      <c r="A27" t="s">
        <v>126</v>
      </c>
      <c r="B27" s="5">
        <v>26337</v>
      </c>
      <c r="C27" s="5">
        <v>938571</v>
      </c>
      <c r="D27" s="5">
        <v>64754</v>
      </c>
      <c r="E27" s="5">
        <v>15360</v>
      </c>
      <c r="F27" s="5"/>
      <c r="G27" s="5">
        <v>2231</v>
      </c>
      <c r="H27" s="5"/>
      <c r="I27" s="5">
        <f t="shared" si="12"/>
        <v>1047253</v>
      </c>
      <c r="J27" s="5"/>
      <c r="K27" s="5"/>
      <c r="L27" s="5"/>
      <c r="M27" s="5"/>
      <c r="N27" s="5"/>
      <c r="O27" s="5"/>
      <c r="P27" s="5"/>
    </row>
    <row r="28" spans="1:16" x14ac:dyDescent="0.25">
      <c r="A28" t="s">
        <v>127</v>
      </c>
      <c r="B28" s="5">
        <v>58290</v>
      </c>
      <c r="C28" s="5">
        <v>894003</v>
      </c>
      <c r="D28" s="5">
        <v>55308</v>
      </c>
      <c r="E28" s="5">
        <v>35055</v>
      </c>
      <c r="F28" s="5"/>
      <c r="G28" s="5">
        <v>5649</v>
      </c>
      <c r="H28" s="5">
        <v>404</v>
      </c>
      <c r="I28" s="5">
        <f t="shared" si="12"/>
        <v>1048709</v>
      </c>
      <c r="J28" s="5"/>
      <c r="K28" s="5"/>
      <c r="L28" s="5"/>
      <c r="M28" s="5"/>
      <c r="N28" s="5"/>
      <c r="O28" s="5"/>
      <c r="P28" s="5"/>
    </row>
    <row r="29" spans="1:16" x14ac:dyDescent="0.25">
      <c r="A29" s="29" t="s">
        <v>128</v>
      </c>
      <c r="B29" s="14">
        <f>SUM(B25:B28)</f>
        <v>97622</v>
      </c>
      <c r="C29" s="14">
        <f t="shared" ref="C29:H29" si="13">SUM(C25:C28)</f>
        <v>2770167</v>
      </c>
      <c r="D29" s="14">
        <f t="shared" si="13"/>
        <v>146257</v>
      </c>
      <c r="E29" s="14">
        <f t="shared" si="13"/>
        <v>54254</v>
      </c>
      <c r="F29" s="14">
        <f t="shared" si="13"/>
        <v>27</v>
      </c>
      <c r="G29" s="14">
        <f t="shared" si="13"/>
        <v>8407</v>
      </c>
      <c r="H29" s="14">
        <f t="shared" si="13"/>
        <v>404</v>
      </c>
      <c r="I29" s="14">
        <f t="shared" si="12"/>
        <v>3077138</v>
      </c>
      <c r="J29" s="5"/>
      <c r="K29" s="5"/>
      <c r="L29" s="5"/>
      <c r="M29" s="5"/>
      <c r="N29" s="5"/>
      <c r="O29" s="5"/>
      <c r="P29" s="5"/>
    </row>
    <row r="30" spans="1:16" x14ac:dyDescent="0.25">
      <c r="A30" s="24" t="s">
        <v>88</v>
      </c>
      <c r="B30" s="25">
        <f>100*B29/$I29</f>
        <v>3.1724934013359167</v>
      </c>
      <c r="C30" s="25">
        <f t="shared" ref="C30:I30" si="14">100*C29/$I29</f>
        <v>90.024139313868929</v>
      </c>
      <c r="D30" s="25">
        <f t="shared" si="14"/>
        <v>4.7530205015179687</v>
      </c>
      <c r="E30" s="25">
        <f t="shared" si="14"/>
        <v>1.76313184524061</v>
      </c>
      <c r="F30" s="25">
        <f t="shared" si="14"/>
        <v>8.7743871090604326E-4</v>
      </c>
      <c r="G30" s="25">
        <f t="shared" si="14"/>
        <v>0.27320841639211502</v>
      </c>
      <c r="H30" s="25">
        <f t="shared" si="14"/>
        <v>1.3129082933557091E-2</v>
      </c>
      <c r="I30" s="25">
        <f t="shared" si="14"/>
        <v>100</v>
      </c>
      <c r="J30" s="5"/>
      <c r="K30" s="5"/>
      <c r="L30" s="5"/>
      <c r="M30" s="5"/>
      <c r="N30" s="5"/>
      <c r="O30" s="5"/>
      <c r="P30" s="5"/>
    </row>
    <row r="31" spans="1:1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6FF2-5C72-4314-9474-BB1C48673607}">
  <dimension ref="A1:J37"/>
  <sheetViews>
    <sheetView workbookViewId="0">
      <selection activeCell="J15" sqref="J15:J36"/>
    </sheetView>
  </sheetViews>
  <sheetFormatPr defaultRowHeight="15" x14ac:dyDescent="0.25"/>
  <cols>
    <col min="2" max="2" width="12.7109375" customWidth="1"/>
    <col min="3" max="3" width="18.85546875" customWidth="1"/>
    <col min="4" max="4" width="13.85546875" customWidth="1"/>
    <col min="5" max="5" width="16.85546875" customWidth="1"/>
    <col min="7" max="7" width="13.28515625" customWidth="1"/>
    <col min="8" max="8" width="16.42578125" customWidth="1"/>
  </cols>
  <sheetData>
    <row r="1" spans="1:10" x14ac:dyDescent="0.25">
      <c r="A1" t="s">
        <v>168</v>
      </c>
    </row>
    <row r="3" spans="1:10" x14ac:dyDescent="0.25">
      <c r="A3" t="s">
        <v>167</v>
      </c>
    </row>
    <row r="4" spans="1:10" x14ac:dyDescent="0.25">
      <c r="A4" t="s">
        <v>164</v>
      </c>
    </row>
    <row r="5" spans="1:10" x14ac:dyDescent="0.25">
      <c r="B5" t="s">
        <v>165</v>
      </c>
    </row>
    <row r="6" spans="1:10" x14ac:dyDescent="0.25">
      <c r="B6" t="s">
        <v>166</v>
      </c>
    </row>
    <row r="8" spans="1:10" x14ac:dyDescent="0.25">
      <c r="B8" t="s">
        <v>1</v>
      </c>
      <c r="C8" t="s">
        <v>161</v>
      </c>
    </row>
    <row r="10" spans="1:10" x14ac:dyDescent="0.25">
      <c r="B10" s="1">
        <v>1908</v>
      </c>
      <c r="C10" s="1" t="s">
        <v>162</v>
      </c>
    </row>
    <row r="11" spans="1:10" x14ac:dyDescent="0.25">
      <c r="B11" s="1">
        <v>1917</v>
      </c>
      <c r="C11" s="1" t="s">
        <v>163</v>
      </c>
    </row>
    <row r="12" spans="1:10" x14ac:dyDescent="0.25">
      <c r="B12" s="1">
        <v>1918</v>
      </c>
      <c r="C12" s="1">
        <v>66</v>
      </c>
    </row>
    <row r="14" spans="1:10" x14ac:dyDescent="0.25">
      <c r="B14" s="30" t="s">
        <v>169</v>
      </c>
      <c r="C14" s="30"/>
      <c r="D14" s="30" t="s">
        <v>172</v>
      </c>
      <c r="E14" s="30"/>
      <c r="G14" s="30" t="s">
        <v>173</v>
      </c>
      <c r="H14" s="30"/>
    </row>
    <row r="15" spans="1:10" x14ac:dyDescent="0.25">
      <c r="A15" s="16" t="s">
        <v>19</v>
      </c>
      <c r="B15" s="16" t="s">
        <v>170</v>
      </c>
      <c r="C15" s="16" t="s">
        <v>171</v>
      </c>
      <c r="D15" s="16" t="s">
        <v>170</v>
      </c>
      <c r="E15" s="16" t="s">
        <v>171</v>
      </c>
      <c r="G15" s="16" t="s">
        <v>170</v>
      </c>
      <c r="H15" s="16" t="s">
        <v>171</v>
      </c>
      <c r="J15" s="16" t="s">
        <v>174</v>
      </c>
    </row>
    <row r="16" spans="1:10" x14ac:dyDescent="0.25">
      <c r="A16" s="9">
        <v>1896</v>
      </c>
      <c r="B16" s="31">
        <v>5185</v>
      </c>
      <c r="C16" s="5">
        <v>33</v>
      </c>
      <c r="D16" s="5">
        <v>894</v>
      </c>
      <c r="E16" s="5">
        <v>0</v>
      </c>
      <c r="F16" s="5"/>
      <c r="G16" s="5">
        <f>B16-D16</f>
        <v>4291</v>
      </c>
      <c r="H16" s="5">
        <f>C16-E16</f>
        <v>33</v>
      </c>
      <c r="J16" s="28">
        <f>100*H16/G16</f>
        <v>0.76905150314611981</v>
      </c>
    </row>
    <row r="17" spans="1:10" x14ac:dyDescent="0.25">
      <c r="A17" s="9">
        <f>A16+1</f>
        <v>1897</v>
      </c>
      <c r="B17" s="31">
        <v>1916</v>
      </c>
      <c r="C17" s="5">
        <v>18</v>
      </c>
      <c r="D17" s="5">
        <v>693</v>
      </c>
      <c r="E17" s="5">
        <v>4</v>
      </c>
      <c r="F17" s="5"/>
      <c r="G17" s="5">
        <f t="shared" ref="G17:G36" si="0">B17-D17</f>
        <v>1223</v>
      </c>
      <c r="H17" s="5">
        <f t="shared" ref="H17:H36" si="1">C17-E17</f>
        <v>14</v>
      </c>
      <c r="J17" s="28">
        <f t="shared" ref="J17:J37" si="2">100*H17/G17</f>
        <v>1.1447260834014719</v>
      </c>
    </row>
    <row r="18" spans="1:10" x14ac:dyDescent="0.25">
      <c r="A18" s="9">
        <f t="shared" ref="A18:A36" si="3">A17+1</f>
        <v>1898</v>
      </c>
      <c r="B18" s="31">
        <v>3467</v>
      </c>
      <c r="C18" s="5">
        <v>17</v>
      </c>
      <c r="D18" s="5">
        <v>572</v>
      </c>
      <c r="E18" s="5">
        <v>16</v>
      </c>
      <c r="F18" s="5"/>
      <c r="G18" s="5">
        <f t="shared" si="0"/>
        <v>2895</v>
      </c>
      <c r="H18" s="5">
        <f t="shared" si="1"/>
        <v>1</v>
      </c>
      <c r="J18" s="28">
        <f t="shared" si="2"/>
        <v>3.4542314335060449E-2</v>
      </c>
    </row>
    <row r="19" spans="1:10" x14ac:dyDescent="0.25">
      <c r="A19" s="9">
        <f t="shared" si="3"/>
        <v>1899</v>
      </c>
      <c r="B19" s="31">
        <v>12075</v>
      </c>
      <c r="C19" s="5">
        <v>141</v>
      </c>
      <c r="D19" s="5">
        <v>312</v>
      </c>
      <c r="E19" s="5">
        <v>15</v>
      </c>
      <c r="F19" s="5"/>
      <c r="G19" s="5">
        <f t="shared" si="0"/>
        <v>11763</v>
      </c>
      <c r="H19" s="5">
        <f t="shared" si="1"/>
        <v>126</v>
      </c>
      <c r="J19" s="28">
        <f t="shared" si="2"/>
        <v>1.0711553175210407</v>
      </c>
    </row>
    <row r="20" spans="1:10" x14ac:dyDescent="0.25">
      <c r="A20" s="9">
        <f t="shared" si="3"/>
        <v>1900</v>
      </c>
      <c r="B20" s="31">
        <v>10397</v>
      </c>
      <c r="C20" s="5">
        <v>236</v>
      </c>
      <c r="D20" s="5">
        <v>1043</v>
      </c>
      <c r="E20" s="5">
        <v>18</v>
      </c>
      <c r="F20" s="5"/>
      <c r="G20" s="5">
        <f t="shared" si="0"/>
        <v>9354</v>
      </c>
      <c r="H20" s="5">
        <f t="shared" si="1"/>
        <v>218</v>
      </c>
      <c r="J20" s="28">
        <f t="shared" si="2"/>
        <v>2.3305537737866153</v>
      </c>
    </row>
    <row r="21" spans="1:10" x14ac:dyDescent="0.25">
      <c r="A21" s="9">
        <f t="shared" si="3"/>
        <v>1901</v>
      </c>
      <c r="B21" s="31">
        <v>12561</v>
      </c>
      <c r="C21" s="5">
        <v>627</v>
      </c>
      <c r="D21" s="5">
        <v>1148</v>
      </c>
      <c r="E21" s="5">
        <v>10</v>
      </c>
      <c r="F21" s="5"/>
      <c r="G21" s="5">
        <f t="shared" si="0"/>
        <v>11413</v>
      </c>
      <c r="H21" s="5">
        <f t="shared" si="1"/>
        <v>617</v>
      </c>
      <c r="J21" s="28">
        <f t="shared" si="2"/>
        <v>5.4061158328222199</v>
      </c>
    </row>
    <row r="22" spans="1:10" x14ac:dyDescent="0.25">
      <c r="A22" s="9">
        <f t="shared" si="3"/>
        <v>1902</v>
      </c>
      <c r="B22" s="31">
        <v>23152</v>
      </c>
      <c r="C22" s="5">
        <v>1623</v>
      </c>
      <c r="D22" s="5">
        <v>901</v>
      </c>
      <c r="E22" s="5">
        <v>26</v>
      </c>
      <c r="F22" s="5"/>
      <c r="G22" s="5">
        <f t="shared" si="0"/>
        <v>22251</v>
      </c>
      <c r="H22" s="5">
        <f t="shared" si="1"/>
        <v>1597</v>
      </c>
      <c r="J22" s="28">
        <f t="shared" si="2"/>
        <v>7.1772055188530857</v>
      </c>
    </row>
    <row r="23" spans="1:10" x14ac:dyDescent="0.25">
      <c r="A23" s="9">
        <f t="shared" si="3"/>
        <v>1903</v>
      </c>
      <c r="B23" s="31">
        <v>16964</v>
      </c>
      <c r="C23" s="5">
        <v>881</v>
      </c>
      <c r="D23" s="5">
        <v>1740</v>
      </c>
      <c r="E23" s="5">
        <v>33</v>
      </c>
      <c r="F23" s="5"/>
      <c r="G23" s="5">
        <f t="shared" si="0"/>
        <v>15224</v>
      </c>
      <c r="H23" s="5">
        <f t="shared" si="1"/>
        <v>848</v>
      </c>
      <c r="J23" s="28">
        <f t="shared" si="2"/>
        <v>5.5701523909616393</v>
      </c>
    </row>
    <row r="24" spans="1:10" x14ac:dyDescent="0.25">
      <c r="A24" s="9">
        <f t="shared" si="3"/>
        <v>1904</v>
      </c>
      <c r="B24" s="31">
        <v>10952</v>
      </c>
      <c r="C24" s="5">
        <v>667</v>
      </c>
      <c r="D24" s="5">
        <v>1764</v>
      </c>
      <c r="E24" s="5">
        <v>20</v>
      </c>
      <c r="F24" s="5"/>
      <c r="G24" s="5">
        <f t="shared" si="0"/>
        <v>9188</v>
      </c>
      <c r="H24" s="5">
        <f t="shared" si="1"/>
        <v>647</v>
      </c>
      <c r="J24" s="28">
        <f t="shared" si="2"/>
        <v>7.0417936438833264</v>
      </c>
    </row>
    <row r="25" spans="1:10" x14ac:dyDescent="0.25">
      <c r="A25" s="9">
        <f t="shared" si="3"/>
        <v>1905</v>
      </c>
      <c r="B25" s="31">
        <v>17427</v>
      </c>
      <c r="C25" s="5">
        <v>944</v>
      </c>
      <c r="D25" s="5">
        <v>1259</v>
      </c>
      <c r="E25" s="5">
        <v>5</v>
      </c>
      <c r="F25" s="5"/>
      <c r="G25" s="5">
        <f t="shared" si="0"/>
        <v>16168</v>
      </c>
      <c r="H25" s="5">
        <f t="shared" si="1"/>
        <v>939</v>
      </c>
      <c r="J25" s="28">
        <f t="shared" si="2"/>
        <v>5.8077684314695697</v>
      </c>
    </row>
    <row r="26" spans="1:10" x14ac:dyDescent="0.25">
      <c r="A26" s="9">
        <f t="shared" si="3"/>
        <v>1906</v>
      </c>
      <c r="B26" s="31">
        <v>17517</v>
      </c>
      <c r="C26" s="5">
        <v>950</v>
      </c>
      <c r="D26" s="5">
        <v>1602</v>
      </c>
      <c r="E26" s="5">
        <v>21</v>
      </c>
      <c r="F26" s="5"/>
      <c r="G26" s="5">
        <f t="shared" si="0"/>
        <v>15915</v>
      </c>
      <c r="H26" s="5">
        <f t="shared" si="1"/>
        <v>929</v>
      </c>
      <c r="J26" s="28">
        <f t="shared" si="2"/>
        <v>5.8372604461200126</v>
      </c>
    </row>
    <row r="27" spans="1:10" x14ac:dyDescent="0.25">
      <c r="A27" s="9">
        <f t="shared" si="3"/>
        <v>1907</v>
      </c>
      <c r="B27" s="18">
        <v>16296</v>
      </c>
      <c r="C27" s="5">
        <v>1077</v>
      </c>
      <c r="D27" s="5">
        <v>3783</v>
      </c>
      <c r="E27" s="5">
        <v>56</v>
      </c>
      <c r="F27" s="5"/>
      <c r="G27" s="5">
        <f t="shared" si="0"/>
        <v>12513</v>
      </c>
      <c r="H27" s="5">
        <f t="shared" si="1"/>
        <v>1021</v>
      </c>
      <c r="J27" s="28">
        <f t="shared" si="2"/>
        <v>8.159514105330457</v>
      </c>
    </row>
    <row r="28" spans="1:10" x14ac:dyDescent="0.25">
      <c r="A28" s="9">
        <f t="shared" si="3"/>
        <v>1908</v>
      </c>
      <c r="B28" s="5">
        <v>5812</v>
      </c>
      <c r="C28" s="5">
        <v>425</v>
      </c>
      <c r="D28" s="5">
        <v>3183</v>
      </c>
      <c r="E28" s="5">
        <v>65</v>
      </c>
      <c r="F28" s="5"/>
      <c r="G28" s="5">
        <f t="shared" si="0"/>
        <v>2629</v>
      </c>
      <c r="H28" s="5">
        <f t="shared" si="1"/>
        <v>360</v>
      </c>
      <c r="J28" s="28">
        <f t="shared" si="2"/>
        <v>13.693419551160137</v>
      </c>
    </row>
    <row r="29" spans="1:10" x14ac:dyDescent="0.25">
      <c r="A29" s="9">
        <f t="shared" si="3"/>
        <v>1909</v>
      </c>
      <c r="B29" s="5">
        <v>19144</v>
      </c>
      <c r="C29" s="5">
        <v>1627</v>
      </c>
      <c r="D29" s="5">
        <v>1601</v>
      </c>
      <c r="E29" s="5">
        <v>23</v>
      </c>
      <c r="F29" s="5"/>
      <c r="G29" s="5">
        <f t="shared" si="0"/>
        <v>17543</v>
      </c>
      <c r="H29" s="5">
        <f t="shared" si="1"/>
        <v>1604</v>
      </c>
      <c r="J29" s="28">
        <f t="shared" si="2"/>
        <v>9.1432480191529386</v>
      </c>
    </row>
    <row r="30" spans="1:10" x14ac:dyDescent="0.25">
      <c r="A30" s="9">
        <f t="shared" si="3"/>
        <v>1910</v>
      </c>
      <c r="B30" s="5">
        <v>19007</v>
      </c>
      <c r="C30" s="5">
        <v>2014</v>
      </c>
      <c r="D30" s="5">
        <v>1641</v>
      </c>
      <c r="E30" s="5">
        <v>27</v>
      </c>
      <c r="F30" s="5"/>
      <c r="G30" s="5">
        <f t="shared" si="0"/>
        <v>17366</v>
      </c>
      <c r="H30" s="5">
        <f t="shared" si="1"/>
        <v>1987</v>
      </c>
      <c r="J30" s="28">
        <f t="shared" si="2"/>
        <v>11.441897961534032</v>
      </c>
    </row>
    <row r="31" spans="1:10" x14ac:dyDescent="0.25">
      <c r="A31" s="9">
        <f t="shared" si="3"/>
        <v>1911</v>
      </c>
      <c r="B31" s="5">
        <v>9372</v>
      </c>
      <c r="C31" s="5">
        <v>965</v>
      </c>
      <c r="D31" s="5">
        <v>2423</v>
      </c>
      <c r="E31" s="5">
        <v>60</v>
      </c>
      <c r="F31" s="5"/>
      <c r="G31" s="5">
        <f t="shared" si="0"/>
        <v>6949</v>
      </c>
      <c r="H31" s="5">
        <f t="shared" si="1"/>
        <v>905</v>
      </c>
      <c r="J31" s="28">
        <f t="shared" si="2"/>
        <v>13.023456612462224</v>
      </c>
    </row>
    <row r="32" spans="1:10" x14ac:dyDescent="0.25">
      <c r="A32" s="9">
        <f t="shared" si="3"/>
        <v>1912</v>
      </c>
      <c r="B32" s="5">
        <v>10724</v>
      </c>
      <c r="C32" s="5">
        <v>1208</v>
      </c>
      <c r="D32" s="5">
        <v>2159</v>
      </c>
      <c r="E32" s="5">
        <v>81</v>
      </c>
      <c r="F32" s="5"/>
      <c r="G32" s="5">
        <f t="shared" si="0"/>
        <v>8565</v>
      </c>
      <c r="H32" s="5">
        <f t="shared" si="1"/>
        <v>1127</v>
      </c>
      <c r="J32" s="28">
        <f t="shared" si="2"/>
        <v>13.15820198482195</v>
      </c>
    </row>
    <row r="33" spans="1:10" x14ac:dyDescent="0.25">
      <c r="A33" s="9">
        <f t="shared" si="3"/>
        <v>1913</v>
      </c>
      <c r="B33" s="5">
        <v>20057</v>
      </c>
      <c r="C33" s="5">
        <v>1783</v>
      </c>
      <c r="D33" s="5">
        <v>2068</v>
      </c>
      <c r="E33" s="5">
        <v>52</v>
      </c>
      <c r="F33" s="5"/>
      <c r="G33" s="5">
        <f t="shared" si="0"/>
        <v>17989</v>
      </c>
      <c r="H33" s="5">
        <f t="shared" si="1"/>
        <v>1731</v>
      </c>
      <c r="J33" s="28">
        <f t="shared" si="2"/>
        <v>9.6225471121240762</v>
      </c>
    </row>
    <row r="34" spans="1:10" x14ac:dyDescent="0.25">
      <c r="A34" s="9">
        <f t="shared" si="3"/>
        <v>1914</v>
      </c>
      <c r="B34" s="5">
        <v>6474</v>
      </c>
      <c r="C34" s="5">
        <v>647</v>
      </c>
      <c r="D34" s="5">
        <v>1840</v>
      </c>
      <c r="E34" s="5">
        <v>52</v>
      </c>
      <c r="F34" s="5"/>
      <c r="G34" s="5">
        <f t="shared" si="0"/>
        <v>4634</v>
      </c>
      <c r="H34" s="5">
        <f t="shared" si="1"/>
        <v>595</v>
      </c>
      <c r="J34" s="28">
        <f t="shared" si="2"/>
        <v>12.839879154078551</v>
      </c>
    </row>
    <row r="35" spans="1:10" x14ac:dyDescent="0.25">
      <c r="A35" s="9">
        <f t="shared" si="3"/>
        <v>1915</v>
      </c>
      <c r="B35" s="5">
        <v>4041</v>
      </c>
      <c r="C35" s="5">
        <v>238</v>
      </c>
      <c r="D35" s="5">
        <v>478</v>
      </c>
      <c r="E35" s="5">
        <v>31</v>
      </c>
      <c r="F35" s="5"/>
      <c r="G35" s="5">
        <f t="shared" si="0"/>
        <v>3563</v>
      </c>
      <c r="H35" s="5">
        <f t="shared" si="1"/>
        <v>207</v>
      </c>
      <c r="J35" s="28">
        <f t="shared" si="2"/>
        <v>5.8097109177659272</v>
      </c>
    </row>
    <row r="36" spans="1:10" x14ac:dyDescent="0.25">
      <c r="A36" s="9">
        <f t="shared" si="3"/>
        <v>1916</v>
      </c>
      <c r="B36" s="5">
        <v>5325</v>
      </c>
      <c r="C36" s="5">
        <v>296</v>
      </c>
      <c r="D36" s="5">
        <v>221</v>
      </c>
      <c r="E36" s="5">
        <v>6</v>
      </c>
      <c r="F36" s="5"/>
      <c r="G36" s="5">
        <f t="shared" si="0"/>
        <v>5104</v>
      </c>
      <c r="H36" s="5">
        <f t="shared" si="1"/>
        <v>290</v>
      </c>
      <c r="J36" s="28">
        <f t="shared" si="2"/>
        <v>5.6818181818181817</v>
      </c>
    </row>
    <row r="37" spans="1:10" x14ac:dyDescent="0.25">
      <c r="A37" s="9" t="s">
        <v>80</v>
      </c>
      <c r="B37" s="5">
        <f>SUM(B16:B36)</f>
        <v>247865</v>
      </c>
      <c r="C37" s="5">
        <f>SUM(C16:C36)</f>
        <v>16417</v>
      </c>
      <c r="D37" s="5">
        <f>SUM(D16:D36)</f>
        <v>31325</v>
      </c>
      <c r="E37" s="5">
        <f>SUM(E16:E36)</f>
        <v>621</v>
      </c>
      <c r="F37" s="5"/>
      <c r="G37" s="5">
        <f>SUM(G16:G36)</f>
        <v>216540</v>
      </c>
      <c r="H37" s="5">
        <f>SUM(H16:H36)</f>
        <v>15796</v>
      </c>
      <c r="J37" s="28">
        <f t="shared" si="2"/>
        <v>7.2947261475939777</v>
      </c>
    </row>
  </sheetData>
  <mergeCells count="3">
    <mergeCell ref="B14:C14"/>
    <mergeCell ref="D14:E14"/>
    <mergeCell ref="G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R26"/>
  <sheetViews>
    <sheetView tabSelected="1" workbookViewId="0">
      <selection activeCell="P10" sqref="P10"/>
    </sheetView>
  </sheetViews>
  <sheetFormatPr defaultRowHeight="15" x14ac:dyDescent="0.25"/>
  <cols>
    <col min="11" max="11" width="13.5703125" customWidth="1"/>
    <col min="15" max="15" width="26.7109375" customWidth="1"/>
    <col min="16" max="16" width="19.85546875" customWidth="1"/>
  </cols>
  <sheetData>
    <row r="1" spans="1:18" x14ac:dyDescent="0.25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  <c r="O1" s="16" t="s">
        <v>175</v>
      </c>
      <c r="P1" s="11"/>
    </row>
    <row r="2" spans="1:18" x14ac:dyDescent="0.25">
      <c r="A2">
        <v>1896</v>
      </c>
      <c r="B2" s="5">
        <v>0.16110065370836404</v>
      </c>
      <c r="C2" s="5">
        <v>3723.4145451779477</v>
      </c>
      <c r="D2" s="5">
        <v>2682.5279418312398</v>
      </c>
      <c r="E2" s="5">
        <v>0.42206599454522681</v>
      </c>
      <c r="F2" s="5">
        <v>16041.484395295356</v>
      </c>
      <c r="G2" s="5">
        <v>3676.4212176308129</v>
      </c>
      <c r="H2" s="5">
        <v>7550.8722636397251</v>
      </c>
      <c r="I2" s="5">
        <v>396.10438507724155</v>
      </c>
      <c r="J2" s="5">
        <v>6.3563709835465261</v>
      </c>
      <c r="K2" s="5">
        <v>620.30887227377957</v>
      </c>
      <c r="L2" s="5">
        <v>34225.730774792741</v>
      </c>
      <c r="M2" s="5">
        <v>27.831667794068927</v>
      </c>
      <c r="O2" s="32">
        <v>0.76905150314611981</v>
      </c>
      <c r="P2" s="5"/>
      <c r="R2" s="5"/>
    </row>
    <row r="3" spans="1:18" x14ac:dyDescent="0.25">
      <c r="A3">
        <v>1897</v>
      </c>
      <c r="B3" s="5">
        <v>0.12660753177867279</v>
      </c>
      <c r="C3" s="5">
        <v>2926.1974703539927</v>
      </c>
      <c r="D3" s="5">
        <v>2108.1741993263158</v>
      </c>
      <c r="E3" s="5">
        <v>0.33169780871167004</v>
      </c>
      <c r="F3" s="5">
        <v>12606.856015811412</v>
      </c>
      <c r="G3" s="5">
        <v>2889.2658436110005</v>
      </c>
      <c r="H3" s="5">
        <v>5934.1615199531125</v>
      </c>
      <c r="I3" s="5">
        <v>311.29481704104853</v>
      </c>
      <c r="J3" s="5">
        <v>4.9954138780420028</v>
      </c>
      <c r="K3" s="5">
        <v>487.4950749806784</v>
      </c>
      <c r="L3" s="5">
        <v>26897.689096669987</v>
      </c>
      <c r="M3" s="5">
        <v>21.872653422436628</v>
      </c>
      <c r="O3" s="32">
        <v>1.1447260834014719</v>
      </c>
      <c r="P3" s="5"/>
      <c r="R3" s="5"/>
    </row>
    <row r="4" spans="1:18" x14ac:dyDescent="0.25">
      <c r="A4">
        <v>1898</v>
      </c>
      <c r="B4" s="5">
        <v>6.7789519688235211E-2</v>
      </c>
      <c r="C4" s="5">
        <v>3845.172761736269</v>
      </c>
      <c r="D4" s="5">
        <v>3674.146524016247</v>
      </c>
      <c r="E4" s="5">
        <v>0.58369082954655838</v>
      </c>
      <c r="F4" s="5">
        <v>18109.835646462459</v>
      </c>
      <c r="G4" s="5">
        <v>4344.3539050058207</v>
      </c>
      <c r="H4" s="5">
        <v>8862.052342021896</v>
      </c>
      <c r="I4" s="5">
        <v>711.54354765108474</v>
      </c>
      <c r="J4" s="5">
        <v>15.652054529934833</v>
      </c>
      <c r="K4" s="5">
        <v>726.10482332317792</v>
      </c>
      <c r="L4" s="5">
        <v>39818.666235987665</v>
      </c>
      <c r="M4" s="5">
        <v>66.417605482383735</v>
      </c>
      <c r="O4" s="32">
        <v>3.4542314335060449E-2</v>
      </c>
      <c r="P4" s="5"/>
      <c r="R4" s="5"/>
    </row>
    <row r="5" spans="1:18" x14ac:dyDescent="0.25">
      <c r="A5">
        <v>1899</v>
      </c>
      <c r="B5" s="5">
        <v>0.46500777604976673</v>
      </c>
      <c r="C5" s="5">
        <v>6993.0385012571469</v>
      </c>
      <c r="D5" s="5">
        <v>5074.6550035988339</v>
      </c>
      <c r="E5" s="5">
        <v>1.2182692307692307</v>
      </c>
      <c r="F5" s="5">
        <v>28679.429016853006</v>
      </c>
      <c r="G5" s="5">
        <v>7009.7465185232923</v>
      </c>
      <c r="H5" s="5">
        <v>13927.696989737073</v>
      </c>
      <c r="I5" s="5">
        <v>927.95065305377466</v>
      </c>
      <c r="J5" s="5">
        <v>12.977358145928275</v>
      </c>
      <c r="K5" s="5">
        <v>1319.42634053392</v>
      </c>
      <c r="L5" s="5">
        <v>63256.145913264234</v>
      </c>
      <c r="M5" s="5">
        <v>76.391711186017403</v>
      </c>
      <c r="O5" s="32">
        <v>1.0711553175210407</v>
      </c>
      <c r="P5" s="5"/>
      <c r="R5" s="5"/>
    </row>
    <row r="6" spans="1:18" x14ac:dyDescent="0.25">
      <c r="A6">
        <v>1900</v>
      </c>
      <c r="B6" s="5">
        <v>0.46500777604976673</v>
      </c>
      <c r="C6" s="5">
        <v>8469.0243250962631</v>
      </c>
      <c r="D6" s="5">
        <v>5197.5967014124471</v>
      </c>
      <c r="E6" s="5">
        <v>0.81217948717948718</v>
      </c>
      <c r="F6" s="5">
        <v>34943.08070550258</v>
      </c>
      <c r="G6" s="5">
        <v>7814.4253280905705</v>
      </c>
      <c r="H6" s="5">
        <v>16110.436781536886</v>
      </c>
      <c r="I6" s="5">
        <v>598.46569403184617</v>
      </c>
      <c r="J6" s="5">
        <v>5.3699413017634239</v>
      </c>
      <c r="K6" s="5">
        <v>1325.4007544757317</v>
      </c>
      <c r="L6" s="5">
        <v>73373.778249541676</v>
      </c>
      <c r="M6" s="5">
        <v>25.62818697853487</v>
      </c>
      <c r="O6" s="32">
        <v>2.3305537737866153</v>
      </c>
      <c r="P6" s="5"/>
      <c r="R6" s="5"/>
    </row>
    <row r="7" spans="1:18" x14ac:dyDescent="0.25">
      <c r="A7">
        <v>1901</v>
      </c>
      <c r="B7" s="5">
        <v>0</v>
      </c>
      <c r="C7" s="5">
        <v>8973.4513332944698</v>
      </c>
      <c r="D7" s="5">
        <v>6707.4153211003968</v>
      </c>
      <c r="E7" s="5">
        <v>0</v>
      </c>
      <c r="F7" s="5">
        <v>35333.827747715681</v>
      </c>
      <c r="G7" s="5">
        <v>7682.6985478767092</v>
      </c>
      <c r="H7" s="5">
        <v>20271.856938477817</v>
      </c>
      <c r="I7" s="5">
        <v>720.46062396910713</v>
      </c>
      <c r="J7" s="5">
        <v>5.3699413017634239</v>
      </c>
      <c r="K7" s="5">
        <v>1264.7374744511835</v>
      </c>
      <c r="L7" s="5">
        <v>80275.858228481084</v>
      </c>
      <c r="M7" s="5">
        <v>5.9141969950465088</v>
      </c>
      <c r="O7" s="32">
        <v>5.4061158328222199</v>
      </c>
      <c r="P7" s="5"/>
      <c r="R7" s="5"/>
    </row>
    <row r="8" spans="1:18" x14ac:dyDescent="0.25">
      <c r="A8">
        <v>1902</v>
      </c>
      <c r="B8" s="5">
        <v>0</v>
      </c>
      <c r="C8" s="5">
        <v>12292.347481334951</v>
      </c>
      <c r="D8" s="5">
        <v>8996.9680165369937</v>
      </c>
      <c r="E8" s="5">
        <v>0</v>
      </c>
      <c r="F8" s="5">
        <v>40027.003899039293</v>
      </c>
      <c r="G8" s="5">
        <v>9979.735414028346</v>
      </c>
      <c r="H8" s="5">
        <v>26892.980848715823</v>
      </c>
      <c r="I8" s="5">
        <v>1677.3480798112346</v>
      </c>
      <c r="J8" s="5">
        <v>10.739882603526848</v>
      </c>
      <c r="K8" s="5">
        <v>1515.6628600072686</v>
      </c>
      <c r="L8" s="5">
        <v>101463.91002856343</v>
      </c>
      <c r="M8" s="5">
        <v>5.6677721202529039</v>
      </c>
      <c r="O8" s="32">
        <v>7.1772055188530857</v>
      </c>
      <c r="P8" s="5"/>
      <c r="R8" s="5"/>
    </row>
    <row r="9" spans="1:18" x14ac:dyDescent="0.25">
      <c r="A9">
        <v>1903</v>
      </c>
      <c r="B9" s="5">
        <v>7.9051321928460343</v>
      </c>
      <c r="C9" s="5">
        <v>10869.479064632465</v>
      </c>
      <c r="D9" s="5">
        <v>8328.3543215044974</v>
      </c>
      <c r="E9" s="5">
        <v>1.2182692307692307</v>
      </c>
      <c r="F9" s="5">
        <v>58604.101002962387</v>
      </c>
      <c r="G9" s="5">
        <v>11097.367598948429</v>
      </c>
      <c r="H9" s="5">
        <v>26423.314448399044</v>
      </c>
      <c r="I9" s="5">
        <v>2456.9976185747</v>
      </c>
      <c r="J9" s="5">
        <v>88.156536370616209</v>
      </c>
      <c r="K9" s="5">
        <v>1122.270680454139</v>
      </c>
      <c r="L9" s="5">
        <v>117216.15705296176</v>
      </c>
      <c r="M9" s="5">
        <v>37.45658096862789</v>
      </c>
      <c r="O9" s="32">
        <v>5.5701523909616393</v>
      </c>
      <c r="P9" s="5"/>
      <c r="R9" s="5"/>
    </row>
    <row r="10" spans="1:18" x14ac:dyDescent="0.25">
      <c r="A10">
        <v>1904</v>
      </c>
      <c r="B10" s="5">
        <v>12.555209953343702</v>
      </c>
      <c r="C10" s="5">
        <v>10076.485149578526</v>
      </c>
      <c r="D10" s="5">
        <v>6549.0096719943958</v>
      </c>
      <c r="E10" s="5">
        <v>3.2487179487179487</v>
      </c>
      <c r="F10" s="5">
        <v>79521.468715397728</v>
      </c>
      <c r="G10" s="5">
        <v>12418.31720550295</v>
      </c>
      <c r="H10" s="5">
        <v>29235.451179156909</v>
      </c>
      <c r="I10" s="5">
        <v>2362.6241822081397</v>
      </c>
      <c r="J10" s="5">
        <v>157.07078307658014</v>
      </c>
      <c r="K10" s="5">
        <v>717.3892433206023</v>
      </c>
      <c r="L10" s="5">
        <v>137557.28696190857</v>
      </c>
      <c r="M10" s="5">
        <v>53.967047579799399</v>
      </c>
      <c r="O10" s="32">
        <v>7.0417936438833264</v>
      </c>
      <c r="P10" s="5"/>
      <c r="R10" s="5"/>
    </row>
    <row r="11" spans="1:18" x14ac:dyDescent="0.25">
      <c r="A11">
        <v>1905</v>
      </c>
      <c r="B11" s="5">
        <v>65.101088646967341</v>
      </c>
      <c r="C11" s="5">
        <v>11351.302920857639</v>
      </c>
      <c r="D11" s="5">
        <v>8038.9684789586081</v>
      </c>
      <c r="E11" s="5">
        <v>8.1217948717948723</v>
      </c>
      <c r="F11" s="5">
        <v>101838.5063718563</v>
      </c>
      <c r="G11" s="5">
        <v>12823.31569125364</v>
      </c>
      <c r="H11" s="5">
        <v>34227.763220589615</v>
      </c>
      <c r="I11" s="5">
        <v>2814.7617257761553</v>
      </c>
      <c r="J11" s="5">
        <v>195.55536240588469</v>
      </c>
      <c r="K11" s="5">
        <v>747.72088333287638</v>
      </c>
      <c r="L11" s="5">
        <v>166951.14495917445</v>
      </c>
      <c r="M11" s="5">
        <v>61.359793823607532</v>
      </c>
      <c r="O11" s="32">
        <v>5.8077684314695697</v>
      </c>
      <c r="P11" s="5"/>
      <c r="R11" s="5"/>
    </row>
    <row r="12" spans="1:18" x14ac:dyDescent="0.25">
      <c r="A12">
        <v>1906</v>
      </c>
      <c r="B12" s="5">
        <v>219.01866251944011</v>
      </c>
      <c r="C12" s="5">
        <v>10462.245609918304</v>
      </c>
      <c r="D12" s="5">
        <v>11234.506916744755</v>
      </c>
      <c r="E12" s="5">
        <v>24.771474358974359</v>
      </c>
      <c r="F12" s="5">
        <v>112388.20855108049</v>
      </c>
      <c r="G12" s="5">
        <v>15753.213827563171</v>
      </c>
      <c r="H12" s="5">
        <v>43715.610674102798</v>
      </c>
      <c r="I12" s="5">
        <v>7026.0530133947568</v>
      </c>
      <c r="J12" s="5">
        <v>183.0254993684367</v>
      </c>
      <c r="K12" s="5">
        <v>1081.3689234678905</v>
      </c>
      <c r="L12" s="5">
        <v>197812.94532877277</v>
      </c>
      <c r="M12" s="5">
        <v>102.51274791413948</v>
      </c>
      <c r="O12" s="32">
        <v>5.8372604461200126</v>
      </c>
      <c r="P12" s="5"/>
      <c r="R12" s="5"/>
    </row>
    <row r="13" spans="1:18" x14ac:dyDescent="0.25">
      <c r="A13">
        <v>1907</v>
      </c>
      <c r="B13" s="5">
        <v>185.06765163297044</v>
      </c>
      <c r="C13" s="5">
        <v>6862.7284647681427</v>
      </c>
      <c r="D13" s="5">
        <v>11174.554178951945</v>
      </c>
      <c r="E13" s="5">
        <v>27.180128205128206</v>
      </c>
      <c r="F13" s="5">
        <v>87053.139587588521</v>
      </c>
      <c r="G13" s="5">
        <v>15143.916595919545</v>
      </c>
      <c r="H13" s="5">
        <v>36668.56983148471</v>
      </c>
      <c r="I13" s="5">
        <v>10133.187191484751</v>
      </c>
      <c r="J13" s="5">
        <v>60.624266272042803</v>
      </c>
      <c r="K13" s="5">
        <v>843.75154935424268</v>
      </c>
      <c r="L13" s="5">
        <v>167392.44057889545</v>
      </c>
      <c r="M13" s="5">
        <v>47.359793823607525</v>
      </c>
      <c r="O13" s="32">
        <v>8.159514105330457</v>
      </c>
      <c r="P13" s="5"/>
      <c r="R13" s="5"/>
    </row>
    <row r="14" spans="1:18" x14ac:dyDescent="0.25">
      <c r="A14">
        <v>1908</v>
      </c>
      <c r="B14" s="5">
        <v>51</v>
      </c>
      <c r="C14" s="5">
        <v>6555</v>
      </c>
      <c r="D14" s="5">
        <v>8522</v>
      </c>
      <c r="E14" s="5">
        <v>10</v>
      </c>
      <c r="F14" s="5">
        <v>50850</v>
      </c>
      <c r="G14" s="5">
        <v>11319.5</v>
      </c>
      <c r="H14" s="5">
        <v>24554.5</v>
      </c>
      <c r="I14" s="5">
        <v>7484</v>
      </c>
      <c r="J14" s="5">
        <v>13.5</v>
      </c>
      <c r="K14" s="5">
        <v>468</v>
      </c>
      <c r="L14" s="5">
        <v>109843.5</v>
      </c>
      <c r="M14" s="5">
        <v>16</v>
      </c>
      <c r="O14" s="32">
        <v>13.693419551160137</v>
      </c>
      <c r="P14" s="5"/>
      <c r="R14" s="5"/>
    </row>
    <row r="15" spans="1:18" x14ac:dyDescent="0.25">
      <c r="A15">
        <v>1909</v>
      </c>
      <c r="B15" s="5">
        <v>48.5</v>
      </c>
      <c r="C15" s="5">
        <v>12237</v>
      </c>
      <c r="D15" s="5">
        <v>8478</v>
      </c>
      <c r="E15" s="5">
        <v>1.5</v>
      </c>
      <c r="F15" s="5">
        <v>45845</v>
      </c>
      <c r="G15" s="5">
        <v>16281</v>
      </c>
      <c r="H15" s="5">
        <v>43139.5</v>
      </c>
      <c r="I15" s="5">
        <v>7912.5</v>
      </c>
      <c r="J15" s="5">
        <v>52</v>
      </c>
      <c r="K15" s="5">
        <v>963</v>
      </c>
      <c r="L15" s="5">
        <v>135091.5</v>
      </c>
      <c r="M15" s="5">
        <v>133.5</v>
      </c>
      <c r="O15" s="32">
        <v>9.1432480191529386</v>
      </c>
      <c r="P15" s="5"/>
      <c r="R15" s="5"/>
    </row>
    <row r="16" spans="1:18" x14ac:dyDescent="0.25">
      <c r="A16">
        <v>1910</v>
      </c>
      <c r="B16" s="5">
        <v>94.68118195956454</v>
      </c>
      <c r="C16" s="5">
        <v>9515</v>
      </c>
      <c r="D16" s="5">
        <v>8907.673711945039</v>
      </c>
      <c r="E16" s="5">
        <v>11.776602564102564</v>
      </c>
      <c r="F16" s="5">
        <v>58902.811793744084</v>
      </c>
      <c r="G16" s="5">
        <v>16845.5</v>
      </c>
      <c r="H16" s="5">
        <v>43189.884265157751</v>
      </c>
      <c r="I16" s="5">
        <v>12144</v>
      </c>
      <c r="J16" s="5">
        <v>119.70904126213593</v>
      </c>
      <c r="K16" s="5">
        <v>1023.4863213478793</v>
      </c>
      <c r="L16" s="5">
        <v>150549</v>
      </c>
      <c r="M16" s="5">
        <v>211.18767028480519</v>
      </c>
      <c r="O16" s="32">
        <v>11.441897961534032</v>
      </c>
      <c r="P16" s="5"/>
      <c r="R16" s="5"/>
    </row>
    <row r="17" spans="1:18" x14ac:dyDescent="0.25">
      <c r="A17">
        <v>1911</v>
      </c>
      <c r="B17" s="5">
        <v>186.68118195956453</v>
      </c>
      <c r="C17" s="5">
        <v>4001</v>
      </c>
      <c r="D17" s="5">
        <v>9407.173711945039</v>
      </c>
      <c r="E17" s="5">
        <v>14.776602564102564</v>
      </c>
      <c r="F17" s="5">
        <v>57608.811793744084</v>
      </c>
      <c r="G17" s="5">
        <v>11712</v>
      </c>
      <c r="H17" s="5">
        <v>32996.384265157751</v>
      </c>
      <c r="I17" s="5">
        <v>13352.5</v>
      </c>
      <c r="J17" s="5">
        <v>213.20904126213594</v>
      </c>
      <c r="K17" s="5">
        <v>512.98632134787931</v>
      </c>
      <c r="L17" s="5">
        <v>129691</v>
      </c>
      <c r="M17" s="5">
        <v>102.18767028480519</v>
      </c>
      <c r="O17" s="32">
        <v>13.023456612462224</v>
      </c>
      <c r="P17" s="5"/>
      <c r="R17" s="5"/>
    </row>
    <row r="18" spans="1:18" x14ac:dyDescent="0.25">
      <c r="A18">
        <v>1912</v>
      </c>
      <c r="B18" s="5">
        <v>538.69206842923791</v>
      </c>
      <c r="C18" s="5">
        <v>5691</v>
      </c>
      <c r="D18" s="5">
        <v>13699.730376375734</v>
      </c>
      <c r="E18" s="5">
        <v>15.182692307692308</v>
      </c>
      <c r="F18" s="5">
        <v>61615.021887619987</v>
      </c>
      <c r="G18" s="5">
        <v>15120.5</v>
      </c>
      <c r="H18" s="5">
        <v>59429.590283610269</v>
      </c>
      <c r="I18" s="5">
        <v>28053.5</v>
      </c>
      <c r="J18" s="5">
        <v>606.10974650782646</v>
      </c>
      <c r="K18" s="5">
        <v>587.43671046891563</v>
      </c>
      <c r="L18" s="5">
        <v>195915.5</v>
      </c>
      <c r="M18" s="5">
        <v>92.823525042648214</v>
      </c>
      <c r="O18" s="32">
        <v>13.15820198482195</v>
      </c>
      <c r="P18" s="5"/>
      <c r="R18" s="5"/>
    </row>
    <row r="19" spans="1:18" x14ac:dyDescent="0.25">
      <c r="A19">
        <v>1913</v>
      </c>
      <c r="B19" s="5">
        <v>829.69206842923791</v>
      </c>
      <c r="C19" s="5">
        <v>8409.5</v>
      </c>
      <c r="D19" s="5">
        <v>12982.730376375734</v>
      </c>
      <c r="E19" s="5">
        <v>41.182692307692307</v>
      </c>
      <c r="F19" s="5">
        <v>83876.52188761998</v>
      </c>
      <c r="G19" s="5">
        <v>17962.5</v>
      </c>
      <c r="H19" s="5">
        <v>64907.590283610269</v>
      </c>
      <c r="I19" s="5">
        <v>33841.5</v>
      </c>
      <c r="J19" s="5">
        <v>1718.6097465078265</v>
      </c>
      <c r="K19" s="5">
        <v>767.43671046891563</v>
      </c>
      <c r="L19" s="5">
        <v>236163</v>
      </c>
      <c r="M19" s="5">
        <v>359.82352504264821</v>
      </c>
      <c r="O19" s="32">
        <v>9.6225471121240762</v>
      </c>
      <c r="P19" s="5"/>
      <c r="R19" s="5"/>
    </row>
    <row r="20" spans="1:18" x14ac:dyDescent="0.25">
      <c r="A20">
        <v>1914</v>
      </c>
      <c r="B20" s="5">
        <v>319</v>
      </c>
      <c r="C20" s="5">
        <v>4819.5</v>
      </c>
      <c r="D20" s="5">
        <v>4908</v>
      </c>
      <c r="E20" s="5">
        <v>35</v>
      </c>
      <c r="F20" s="5">
        <v>56043.5</v>
      </c>
      <c r="G20" s="5">
        <v>8290.5</v>
      </c>
      <c r="H20" s="5">
        <v>23645.5</v>
      </c>
      <c r="I20" s="5">
        <v>8033.5</v>
      </c>
      <c r="J20" s="5">
        <v>1297</v>
      </c>
      <c r="K20" s="5">
        <v>401.5</v>
      </c>
      <c r="L20" s="5">
        <v>108049.5</v>
      </c>
      <c r="M20" s="5">
        <v>256.5</v>
      </c>
      <c r="O20" s="32">
        <v>12.839879154078551</v>
      </c>
      <c r="P20" s="5"/>
      <c r="R20" s="5"/>
    </row>
    <row r="21" spans="1:18" x14ac:dyDescent="0.25">
      <c r="A21">
        <v>1915</v>
      </c>
      <c r="B21" s="5">
        <v>-243</v>
      </c>
      <c r="C21" s="5">
        <v>2189</v>
      </c>
      <c r="D21" s="5">
        <v>390.5</v>
      </c>
      <c r="E21" s="5">
        <v>7</v>
      </c>
      <c r="F21" s="5">
        <v>7858</v>
      </c>
      <c r="G21" s="5">
        <v>681.5</v>
      </c>
      <c r="H21" s="5">
        <v>-80</v>
      </c>
      <c r="I21" s="5">
        <v>-5775.5</v>
      </c>
      <c r="J21" s="5">
        <v>60</v>
      </c>
      <c r="K21" s="5">
        <v>172</v>
      </c>
      <c r="L21" s="5">
        <v>5236.5</v>
      </c>
      <c r="M21" s="5">
        <v>-23</v>
      </c>
      <c r="O21" s="32">
        <v>5.8097109177659272</v>
      </c>
      <c r="P21" s="5"/>
      <c r="R21" s="5"/>
    </row>
    <row r="22" spans="1:18" x14ac:dyDescent="0.25">
      <c r="A22">
        <v>1916</v>
      </c>
      <c r="B22" s="5">
        <v>-107.10419906687403</v>
      </c>
      <c r="C22" s="5">
        <v>2972</v>
      </c>
      <c r="D22" s="5">
        <v>39.941254672041978</v>
      </c>
      <c r="E22" s="5">
        <v>5.4669871794871794</v>
      </c>
      <c r="F22" s="5">
        <v>4229.0995617860081</v>
      </c>
      <c r="G22" s="5">
        <v>72.5</v>
      </c>
      <c r="H22" s="5">
        <v>144.5</v>
      </c>
      <c r="I22" s="5">
        <v>-4233.5</v>
      </c>
      <c r="J22" s="5">
        <v>4.1324657593619971</v>
      </c>
      <c r="K22" s="5">
        <v>337.10448796340427</v>
      </c>
      <c r="L22" s="5">
        <v>4676</v>
      </c>
      <c r="M22" s="5">
        <v>10.585285476058125</v>
      </c>
      <c r="O22" s="32">
        <v>5.6818181818181817</v>
      </c>
      <c r="P22" s="5"/>
      <c r="R22" s="5"/>
    </row>
    <row r="24" spans="1:18" x14ac:dyDescent="0.25">
      <c r="R24" s="5"/>
    </row>
    <row r="26" spans="1:18" x14ac:dyDescent="0.25">
      <c r="F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note-1</vt:lpstr>
      <vt:lpstr>note-2</vt:lpstr>
      <vt:lpstr>note-3</vt:lpstr>
      <vt:lpstr>note-4</vt:lpstr>
      <vt:lpstr>note-5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2024-09-26T23:11:15Z</dcterms:created>
  <dcterms:modified xsi:type="dcterms:W3CDTF">2024-10-20T21:00:14Z</dcterms:modified>
</cp:coreProperties>
</file>