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inner-migration\"/>
    </mc:Choice>
  </mc:AlternateContent>
  <xr:revisionPtr revIDLastSave="0" documentId="13_ncr:1_{8AFACA79-BA0C-43B7-A052-171EB6DD50DD}" xr6:coauthVersionLast="47" xr6:coauthVersionMax="47" xr10:uidLastSave="{00000000-0000-0000-0000-000000000000}"/>
  <bookViews>
    <workbookView xWindow="75540" yWindow="1335" windowWidth="22695" windowHeight="22200" xr2:uid="{27B0BCBD-45BA-4A2C-A6C0-E9ECF67712F3}"/>
  </bookViews>
  <sheets>
    <sheet name="note" sheetId="2" r:id="rId1"/>
    <sheet name="исход" sheetId="3" r:id="rId2"/>
    <sheet name="направления" sheetId="4" r:id="rId3"/>
    <sheet name="сальдо" sheetId="5" r:id="rId4"/>
    <sheet name="1911-1915" sheetId="6" r:id="rId5"/>
    <sheet name="баланс-1" sheetId="7" r:id="rId6"/>
    <sheet name="баланс-2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7" i="8" l="1"/>
  <c r="O37" i="8"/>
  <c r="N37" i="8"/>
  <c r="L37" i="8"/>
  <c r="K37" i="8"/>
  <c r="J37" i="8"/>
  <c r="P32" i="8"/>
  <c r="O32" i="8"/>
  <c r="N32" i="8"/>
  <c r="L32" i="8"/>
  <c r="K32" i="8"/>
  <c r="J32" i="8"/>
  <c r="P21" i="8"/>
  <c r="O21" i="8"/>
  <c r="N21" i="8"/>
  <c r="L21" i="8"/>
  <c r="K21" i="8"/>
  <c r="J21" i="8"/>
  <c r="P8" i="8"/>
  <c r="O8" i="8"/>
  <c r="N8" i="8"/>
  <c r="L8" i="8"/>
  <c r="K8" i="8"/>
  <c r="J8" i="8"/>
  <c r="H74" i="7"/>
  <c r="G74" i="7"/>
  <c r="F74" i="7"/>
  <c r="D74" i="7"/>
  <c r="C74" i="7"/>
  <c r="B74" i="7"/>
  <c r="H71" i="7"/>
  <c r="H72" i="7" s="1"/>
  <c r="G71" i="7"/>
  <c r="G72" i="7" s="1"/>
  <c r="F71" i="7"/>
  <c r="F72" i="7" s="1"/>
  <c r="D71" i="7"/>
  <c r="D72" i="7" s="1"/>
  <c r="C71" i="7"/>
  <c r="C72" i="7" s="1"/>
  <c r="B71" i="7"/>
  <c r="B72" i="7" s="1"/>
  <c r="B6" i="6"/>
  <c r="B5" i="6"/>
  <c r="B4" i="6"/>
  <c r="B3" i="6"/>
  <c r="B2" i="6"/>
  <c r="F6" i="6"/>
  <c r="F5" i="6"/>
  <c r="F4" i="6"/>
  <c r="F3" i="6"/>
  <c r="F2" i="6"/>
  <c r="E7" i="6"/>
  <c r="O6" i="5"/>
  <c r="O5" i="5"/>
  <c r="O4" i="5"/>
  <c r="O3" i="5"/>
  <c r="H6" i="5"/>
  <c r="H5" i="5"/>
  <c r="H4" i="5"/>
  <c r="H3" i="5"/>
  <c r="L3" i="5" s="1"/>
  <c r="K10" i="4"/>
  <c r="J10" i="4"/>
  <c r="I10" i="4"/>
  <c r="H10" i="4"/>
  <c r="F10" i="4"/>
  <c r="E10" i="4"/>
  <c r="D10" i="4"/>
  <c r="C10" i="4"/>
  <c r="D5" i="5"/>
  <c r="D4" i="5"/>
  <c r="D3" i="5"/>
  <c r="K6" i="5"/>
  <c r="K5" i="5"/>
  <c r="K4" i="5"/>
  <c r="J6" i="5"/>
  <c r="K3" i="5"/>
  <c r="J5" i="5"/>
  <c r="J4" i="5"/>
  <c r="J3" i="5"/>
  <c r="I6" i="5"/>
  <c r="I5" i="5"/>
  <c r="I4" i="5"/>
  <c r="I3" i="5"/>
  <c r="J8" i="4"/>
  <c r="J11" i="4" s="1"/>
  <c r="I8" i="4"/>
  <c r="I11" i="4" s="1"/>
  <c r="H8" i="4"/>
  <c r="H11" i="4" s="1"/>
  <c r="F8" i="4"/>
  <c r="E8" i="4"/>
  <c r="E11" i="4" s="1"/>
  <c r="E5" i="5" s="1"/>
  <c r="D8" i="4"/>
  <c r="D11" i="4" s="1"/>
  <c r="E4" i="5" s="1"/>
  <c r="F4" i="5" s="1"/>
  <c r="C8" i="4"/>
  <c r="C11" i="4" s="1"/>
  <c r="E3" i="5" s="1"/>
  <c r="K6" i="4"/>
  <c r="F6" i="4"/>
  <c r="K5" i="4"/>
  <c r="K4" i="4"/>
  <c r="F5" i="4"/>
  <c r="F4" i="4"/>
  <c r="F11" i="4" s="1"/>
  <c r="E6" i="5" s="1"/>
  <c r="J75" i="3"/>
  <c r="I75" i="3"/>
  <c r="H75" i="3"/>
  <c r="F75" i="3"/>
  <c r="E75" i="3"/>
  <c r="D75" i="3"/>
  <c r="Z70" i="3"/>
  <c r="Y70" i="3"/>
  <c r="X70" i="3"/>
  <c r="V70" i="3"/>
  <c r="U70" i="3"/>
  <c r="T70" i="3"/>
  <c r="Z68" i="3"/>
  <c r="Y68" i="3"/>
  <c r="X68" i="3"/>
  <c r="Z67" i="3"/>
  <c r="Y67" i="3"/>
  <c r="X67" i="3"/>
  <c r="Z66" i="3"/>
  <c r="Y66" i="3"/>
  <c r="X66" i="3"/>
  <c r="Z65" i="3"/>
  <c r="Y65" i="3"/>
  <c r="X65" i="3"/>
  <c r="Z64" i="3"/>
  <c r="Y64" i="3"/>
  <c r="X64" i="3"/>
  <c r="Z63" i="3"/>
  <c r="Y63" i="3"/>
  <c r="X63" i="3"/>
  <c r="Z62" i="3"/>
  <c r="Y62" i="3"/>
  <c r="X62" i="3"/>
  <c r="Z61" i="3"/>
  <c r="Y61" i="3"/>
  <c r="X61" i="3"/>
  <c r="Z60" i="3"/>
  <c r="Y60" i="3"/>
  <c r="X60" i="3"/>
  <c r="Z59" i="3"/>
  <c r="Y59" i="3"/>
  <c r="X59" i="3"/>
  <c r="Z58" i="3"/>
  <c r="Y58" i="3"/>
  <c r="X58" i="3"/>
  <c r="Z57" i="3"/>
  <c r="Y57" i="3"/>
  <c r="X57" i="3"/>
  <c r="Z56" i="3"/>
  <c r="Y56" i="3"/>
  <c r="X56" i="3"/>
  <c r="Z55" i="3"/>
  <c r="Y55" i="3"/>
  <c r="X55" i="3"/>
  <c r="Z54" i="3"/>
  <c r="Y54" i="3"/>
  <c r="X54" i="3"/>
  <c r="Z53" i="3"/>
  <c r="Y53" i="3"/>
  <c r="X53" i="3"/>
  <c r="Z52" i="3"/>
  <c r="Y52" i="3"/>
  <c r="X52" i="3"/>
  <c r="Z51" i="3"/>
  <c r="Y51" i="3"/>
  <c r="X51" i="3"/>
  <c r="Z50" i="3"/>
  <c r="Y50" i="3"/>
  <c r="X50" i="3"/>
  <c r="Z49" i="3"/>
  <c r="Y49" i="3"/>
  <c r="X49" i="3"/>
  <c r="Z48" i="3"/>
  <c r="Y48" i="3"/>
  <c r="X48" i="3"/>
  <c r="Z47" i="3"/>
  <c r="Y47" i="3"/>
  <c r="X47" i="3"/>
  <c r="Z46" i="3"/>
  <c r="Y46" i="3"/>
  <c r="X46" i="3"/>
  <c r="Z45" i="3"/>
  <c r="Y45" i="3"/>
  <c r="X45" i="3"/>
  <c r="Z44" i="3"/>
  <c r="Y44" i="3"/>
  <c r="X44" i="3"/>
  <c r="Z43" i="3"/>
  <c r="Y43" i="3"/>
  <c r="X43" i="3"/>
  <c r="Z42" i="3"/>
  <c r="Y42" i="3"/>
  <c r="X42" i="3"/>
  <c r="Z41" i="3"/>
  <c r="Y41" i="3"/>
  <c r="X41" i="3"/>
  <c r="Z40" i="3"/>
  <c r="Y40" i="3"/>
  <c r="X40" i="3"/>
  <c r="Z39" i="3"/>
  <c r="Y39" i="3"/>
  <c r="X39" i="3"/>
  <c r="Z38" i="3"/>
  <c r="Y38" i="3"/>
  <c r="X38" i="3"/>
  <c r="Z37" i="3"/>
  <c r="Y37" i="3"/>
  <c r="X37" i="3"/>
  <c r="Z36" i="3"/>
  <c r="Y36" i="3"/>
  <c r="X36" i="3"/>
  <c r="Z35" i="3"/>
  <c r="Y35" i="3"/>
  <c r="X35" i="3"/>
  <c r="Z34" i="3"/>
  <c r="Y34" i="3"/>
  <c r="X34" i="3"/>
  <c r="Z33" i="3"/>
  <c r="Y33" i="3"/>
  <c r="X33" i="3"/>
  <c r="Z32" i="3"/>
  <c r="Y32" i="3"/>
  <c r="X32" i="3"/>
  <c r="Z31" i="3"/>
  <c r="Y31" i="3"/>
  <c r="X31" i="3"/>
  <c r="Z30" i="3"/>
  <c r="Y30" i="3"/>
  <c r="X30" i="3"/>
  <c r="Z29" i="3"/>
  <c r="Y29" i="3"/>
  <c r="X29" i="3"/>
  <c r="Z28" i="3"/>
  <c r="Y28" i="3"/>
  <c r="X28" i="3"/>
  <c r="Z27" i="3"/>
  <c r="Y27" i="3"/>
  <c r="X27" i="3"/>
  <c r="Z26" i="3"/>
  <c r="Y26" i="3"/>
  <c r="X26" i="3"/>
  <c r="Z25" i="3"/>
  <c r="Y25" i="3"/>
  <c r="X25" i="3"/>
  <c r="Z24" i="3"/>
  <c r="Y24" i="3"/>
  <c r="X24" i="3"/>
  <c r="Z23" i="3"/>
  <c r="Y23" i="3"/>
  <c r="X23" i="3"/>
  <c r="Z22" i="3"/>
  <c r="Y22" i="3"/>
  <c r="X22" i="3"/>
  <c r="Z21" i="3"/>
  <c r="Y21" i="3"/>
  <c r="X21" i="3"/>
  <c r="Z20" i="3"/>
  <c r="Y20" i="3"/>
  <c r="X20" i="3"/>
  <c r="Z19" i="3"/>
  <c r="Y19" i="3"/>
  <c r="X19" i="3"/>
  <c r="Z18" i="3"/>
  <c r="Y18" i="3"/>
  <c r="X18" i="3"/>
  <c r="Z17" i="3"/>
  <c r="Y17" i="3"/>
  <c r="X17" i="3"/>
  <c r="Z16" i="3"/>
  <c r="Y16" i="3"/>
  <c r="X16" i="3"/>
  <c r="Z15" i="3"/>
  <c r="Y15" i="3"/>
  <c r="X15" i="3"/>
  <c r="Z14" i="3"/>
  <c r="Y14" i="3"/>
  <c r="X14" i="3"/>
  <c r="Z13" i="3"/>
  <c r="Y13" i="3"/>
  <c r="X13" i="3"/>
  <c r="Z12" i="3"/>
  <c r="Y12" i="3"/>
  <c r="X12" i="3"/>
  <c r="Z11" i="3"/>
  <c r="Y11" i="3"/>
  <c r="X11" i="3"/>
  <c r="Z10" i="3"/>
  <c r="Y10" i="3"/>
  <c r="X10" i="3"/>
  <c r="Z9" i="3"/>
  <c r="Y9" i="3"/>
  <c r="X9" i="3"/>
  <c r="Z8" i="3"/>
  <c r="Y8" i="3"/>
  <c r="X8" i="3"/>
  <c r="Z7" i="3"/>
  <c r="Y7" i="3"/>
  <c r="X7" i="3"/>
  <c r="Z6" i="3"/>
  <c r="Y6" i="3"/>
  <c r="X6" i="3"/>
  <c r="Z5" i="3"/>
  <c r="Y5" i="3"/>
  <c r="X5" i="3"/>
  <c r="Z4" i="3"/>
  <c r="Y4" i="3"/>
  <c r="X4" i="3"/>
  <c r="Z3" i="3"/>
  <c r="Y3" i="3"/>
  <c r="X3" i="3"/>
  <c r="V68" i="3"/>
  <c r="U68" i="3"/>
  <c r="T68" i="3"/>
  <c r="V67" i="3"/>
  <c r="U67" i="3"/>
  <c r="T67" i="3"/>
  <c r="V66" i="3"/>
  <c r="U66" i="3"/>
  <c r="T66" i="3"/>
  <c r="V65" i="3"/>
  <c r="U65" i="3"/>
  <c r="T65" i="3"/>
  <c r="V64" i="3"/>
  <c r="U64" i="3"/>
  <c r="T64" i="3"/>
  <c r="V63" i="3"/>
  <c r="U63" i="3"/>
  <c r="T63" i="3"/>
  <c r="V62" i="3"/>
  <c r="U62" i="3"/>
  <c r="T62" i="3"/>
  <c r="V61" i="3"/>
  <c r="U61" i="3"/>
  <c r="T61" i="3"/>
  <c r="V60" i="3"/>
  <c r="U60" i="3"/>
  <c r="T60" i="3"/>
  <c r="V59" i="3"/>
  <c r="U59" i="3"/>
  <c r="T59" i="3"/>
  <c r="V58" i="3"/>
  <c r="U58" i="3"/>
  <c r="T58" i="3"/>
  <c r="V57" i="3"/>
  <c r="U57" i="3"/>
  <c r="T57" i="3"/>
  <c r="V56" i="3"/>
  <c r="U56" i="3"/>
  <c r="T56" i="3"/>
  <c r="V55" i="3"/>
  <c r="U55" i="3"/>
  <c r="T55" i="3"/>
  <c r="V54" i="3"/>
  <c r="U54" i="3"/>
  <c r="T54" i="3"/>
  <c r="V53" i="3"/>
  <c r="U53" i="3"/>
  <c r="T53" i="3"/>
  <c r="V52" i="3"/>
  <c r="U52" i="3"/>
  <c r="T52" i="3"/>
  <c r="V51" i="3"/>
  <c r="U51" i="3"/>
  <c r="T51" i="3"/>
  <c r="V50" i="3"/>
  <c r="U50" i="3"/>
  <c r="T50" i="3"/>
  <c r="V49" i="3"/>
  <c r="U49" i="3"/>
  <c r="T49" i="3"/>
  <c r="V48" i="3"/>
  <c r="U48" i="3"/>
  <c r="T48" i="3"/>
  <c r="V47" i="3"/>
  <c r="U47" i="3"/>
  <c r="T47" i="3"/>
  <c r="V46" i="3"/>
  <c r="U46" i="3"/>
  <c r="T46" i="3"/>
  <c r="V45" i="3"/>
  <c r="U45" i="3"/>
  <c r="T45" i="3"/>
  <c r="V44" i="3"/>
  <c r="U44" i="3"/>
  <c r="T44" i="3"/>
  <c r="V43" i="3"/>
  <c r="U43" i="3"/>
  <c r="T43" i="3"/>
  <c r="V42" i="3"/>
  <c r="U42" i="3"/>
  <c r="T42" i="3"/>
  <c r="V41" i="3"/>
  <c r="U41" i="3"/>
  <c r="T41" i="3"/>
  <c r="V40" i="3"/>
  <c r="U40" i="3"/>
  <c r="T40" i="3"/>
  <c r="V39" i="3"/>
  <c r="U39" i="3"/>
  <c r="T39" i="3"/>
  <c r="V38" i="3"/>
  <c r="U38" i="3"/>
  <c r="T38" i="3"/>
  <c r="V37" i="3"/>
  <c r="U37" i="3"/>
  <c r="T37" i="3"/>
  <c r="V36" i="3"/>
  <c r="U36" i="3"/>
  <c r="T36" i="3"/>
  <c r="V35" i="3"/>
  <c r="U35" i="3"/>
  <c r="T35" i="3"/>
  <c r="V34" i="3"/>
  <c r="U34" i="3"/>
  <c r="T34" i="3"/>
  <c r="V33" i="3"/>
  <c r="U33" i="3"/>
  <c r="T33" i="3"/>
  <c r="V32" i="3"/>
  <c r="U32" i="3"/>
  <c r="T32" i="3"/>
  <c r="V31" i="3"/>
  <c r="U31" i="3"/>
  <c r="T31" i="3"/>
  <c r="V30" i="3"/>
  <c r="U30" i="3"/>
  <c r="T30" i="3"/>
  <c r="V29" i="3"/>
  <c r="U29" i="3"/>
  <c r="T29" i="3"/>
  <c r="V28" i="3"/>
  <c r="U28" i="3"/>
  <c r="T28" i="3"/>
  <c r="V27" i="3"/>
  <c r="U27" i="3"/>
  <c r="T27" i="3"/>
  <c r="V26" i="3"/>
  <c r="U26" i="3"/>
  <c r="T26" i="3"/>
  <c r="V25" i="3"/>
  <c r="U25" i="3"/>
  <c r="T25" i="3"/>
  <c r="V24" i="3"/>
  <c r="U24" i="3"/>
  <c r="T24" i="3"/>
  <c r="V23" i="3"/>
  <c r="U23" i="3"/>
  <c r="T23" i="3"/>
  <c r="V22" i="3"/>
  <c r="U22" i="3"/>
  <c r="T22" i="3"/>
  <c r="V21" i="3"/>
  <c r="U21" i="3"/>
  <c r="T21" i="3"/>
  <c r="V20" i="3"/>
  <c r="U20" i="3"/>
  <c r="T20" i="3"/>
  <c r="V19" i="3"/>
  <c r="U19" i="3"/>
  <c r="T19" i="3"/>
  <c r="V18" i="3"/>
  <c r="U18" i="3"/>
  <c r="T18" i="3"/>
  <c r="V17" i="3"/>
  <c r="U17" i="3"/>
  <c r="T17" i="3"/>
  <c r="V16" i="3"/>
  <c r="U16" i="3"/>
  <c r="T16" i="3"/>
  <c r="V15" i="3"/>
  <c r="U15" i="3"/>
  <c r="T15" i="3"/>
  <c r="V14" i="3"/>
  <c r="U14" i="3"/>
  <c r="T14" i="3"/>
  <c r="V13" i="3"/>
  <c r="U13" i="3"/>
  <c r="T13" i="3"/>
  <c r="V12" i="3"/>
  <c r="U12" i="3"/>
  <c r="T12" i="3"/>
  <c r="V11" i="3"/>
  <c r="U11" i="3"/>
  <c r="T11" i="3"/>
  <c r="V10" i="3"/>
  <c r="U10" i="3"/>
  <c r="T10" i="3"/>
  <c r="V9" i="3"/>
  <c r="U9" i="3"/>
  <c r="T9" i="3"/>
  <c r="V8" i="3"/>
  <c r="U8" i="3"/>
  <c r="T8" i="3"/>
  <c r="V7" i="3"/>
  <c r="U7" i="3"/>
  <c r="T7" i="3"/>
  <c r="V6" i="3"/>
  <c r="U6" i="3"/>
  <c r="T6" i="3"/>
  <c r="V5" i="3"/>
  <c r="U5" i="3"/>
  <c r="T5" i="3"/>
  <c r="V4" i="3"/>
  <c r="U4" i="3"/>
  <c r="T4" i="3"/>
  <c r="V3" i="3"/>
  <c r="U3" i="3"/>
  <c r="T3" i="3"/>
  <c r="R68" i="3"/>
  <c r="Q68" i="3"/>
  <c r="P68" i="3"/>
  <c r="R67" i="3"/>
  <c r="Q67" i="3"/>
  <c r="P67" i="3"/>
  <c r="R66" i="3"/>
  <c r="Q66" i="3"/>
  <c r="P66" i="3"/>
  <c r="R65" i="3"/>
  <c r="Q65" i="3"/>
  <c r="P65" i="3"/>
  <c r="R64" i="3"/>
  <c r="Q64" i="3"/>
  <c r="P64" i="3"/>
  <c r="R63" i="3"/>
  <c r="Q63" i="3"/>
  <c r="P63" i="3"/>
  <c r="R62" i="3"/>
  <c r="Q62" i="3"/>
  <c r="P62" i="3"/>
  <c r="R61" i="3"/>
  <c r="Q61" i="3"/>
  <c r="P61" i="3"/>
  <c r="R60" i="3"/>
  <c r="Q60" i="3"/>
  <c r="P60" i="3"/>
  <c r="R59" i="3"/>
  <c r="Q59" i="3"/>
  <c r="P59" i="3"/>
  <c r="R58" i="3"/>
  <c r="Q58" i="3"/>
  <c r="P58" i="3"/>
  <c r="R57" i="3"/>
  <c r="Q57" i="3"/>
  <c r="P57" i="3"/>
  <c r="R56" i="3"/>
  <c r="Q56" i="3"/>
  <c r="P56" i="3"/>
  <c r="R55" i="3"/>
  <c r="Q55" i="3"/>
  <c r="P55" i="3"/>
  <c r="R54" i="3"/>
  <c r="Q54" i="3"/>
  <c r="P54" i="3"/>
  <c r="R53" i="3"/>
  <c r="Q53" i="3"/>
  <c r="P53" i="3"/>
  <c r="R52" i="3"/>
  <c r="Q52" i="3"/>
  <c r="P52" i="3"/>
  <c r="R51" i="3"/>
  <c r="Q51" i="3"/>
  <c r="P51" i="3"/>
  <c r="R50" i="3"/>
  <c r="Q50" i="3"/>
  <c r="P50" i="3"/>
  <c r="R49" i="3"/>
  <c r="Q49" i="3"/>
  <c r="P49" i="3"/>
  <c r="R48" i="3"/>
  <c r="Q48" i="3"/>
  <c r="P48" i="3"/>
  <c r="R47" i="3"/>
  <c r="Q47" i="3"/>
  <c r="P47" i="3"/>
  <c r="R46" i="3"/>
  <c r="Q46" i="3"/>
  <c r="P46" i="3"/>
  <c r="R45" i="3"/>
  <c r="Q45" i="3"/>
  <c r="P45" i="3"/>
  <c r="R44" i="3"/>
  <c r="Q44" i="3"/>
  <c r="P44" i="3"/>
  <c r="R43" i="3"/>
  <c r="Q43" i="3"/>
  <c r="P43" i="3"/>
  <c r="R42" i="3"/>
  <c r="Q42" i="3"/>
  <c r="P42" i="3"/>
  <c r="R41" i="3"/>
  <c r="Q41" i="3"/>
  <c r="P41" i="3"/>
  <c r="R40" i="3"/>
  <c r="Q40" i="3"/>
  <c r="P40" i="3"/>
  <c r="R39" i="3"/>
  <c r="Q39" i="3"/>
  <c r="P39" i="3"/>
  <c r="R38" i="3"/>
  <c r="Q38" i="3"/>
  <c r="P38" i="3"/>
  <c r="R37" i="3"/>
  <c r="Q37" i="3"/>
  <c r="P37" i="3"/>
  <c r="R36" i="3"/>
  <c r="Q36" i="3"/>
  <c r="P36" i="3"/>
  <c r="R35" i="3"/>
  <c r="Q35" i="3"/>
  <c r="P35" i="3"/>
  <c r="R34" i="3"/>
  <c r="Q34" i="3"/>
  <c r="P34" i="3"/>
  <c r="R33" i="3"/>
  <c r="Q33" i="3"/>
  <c r="P33" i="3"/>
  <c r="R32" i="3"/>
  <c r="Q32" i="3"/>
  <c r="P32" i="3"/>
  <c r="R31" i="3"/>
  <c r="Q31" i="3"/>
  <c r="P31" i="3"/>
  <c r="R30" i="3"/>
  <c r="Q30" i="3"/>
  <c r="P30" i="3"/>
  <c r="R29" i="3"/>
  <c r="Q29" i="3"/>
  <c r="P29" i="3"/>
  <c r="R28" i="3"/>
  <c r="Q28" i="3"/>
  <c r="P28" i="3"/>
  <c r="R27" i="3"/>
  <c r="Q27" i="3"/>
  <c r="P27" i="3"/>
  <c r="R26" i="3"/>
  <c r="Q26" i="3"/>
  <c r="P26" i="3"/>
  <c r="R25" i="3"/>
  <c r="Q25" i="3"/>
  <c r="P25" i="3"/>
  <c r="R24" i="3"/>
  <c r="Q24" i="3"/>
  <c r="P24" i="3"/>
  <c r="R23" i="3"/>
  <c r="Q23" i="3"/>
  <c r="P23" i="3"/>
  <c r="R22" i="3"/>
  <c r="Q22" i="3"/>
  <c r="P22" i="3"/>
  <c r="R21" i="3"/>
  <c r="Q21" i="3"/>
  <c r="P21" i="3"/>
  <c r="R20" i="3"/>
  <c r="Q20" i="3"/>
  <c r="P20" i="3"/>
  <c r="R19" i="3"/>
  <c r="Q19" i="3"/>
  <c r="P19" i="3"/>
  <c r="R18" i="3"/>
  <c r="Q18" i="3"/>
  <c r="P18" i="3"/>
  <c r="R17" i="3"/>
  <c r="Q17" i="3"/>
  <c r="P17" i="3"/>
  <c r="R16" i="3"/>
  <c r="Q16" i="3"/>
  <c r="P16" i="3"/>
  <c r="R15" i="3"/>
  <c r="Q15" i="3"/>
  <c r="P15" i="3"/>
  <c r="R14" i="3"/>
  <c r="Q14" i="3"/>
  <c r="P14" i="3"/>
  <c r="R13" i="3"/>
  <c r="Q13" i="3"/>
  <c r="P13" i="3"/>
  <c r="R12" i="3"/>
  <c r="Q12" i="3"/>
  <c r="P12" i="3"/>
  <c r="R11" i="3"/>
  <c r="Q11" i="3"/>
  <c r="P11" i="3"/>
  <c r="R10" i="3"/>
  <c r="Q10" i="3"/>
  <c r="P10" i="3"/>
  <c r="R9" i="3"/>
  <c r="Q9" i="3"/>
  <c r="P9" i="3"/>
  <c r="R8" i="3"/>
  <c r="Q8" i="3"/>
  <c r="P8" i="3"/>
  <c r="R7" i="3"/>
  <c r="Q7" i="3"/>
  <c r="P7" i="3"/>
  <c r="R6" i="3"/>
  <c r="Q6" i="3"/>
  <c r="P6" i="3"/>
  <c r="R5" i="3"/>
  <c r="Q5" i="3"/>
  <c r="P5" i="3"/>
  <c r="R4" i="3"/>
  <c r="Q4" i="3"/>
  <c r="P4" i="3"/>
  <c r="R3" i="3"/>
  <c r="Q3" i="3"/>
  <c r="P3" i="3"/>
  <c r="N68" i="3"/>
  <c r="M68" i="3"/>
  <c r="N67" i="3"/>
  <c r="M67" i="3"/>
  <c r="N66" i="3"/>
  <c r="M66" i="3"/>
  <c r="N65" i="3"/>
  <c r="M65" i="3"/>
  <c r="N64" i="3"/>
  <c r="M64" i="3"/>
  <c r="N63" i="3"/>
  <c r="M63" i="3"/>
  <c r="N62" i="3"/>
  <c r="M62" i="3"/>
  <c r="N61" i="3"/>
  <c r="M61" i="3"/>
  <c r="N60" i="3"/>
  <c r="M60" i="3"/>
  <c r="N59" i="3"/>
  <c r="M59" i="3"/>
  <c r="N58" i="3"/>
  <c r="M58" i="3"/>
  <c r="N57" i="3"/>
  <c r="M57" i="3"/>
  <c r="N56" i="3"/>
  <c r="M56" i="3"/>
  <c r="N55" i="3"/>
  <c r="M55" i="3"/>
  <c r="N54" i="3"/>
  <c r="M54" i="3"/>
  <c r="N53" i="3"/>
  <c r="M53" i="3"/>
  <c r="N52" i="3"/>
  <c r="M52" i="3"/>
  <c r="N51" i="3"/>
  <c r="M51" i="3"/>
  <c r="N50" i="3"/>
  <c r="M50" i="3"/>
  <c r="N49" i="3"/>
  <c r="M49" i="3"/>
  <c r="N48" i="3"/>
  <c r="M48" i="3"/>
  <c r="N47" i="3"/>
  <c r="M47" i="3"/>
  <c r="N46" i="3"/>
  <c r="M46" i="3"/>
  <c r="N45" i="3"/>
  <c r="M45" i="3"/>
  <c r="N44" i="3"/>
  <c r="M44" i="3"/>
  <c r="N43" i="3"/>
  <c r="M43" i="3"/>
  <c r="N42" i="3"/>
  <c r="M42" i="3"/>
  <c r="N41" i="3"/>
  <c r="M41" i="3"/>
  <c r="N40" i="3"/>
  <c r="M40" i="3"/>
  <c r="N39" i="3"/>
  <c r="M39" i="3"/>
  <c r="N38" i="3"/>
  <c r="M38" i="3"/>
  <c r="N37" i="3"/>
  <c r="M37" i="3"/>
  <c r="N36" i="3"/>
  <c r="M36" i="3"/>
  <c r="N35" i="3"/>
  <c r="M35" i="3"/>
  <c r="N34" i="3"/>
  <c r="M34" i="3"/>
  <c r="N33" i="3"/>
  <c r="M33" i="3"/>
  <c r="N32" i="3"/>
  <c r="M32" i="3"/>
  <c r="N31" i="3"/>
  <c r="M31" i="3"/>
  <c r="N30" i="3"/>
  <c r="M30" i="3"/>
  <c r="N29" i="3"/>
  <c r="M29" i="3"/>
  <c r="N28" i="3"/>
  <c r="M28" i="3"/>
  <c r="N27" i="3"/>
  <c r="M27" i="3"/>
  <c r="N26" i="3"/>
  <c r="M26" i="3"/>
  <c r="N25" i="3"/>
  <c r="M25" i="3"/>
  <c r="N24" i="3"/>
  <c r="M24" i="3"/>
  <c r="N23" i="3"/>
  <c r="M23" i="3"/>
  <c r="N22" i="3"/>
  <c r="M22" i="3"/>
  <c r="N21" i="3"/>
  <c r="M21" i="3"/>
  <c r="N20" i="3"/>
  <c r="M20" i="3"/>
  <c r="N19" i="3"/>
  <c r="M19" i="3"/>
  <c r="N18" i="3"/>
  <c r="M18" i="3"/>
  <c r="N17" i="3"/>
  <c r="M17" i="3"/>
  <c r="N16" i="3"/>
  <c r="M16" i="3"/>
  <c r="N15" i="3"/>
  <c r="M15" i="3"/>
  <c r="N14" i="3"/>
  <c r="M14" i="3"/>
  <c r="N13" i="3"/>
  <c r="M13" i="3"/>
  <c r="N12" i="3"/>
  <c r="M12" i="3"/>
  <c r="N11" i="3"/>
  <c r="M11" i="3"/>
  <c r="N10" i="3"/>
  <c r="M10" i="3"/>
  <c r="N9" i="3"/>
  <c r="M9" i="3"/>
  <c r="N8" i="3"/>
  <c r="M8" i="3"/>
  <c r="N7" i="3"/>
  <c r="M7" i="3"/>
  <c r="N6" i="3"/>
  <c r="M6" i="3"/>
  <c r="N5" i="3"/>
  <c r="M5" i="3"/>
  <c r="N4" i="3"/>
  <c r="M4" i="3"/>
  <c r="N3" i="3"/>
  <c r="M3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J72" i="3"/>
  <c r="J73" i="3" s="1"/>
  <c r="I72" i="3"/>
  <c r="I73" i="3" s="1"/>
  <c r="H72" i="3"/>
  <c r="H73" i="3" s="1"/>
  <c r="F72" i="3"/>
  <c r="F73" i="3" s="1"/>
  <c r="E72" i="3"/>
  <c r="E73" i="3" s="1"/>
  <c r="D72" i="3"/>
  <c r="D73" i="3" s="1"/>
  <c r="K8" i="4" l="1"/>
  <c r="L6" i="5" s="1"/>
  <c r="L5" i="5"/>
  <c r="L4" i="5"/>
  <c r="N4" i="5" s="1"/>
  <c r="F3" i="5"/>
  <c r="N3" i="5" s="1"/>
  <c r="F5" i="5"/>
  <c r="D6" i="5"/>
  <c r="F6" i="5" s="1"/>
  <c r="N70" i="3"/>
  <c r="Q70" i="3"/>
  <c r="M70" i="3"/>
  <c r="L70" i="3"/>
  <c r="P70" i="3"/>
  <c r="R70" i="3"/>
  <c r="N6" i="5" l="1"/>
  <c r="N5" i="5"/>
  <c r="K11" i="4"/>
</calcChain>
</file>

<file path=xl/sharedStrings.xml><?xml version="1.0" encoding="utf-8"?>
<sst xmlns="http://schemas.openxmlformats.org/spreadsheetml/2006/main" count="348" uniqueCount="144">
  <si>
    <t>ЦСК, "Ежегодник России" 1916</t>
  </si>
  <si>
    <t>Число переселенцев + ходаков по губерниям отбытия и (для обратных переселенцев) возвращения</t>
  </si>
  <si>
    <t>стр. I/94-103</t>
  </si>
  <si>
    <t>Астраханская</t>
  </si>
  <si>
    <t>Бессарабская</t>
  </si>
  <si>
    <t>Виленская</t>
  </si>
  <si>
    <t>Витебская</t>
  </si>
  <si>
    <t>Владимирская</t>
  </si>
  <si>
    <t>Вологодская</t>
  </si>
  <si>
    <t>Волынская</t>
  </si>
  <si>
    <t>Воронежская</t>
  </si>
  <si>
    <t>Вятская</t>
  </si>
  <si>
    <t>Гродненская</t>
  </si>
  <si>
    <t>Войска Донского обл.</t>
  </si>
  <si>
    <t>Казанская</t>
  </si>
  <si>
    <t>Калужская</t>
  </si>
  <si>
    <t>Киевская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</si>
  <si>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</si>
  <si>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</si>
  <si>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</si>
  <si>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</si>
  <si>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</si>
  <si>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</si>
  <si>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</si>
  <si>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Московская</t>
  </si>
  <si>
    <t>Нижегородская</t>
  </si>
  <si>
    <t>Новгородская</t>
  </si>
  <si>
    <t>Оренбургская</t>
  </si>
  <si>
    <t>Орловская</t>
  </si>
  <si>
    <t>Пензенская</t>
  </si>
  <si>
    <t>Пермская</t>
  </si>
  <si>
    <t>Санкт-Петербургская</t>
  </si>
  <si>
    <t>Подольская</t>
  </si>
  <si>
    <t>Полтавская</t>
  </si>
  <si>
    <t>Псковская</t>
  </si>
  <si>
    <t>Рязанская</t>
  </si>
  <si>
    <t>Самарская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</si>
  <si>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</si>
  <si>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</si>
  <si>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</si>
  <si>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</si>
  <si>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</si>
  <si>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</si>
  <si>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</si>
  <si>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</si>
  <si>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</si>
  <si>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Херсонская</t>
  </si>
  <si>
    <t>Холмская</t>
  </si>
  <si>
    <t>Черниговская</t>
  </si>
  <si>
    <t>Эстляндская</t>
  </si>
  <si>
    <t>Люблинская</t>
  </si>
  <si>
    <t>прочие губ. Европейской России</t>
  </si>
  <si>
    <t>Бакинская</t>
  </si>
  <si>
    <t>Батумская</t>
  </si>
  <si>
    <t>Дагестанская</t>
  </si>
  <si>
    <t>Елисаветпольская</t>
  </si>
  <si>
    <t>Карсская</t>
  </si>
  <si>
    <t>Кубанская</t>
  </si>
  <si>
    <t>Кутаисская</t>
  </si>
  <si>
    <t>Ставропольская</t>
  </si>
  <si>
    <t>Терская</t>
  </si>
  <si>
    <t>Тифлисская</t>
  </si>
  <si>
    <t>Закатальский окр.</t>
  </si>
  <si>
    <t>Черноморская</t>
  </si>
  <si>
    <t>Эриванская</t>
  </si>
  <si>
    <t>Уральская</t>
  </si>
  <si>
    <t>Прочие</t>
  </si>
  <si>
    <t>Иностранные подданные</t>
  </si>
  <si>
    <t>Всего</t>
  </si>
  <si>
    <t>1896-1910</t>
  </si>
  <si>
    <t>1911-1915</t>
  </si>
  <si>
    <t>губ</t>
  </si>
  <si>
    <t>годы</t>
  </si>
  <si>
    <t>прямые</t>
  </si>
  <si>
    <t>обратные</t>
  </si>
  <si>
    <t>Екатериноcлавcкая</t>
  </si>
  <si>
    <t>-</t>
  </si>
  <si>
    <t xml:space="preserve">
1916</t>
  </si>
  <si>
    <t>verify:</t>
  </si>
  <si>
    <t>RSFSR-1991</t>
  </si>
  <si>
    <t>обратные в РСФСР</t>
  </si>
  <si>
    <t>прямые из РСФСР</t>
  </si>
  <si>
    <t>прямые извне РСФСР</t>
  </si>
  <si>
    <t>обратные вовне РСФСР</t>
  </si>
  <si>
    <t>Страница "исход":</t>
  </si>
  <si>
    <t>Страница "направления":</t>
  </si>
  <si>
    <t>стр. I/104-109</t>
  </si>
  <si>
    <t>колонизационный район</t>
  </si>
  <si>
    <t>прямых</t>
  </si>
  <si>
    <t>обратных</t>
  </si>
  <si>
    <t>Европейская Россия</t>
  </si>
  <si>
    <t>Сибирь</t>
  </si>
  <si>
    <t>Средняя Азия</t>
  </si>
  <si>
    <t>всего</t>
  </si>
  <si>
    <t>1896-1916</t>
  </si>
  <si>
    <t>1896-1016</t>
  </si>
  <si>
    <t>% Сибири и Европейской России</t>
  </si>
  <si>
    <t>число
лет</t>
  </si>
  <si>
    <t>число
переселенцев
извне РСФСР-1991</t>
  </si>
  <si>
    <t>%
направляющихся
в РСФСР-1991</t>
  </si>
  <si>
    <t>прибыток
РСФСР-1991</t>
  </si>
  <si>
    <t>число обратных
переселенцев из районов
 РСФСР-1991</t>
  </si>
  <si>
    <t>общее число
обратных переселенцев
в России</t>
  </si>
  <si>
    <t>число воротившихся
в губернии
вовне РСФСР-1991</t>
  </si>
  <si>
    <t>%
воротившихся
в губернии
вовне РСФСР-1991</t>
  </si>
  <si>
    <t>убыль из
РСФСР-1991</t>
  </si>
  <si>
    <t>миграционное сальдо
РСФСР-1991</t>
  </si>
  <si>
    <t>в год</t>
  </si>
  <si>
    <t>Сибирь + Европейская Россия</t>
  </si>
  <si>
    <t>год</t>
  </si>
  <si>
    <t>вес</t>
  </si>
  <si>
    <t>доля</t>
  </si>
  <si>
    <t>сальдо</t>
  </si>
  <si>
    <t>Итого</t>
  </si>
  <si>
    <t>Амурская</t>
  </si>
  <si>
    <t>Енисейская</t>
  </si>
  <si>
    <t>Забайкальская</t>
  </si>
  <si>
    <t>Иркутская</t>
  </si>
  <si>
    <t>Камчатская</t>
  </si>
  <si>
    <t>Приморская</t>
  </si>
  <si>
    <t>Сахалинская</t>
  </si>
  <si>
    <t>Тобольская</t>
  </si>
  <si>
    <t>Томская</t>
  </si>
  <si>
    <t>Якутская</t>
  </si>
  <si>
    <t>Урянхайский край</t>
  </si>
  <si>
    <t>Акмолинская</t>
  </si>
  <si>
    <t>Самаркандская</t>
  </si>
  <si>
    <t>Семипалатинская</t>
  </si>
  <si>
    <t>Семиреченская</t>
  </si>
  <si>
    <t>Тургайская</t>
  </si>
  <si>
    <t>Ферганская</t>
  </si>
  <si>
    <t>Туркестан</t>
  </si>
  <si>
    <t>Сыр-Дарьинская</t>
  </si>
  <si>
    <t>из неуказанных областей</t>
  </si>
  <si>
    <t>вернувшихся с пути</t>
  </si>
  <si>
    <t>прибытие
1911-1915</t>
  </si>
  <si>
    <t>убытие
1896-1910</t>
  </si>
  <si>
    <t>убытие
1911-1915</t>
  </si>
  <si>
    <t>прибытие 
1896-1910</t>
  </si>
  <si>
    <t>прибытие
1916</t>
  </si>
  <si>
    <t>убытие
1916</t>
  </si>
  <si>
    <t>прибытие
1896-1910</t>
  </si>
  <si>
    <t>Сведения о крестьянах-переселенцах и ходоках внутри России</t>
  </si>
  <si>
    <t>Распределение прямых переселенцев по направлениям миграции и обратных по губерниям временного водворения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</si>
</sst>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3" fontId="0" fillId="0" borderId="0" xfId="0" applyNumberForma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0" fillId="2" borderId="0" xfId="0" applyNumberFormat="1" applyFill="1"/>
    <xf numFmtId="0" fontId="0" fillId="3" borderId="0" xfId="0" applyFill="1"/>
    <xf numFmtId="0" fontId="1" fillId="3" borderId="0" xfId="0" applyFont="1" applyFill="1"/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wrapText="1"/>
    </xf>
    <xf numFmtId="3" fontId="0" fillId="3" borderId="0" xfId="0" applyNumberFormat="1" applyFill="1"/>
    <xf numFmtId="0" fontId="1" fillId="4" borderId="0" xfId="0" applyFont="1" applyFill="1" applyAlignment="1">
      <alignment horizontal="center" wrapText="1"/>
    </xf>
    <xf numFmtId="0" fontId="1" fillId="4" borderId="0" xfId="0" applyFont="1" applyFill="1"/>
    <xf numFmtId="164" fontId="0" fillId="0" borderId="0" xfId="0" applyNumberFormat="1"/>
    <xf numFmtId="164" fontId="0" fillId="3" borderId="0" xfId="0" applyNumberFormat="1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165" fontId="0" fillId="0" borderId="0" xfId="0" applyNumberForma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/>
    <xf numFmtId="3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3" fontId="2" fillId="3" borderId="0" xfId="0" applyNumberFormat="1" applyFont="1" applyFill="1" applyAlignment="1">
      <alignment vertic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D8DA3-C95A-4A72-832D-39A8124B8B93}">
  <dimension ref="A1:A11"/>
  <sheetViews>
    <sheetView tabSelected="1" workbookViewId="0">
      <selection activeCell="A10" sqref="A10"/>
    </sheetView>
  </sheetViews>
  <sheetFormatPr defaultRowHeight="14.4"/>
  <sheetData>
    <row r="1" spans="1:1">
      <c r="A1" t="s">
        <v>142</v>
      </c>
    </row>
    <row r="3" spans="1:1">
      <c r="A3" t="s">
        <v>0</v>
      </c>
    </row>
    <row r="5" spans="1:1">
      <c r="A5" t="s">
        <v>84</v>
      </c>
    </row>
    <row r="6" spans="1:1">
      <c r="A6" t="s">
        <v>1</v>
      </c>
    </row>
    <row r="7" spans="1:1">
      <c r="A7" t="s">
        <v>2</v>
      </c>
    </row>
    <row r="9" spans="1:1">
      <c r="A9" t="s">
        <v>85</v>
      </c>
    </row>
    <row r="10" spans="1:1">
      <c r="A10" t="s">
        <v>143</v>
      </c>
    </row>
    <row r="11" spans="1:1">
      <c r="A11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6DC86-A9DB-46AE-A327-0A951FB1A6FE}">
  <dimension ref="A1:Z7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4.4"/>
  <cols>
    <col min="1" max="1" width="28.734375" bestFit="1" customWidth="1"/>
    <col min="2" max="2" width="10.05078125" customWidth="1"/>
    <col min="3" max="3" width="10.05078125" style="7" customWidth="1"/>
    <col min="4" max="5" width="8.62890625" bestFit="1" customWidth="1"/>
    <col min="6" max="6" width="6.15625" bestFit="1" customWidth="1"/>
    <col min="7" max="7" width="6.15625" style="7" customWidth="1"/>
    <col min="8" max="8" width="8.62890625" bestFit="1" customWidth="1"/>
    <col min="9" max="9" width="8.89453125" customWidth="1"/>
    <col min="10" max="10" width="5.15625" bestFit="1" customWidth="1"/>
    <col min="11" max="11" width="5.15625" style="7" customWidth="1"/>
    <col min="12" max="12" width="16.1015625" customWidth="1"/>
    <col min="15" max="15" width="8.83984375" style="7"/>
    <col min="19" max="19" width="8.83984375" style="7"/>
    <col min="23" max="23" width="8.83984375" style="7"/>
  </cols>
  <sheetData>
    <row r="1" spans="1:26">
      <c r="D1" s="31" t="s">
        <v>73</v>
      </c>
      <c r="E1" s="31"/>
      <c r="F1" s="31"/>
      <c r="G1" s="10"/>
      <c r="H1" s="31" t="s">
        <v>74</v>
      </c>
      <c r="I1" s="31"/>
      <c r="J1" s="31"/>
      <c r="K1" s="10"/>
      <c r="L1" s="31" t="s">
        <v>81</v>
      </c>
      <c r="M1" s="31"/>
      <c r="N1" s="31"/>
      <c r="O1" s="10"/>
      <c r="P1" s="31" t="s">
        <v>80</v>
      </c>
      <c r="Q1" s="31"/>
      <c r="R1" s="31"/>
      <c r="T1" s="31" t="s">
        <v>82</v>
      </c>
      <c r="U1" s="31"/>
      <c r="V1" s="31"/>
      <c r="X1" s="31" t="s">
        <v>83</v>
      </c>
      <c r="Y1" s="31"/>
      <c r="Z1" s="31"/>
    </row>
    <row r="2" spans="1:26" ht="28.8">
      <c r="A2" s="14" t="s">
        <v>71</v>
      </c>
      <c r="B2" s="14" t="s">
        <v>79</v>
      </c>
      <c r="C2" s="8"/>
      <c r="D2" s="13" t="s">
        <v>69</v>
      </c>
      <c r="E2" s="13" t="s">
        <v>70</v>
      </c>
      <c r="F2" s="13" t="s">
        <v>77</v>
      </c>
      <c r="G2" s="11"/>
      <c r="H2" s="13" t="s">
        <v>69</v>
      </c>
      <c r="I2" s="13" t="s">
        <v>70</v>
      </c>
      <c r="J2" s="13" t="s">
        <v>77</v>
      </c>
      <c r="K2" s="11"/>
      <c r="L2" s="13" t="s">
        <v>69</v>
      </c>
      <c r="M2" s="13" t="s">
        <v>70</v>
      </c>
      <c r="N2" s="13" t="s">
        <v>77</v>
      </c>
      <c r="O2" s="11"/>
      <c r="P2" s="13" t="s">
        <v>69</v>
      </c>
      <c r="Q2" s="13" t="s">
        <v>70</v>
      </c>
      <c r="R2" s="13" t="s">
        <v>77</v>
      </c>
      <c r="T2" s="13" t="s">
        <v>69</v>
      </c>
      <c r="U2" s="13" t="s">
        <v>70</v>
      </c>
      <c r="V2" s="13" t="s">
        <v>77</v>
      </c>
      <c r="W2" s="9"/>
      <c r="X2" s="13" t="s">
        <v>69</v>
      </c>
      <c r="Y2" s="13" t="s">
        <v>70</v>
      </c>
      <c r="Z2" s="13" t="s">
        <v>77</v>
      </c>
    </row>
    <row r="3" spans="1:26">
      <c r="A3" t="s">
        <v>3</v>
      </c>
      <c r="B3" s="4">
        <v>1</v>
      </c>
      <c r="C3" s="9"/>
      <c r="D3" s="2">
        <v>1757</v>
      </c>
      <c r="E3" s="2">
        <v>1215</v>
      </c>
      <c r="F3">
        <v>10</v>
      </c>
      <c r="H3" s="2">
        <v>1003</v>
      </c>
      <c r="I3">
        <v>584</v>
      </c>
      <c r="J3">
        <v>17</v>
      </c>
      <c r="L3" s="2">
        <f>$B3*D3</f>
        <v>1757</v>
      </c>
      <c r="M3" s="2">
        <f t="shared" ref="M3:M66" si="0">$B3*E3</f>
        <v>1215</v>
      </c>
      <c r="N3" s="2">
        <f t="shared" ref="N3:N66" si="1">$B3*F3</f>
        <v>10</v>
      </c>
      <c r="O3" s="12"/>
      <c r="P3" s="2">
        <f t="shared" ref="P3:P66" si="2">$B3*H3</f>
        <v>1003</v>
      </c>
      <c r="Q3" s="2">
        <f t="shared" ref="Q3:Q66" si="3">$B3*I3</f>
        <v>584</v>
      </c>
      <c r="R3" s="2">
        <f t="shared" ref="R3:R66" si="4">$B3*J3</f>
        <v>17</v>
      </c>
      <c r="T3" s="2">
        <f>(1-$B3)*D3</f>
        <v>0</v>
      </c>
      <c r="U3" s="2">
        <f t="shared" ref="U3:U66" si="5">(1-$B3)*E3</f>
        <v>0</v>
      </c>
      <c r="V3" s="2">
        <f t="shared" ref="V3:V66" si="6">(1-$B3)*F3</f>
        <v>0</v>
      </c>
      <c r="X3" s="2">
        <f>(1-$B3)*H3</f>
        <v>0</v>
      </c>
      <c r="Y3" s="2">
        <f t="shared" ref="Y3:Y66" si="7">(1-$B3)*I3</f>
        <v>0</v>
      </c>
      <c r="Z3" s="2">
        <f t="shared" ref="Z3:Z66" si="8">(1-$B3)*J3</f>
        <v>0</v>
      </c>
    </row>
    <row r="4" spans="1:26">
      <c r="A4" t="s">
        <v>4</v>
      </c>
      <c r="B4" s="4">
        <v>0</v>
      </c>
      <c r="C4" s="9"/>
      <c r="D4" s="2">
        <v>47824</v>
      </c>
      <c r="E4" s="2">
        <v>16876</v>
      </c>
      <c r="F4">
        <v>108</v>
      </c>
      <c r="H4" s="2">
        <v>16775</v>
      </c>
      <c r="I4" s="2">
        <v>12807</v>
      </c>
      <c r="J4">
        <v>415</v>
      </c>
      <c r="L4" s="2">
        <f t="shared" ref="L4:L67" si="9">$B4*D4</f>
        <v>0</v>
      </c>
      <c r="M4" s="2">
        <f t="shared" si="0"/>
        <v>0</v>
      </c>
      <c r="N4" s="2">
        <f t="shared" si="1"/>
        <v>0</v>
      </c>
      <c r="O4" s="12"/>
      <c r="P4" s="2">
        <f t="shared" si="2"/>
        <v>0</v>
      </c>
      <c r="Q4" s="2">
        <f t="shared" si="3"/>
        <v>0</v>
      </c>
      <c r="R4" s="2">
        <f t="shared" si="4"/>
        <v>0</v>
      </c>
      <c r="T4" s="2">
        <f t="shared" ref="T4:T67" si="10">(1-$B4)*D4</f>
        <v>47824</v>
      </c>
      <c r="U4" s="2">
        <f t="shared" si="5"/>
        <v>16876</v>
      </c>
      <c r="V4" s="2">
        <f t="shared" si="6"/>
        <v>108</v>
      </c>
      <c r="X4" s="2">
        <f t="shared" ref="X4:X67" si="11">(1-$B4)*H4</f>
        <v>16775</v>
      </c>
      <c r="Y4" s="2">
        <f t="shared" si="7"/>
        <v>12807</v>
      </c>
      <c r="Z4" s="2">
        <f t="shared" si="8"/>
        <v>415</v>
      </c>
    </row>
    <row r="5" spans="1:26">
      <c r="A5" t="s">
        <v>5</v>
      </c>
      <c r="B5" s="4">
        <v>0</v>
      </c>
      <c r="C5" s="9"/>
      <c r="D5" s="2">
        <v>42667</v>
      </c>
      <c r="E5" s="2">
        <v>4536</v>
      </c>
      <c r="F5">
        <v>470</v>
      </c>
      <c r="H5" s="2">
        <v>10152</v>
      </c>
      <c r="I5" s="2">
        <v>1660</v>
      </c>
      <c r="J5">
        <v>6</v>
      </c>
      <c r="L5" s="2">
        <f t="shared" si="9"/>
        <v>0</v>
      </c>
      <c r="M5" s="2">
        <f t="shared" si="0"/>
        <v>0</v>
      </c>
      <c r="N5" s="2">
        <f t="shared" si="1"/>
        <v>0</v>
      </c>
      <c r="O5" s="12"/>
      <c r="P5" s="2">
        <f t="shared" si="2"/>
        <v>0</v>
      </c>
      <c r="Q5" s="2">
        <f t="shared" si="3"/>
        <v>0</v>
      </c>
      <c r="R5" s="2">
        <f t="shared" si="4"/>
        <v>0</v>
      </c>
      <c r="T5" s="2">
        <f t="shared" si="10"/>
        <v>42667</v>
      </c>
      <c r="U5" s="2">
        <f t="shared" si="5"/>
        <v>4536</v>
      </c>
      <c r="V5" s="2">
        <f t="shared" si="6"/>
        <v>470</v>
      </c>
      <c r="X5" s="2">
        <f t="shared" si="11"/>
        <v>10152</v>
      </c>
      <c r="Y5" s="2">
        <f t="shared" si="7"/>
        <v>1660</v>
      </c>
      <c r="Z5" s="2">
        <f t="shared" si="8"/>
        <v>6</v>
      </c>
    </row>
    <row r="6" spans="1:26">
      <c r="A6" t="s">
        <v>6</v>
      </c>
      <c r="B6" s="4">
        <v>0</v>
      </c>
      <c r="C6" s="9"/>
      <c r="D6" s="2">
        <v>160611</v>
      </c>
      <c r="E6" s="2">
        <v>18357</v>
      </c>
      <c r="F6">
        <v>216</v>
      </c>
      <c r="H6" s="2">
        <v>33679</v>
      </c>
      <c r="I6" s="2">
        <v>5803</v>
      </c>
      <c r="J6">
        <v>8</v>
      </c>
      <c r="L6" s="2">
        <f t="shared" si="9"/>
        <v>0</v>
      </c>
      <c r="M6" s="2">
        <f t="shared" si="0"/>
        <v>0</v>
      </c>
      <c r="N6" s="2">
        <f t="shared" si="1"/>
        <v>0</v>
      </c>
      <c r="O6" s="12"/>
      <c r="P6" s="2">
        <f t="shared" si="2"/>
        <v>0</v>
      </c>
      <c r="Q6" s="2">
        <f t="shared" si="3"/>
        <v>0</v>
      </c>
      <c r="R6" s="2">
        <f t="shared" si="4"/>
        <v>0</v>
      </c>
      <c r="T6" s="2">
        <f t="shared" si="10"/>
        <v>160611</v>
      </c>
      <c r="U6" s="2">
        <f t="shared" si="5"/>
        <v>18357</v>
      </c>
      <c r="V6" s="2">
        <f t="shared" si="6"/>
        <v>216</v>
      </c>
      <c r="X6" s="2">
        <f t="shared" si="11"/>
        <v>33679</v>
      </c>
      <c r="Y6" s="2">
        <f t="shared" si="7"/>
        <v>5803</v>
      </c>
      <c r="Z6" s="2">
        <f t="shared" si="8"/>
        <v>8</v>
      </c>
    </row>
    <row r="7" spans="1:26">
      <c r="A7" t="s">
        <v>7</v>
      </c>
      <c r="B7" s="4">
        <v>1</v>
      </c>
      <c r="C7" s="9"/>
      <c r="D7" s="2">
        <v>1700</v>
      </c>
      <c r="E7">
        <v>544</v>
      </c>
      <c r="F7">
        <v>8</v>
      </c>
      <c r="H7">
        <v>841</v>
      </c>
      <c r="I7">
        <v>312</v>
      </c>
      <c r="J7">
        <v>1</v>
      </c>
      <c r="L7" s="2">
        <f t="shared" si="9"/>
        <v>1700</v>
      </c>
      <c r="M7" s="2">
        <f t="shared" si="0"/>
        <v>544</v>
      </c>
      <c r="N7" s="2">
        <f t="shared" si="1"/>
        <v>8</v>
      </c>
      <c r="O7" s="12"/>
      <c r="P7" s="2">
        <f t="shared" si="2"/>
        <v>841</v>
      </c>
      <c r="Q7" s="2">
        <f t="shared" si="3"/>
        <v>312</v>
      </c>
      <c r="R7" s="2">
        <f t="shared" si="4"/>
        <v>1</v>
      </c>
      <c r="T7" s="2">
        <f t="shared" si="10"/>
        <v>0</v>
      </c>
      <c r="U7" s="2">
        <f t="shared" si="5"/>
        <v>0</v>
      </c>
      <c r="V7" s="2">
        <f t="shared" si="6"/>
        <v>0</v>
      </c>
      <c r="X7" s="2">
        <f t="shared" si="11"/>
        <v>0</v>
      </c>
      <c r="Y7" s="2">
        <f t="shared" si="7"/>
        <v>0</v>
      </c>
      <c r="Z7" s="2">
        <f t="shared" si="8"/>
        <v>0</v>
      </c>
    </row>
    <row r="8" spans="1:26">
      <c r="A8" t="s">
        <v>8</v>
      </c>
      <c r="B8" s="4">
        <v>1</v>
      </c>
      <c r="C8" s="9"/>
      <c r="D8" s="2">
        <v>16974</v>
      </c>
      <c r="E8" s="2">
        <v>3125</v>
      </c>
      <c r="F8">
        <v>203</v>
      </c>
      <c r="H8" s="2">
        <v>2743</v>
      </c>
      <c r="I8" s="2">
        <v>1087</v>
      </c>
      <c r="J8">
        <v>11</v>
      </c>
      <c r="L8" s="2">
        <f t="shared" si="9"/>
        <v>16974</v>
      </c>
      <c r="M8" s="2">
        <f t="shared" si="0"/>
        <v>3125</v>
      </c>
      <c r="N8" s="2">
        <f t="shared" si="1"/>
        <v>203</v>
      </c>
      <c r="O8" s="12"/>
      <c r="P8" s="2">
        <f t="shared" si="2"/>
        <v>2743</v>
      </c>
      <c r="Q8" s="2">
        <f t="shared" si="3"/>
        <v>1087</v>
      </c>
      <c r="R8" s="2">
        <f t="shared" si="4"/>
        <v>11</v>
      </c>
      <c r="T8" s="2">
        <f t="shared" si="10"/>
        <v>0</v>
      </c>
      <c r="U8" s="2">
        <f t="shared" si="5"/>
        <v>0</v>
      </c>
      <c r="V8" s="2">
        <f t="shared" si="6"/>
        <v>0</v>
      </c>
      <c r="X8" s="2">
        <f t="shared" si="11"/>
        <v>0</v>
      </c>
      <c r="Y8" s="2">
        <f t="shared" si="7"/>
        <v>0</v>
      </c>
      <c r="Z8" s="2">
        <f t="shared" si="8"/>
        <v>0</v>
      </c>
    </row>
    <row r="9" spans="1:26">
      <c r="A9" t="s">
        <v>9</v>
      </c>
      <c r="B9" s="4">
        <v>0</v>
      </c>
      <c r="C9" s="9"/>
      <c r="D9" s="2">
        <v>59422</v>
      </c>
      <c r="E9" s="2">
        <v>17389</v>
      </c>
      <c r="F9">
        <v>88</v>
      </c>
      <c r="H9" s="2">
        <v>15071</v>
      </c>
      <c r="I9" s="2">
        <v>7136</v>
      </c>
      <c r="J9">
        <v>116</v>
      </c>
      <c r="L9" s="2">
        <f t="shared" si="9"/>
        <v>0</v>
      </c>
      <c r="M9" s="2">
        <f t="shared" si="0"/>
        <v>0</v>
      </c>
      <c r="N9" s="2">
        <f t="shared" si="1"/>
        <v>0</v>
      </c>
      <c r="O9" s="12"/>
      <c r="P9" s="2">
        <f t="shared" si="2"/>
        <v>0</v>
      </c>
      <c r="Q9" s="2">
        <f t="shared" si="3"/>
        <v>0</v>
      </c>
      <c r="R9" s="2">
        <f t="shared" si="4"/>
        <v>0</v>
      </c>
      <c r="T9" s="2">
        <f t="shared" si="10"/>
        <v>59422</v>
      </c>
      <c r="U9" s="2">
        <f t="shared" si="5"/>
        <v>17389</v>
      </c>
      <c r="V9" s="2">
        <f t="shared" si="6"/>
        <v>88</v>
      </c>
      <c r="X9" s="2">
        <f t="shared" si="11"/>
        <v>15071</v>
      </c>
      <c r="Y9" s="2">
        <f t="shared" si="7"/>
        <v>7136</v>
      </c>
      <c r="Z9" s="2">
        <f t="shared" si="8"/>
        <v>116</v>
      </c>
    </row>
    <row r="10" spans="1:26">
      <c r="A10" t="s">
        <v>10</v>
      </c>
      <c r="B10" s="4">
        <v>1</v>
      </c>
      <c r="C10" s="9"/>
      <c r="D10" s="2">
        <v>212332</v>
      </c>
      <c r="E10" s="2">
        <v>54064</v>
      </c>
      <c r="F10">
        <v>577</v>
      </c>
      <c r="H10" s="2">
        <v>59901</v>
      </c>
      <c r="I10" s="2">
        <v>24961</v>
      </c>
      <c r="J10">
        <v>621</v>
      </c>
      <c r="L10" s="2">
        <f t="shared" si="9"/>
        <v>212332</v>
      </c>
      <c r="M10" s="2">
        <f t="shared" si="0"/>
        <v>54064</v>
      </c>
      <c r="N10" s="2">
        <f t="shared" si="1"/>
        <v>577</v>
      </c>
      <c r="O10" s="12"/>
      <c r="P10" s="2">
        <f t="shared" si="2"/>
        <v>59901</v>
      </c>
      <c r="Q10" s="2">
        <f t="shared" si="3"/>
        <v>24961</v>
      </c>
      <c r="R10" s="2">
        <f t="shared" si="4"/>
        <v>621</v>
      </c>
      <c r="T10" s="2">
        <f t="shared" si="10"/>
        <v>0</v>
      </c>
      <c r="U10" s="2">
        <f t="shared" si="5"/>
        <v>0</v>
      </c>
      <c r="V10" s="2">
        <f t="shared" si="6"/>
        <v>0</v>
      </c>
      <c r="X10" s="2">
        <f t="shared" si="11"/>
        <v>0</v>
      </c>
      <c r="Y10" s="2">
        <f t="shared" si="7"/>
        <v>0</v>
      </c>
      <c r="Z10" s="2">
        <f t="shared" si="8"/>
        <v>0</v>
      </c>
    </row>
    <row r="11" spans="1:26">
      <c r="A11" t="s">
        <v>11</v>
      </c>
      <c r="B11" s="4">
        <v>1</v>
      </c>
      <c r="C11" s="9"/>
      <c r="D11" s="2">
        <v>94489</v>
      </c>
      <c r="E11" s="2">
        <v>71579</v>
      </c>
      <c r="F11">
        <v>449</v>
      </c>
      <c r="H11" s="2">
        <v>25182</v>
      </c>
      <c r="I11" s="2">
        <v>23126</v>
      </c>
      <c r="J11">
        <v>212</v>
      </c>
      <c r="L11" s="2">
        <f t="shared" si="9"/>
        <v>94489</v>
      </c>
      <c r="M11" s="2">
        <f t="shared" si="0"/>
        <v>71579</v>
      </c>
      <c r="N11" s="2">
        <f t="shared" si="1"/>
        <v>449</v>
      </c>
      <c r="O11" s="12"/>
      <c r="P11" s="2">
        <f t="shared" si="2"/>
        <v>25182</v>
      </c>
      <c r="Q11" s="2">
        <f t="shared" si="3"/>
        <v>23126</v>
      </c>
      <c r="R11" s="2">
        <f t="shared" si="4"/>
        <v>212</v>
      </c>
      <c r="T11" s="2">
        <f t="shared" si="10"/>
        <v>0</v>
      </c>
      <c r="U11" s="2">
        <f t="shared" si="5"/>
        <v>0</v>
      </c>
      <c r="V11" s="2">
        <f t="shared" si="6"/>
        <v>0</v>
      </c>
      <c r="X11" s="2">
        <f t="shared" si="11"/>
        <v>0</v>
      </c>
      <c r="Y11" s="2">
        <f t="shared" si="7"/>
        <v>0</v>
      </c>
      <c r="Z11" s="2">
        <f t="shared" si="8"/>
        <v>0</v>
      </c>
    </row>
    <row r="12" spans="1:26">
      <c r="A12" t="s">
        <v>12</v>
      </c>
      <c r="B12" s="4">
        <v>0</v>
      </c>
      <c r="C12" s="9"/>
      <c r="D12" s="2">
        <v>30721</v>
      </c>
      <c r="E12" s="2">
        <v>5122</v>
      </c>
      <c r="F12">
        <v>175</v>
      </c>
      <c r="H12" s="2">
        <v>8484</v>
      </c>
      <c r="I12" s="2">
        <v>1518</v>
      </c>
      <c r="J12">
        <v>7</v>
      </c>
      <c r="L12" s="2">
        <f t="shared" si="9"/>
        <v>0</v>
      </c>
      <c r="M12" s="2">
        <f t="shared" si="0"/>
        <v>0</v>
      </c>
      <c r="N12" s="2">
        <f t="shared" si="1"/>
        <v>0</v>
      </c>
      <c r="O12" s="12"/>
      <c r="P12" s="2">
        <f t="shared" si="2"/>
        <v>0</v>
      </c>
      <c r="Q12" s="2">
        <f t="shared" si="3"/>
        <v>0</v>
      </c>
      <c r="R12" s="2">
        <f t="shared" si="4"/>
        <v>0</v>
      </c>
      <c r="T12" s="2">
        <f t="shared" si="10"/>
        <v>30721</v>
      </c>
      <c r="U12" s="2">
        <f t="shared" si="5"/>
        <v>5122</v>
      </c>
      <c r="V12" s="2">
        <f t="shared" si="6"/>
        <v>175</v>
      </c>
      <c r="X12" s="2">
        <f t="shared" si="11"/>
        <v>8484</v>
      </c>
      <c r="Y12" s="2">
        <f t="shared" si="7"/>
        <v>1518</v>
      </c>
      <c r="Z12" s="2">
        <f t="shared" si="8"/>
        <v>7</v>
      </c>
    </row>
    <row r="13" spans="1:26">
      <c r="A13" t="s">
        <v>13</v>
      </c>
      <c r="B13" s="4">
        <v>1</v>
      </c>
      <c r="C13" s="9"/>
      <c r="D13" s="2">
        <v>45685</v>
      </c>
      <c r="E13" s="2">
        <v>20774</v>
      </c>
      <c r="F13">
        <v>185</v>
      </c>
      <c r="H13" s="2">
        <v>12102</v>
      </c>
      <c r="I13" s="2">
        <v>8639</v>
      </c>
      <c r="J13">
        <v>246</v>
      </c>
      <c r="L13" s="2">
        <f t="shared" si="9"/>
        <v>45685</v>
      </c>
      <c r="M13" s="2">
        <f t="shared" si="0"/>
        <v>20774</v>
      </c>
      <c r="N13" s="2">
        <f t="shared" si="1"/>
        <v>185</v>
      </c>
      <c r="O13" s="12"/>
      <c r="P13" s="2">
        <f t="shared" si="2"/>
        <v>12102</v>
      </c>
      <c r="Q13" s="2">
        <f t="shared" si="3"/>
        <v>8639</v>
      </c>
      <c r="R13" s="2">
        <f t="shared" si="4"/>
        <v>246</v>
      </c>
      <c r="T13" s="2">
        <f t="shared" si="10"/>
        <v>0</v>
      </c>
      <c r="U13" s="2">
        <f t="shared" si="5"/>
        <v>0</v>
      </c>
      <c r="V13" s="2">
        <f t="shared" si="6"/>
        <v>0</v>
      </c>
      <c r="X13" s="2">
        <f t="shared" si="11"/>
        <v>0</v>
      </c>
      <c r="Y13" s="2">
        <f t="shared" si="7"/>
        <v>0</v>
      </c>
      <c r="Z13" s="2">
        <f t="shared" si="8"/>
        <v>0</v>
      </c>
    </row>
    <row r="14" spans="1:26">
      <c r="A14" t="s">
        <v>75</v>
      </c>
      <c r="B14" s="4">
        <v>0</v>
      </c>
      <c r="C14" s="9"/>
      <c r="D14" s="2">
        <v>176862</v>
      </c>
      <c r="E14" s="2">
        <v>83756</v>
      </c>
      <c r="F14" s="2">
        <v>1543</v>
      </c>
      <c r="G14" s="12"/>
      <c r="H14" s="2">
        <v>40177</v>
      </c>
      <c r="I14" s="2">
        <v>31357</v>
      </c>
      <c r="J14">
        <v>466</v>
      </c>
      <c r="L14" s="2">
        <f t="shared" si="9"/>
        <v>0</v>
      </c>
      <c r="M14" s="2">
        <f t="shared" si="0"/>
        <v>0</v>
      </c>
      <c r="N14" s="2">
        <f t="shared" si="1"/>
        <v>0</v>
      </c>
      <c r="O14" s="12"/>
      <c r="P14" s="2">
        <f t="shared" si="2"/>
        <v>0</v>
      </c>
      <c r="Q14" s="2">
        <f t="shared" si="3"/>
        <v>0</v>
      </c>
      <c r="R14" s="2">
        <f t="shared" si="4"/>
        <v>0</v>
      </c>
      <c r="T14" s="2">
        <f t="shared" si="10"/>
        <v>176862</v>
      </c>
      <c r="U14" s="2">
        <f t="shared" si="5"/>
        <v>83756</v>
      </c>
      <c r="V14" s="2">
        <f t="shared" si="6"/>
        <v>1543</v>
      </c>
      <c r="X14" s="2">
        <f t="shared" si="11"/>
        <v>40177</v>
      </c>
      <c r="Y14" s="2">
        <f t="shared" si="7"/>
        <v>31357</v>
      </c>
      <c r="Z14" s="2">
        <f t="shared" si="8"/>
        <v>466</v>
      </c>
    </row>
    <row r="15" spans="1:26">
      <c r="A15" t="s">
        <v>14</v>
      </c>
      <c r="B15" s="4">
        <v>1</v>
      </c>
      <c r="C15" s="9"/>
      <c r="D15" s="2">
        <v>26815</v>
      </c>
      <c r="E15" s="2">
        <v>33341</v>
      </c>
      <c r="F15">
        <v>335</v>
      </c>
      <c r="H15" s="2">
        <v>7597</v>
      </c>
      <c r="I15" s="2">
        <v>9898</v>
      </c>
      <c r="J15">
        <v>161</v>
      </c>
      <c r="L15" s="2">
        <f t="shared" si="9"/>
        <v>26815</v>
      </c>
      <c r="M15" s="2">
        <f t="shared" si="0"/>
        <v>33341</v>
      </c>
      <c r="N15" s="2">
        <f t="shared" si="1"/>
        <v>335</v>
      </c>
      <c r="O15" s="12"/>
      <c r="P15" s="2">
        <f t="shared" si="2"/>
        <v>7597</v>
      </c>
      <c r="Q15" s="2">
        <f t="shared" si="3"/>
        <v>9898</v>
      </c>
      <c r="R15" s="2">
        <f t="shared" si="4"/>
        <v>161</v>
      </c>
      <c r="T15" s="2">
        <f t="shared" si="10"/>
        <v>0</v>
      </c>
      <c r="U15" s="2">
        <f t="shared" si="5"/>
        <v>0</v>
      </c>
      <c r="V15" s="2">
        <f t="shared" si="6"/>
        <v>0</v>
      </c>
      <c r="X15" s="2">
        <f t="shared" si="11"/>
        <v>0</v>
      </c>
      <c r="Y15" s="2">
        <f t="shared" si="7"/>
        <v>0</v>
      </c>
      <c r="Z15" s="2">
        <f t="shared" si="8"/>
        <v>0</v>
      </c>
    </row>
    <row r="16" spans="1:26">
      <c r="A16" t="s">
        <v>15</v>
      </c>
      <c r="B16" s="4">
        <v>1</v>
      </c>
      <c r="C16" s="9"/>
      <c r="D16" s="2">
        <v>30926</v>
      </c>
      <c r="E16" s="2">
        <v>2179</v>
      </c>
      <c r="F16">
        <v>65</v>
      </c>
      <c r="H16" s="2">
        <v>5257</v>
      </c>
      <c r="I16" s="2">
        <v>1409</v>
      </c>
      <c r="J16">
        <v>29</v>
      </c>
      <c r="L16" s="2">
        <f t="shared" si="9"/>
        <v>30926</v>
      </c>
      <c r="M16" s="2">
        <f t="shared" si="0"/>
        <v>2179</v>
      </c>
      <c r="N16" s="2">
        <f t="shared" si="1"/>
        <v>65</v>
      </c>
      <c r="O16" s="12"/>
      <c r="P16" s="2">
        <f t="shared" si="2"/>
        <v>5257</v>
      </c>
      <c r="Q16" s="2">
        <f t="shared" si="3"/>
        <v>1409</v>
      </c>
      <c r="R16" s="2">
        <f t="shared" si="4"/>
        <v>29</v>
      </c>
      <c r="T16" s="2">
        <f t="shared" si="10"/>
        <v>0</v>
      </c>
      <c r="U16" s="2">
        <f t="shared" si="5"/>
        <v>0</v>
      </c>
      <c r="V16" s="2">
        <f t="shared" si="6"/>
        <v>0</v>
      </c>
      <c r="X16" s="2">
        <f t="shared" si="11"/>
        <v>0</v>
      </c>
      <c r="Y16" s="2">
        <f t="shared" si="7"/>
        <v>0</v>
      </c>
      <c r="Z16" s="2">
        <f t="shared" si="8"/>
        <v>0</v>
      </c>
    </row>
    <row r="17" spans="1:26">
      <c r="A17" t="s">
        <v>16</v>
      </c>
      <c r="B17" s="4">
        <v>0</v>
      </c>
      <c r="C17" s="9"/>
      <c r="D17" s="2">
        <v>204627</v>
      </c>
      <c r="E17" s="2">
        <v>33058</v>
      </c>
      <c r="F17">
        <v>271</v>
      </c>
      <c r="H17" s="2">
        <v>43967</v>
      </c>
      <c r="I17" s="2">
        <v>17881</v>
      </c>
      <c r="J17">
        <v>284</v>
      </c>
      <c r="L17" s="2">
        <f t="shared" si="9"/>
        <v>0</v>
      </c>
      <c r="M17" s="2">
        <f t="shared" si="0"/>
        <v>0</v>
      </c>
      <c r="N17" s="2">
        <f t="shared" si="1"/>
        <v>0</v>
      </c>
      <c r="O17" s="12"/>
      <c r="P17" s="2">
        <f t="shared" si="2"/>
        <v>0</v>
      </c>
      <c r="Q17" s="2">
        <f t="shared" si="3"/>
        <v>0</v>
      </c>
      <c r="R17" s="2">
        <f t="shared" si="4"/>
        <v>0</v>
      </c>
      <c r="T17" s="2">
        <f t="shared" si="10"/>
        <v>204627</v>
      </c>
      <c r="U17" s="2">
        <f t="shared" si="5"/>
        <v>33058</v>
      </c>
      <c r="V17" s="2">
        <f t="shared" si="6"/>
        <v>271</v>
      </c>
      <c r="X17" s="2">
        <f t="shared" si="11"/>
        <v>43967</v>
      </c>
      <c r="Y17" s="2">
        <f t="shared" si="7"/>
        <v>17881</v>
      </c>
      <c r="Z17" s="2">
        <f t="shared" si="8"/>
        <v>284</v>
      </c>
    </row>
    <row r="18" spans="1:26">
      <c r="A18" t="s">
        <v>17</v>
      </c>
      <c r="B18" s="4">
        <v>0</v>
      </c>
      <c r="C18" s="9"/>
      <c r="D18" s="2">
        <v>3938</v>
      </c>
      <c r="E18">
        <v>406</v>
      </c>
      <c r="F18">
        <v>60</v>
      </c>
      <c r="H18">
        <v>982</v>
      </c>
      <c r="I18">
        <v>228</v>
      </c>
      <c r="J18">
        <v>6</v>
      </c>
      <c r="L18" s="2">
        <f t="shared" si="9"/>
        <v>0</v>
      </c>
      <c r="M18" s="2">
        <f t="shared" si="0"/>
        <v>0</v>
      </c>
      <c r="N18" s="2">
        <f t="shared" si="1"/>
        <v>0</v>
      </c>
      <c r="O18" s="12"/>
      <c r="P18" s="2">
        <f t="shared" si="2"/>
        <v>0</v>
      </c>
      <c r="Q18" s="2">
        <f t="shared" si="3"/>
        <v>0</v>
      </c>
      <c r="R18" s="2">
        <f t="shared" si="4"/>
        <v>0</v>
      </c>
      <c r="T18" s="2">
        <f t="shared" si="10"/>
        <v>3938</v>
      </c>
      <c r="U18" s="2">
        <f t="shared" si="5"/>
        <v>406</v>
      </c>
      <c r="V18" s="2">
        <f t="shared" si="6"/>
        <v>60</v>
      </c>
      <c r="X18" s="2">
        <f t="shared" si="11"/>
        <v>982</v>
      </c>
      <c r="Y18" s="2">
        <f t="shared" si="7"/>
        <v>228</v>
      </c>
      <c r="Z18" s="2">
        <f t="shared" si="8"/>
        <v>6</v>
      </c>
    </row>
    <row r="19" spans="1:26">
      <c r="A19" t="s">
        <v>18</v>
      </c>
      <c r="B19" s="4">
        <v>1</v>
      </c>
      <c r="C19" s="9"/>
      <c r="D19" s="2">
        <v>20538</v>
      </c>
      <c r="E19" s="2">
        <v>4758</v>
      </c>
      <c r="F19">
        <v>97</v>
      </c>
      <c r="H19" s="2">
        <v>6013</v>
      </c>
      <c r="I19" s="2">
        <v>2240</v>
      </c>
      <c r="J19">
        <v>17</v>
      </c>
      <c r="L19" s="2">
        <f t="shared" si="9"/>
        <v>20538</v>
      </c>
      <c r="M19" s="2">
        <f t="shared" si="0"/>
        <v>4758</v>
      </c>
      <c r="N19" s="2">
        <f t="shared" si="1"/>
        <v>97</v>
      </c>
      <c r="O19" s="12"/>
      <c r="P19" s="2">
        <f t="shared" si="2"/>
        <v>6013</v>
      </c>
      <c r="Q19" s="2">
        <f t="shared" si="3"/>
        <v>2240</v>
      </c>
      <c r="R19" s="2">
        <f t="shared" si="4"/>
        <v>17</v>
      </c>
      <c r="T19" s="2">
        <f t="shared" si="10"/>
        <v>0</v>
      </c>
      <c r="U19" s="2">
        <f t="shared" si="5"/>
        <v>0</v>
      </c>
      <c r="V19" s="2">
        <f t="shared" si="6"/>
        <v>0</v>
      </c>
      <c r="X19" s="2">
        <f t="shared" si="11"/>
        <v>0</v>
      </c>
      <c r="Y19" s="2">
        <f t="shared" si="7"/>
        <v>0</v>
      </c>
      <c r="Z19" s="2">
        <f t="shared" si="8"/>
        <v>0</v>
      </c>
    </row>
    <row r="20" spans="1:26">
      <c r="A20" t="s">
        <v>19</v>
      </c>
      <c r="B20" s="4">
        <v>0</v>
      </c>
      <c r="C20" s="9"/>
      <c r="D20" s="2">
        <v>4147</v>
      </c>
      <c r="E20">
        <v>780</v>
      </c>
      <c r="F20">
        <v>72</v>
      </c>
      <c r="H20">
        <v>952</v>
      </c>
      <c r="I20">
        <v>284</v>
      </c>
      <c r="J20">
        <v>4</v>
      </c>
      <c r="L20" s="2">
        <f t="shared" si="9"/>
        <v>0</v>
      </c>
      <c r="M20" s="2">
        <f t="shared" si="0"/>
        <v>0</v>
      </c>
      <c r="N20" s="2">
        <f t="shared" si="1"/>
        <v>0</v>
      </c>
      <c r="O20" s="12"/>
      <c r="P20" s="2">
        <f t="shared" si="2"/>
        <v>0</v>
      </c>
      <c r="Q20" s="2">
        <f t="shared" si="3"/>
        <v>0</v>
      </c>
      <c r="R20" s="2">
        <f t="shared" si="4"/>
        <v>0</v>
      </c>
      <c r="T20" s="2">
        <f t="shared" si="10"/>
        <v>4147</v>
      </c>
      <c r="U20" s="2">
        <f t="shared" si="5"/>
        <v>780</v>
      </c>
      <c r="V20" s="2">
        <f t="shared" si="6"/>
        <v>72</v>
      </c>
      <c r="X20" s="2">
        <f t="shared" si="11"/>
        <v>952</v>
      </c>
      <c r="Y20" s="2">
        <f t="shared" si="7"/>
        <v>284</v>
      </c>
      <c r="Z20" s="2">
        <f t="shared" si="8"/>
        <v>4</v>
      </c>
    </row>
    <row r="21" spans="1:26">
      <c r="A21" t="s">
        <v>20</v>
      </c>
      <c r="B21" s="4">
        <v>1</v>
      </c>
      <c r="C21" s="9"/>
      <c r="D21" s="2">
        <v>253491</v>
      </c>
      <c r="E21" s="2">
        <v>27217</v>
      </c>
      <c r="F21">
        <v>165</v>
      </c>
      <c r="H21" s="2">
        <v>54094</v>
      </c>
      <c r="I21" s="2">
        <v>14128</v>
      </c>
      <c r="J21">
        <v>204</v>
      </c>
      <c r="L21" s="2">
        <f t="shared" si="9"/>
        <v>253491</v>
      </c>
      <c r="M21" s="2">
        <f t="shared" si="0"/>
        <v>27217</v>
      </c>
      <c r="N21" s="2">
        <f t="shared" si="1"/>
        <v>165</v>
      </c>
      <c r="O21" s="12"/>
      <c r="P21" s="2">
        <f t="shared" si="2"/>
        <v>54094</v>
      </c>
      <c r="Q21" s="2">
        <f t="shared" si="3"/>
        <v>14128</v>
      </c>
      <c r="R21" s="2">
        <f t="shared" si="4"/>
        <v>204</v>
      </c>
      <c r="T21" s="2">
        <f t="shared" si="10"/>
        <v>0</v>
      </c>
      <c r="U21" s="2">
        <f t="shared" si="5"/>
        <v>0</v>
      </c>
      <c r="V21" s="2">
        <f t="shared" si="6"/>
        <v>0</v>
      </c>
      <c r="X21" s="2">
        <f t="shared" si="11"/>
        <v>0</v>
      </c>
      <c r="Y21" s="2">
        <f t="shared" si="7"/>
        <v>0</v>
      </c>
      <c r="Z21" s="2">
        <f t="shared" si="8"/>
        <v>0</v>
      </c>
    </row>
    <row r="22" spans="1:26">
      <c r="A22" t="s">
        <v>21</v>
      </c>
      <c r="B22" s="4">
        <v>0</v>
      </c>
      <c r="C22" s="9"/>
      <c r="D22" s="2">
        <v>16775</v>
      </c>
      <c r="E22" s="2">
        <v>1787</v>
      </c>
      <c r="F22">
        <v>93</v>
      </c>
      <c r="H22" s="2">
        <v>2754</v>
      </c>
      <c r="I22">
        <v>730</v>
      </c>
      <c r="J22">
        <v>2</v>
      </c>
      <c r="L22" s="2">
        <f t="shared" si="9"/>
        <v>0</v>
      </c>
      <c r="M22" s="2">
        <f t="shared" si="0"/>
        <v>0</v>
      </c>
      <c r="N22" s="2">
        <f t="shared" si="1"/>
        <v>0</v>
      </c>
      <c r="O22" s="12"/>
      <c r="P22" s="2">
        <f t="shared" si="2"/>
        <v>0</v>
      </c>
      <c r="Q22" s="2">
        <f t="shared" si="3"/>
        <v>0</v>
      </c>
      <c r="R22" s="2">
        <f t="shared" si="4"/>
        <v>0</v>
      </c>
      <c r="T22" s="2">
        <f t="shared" si="10"/>
        <v>16775</v>
      </c>
      <c r="U22" s="2">
        <f t="shared" si="5"/>
        <v>1787</v>
      </c>
      <c r="V22" s="2">
        <f t="shared" si="6"/>
        <v>93</v>
      </c>
      <c r="X22" s="2">
        <f t="shared" si="11"/>
        <v>2754</v>
      </c>
      <c r="Y22" s="2">
        <f t="shared" si="7"/>
        <v>730</v>
      </c>
      <c r="Z22" s="2">
        <f t="shared" si="8"/>
        <v>2</v>
      </c>
    </row>
    <row r="23" spans="1:26">
      <c r="A23" t="s">
        <v>22</v>
      </c>
      <c r="B23" s="4">
        <v>0</v>
      </c>
      <c r="C23" s="9"/>
      <c r="D23" s="2">
        <v>99757</v>
      </c>
      <c r="E23" s="2">
        <v>14302</v>
      </c>
      <c r="F23">
        <v>219</v>
      </c>
      <c r="H23" s="2">
        <v>22932</v>
      </c>
      <c r="I23" s="2">
        <v>6215</v>
      </c>
      <c r="J23">
        <v>45</v>
      </c>
      <c r="L23" s="2">
        <f t="shared" si="9"/>
        <v>0</v>
      </c>
      <c r="M23" s="2">
        <f t="shared" si="0"/>
        <v>0</v>
      </c>
      <c r="N23" s="2">
        <f t="shared" si="1"/>
        <v>0</v>
      </c>
      <c r="O23" s="12"/>
      <c r="P23" s="2">
        <f t="shared" si="2"/>
        <v>0</v>
      </c>
      <c r="Q23" s="2">
        <f t="shared" si="3"/>
        <v>0</v>
      </c>
      <c r="R23" s="2">
        <f t="shared" si="4"/>
        <v>0</v>
      </c>
      <c r="T23" s="2">
        <f t="shared" si="10"/>
        <v>99757</v>
      </c>
      <c r="U23" s="2">
        <f t="shared" si="5"/>
        <v>14302</v>
      </c>
      <c r="V23" s="2">
        <f t="shared" si="6"/>
        <v>219</v>
      </c>
      <c r="X23" s="2">
        <f t="shared" si="11"/>
        <v>22932</v>
      </c>
      <c r="Y23" s="2">
        <f t="shared" si="7"/>
        <v>6215</v>
      </c>
      <c r="Z23" s="2">
        <f t="shared" si="8"/>
        <v>45</v>
      </c>
    </row>
    <row r="24" spans="1:26">
      <c r="A24" t="s">
        <v>23</v>
      </c>
      <c r="B24" s="4">
        <v>0</v>
      </c>
      <c r="C24" s="9"/>
      <c r="D24" s="2">
        <v>233961</v>
      </c>
      <c r="E24" s="2">
        <v>37095</v>
      </c>
      <c r="F24">
        <v>280</v>
      </c>
      <c r="H24" s="2">
        <v>47335</v>
      </c>
      <c r="I24" s="2">
        <v>13787</v>
      </c>
      <c r="J24">
        <v>128</v>
      </c>
      <c r="L24" s="2">
        <f t="shared" si="9"/>
        <v>0</v>
      </c>
      <c r="M24" s="2">
        <f t="shared" si="0"/>
        <v>0</v>
      </c>
      <c r="N24" s="2">
        <f t="shared" si="1"/>
        <v>0</v>
      </c>
      <c r="O24" s="12"/>
      <c r="P24" s="2">
        <f t="shared" si="2"/>
        <v>0</v>
      </c>
      <c r="Q24" s="2">
        <f t="shared" si="3"/>
        <v>0</v>
      </c>
      <c r="R24" s="2">
        <f t="shared" si="4"/>
        <v>0</v>
      </c>
      <c r="T24" s="2">
        <f t="shared" si="10"/>
        <v>233961</v>
      </c>
      <c r="U24" s="2">
        <f t="shared" si="5"/>
        <v>37095</v>
      </c>
      <c r="V24" s="2">
        <f t="shared" si="6"/>
        <v>280</v>
      </c>
      <c r="X24" s="2">
        <f t="shared" si="11"/>
        <v>47335</v>
      </c>
      <c r="Y24" s="2">
        <f t="shared" si="7"/>
        <v>13787</v>
      </c>
      <c r="Z24" s="2">
        <f t="shared" si="8"/>
        <v>128</v>
      </c>
    </row>
    <row r="25" spans="1:26">
      <c r="A25" t="s">
        <v>24</v>
      </c>
      <c r="B25" s="4">
        <v>1</v>
      </c>
      <c r="C25" s="9"/>
      <c r="D25">
        <v>518</v>
      </c>
      <c r="E25">
        <v>74</v>
      </c>
      <c r="F25">
        <v>1</v>
      </c>
      <c r="H25">
        <v>146</v>
      </c>
      <c r="I25">
        <v>174</v>
      </c>
      <c r="J25">
        <v>5</v>
      </c>
      <c r="L25" s="2">
        <f t="shared" si="9"/>
        <v>518</v>
      </c>
      <c r="M25" s="2">
        <f t="shared" si="0"/>
        <v>74</v>
      </c>
      <c r="N25" s="2">
        <f t="shared" si="1"/>
        <v>1</v>
      </c>
      <c r="O25" s="12"/>
      <c r="P25" s="2">
        <f t="shared" si="2"/>
        <v>146</v>
      </c>
      <c r="Q25" s="2">
        <f t="shared" si="3"/>
        <v>174</v>
      </c>
      <c r="R25" s="2">
        <f t="shared" si="4"/>
        <v>5</v>
      </c>
      <c r="T25" s="2">
        <f t="shared" si="10"/>
        <v>0</v>
      </c>
      <c r="U25" s="2">
        <f t="shared" si="5"/>
        <v>0</v>
      </c>
      <c r="V25" s="2">
        <f t="shared" si="6"/>
        <v>0</v>
      </c>
      <c r="X25" s="2">
        <f t="shared" si="11"/>
        <v>0</v>
      </c>
      <c r="Y25" s="2">
        <f t="shared" si="7"/>
        <v>0</v>
      </c>
      <c r="Z25" s="2">
        <f t="shared" si="8"/>
        <v>0</v>
      </c>
    </row>
    <row r="26" spans="1:26">
      <c r="A26" t="s">
        <v>25</v>
      </c>
      <c r="B26" s="4">
        <v>1</v>
      </c>
      <c r="C26" s="9"/>
      <c r="D26" s="2">
        <v>14989</v>
      </c>
      <c r="E26" s="2">
        <v>4893</v>
      </c>
      <c r="F26">
        <v>7</v>
      </c>
      <c r="H26" s="2">
        <v>5008</v>
      </c>
      <c r="I26" s="2">
        <v>1767</v>
      </c>
      <c r="J26">
        <v>21</v>
      </c>
      <c r="L26" s="2">
        <f t="shared" si="9"/>
        <v>14989</v>
      </c>
      <c r="M26" s="2">
        <f t="shared" si="0"/>
        <v>4893</v>
      </c>
      <c r="N26" s="2">
        <f t="shared" si="1"/>
        <v>7</v>
      </c>
      <c r="O26" s="12"/>
      <c r="P26" s="2">
        <f t="shared" si="2"/>
        <v>5008</v>
      </c>
      <c r="Q26" s="2">
        <f t="shared" si="3"/>
        <v>1767</v>
      </c>
      <c r="R26" s="2">
        <f t="shared" si="4"/>
        <v>21</v>
      </c>
      <c r="T26" s="2">
        <f t="shared" si="10"/>
        <v>0</v>
      </c>
      <c r="U26" s="2">
        <f t="shared" si="5"/>
        <v>0</v>
      </c>
      <c r="V26" s="2">
        <f t="shared" si="6"/>
        <v>0</v>
      </c>
      <c r="X26" s="2">
        <f t="shared" si="11"/>
        <v>0</v>
      </c>
      <c r="Y26" s="2">
        <f t="shared" si="7"/>
        <v>0</v>
      </c>
      <c r="Z26" s="2">
        <f t="shared" si="8"/>
        <v>0</v>
      </c>
    </row>
    <row r="27" spans="1:26">
      <c r="A27" t="s">
        <v>26</v>
      </c>
      <c r="B27" s="4">
        <v>1</v>
      </c>
      <c r="C27" s="9"/>
      <c r="D27" s="2">
        <v>3908</v>
      </c>
      <c r="E27" s="2">
        <v>1658</v>
      </c>
      <c r="F27">
        <v>34</v>
      </c>
      <c r="H27">
        <v>967</v>
      </c>
      <c r="I27">
        <v>573</v>
      </c>
      <c r="J27">
        <v>22</v>
      </c>
      <c r="L27" s="2">
        <f t="shared" si="9"/>
        <v>3908</v>
      </c>
      <c r="M27" s="2">
        <f t="shared" si="0"/>
        <v>1658</v>
      </c>
      <c r="N27" s="2">
        <f t="shared" si="1"/>
        <v>34</v>
      </c>
      <c r="O27" s="12"/>
      <c r="P27" s="2">
        <f t="shared" si="2"/>
        <v>967</v>
      </c>
      <c r="Q27" s="2">
        <f t="shared" si="3"/>
        <v>573</v>
      </c>
      <c r="R27" s="2">
        <f t="shared" si="4"/>
        <v>22</v>
      </c>
      <c r="T27" s="2">
        <f t="shared" si="10"/>
        <v>0</v>
      </c>
      <c r="U27" s="2">
        <f t="shared" si="5"/>
        <v>0</v>
      </c>
      <c r="V27" s="2">
        <f t="shared" si="6"/>
        <v>0</v>
      </c>
      <c r="X27" s="2">
        <f t="shared" si="11"/>
        <v>0</v>
      </c>
      <c r="Y27" s="2">
        <f t="shared" si="7"/>
        <v>0</v>
      </c>
      <c r="Z27" s="2">
        <f t="shared" si="8"/>
        <v>0</v>
      </c>
    </row>
    <row r="28" spans="1:26">
      <c r="A28" t="s">
        <v>27</v>
      </c>
      <c r="B28" s="4">
        <v>1</v>
      </c>
      <c r="C28" s="9"/>
      <c r="D28" s="2">
        <v>17725</v>
      </c>
      <c r="E28" s="2">
        <v>15710</v>
      </c>
      <c r="F28">
        <v>36</v>
      </c>
      <c r="H28" s="2">
        <v>4364</v>
      </c>
      <c r="I28" s="2">
        <v>3644</v>
      </c>
      <c r="J28">
        <v>121</v>
      </c>
      <c r="L28" s="2">
        <f t="shared" si="9"/>
        <v>17725</v>
      </c>
      <c r="M28" s="2">
        <f t="shared" si="0"/>
        <v>15710</v>
      </c>
      <c r="N28" s="2">
        <f t="shared" si="1"/>
        <v>36</v>
      </c>
      <c r="O28" s="12"/>
      <c r="P28" s="2">
        <f t="shared" si="2"/>
        <v>4364</v>
      </c>
      <c r="Q28" s="2">
        <f t="shared" si="3"/>
        <v>3644</v>
      </c>
      <c r="R28" s="2">
        <f t="shared" si="4"/>
        <v>121</v>
      </c>
      <c r="T28" s="2">
        <f t="shared" si="10"/>
        <v>0</v>
      </c>
      <c r="U28" s="2">
        <f t="shared" si="5"/>
        <v>0</v>
      </c>
      <c r="V28" s="2">
        <f t="shared" si="6"/>
        <v>0</v>
      </c>
      <c r="X28" s="2">
        <f t="shared" si="11"/>
        <v>0</v>
      </c>
      <c r="Y28" s="2">
        <f t="shared" si="7"/>
        <v>0</v>
      </c>
      <c r="Z28" s="2">
        <f t="shared" si="8"/>
        <v>0</v>
      </c>
    </row>
    <row r="29" spans="1:26">
      <c r="A29" t="s">
        <v>28</v>
      </c>
      <c r="B29" s="4">
        <v>1</v>
      </c>
      <c r="C29" s="9"/>
      <c r="D29" s="2">
        <v>162055</v>
      </c>
      <c r="E29" s="2">
        <v>28037</v>
      </c>
      <c r="F29">
        <v>125</v>
      </c>
      <c r="H29" s="2">
        <v>38062</v>
      </c>
      <c r="I29" s="2">
        <v>11861</v>
      </c>
      <c r="J29">
        <v>61</v>
      </c>
      <c r="L29" s="2">
        <f t="shared" si="9"/>
        <v>162055</v>
      </c>
      <c r="M29" s="2">
        <f t="shared" si="0"/>
        <v>28037</v>
      </c>
      <c r="N29" s="2">
        <f t="shared" si="1"/>
        <v>125</v>
      </c>
      <c r="O29" s="12"/>
      <c r="P29" s="2">
        <f t="shared" si="2"/>
        <v>38062</v>
      </c>
      <c r="Q29" s="2">
        <f t="shared" si="3"/>
        <v>11861</v>
      </c>
      <c r="R29" s="2">
        <f t="shared" si="4"/>
        <v>61</v>
      </c>
      <c r="T29" s="2">
        <f t="shared" si="10"/>
        <v>0</v>
      </c>
      <c r="U29" s="2">
        <f t="shared" si="5"/>
        <v>0</v>
      </c>
      <c r="V29" s="2">
        <f t="shared" si="6"/>
        <v>0</v>
      </c>
      <c r="X29" s="2">
        <f t="shared" si="11"/>
        <v>0</v>
      </c>
      <c r="Y29" s="2">
        <f t="shared" si="7"/>
        <v>0</v>
      </c>
      <c r="Z29" s="2">
        <f t="shared" si="8"/>
        <v>0</v>
      </c>
    </row>
    <row r="30" spans="1:26">
      <c r="A30" t="s">
        <v>29</v>
      </c>
      <c r="B30" s="4">
        <v>1</v>
      </c>
      <c r="C30" s="9"/>
      <c r="D30" s="2">
        <v>77482</v>
      </c>
      <c r="E30" s="2">
        <v>47590</v>
      </c>
      <c r="F30">
        <v>376</v>
      </c>
      <c r="H30" s="2">
        <v>23006</v>
      </c>
      <c r="I30" s="2">
        <v>17174</v>
      </c>
      <c r="J30">
        <v>141</v>
      </c>
      <c r="L30" s="2">
        <f t="shared" si="9"/>
        <v>77482</v>
      </c>
      <c r="M30" s="2">
        <f t="shared" si="0"/>
        <v>47590</v>
      </c>
      <c r="N30" s="2">
        <f t="shared" si="1"/>
        <v>376</v>
      </c>
      <c r="O30" s="12"/>
      <c r="P30" s="2">
        <f t="shared" si="2"/>
        <v>23006</v>
      </c>
      <c r="Q30" s="2">
        <f t="shared" si="3"/>
        <v>17174</v>
      </c>
      <c r="R30" s="2">
        <f t="shared" si="4"/>
        <v>141</v>
      </c>
      <c r="T30" s="2">
        <f t="shared" si="10"/>
        <v>0</v>
      </c>
      <c r="U30" s="2">
        <f t="shared" si="5"/>
        <v>0</v>
      </c>
      <c r="V30" s="2">
        <f t="shared" si="6"/>
        <v>0</v>
      </c>
      <c r="X30" s="2">
        <f t="shared" si="11"/>
        <v>0</v>
      </c>
      <c r="Y30" s="2">
        <f t="shared" si="7"/>
        <v>0</v>
      </c>
      <c r="Z30" s="2">
        <f t="shared" si="8"/>
        <v>0</v>
      </c>
    </row>
    <row r="31" spans="1:26">
      <c r="A31" t="s">
        <v>30</v>
      </c>
      <c r="B31" s="4">
        <v>1</v>
      </c>
      <c r="C31" s="9"/>
      <c r="D31" s="2">
        <v>38410</v>
      </c>
      <c r="E31" s="2">
        <v>21748</v>
      </c>
      <c r="F31">
        <v>188</v>
      </c>
      <c r="H31" s="2">
        <v>8577</v>
      </c>
      <c r="I31" s="2">
        <v>5029</v>
      </c>
      <c r="J31">
        <v>97</v>
      </c>
      <c r="L31" s="2">
        <f t="shared" si="9"/>
        <v>38410</v>
      </c>
      <c r="M31" s="2">
        <f t="shared" si="0"/>
        <v>21748</v>
      </c>
      <c r="N31" s="2">
        <f t="shared" si="1"/>
        <v>188</v>
      </c>
      <c r="O31" s="12"/>
      <c r="P31" s="2">
        <f t="shared" si="2"/>
        <v>8577</v>
      </c>
      <c r="Q31" s="2">
        <f t="shared" si="3"/>
        <v>5029</v>
      </c>
      <c r="R31" s="2">
        <f t="shared" si="4"/>
        <v>97</v>
      </c>
      <c r="T31" s="2">
        <f t="shared" si="10"/>
        <v>0</v>
      </c>
      <c r="U31" s="2">
        <f t="shared" si="5"/>
        <v>0</v>
      </c>
      <c r="V31" s="2">
        <f t="shared" si="6"/>
        <v>0</v>
      </c>
      <c r="X31" s="2">
        <f t="shared" si="11"/>
        <v>0</v>
      </c>
      <c r="Y31" s="2">
        <f t="shared" si="7"/>
        <v>0</v>
      </c>
      <c r="Z31" s="2">
        <f t="shared" si="8"/>
        <v>0</v>
      </c>
    </row>
    <row r="32" spans="1:26">
      <c r="A32" t="s">
        <v>31</v>
      </c>
      <c r="B32" s="4">
        <v>1</v>
      </c>
      <c r="C32" s="9"/>
      <c r="D32" s="2">
        <v>3553</v>
      </c>
      <c r="E32">
        <v>310</v>
      </c>
      <c r="F32">
        <v>30</v>
      </c>
      <c r="H32">
        <v>644</v>
      </c>
      <c r="I32">
        <v>332</v>
      </c>
      <c r="J32">
        <v>12</v>
      </c>
      <c r="L32" s="2">
        <f t="shared" si="9"/>
        <v>3553</v>
      </c>
      <c r="M32" s="2">
        <f t="shared" si="0"/>
        <v>310</v>
      </c>
      <c r="N32" s="2">
        <f t="shared" si="1"/>
        <v>30</v>
      </c>
      <c r="O32" s="12"/>
      <c r="P32" s="2">
        <f t="shared" si="2"/>
        <v>644</v>
      </c>
      <c r="Q32" s="2">
        <f t="shared" si="3"/>
        <v>332</v>
      </c>
      <c r="R32" s="2">
        <f t="shared" si="4"/>
        <v>12</v>
      </c>
      <c r="T32" s="2">
        <f t="shared" si="10"/>
        <v>0</v>
      </c>
      <c r="U32" s="2">
        <f t="shared" si="5"/>
        <v>0</v>
      </c>
      <c r="V32" s="2">
        <f t="shared" si="6"/>
        <v>0</v>
      </c>
      <c r="X32" s="2">
        <f t="shared" si="11"/>
        <v>0</v>
      </c>
      <c r="Y32" s="2">
        <f t="shared" si="7"/>
        <v>0</v>
      </c>
      <c r="Z32" s="2">
        <f t="shared" si="8"/>
        <v>0</v>
      </c>
    </row>
    <row r="33" spans="1:26">
      <c r="A33" t="s">
        <v>32</v>
      </c>
      <c r="B33" s="4">
        <v>0</v>
      </c>
      <c r="C33" s="9"/>
      <c r="D33" s="2">
        <v>76452</v>
      </c>
      <c r="E33" s="2">
        <v>25086</v>
      </c>
      <c r="F33">
        <v>300</v>
      </c>
      <c r="H33" s="2">
        <v>20542</v>
      </c>
      <c r="I33" s="2">
        <v>12289</v>
      </c>
      <c r="J33">
        <v>198</v>
      </c>
      <c r="L33" s="2">
        <f t="shared" si="9"/>
        <v>0</v>
      </c>
      <c r="M33" s="2">
        <f t="shared" si="0"/>
        <v>0</v>
      </c>
      <c r="N33" s="2">
        <f t="shared" si="1"/>
        <v>0</v>
      </c>
      <c r="O33" s="12"/>
      <c r="P33" s="2">
        <f t="shared" si="2"/>
        <v>0</v>
      </c>
      <c r="Q33" s="2">
        <f t="shared" si="3"/>
        <v>0</v>
      </c>
      <c r="R33" s="2">
        <f t="shared" si="4"/>
        <v>0</v>
      </c>
      <c r="T33" s="2">
        <f t="shared" si="10"/>
        <v>76452</v>
      </c>
      <c r="U33" s="2">
        <f t="shared" si="5"/>
        <v>25086</v>
      </c>
      <c r="V33" s="2">
        <f t="shared" si="6"/>
        <v>300</v>
      </c>
      <c r="X33" s="2">
        <f t="shared" si="11"/>
        <v>20542</v>
      </c>
      <c r="Y33" s="2">
        <f t="shared" si="7"/>
        <v>12289</v>
      </c>
      <c r="Z33" s="2">
        <f t="shared" si="8"/>
        <v>198</v>
      </c>
    </row>
    <row r="34" spans="1:26">
      <c r="A34" t="s">
        <v>33</v>
      </c>
      <c r="B34" s="4">
        <v>0</v>
      </c>
      <c r="C34" s="9"/>
      <c r="D34" s="2">
        <v>367635</v>
      </c>
      <c r="E34" s="2">
        <v>74384</v>
      </c>
      <c r="F34">
        <v>353</v>
      </c>
      <c r="H34" s="2">
        <v>77615</v>
      </c>
      <c r="I34" s="2">
        <v>32117</v>
      </c>
      <c r="J34">
        <v>300</v>
      </c>
      <c r="L34" s="2">
        <f t="shared" si="9"/>
        <v>0</v>
      </c>
      <c r="M34" s="2">
        <f t="shared" si="0"/>
        <v>0</v>
      </c>
      <c r="N34" s="2">
        <f t="shared" si="1"/>
        <v>0</v>
      </c>
      <c r="O34" s="12"/>
      <c r="P34" s="2">
        <f t="shared" si="2"/>
        <v>0</v>
      </c>
      <c r="Q34" s="2">
        <f t="shared" si="3"/>
        <v>0</v>
      </c>
      <c r="R34" s="2">
        <f t="shared" si="4"/>
        <v>0</v>
      </c>
      <c r="T34" s="2">
        <f t="shared" si="10"/>
        <v>367635</v>
      </c>
      <c r="U34" s="2">
        <f t="shared" si="5"/>
        <v>74384</v>
      </c>
      <c r="V34" s="2">
        <f t="shared" si="6"/>
        <v>353</v>
      </c>
      <c r="X34" s="2">
        <f t="shared" si="11"/>
        <v>77615</v>
      </c>
      <c r="Y34" s="2">
        <f t="shared" si="7"/>
        <v>32117</v>
      </c>
      <c r="Z34" s="2">
        <f t="shared" si="8"/>
        <v>300</v>
      </c>
    </row>
    <row r="35" spans="1:26">
      <c r="A35" t="s">
        <v>34</v>
      </c>
      <c r="B35" s="4">
        <v>1</v>
      </c>
      <c r="C35" s="9"/>
      <c r="D35" s="2">
        <v>24273</v>
      </c>
      <c r="E35" s="2">
        <v>4233</v>
      </c>
      <c r="F35">
        <v>36</v>
      </c>
      <c r="H35" s="2">
        <v>4106</v>
      </c>
      <c r="I35" s="2">
        <v>1269</v>
      </c>
      <c r="J35">
        <v>6</v>
      </c>
      <c r="L35" s="2">
        <f t="shared" si="9"/>
        <v>24273</v>
      </c>
      <c r="M35" s="2">
        <f t="shared" si="0"/>
        <v>4233</v>
      </c>
      <c r="N35" s="2">
        <f t="shared" si="1"/>
        <v>36</v>
      </c>
      <c r="O35" s="12"/>
      <c r="P35" s="2">
        <f t="shared" si="2"/>
        <v>4106</v>
      </c>
      <c r="Q35" s="2">
        <f t="shared" si="3"/>
        <v>1269</v>
      </c>
      <c r="R35" s="2">
        <f t="shared" si="4"/>
        <v>6</v>
      </c>
      <c r="T35" s="2">
        <f t="shared" si="10"/>
        <v>0</v>
      </c>
      <c r="U35" s="2">
        <f t="shared" si="5"/>
        <v>0</v>
      </c>
      <c r="V35" s="2">
        <f t="shared" si="6"/>
        <v>0</v>
      </c>
      <c r="X35" s="2">
        <f t="shared" si="11"/>
        <v>0</v>
      </c>
      <c r="Y35" s="2">
        <f t="shared" si="7"/>
        <v>0</v>
      </c>
      <c r="Z35" s="2">
        <f t="shared" si="8"/>
        <v>0</v>
      </c>
    </row>
    <row r="36" spans="1:26">
      <c r="A36" t="s">
        <v>35</v>
      </c>
      <c r="B36" s="4">
        <v>1</v>
      </c>
      <c r="C36" s="9"/>
      <c r="D36" s="2">
        <v>48700</v>
      </c>
      <c r="E36" s="2">
        <v>13855</v>
      </c>
      <c r="F36">
        <v>69</v>
      </c>
      <c r="H36" s="2">
        <v>11446</v>
      </c>
      <c r="I36" s="2">
        <v>5327</v>
      </c>
      <c r="J36">
        <v>40</v>
      </c>
      <c r="L36" s="2">
        <f t="shared" si="9"/>
        <v>48700</v>
      </c>
      <c r="M36" s="2">
        <f t="shared" si="0"/>
        <v>13855</v>
      </c>
      <c r="N36" s="2">
        <f t="shared" si="1"/>
        <v>69</v>
      </c>
      <c r="O36" s="12"/>
      <c r="P36" s="2">
        <f t="shared" si="2"/>
        <v>11446</v>
      </c>
      <c r="Q36" s="2">
        <f t="shared" si="3"/>
        <v>5327</v>
      </c>
      <c r="R36" s="2">
        <f t="shared" si="4"/>
        <v>40</v>
      </c>
      <c r="T36" s="2">
        <f t="shared" si="10"/>
        <v>0</v>
      </c>
      <c r="U36" s="2">
        <f t="shared" si="5"/>
        <v>0</v>
      </c>
      <c r="V36" s="2">
        <f t="shared" si="6"/>
        <v>0</v>
      </c>
      <c r="X36" s="2">
        <f t="shared" si="11"/>
        <v>0</v>
      </c>
      <c r="Y36" s="2">
        <f t="shared" si="7"/>
        <v>0</v>
      </c>
      <c r="Z36" s="2">
        <f t="shared" si="8"/>
        <v>0</v>
      </c>
    </row>
    <row r="37" spans="1:26">
      <c r="A37" t="s">
        <v>36</v>
      </c>
      <c r="B37" s="4">
        <v>1</v>
      </c>
      <c r="C37" s="9"/>
      <c r="D37" s="2">
        <v>147019</v>
      </c>
      <c r="E37" s="2">
        <v>45711</v>
      </c>
      <c r="F37">
        <v>270</v>
      </c>
      <c r="H37" s="2">
        <v>49201</v>
      </c>
      <c r="I37" s="2">
        <v>17658</v>
      </c>
      <c r="J37">
        <v>350</v>
      </c>
      <c r="L37" s="2">
        <f t="shared" si="9"/>
        <v>147019</v>
      </c>
      <c r="M37" s="2">
        <f t="shared" si="0"/>
        <v>45711</v>
      </c>
      <c r="N37" s="2">
        <f t="shared" si="1"/>
        <v>270</v>
      </c>
      <c r="O37" s="12"/>
      <c r="P37" s="2">
        <f t="shared" si="2"/>
        <v>49201</v>
      </c>
      <c r="Q37" s="2">
        <f t="shared" si="3"/>
        <v>17658</v>
      </c>
      <c r="R37" s="2">
        <f t="shared" si="4"/>
        <v>350</v>
      </c>
      <c r="T37" s="2">
        <f t="shared" si="10"/>
        <v>0</v>
      </c>
      <c r="U37" s="2">
        <f t="shared" si="5"/>
        <v>0</v>
      </c>
      <c r="V37" s="2">
        <f t="shared" si="6"/>
        <v>0</v>
      </c>
      <c r="X37" s="2">
        <f t="shared" si="11"/>
        <v>0</v>
      </c>
      <c r="Y37" s="2">
        <f t="shared" si="7"/>
        <v>0</v>
      </c>
      <c r="Z37" s="2">
        <f t="shared" si="8"/>
        <v>0</v>
      </c>
    </row>
    <row r="38" spans="1:26">
      <c r="A38" t="s">
        <v>37</v>
      </c>
      <c r="B38" s="4">
        <v>1</v>
      </c>
      <c r="C38" s="9"/>
      <c r="D38" s="2">
        <v>89973</v>
      </c>
      <c r="E38" s="2">
        <v>37097</v>
      </c>
      <c r="F38">
        <v>112</v>
      </c>
      <c r="H38" s="2">
        <v>32867</v>
      </c>
      <c r="I38" s="2">
        <v>15809</v>
      </c>
      <c r="J38">
        <v>232</v>
      </c>
      <c r="L38" s="2">
        <f t="shared" si="9"/>
        <v>89973</v>
      </c>
      <c r="M38" s="2">
        <f t="shared" si="0"/>
        <v>37097</v>
      </c>
      <c r="N38" s="2">
        <f t="shared" si="1"/>
        <v>112</v>
      </c>
      <c r="O38" s="12"/>
      <c r="P38" s="2">
        <f t="shared" si="2"/>
        <v>32867</v>
      </c>
      <c r="Q38" s="2">
        <f t="shared" si="3"/>
        <v>15809</v>
      </c>
      <c r="R38" s="2">
        <f t="shared" si="4"/>
        <v>232</v>
      </c>
      <c r="T38" s="2">
        <f t="shared" si="10"/>
        <v>0</v>
      </c>
      <c r="U38" s="2">
        <f t="shared" si="5"/>
        <v>0</v>
      </c>
      <c r="V38" s="2">
        <f t="shared" si="6"/>
        <v>0</v>
      </c>
      <c r="X38" s="2">
        <f t="shared" si="11"/>
        <v>0</v>
      </c>
      <c r="Y38" s="2">
        <f t="shared" si="7"/>
        <v>0</v>
      </c>
      <c r="Z38" s="2">
        <f t="shared" si="8"/>
        <v>0</v>
      </c>
    </row>
    <row r="39" spans="1:26">
      <c r="A39" t="s">
        <v>38</v>
      </c>
      <c r="B39" s="4">
        <v>1</v>
      </c>
      <c r="C39" s="9"/>
      <c r="D39" s="2">
        <v>45313</v>
      </c>
      <c r="E39" s="2">
        <v>33483</v>
      </c>
      <c r="F39">
        <v>140</v>
      </c>
      <c r="H39" s="2">
        <v>15694</v>
      </c>
      <c r="I39" s="2">
        <v>13336</v>
      </c>
      <c r="J39">
        <v>118</v>
      </c>
      <c r="L39" s="2">
        <f t="shared" si="9"/>
        <v>45313</v>
      </c>
      <c r="M39" s="2">
        <f t="shared" si="0"/>
        <v>33483</v>
      </c>
      <c r="N39" s="2">
        <f t="shared" si="1"/>
        <v>140</v>
      </c>
      <c r="O39" s="12"/>
      <c r="P39" s="2">
        <f t="shared" si="2"/>
        <v>15694</v>
      </c>
      <c r="Q39" s="2">
        <f t="shared" si="3"/>
        <v>13336</v>
      </c>
      <c r="R39" s="2">
        <f t="shared" si="4"/>
        <v>118</v>
      </c>
      <c r="T39" s="2">
        <f t="shared" si="10"/>
        <v>0</v>
      </c>
      <c r="U39" s="2">
        <f t="shared" si="5"/>
        <v>0</v>
      </c>
      <c r="V39" s="2">
        <f t="shared" si="6"/>
        <v>0</v>
      </c>
      <c r="X39" s="2">
        <f t="shared" si="11"/>
        <v>0</v>
      </c>
      <c r="Y39" s="2">
        <f t="shared" si="7"/>
        <v>0</v>
      </c>
      <c r="Z39" s="2">
        <f t="shared" si="8"/>
        <v>0</v>
      </c>
    </row>
    <row r="40" spans="1:26">
      <c r="A40" t="s">
        <v>39</v>
      </c>
      <c r="B40" s="4">
        <v>1</v>
      </c>
      <c r="C40" s="9"/>
      <c r="D40" s="2">
        <v>68938</v>
      </c>
      <c r="E40" s="2">
        <v>11487</v>
      </c>
      <c r="F40">
        <v>112</v>
      </c>
      <c r="H40" s="2">
        <v>16995</v>
      </c>
      <c r="I40" s="2">
        <v>5203</v>
      </c>
      <c r="J40">
        <v>58</v>
      </c>
      <c r="L40" s="2">
        <f t="shared" si="9"/>
        <v>68938</v>
      </c>
      <c r="M40" s="2">
        <f t="shared" si="0"/>
        <v>11487</v>
      </c>
      <c r="N40" s="2">
        <f t="shared" si="1"/>
        <v>112</v>
      </c>
      <c r="O40" s="12"/>
      <c r="P40" s="2">
        <f t="shared" si="2"/>
        <v>16995</v>
      </c>
      <c r="Q40" s="2">
        <f t="shared" si="3"/>
        <v>5203</v>
      </c>
      <c r="R40" s="2">
        <f t="shared" si="4"/>
        <v>58</v>
      </c>
      <c r="T40" s="2">
        <f t="shared" si="10"/>
        <v>0</v>
      </c>
      <c r="U40" s="2">
        <f t="shared" si="5"/>
        <v>0</v>
      </c>
      <c r="V40" s="2">
        <f t="shared" si="6"/>
        <v>0</v>
      </c>
      <c r="X40" s="2">
        <f t="shared" si="11"/>
        <v>0</v>
      </c>
      <c r="Y40" s="2">
        <f t="shared" si="7"/>
        <v>0</v>
      </c>
      <c r="Z40" s="2">
        <f t="shared" si="8"/>
        <v>0</v>
      </c>
    </row>
    <row r="41" spans="1:26">
      <c r="A41" t="s">
        <v>40</v>
      </c>
      <c r="B41" s="4">
        <v>0</v>
      </c>
      <c r="C41" s="9"/>
      <c r="D41" s="2">
        <v>103859</v>
      </c>
      <c r="E41" s="2">
        <v>44739</v>
      </c>
      <c r="F41">
        <v>326</v>
      </c>
      <c r="H41" s="2">
        <v>21569</v>
      </c>
      <c r="I41" s="2">
        <v>15549</v>
      </c>
      <c r="J41">
        <v>210</v>
      </c>
      <c r="L41" s="2">
        <f t="shared" si="9"/>
        <v>0</v>
      </c>
      <c r="M41" s="2">
        <f t="shared" si="0"/>
        <v>0</v>
      </c>
      <c r="N41" s="2">
        <f t="shared" si="1"/>
        <v>0</v>
      </c>
      <c r="O41" s="12"/>
      <c r="P41" s="2">
        <f t="shared" si="2"/>
        <v>0</v>
      </c>
      <c r="Q41" s="2">
        <f t="shared" si="3"/>
        <v>0</v>
      </c>
      <c r="R41" s="2">
        <f t="shared" si="4"/>
        <v>0</v>
      </c>
      <c r="T41" s="2">
        <f t="shared" si="10"/>
        <v>103859</v>
      </c>
      <c r="U41" s="2">
        <f t="shared" si="5"/>
        <v>44739</v>
      </c>
      <c r="V41" s="2">
        <f t="shared" si="6"/>
        <v>326</v>
      </c>
      <c r="X41" s="2">
        <f t="shared" si="11"/>
        <v>21569</v>
      </c>
      <c r="Y41" s="2">
        <f t="shared" si="7"/>
        <v>15549</v>
      </c>
      <c r="Z41" s="2">
        <f t="shared" si="8"/>
        <v>210</v>
      </c>
    </row>
    <row r="42" spans="1:26">
      <c r="A42" t="s">
        <v>41</v>
      </c>
      <c r="B42" s="4">
        <v>1</v>
      </c>
      <c r="C42" s="9"/>
      <c r="D42" s="2">
        <v>164487</v>
      </c>
      <c r="E42" s="2">
        <v>57791</v>
      </c>
      <c r="F42">
        <v>376</v>
      </c>
      <c r="H42" s="2">
        <v>52969</v>
      </c>
      <c r="I42" s="2">
        <v>25640</v>
      </c>
      <c r="J42">
        <v>292</v>
      </c>
      <c r="L42" s="2">
        <f t="shared" si="9"/>
        <v>164487</v>
      </c>
      <c r="M42" s="2">
        <f t="shared" si="0"/>
        <v>57791</v>
      </c>
      <c r="N42" s="2">
        <f t="shared" si="1"/>
        <v>376</v>
      </c>
      <c r="O42" s="12"/>
      <c r="P42" s="2">
        <f t="shared" si="2"/>
        <v>52969</v>
      </c>
      <c r="Q42" s="2">
        <f t="shared" si="3"/>
        <v>25640</v>
      </c>
      <c r="R42" s="2">
        <f t="shared" si="4"/>
        <v>292</v>
      </c>
      <c r="T42" s="2">
        <f t="shared" si="10"/>
        <v>0</v>
      </c>
      <c r="U42" s="2">
        <f t="shared" si="5"/>
        <v>0</v>
      </c>
      <c r="V42" s="2">
        <f t="shared" si="6"/>
        <v>0</v>
      </c>
      <c r="X42" s="2">
        <f t="shared" si="11"/>
        <v>0</v>
      </c>
      <c r="Y42" s="2">
        <f t="shared" si="7"/>
        <v>0</v>
      </c>
      <c r="Z42" s="2">
        <f t="shared" si="8"/>
        <v>0</v>
      </c>
    </row>
    <row r="43" spans="1:26">
      <c r="A43" t="s">
        <v>42</v>
      </c>
      <c r="B43" s="4">
        <v>1</v>
      </c>
      <c r="C43" s="9"/>
      <c r="D43" s="2">
        <v>4195</v>
      </c>
      <c r="E43" s="2">
        <v>1262</v>
      </c>
      <c r="F43">
        <v>6</v>
      </c>
      <c r="H43" s="2">
        <v>1008</v>
      </c>
      <c r="I43">
        <v>576</v>
      </c>
      <c r="J43">
        <v>18</v>
      </c>
      <c r="L43" s="2">
        <f t="shared" si="9"/>
        <v>4195</v>
      </c>
      <c r="M43" s="2">
        <f t="shared" si="0"/>
        <v>1262</v>
      </c>
      <c r="N43" s="2">
        <f t="shared" si="1"/>
        <v>6</v>
      </c>
      <c r="O43" s="12"/>
      <c r="P43" s="2">
        <f t="shared" si="2"/>
        <v>1008</v>
      </c>
      <c r="Q43" s="2">
        <f t="shared" si="3"/>
        <v>576</v>
      </c>
      <c r="R43" s="2">
        <f t="shared" si="4"/>
        <v>18</v>
      </c>
      <c r="T43" s="2">
        <f t="shared" si="10"/>
        <v>0</v>
      </c>
      <c r="U43" s="2">
        <f t="shared" si="5"/>
        <v>0</v>
      </c>
      <c r="V43" s="2">
        <f t="shared" si="6"/>
        <v>0</v>
      </c>
      <c r="X43" s="2">
        <f t="shared" si="11"/>
        <v>0</v>
      </c>
      <c r="Y43" s="2">
        <f t="shared" si="7"/>
        <v>0</v>
      </c>
      <c r="Z43" s="2">
        <f t="shared" si="8"/>
        <v>0</v>
      </c>
    </row>
    <row r="44" spans="1:26">
      <c r="A44" t="s">
        <v>43</v>
      </c>
      <c r="B44" s="4">
        <v>1</v>
      </c>
      <c r="C44" s="9"/>
      <c r="D44" s="2">
        <v>37883</v>
      </c>
      <c r="E44" s="2">
        <v>8894</v>
      </c>
      <c r="F44">
        <v>100</v>
      </c>
      <c r="H44" s="2">
        <v>9784</v>
      </c>
      <c r="I44" s="2">
        <v>3012</v>
      </c>
      <c r="J44">
        <v>60</v>
      </c>
      <c r="L44" s="2">
        <f t="shared" si="9"/>
        <v>37883</v>
      </c>
      <c r="M44" s="2">
        <f t="shared" si="0"/>
        <v>8894</v>
      </c>
      <c r="N44" s="2">
        <f t="shared" si="1"/>
        <v>100</v>
      </c>
      <c r="O44" s="12"/>
      <c r="P44" s="2">
        <f t="shared" si="2"/>
        <v>9784</v>
      </c>
      <c r="Q44" s="2">
        <f t="shared" si="3"/>
        <v>3012</v>
      </c>
      <c r="R44" s="2">
        <f t="shared" si="4"/>
        <v>60</v>
      </c>
      <c r="T44" s="2">
        <f t="shared" si="10"/>
        <v>0</v>
      </c>
      <c r="U44" s="2">
        <f t="shared" si="5"/>
        <v>0</v>
      </c>
      <c r="V44" s="2">
        <f t="shared" si="6"/>
        <v>0</v>
      </c>
      <c r="X44" s="2">
        <f t="shared" si="11"/>
        <v>0</v>
      </c>
      <c r="Y44" s="2">
        <f t="shared" si="7"/>
        <v>0</v>
      </c>
      <c r="Z44" s="2">
        <f t="shared" si="8"/>
        <v>0</v>
      </c>
    </row>
    <row r="45" spans="1:26">
      <c r="A45" t="s">
        <v>44</v>
      </c>
      <c r="B45" s="4">
        <v>1</v>
      </c>
      <c r="C45" s="9"/>
      <c r="D45" s="2">
        <v>31999</v>
      </c>
      <c r="E45" s="2">
        <v>33424</v>
      </c>
      <c r="F45">
        <v>270</v>
      </c>
      <c r="H45" s="2">
        <v>9141</v>
      </c>
      <c r="I45" s="2">
        <v>8471</v>
      </c>
      <c r="J45">
        <v>220</v>
      </c>
      <c r="L45" s="2">
        <f t="shared" si="9"/>
        <v>31999</v>
      </c>
      <c r="M45" s="2">
        <f t="shared" si="0"/>
        <v>33424</v>
      </c>
      <c r="N45" s="2">
        <f t="shared" si="1"/>
        <v>270</v>
      </c>
      <c r="O45" s="12"/>
      <c r="P45" s="2">
        <f t="shared" si="2"/>
        <v>9141</v>
      </c>
      <c r="Q45" s="2">
        <f t="shared" si="3"/>
        <v>8471</v>
      </c>
      <c r="R45" s="2">
        <f t="shared" si="4"/>
        <v>220</v>
      </c>
      <c r="T45" s="2">
        <f t="shared" si="10"/>
        <v>0</v>
      </c>
      <c r="U45" s="2">
        <f t="shared" si="5"/>
        <v>0</v>
      </c>
      <c r="V45" s="2">
        <f t="shared" si="6"/>
        <v>0</v>
      </c>
      <c r="X45" s="2">
        <f t="shared" si="11"/>
        <v>0</v>
      </c>
      <c r="Y45" s="2">
        <f t="shared" si="7"/>
        <v>0</v>
      </c>
      <c r="Z45" s="2">
        <f t="shared" si="8"/>
        <v>0</v>
      </c>
    </row>
    <row r="46" spans="1:26">
      <c r="A46" t="s">
        <v>45</v>
      </c>
      <c r="B46" s="4">
        <v>0</v>
      </c>
      <c r="C46" s="9"/>
      <c r="D46" s="2">
        <v>195752</v>
      </c>
      <c r="E46" s="2">
        <v>60969</v>
      </c>
      <c r="F46">
        <v>888</v>
      </c>
      <c r="H46" s="2">
        <v>45419</v>
      </c>
      <c r="I46" s="2">
        <v>25160</v>
      </c>
      <c r="J46">
        <v>481</v>
      </c>
      <c r="L46" s="2">
        <f t="shared" si="9"/>
        <v>0</v>
      </c>
      <c r="M46" s="2">
        <f t="shared" si="0"/>
        <v>0</v>
      </c>
      <c r="N46" s="2">
        <f t="shared" si="1"/>
        <v>0</v>
      </c>
      <c r="O46" s="12"/>
      <c r="P46" s="2">
        <f t="shared" si="2"/>
        <v>0</v>
      </c>
      <c r="Q46" s="2">
        <f t="shared" si="3"/>
        <v>0</v>
      </c>
      <c r="R46" s="2">
        <f t="shared" si="4"/>
        <v>0</v>
      </c>
      <c r="T46" s="2">
        <f t="shared" si="10"/>
        <v>195752</v>
      </c>
      <c r="U46" s="2">
        <f t="shared" si="5"/>
        <v>60969</v>
      </c>
      <c r="V46" s="2">
        <f t="shared" si="6"/>
        <v>888</v>
      </c>
      <c r="X46" s="2">
        <f t="shared" si="11"/>
        <v>45419</v>
      </c>
      <c r="Y46" s="2">
        <f t="shared" si="7"/>
        <v>25160</v>
      </c>
      <c r="Z46" s="2">
        <f t="shared" si="8"/>
        <v>481</v>
      </c>
    </row>
    <row r="47" spans="1:26">
      <c r="A47" t="s">
        <v>46</v>
      </c>
      <c r="B47" s="4">
        <v>0</v>
      </c>
      <c r="C47" s="9"/>
      <c r="D47" s="2">
        <v>119713</v>
      </c>
      <c r="E47" s="2">
        <v>77806</v>
      </c>
      <c r="F47">
        <v>736</v>
      </c>
      <c r="H47" s="2">
        <v>32963</v>
      </c>
      <c r="I47" s="2">
        <v>27832</v>
      </c>
      <c r="J47">
        <v>468</v>
      </c>
      <c r="L47" s="2">
        <f t="shared" si="9"/>
        <v>0</v>
      </c>
      <c r="M47" s="2">
        <f t="shared" si="0"/>
        <v>0</v>
      </c>
      <c r="N47" s="2">
        <f t="shared" si="1"/>
        <v>0</v>
      </c>
      <c r="O47" s="12"/>
      <c r="P47" s="2">
        <f t="shared" si="2"/>
        <v>0</v>
      </c>
      <c r="Q47" s="2">
        <f t="shared" si="3"/>
        <v>0</v>
      </c>
      <c r="R47" s="2">
        <f t="shared" si="4"/>
        <v>0</v>
      </c>
      <c r="T47" s="2">
        <f t="shared" si="10"/>
        <v>119713</v>
      </c>
      <c r="U47" s="2">
        <f t="shared" si="5"/>
        <v>77806</v>
      </c>
      <c r="V47" s="2">
        <f t="shared" si="6"/>
        <v>736</v>
      </c>
      <c r="X47" s="2">
        <f t="shared" si="11"/>
        <v>32963</v>
      </c>
      <c r="Y47" s="2">
        <f t="shared" si="7"/>
        <v>27832</v>
      </c>
      <c r="Z47" s="2">
        <f t="shared" si="8"/>
        <v>468</v>
      </c>
    </row>
    <row r="48" spans="1:26">
      <c r="A48" t="s">
        <v>47</v>
      </c>
      <c r="B48" s="4">
        <v>0</v>
      </c>
      <c r="C48" s="9"/>
      <c r="D48" s="4" t="s">
        <v>76</v>
      </c>
      <c r="E48">
        <v>843</v>
      </c>
      <c r="F48">
        <v>65</v>
      </c>
      <c r="H48" s="4" t="s">
        <v>76</v>
      </c>
      <c r="I48">
        <v>235</v>
      </c>
      <c r="J48" s="4" t="s">
        <v>76</v>
      </c>
      <c r="K48" s="9"/>
      <c r="L48" s="2" t="e">
        <f t="shared" si="9"/>
        <v>#VALUE!</v>
      </c>
      <c r="M48" s="2">
        <f t="shared" si="0"/>
        <v>0</v>
      </c>
      <c r="N48" s="2">
        <f t="shared" si="1"/>
        <v>0</v>
      </c>
      <c r="O48" s="12"/>
      <c r="P48" s="2" t="e">
        <f t="shared" si="2"/>
        <v>#VALUE!</v>
      </c>
      <c r="Q48" s="2">
        <f t="shared" si="3"/>
        <v>0</v>
      </c>
      <c r="R48" s="2" t="e">
        <f t="shared" si="4"/>
        <v>#VALUE!</v>
      </c>
      <c r="T48" s="2" t="e">
        <f t="shared" si="10"/>
        <v>#VALUE!</v>
      </c>
      <c r="U48" s="2">
        <f t="shared" si="5"/>
        <v>843</v>
      </c>
      <c r="V48" s="2">
        <f t="shared" si="6"/>
        <v>65</v>
      </c>
      <c r="X48" s="2" t="e">
        <f t="shared" si="11"/>
        <v>#VALUE!</v>
      </c>
      <c r="Y48" s="2">
        <f t="shared" si="7"/>
        <v>235</v>
      </c>
      <c r="Z48" s="2" t="e">
        <f t="shared" si="8"/>
        <v>#VALUE!</v>
      </c>
    </row>
    <row r="49" spans="1:26">
      <c r="A49" t="s">
        <v>48</v>
      </c>
      <c r="B49" s="4">
        <v>0</v>
      </c>
      <c r="C49" s="9"/>
      <c r="D49" s="2">
        <v>296462</v>
      </c>
      <c r="E49" s="2">
        <v>38810</v>
      </c>
      <c r="F49">
        <v>381</v>
      </c>
      <c r="H49" s="2">
        <v>63841</v>
      </c>
      <c r="I49" s="2">
        <v>17620</v>
      </c>
      <c r="J49">
        <v>265</v>
      </c>
      <c r="L49" s="2">
        <f t="shared" si="9"/>
        <v>0</v>
      </c>
      <c r="M49" s="2">
        <f t="shared" si="0"/>
        <v>0</v>
      </c>
      <c r="N49" s="2">
        <f t="shared" si="1"/>
        <v>0</v>
      </c>
      <c r="O49" s="12"/>
      <c r="P49" s="2">
        <f t="shared" si="2"/>
        <v>0</v>
      </c>
      <c r="Q49" s="2">
        <f t="shared" si="3"/>
        <v>0</v>
      </c>
      <c r="R49" s="2">
        <f t="shared" si="4"/>
        <v>0</v>
      </c>
      <c r="T49" s="2">
        <f t="shared" si="10"/>
        <v>296462</v>
      </c>
      <c r="U49" s="2">
        <f t="shared" si="5"/>
        <v>38810</v>
      </c>
      <c r="V49" s="2">
        <f t="shared" si="6"/>
        <v>381</v>
      </c>
      <c r="X49" s="2">
        <f t="shared" si="11"/>
        <v>63841</v>
      </c>
      <c r="Y49" s="2">
        <f t="shared" si="7"/>
        <v>17620</v>
      </c>
      <c r="Z49" s="2">
        <f t="shared" si="8"/>
        <v>265</v>
      </c>
    </row>
    <row r="50" spans="1:26">
      <c r="A50" t="s">
        <v>49</v>
      </c>
      <c r="B50" s="4">
        <v>0</v>
      </c>
      <c r="C50" s="9"/>
      <c r="D50" s="2">
        <v>4389</v>
      </c>
      <c r="E50">
        <v>716</v>
      </c>
      <c r="F50" s="4" t="s">
        <v>76</v>
      </c>
      <c r="G50" s="9"/>
      <c r="H50">
        <v>458</v>
      </c>
      <c r="I50">
        <v>221</v>
      </c>
      <c r="J50" t="s">
        <v>76</v>
      </c>
      <c r="L50" s="2">
        <f t="shared" si="9"/>
        <v>0</v>
      </c>
      <c r="M50" s="2">
        <f t="shared" si="0"/>
        <v>0</v>
      </c>
      <c r="N50" s="2" t="e">
        <f t="shared" si="1"/>
        <v>#VALUE!</v>
      </c>
      <c r="O50" s="12"/>
      <c r="P50" s="2">
        <f t="shared" si="2"/>
        <v>0</v>
      </c>
      <c r="Q50" s="2">
        <f t="shared" si="3"/>
        <v>0</v>
      </c>
      <c r="R50" s="2" t="e">
        <f t="shared" si="4"/>
        <v>#VALUE!</v>
      </c>
      <c r="T50" s="2">
        <f t="shared" si="10"/>
        <v>4389</v>
      </c>
      <c r="U50" s="2">
        <f t="shared" si="5"/>
        <v>716</v>
      </c>
      <c r="V50" s="2" t="e">
        <f t="shared" si="6"/>
        <v>#VALUE!</v>
      </c>
      <c r="X50" s="2">
        <f t="shared" si="11"/>
        <v>458</v>
      </c>
      <c r="Y50" s="2">
        <f t="shared" si="7"/>
        <v>221</v>
      </c>
      <c r="Z50" s="2" t="e">
        <f t="shared" si="8"/>
        <v>#VALUE!</v>
      </c>
    </row>
    <row r="51" spans="1:26">
      <c r="A51" t="s">
        <v>50</v>
      </c>
      <c r="B51" s="4">
        <v>0</v>
      </c>
      <c r="C51" s="9"/>
      <c r="D51" s="2">
        <v>7171</v>
      </c>
      <c r="E51">
        <v>609</v>
      </c>
      <c r="F51" s="4" t="s">
        <v>76</v>
      </c>
      <c r="G51" s="9"/>
      <c r="H51" s="2">
        <v>2188</v>
      </c>
      <c r="I51">
        <v>387</v>
      </c>
      <c r="J51" t="s">
        <v>76</v>
      </c>
      <c r="L51" s="2">
        <f t="shared" si="9"/>
        <v>0</v>
      </c>
      <c r="M51" s="2">
        <f t="shared" si="0"/>
        <v>0</v>
      </c>
      <c r="N51" s="2" t="e">
        <f t="shared" si="1"/>
        <v>#VALUE!</v>
      </c>
      <c r="O51" s="12"/>
      <c r="P51" s="2">
        <f t="shared" si="2"/>
        <v>0</v>
      </c>
      <c r="Q51" s="2">
        <f t="shared" si="3"/>
        <v>0</v>
      </c>
      <c r="R51" s="2" t="e">
        <f t="shared" si="4"/>
        <v>#VALUE!</v>
      </c>
      <c r="T51" s="2">
        <f t="shared" si="10"/>
        <v>7171</v>
      </c>
      <c r="U51" s="2">
        <f t="shared" si="5"/>
        <v>609</v>
      </c>
      <c r="V51" s="2" t="e">
        <f t="shared" si="6"/>
        <v>#VALUE!</v>
      </c>
      <c r="X51" s="2">
        <f t="shared" si="11"/>
        <v>2188</v>
      </c>
      <c r="Y51" s="2">
        <f t="shared" si="7"/>
        <v>387</v>
      </c>
      <c r="Z51" s="2" t="e">
        <f t="shared" si="8"/>
        <v>#VALUE!</v>
      </c>
    </row>
    <row r="52" spans="1:26">
      <c r="A52" t="s">
        <v>51</v>
      </c>
      <c r="B52" s="4">
        <v>0</v>
      </c>
      <c r="C52" s="9"/>
      <c r="D52" s="2">
        <v>4494</v>
      </c>
      <c r="E52" s="2">
        <v>1352</v>
      </c>
      <c r="F52" s="4" t="s">
        <v>76</v>
      </c>
      <c r="G52" s="9"/>
      <c r="H52" s="2">
        <v>1141</v>
      </c>
      <c r="I52">
        <v>641</v>
      </c>
      <c r="J52">
        <v>1</v>
      </c>
      <c r="L52" s="2">
        <f t="shared" si="9"/>
        <v>0</v>
      </c>
      <c r="M52" s="2">
        <f t="shared" si="0"/>
        <v>0</v>
      </c>
      <c r="N52" s="2" t="e">
        <f t="shared" si="1"/>
        <v>#VALUE!</v>
      </c>
      <c r="O52" s="12"/>
      <c r="P52" s="2">
        <f t="shared" si="2"/>
        <v>0</v>
      </c>
      <c r="Q52" s="2">
        <f t="shared" si="3"/>
        <v>0</v>
      </c>
      <c r="R52" s="2">
        <f t="shared" si="4"/>
        <v>0</v>
      </c>
      <c r="T52" s="2">
        <f t="shared" si="10"/>
        <v>4494</v>
      </c>
      <c r="U52" s="2">
        <f t="shared" si="5"/>
        <v>1352</v>
      </c>
      <c r="V52" s="2" t="e">
        <f t="shared" si="6"/>
        <v>#VALUE!</v>
      </c>
      <c r="X52" s="2">
        <f t="shared" si="11"/>
        <v>1141</v>
      </c>
      <c r="Y52" s="2">
        <f t="shared" si="7"/>
        <v>641</v>
      </c>
      <c r="Z52" s="2">
        <f t="shared" si="8"/>
        <v>1</v>
      </c>
    </row>
    <row r="53" spans="1:26">
      <c r="A53" t="s">
        <v>52</v>
      </c>
      <c r="B53" s="4">
        <v>0</v>
      </c>
      <c r="C53" s="9"/>
      <c r="D53">
        <v>67</v>
      </c>
      <c r="E53">
        <v>4</v>
      </c>
      <c r="F53" s="4" t="s">
        <v>76</v>
      </c>
      <c r="G53" s="9"/>
      <c r="H53">
        <v>19</v>
      </c>
      <c r="I53">
        <v>3</v>
      </c>
      <c r="J53" s="4" t="s">
        <v>76</v>
      </c>
      <c r="K53" s="9"/>
      <c r="L53" s="2">
        <f t="shared" si="9"/>
        <v>0</v>
      </c>
      <c r="M53" s="2">
        <f t="shared" si="0"/>
        <v>0</v>
      </c>
      <c r="N53" s="2" t="e">
        <f t="shared" si="1"/>
        <v>#VALUE!</v>
      </c>
      <c r="O53" s="12"/>
      <c r="P53" s="2">
        <f t="shared" si="2"/>
        <v>0</v>
      </c>
      <c r="Q53" s="2">
        <f t="shared" si="3"/>
        <v>0</v>
      </c>
      <c r="R53" s="2" t="e">
        <f t="shared" si="4"/>
        <v>#VALUE!</v>
      </c>
      <c r="T53" s="2">
        <f t="shared" si="10"/>
        <v>67</v>
      </c>
      <c r="U53" s="2">
        <f t="shared" si="5"/>
        <v>4</v>
      </c>
      <c r="V53" s="2" t="e">
        <f t="shared" si="6"/>
        <v>#VALUE!</v>
      </c>
      <c r="X53" s="2">
        <f t="shared" si="11"/>
        <v>19</v>
      </c>
      <c r="Y53" s="2">
        <f t="shared" si="7"/>
        <v>3</v>
      </c>
      <c r="Z53" s="2" t="e">
        <f t="shared" si="8"/>
        <v>#VALUE!</v>
      </c>
    </row>
    <row r="54" spans="1:26">
      <c r="A54" t="s">
        <v>53</v>
      </c>
      <c r="B54" s="4">
        <v>0</v>
      </c>
      <c r="C54" s="9"/>
      <c r="D54" s="4" t="s">
        <v>76</v>
      </c>
      <c r="E54" s="4" t="s">
        <v>76</v>
      </c>
      <c r="F54" s="4" t="s">
        <v>76</v>
      </c>
      <c r="G54" s="9"/>
      <c r="H54" s="4" t="s">
        <v>76</v>
      </c>
      <c r="I54">
        <v>1</v>
      </c>
      <c r="J54">
        <v>2</v>
      </c>
      <c r="L54" s="2" t="e">
        <f t="shared" si="9"/>
        <v>#VALUE!</v>
      </c>
      <c r="M54" s="2" t="e">
        <f t="shared" si="0"/>
        <v>#VALUE!</v>
      </c>
      <c r="N54" s="2" t="e">
        <f t="shared" si="1"/>
        <v>#VALUE!</v>
      </c>
      <c r="O54" s="12"/>
      <c r="P54" s="2" t="e">
        <f t="shared" si="2"/>
        <v>#VALUE!</v>
      </c>
      <c r="Q54" s="2">
        <f t="shared" si="3"/>
        <v>0</v>
      </c>
      <c r="R54" s="2">
        <f t="shared" si="4"/>
        <v>0</v>
      </c>
      <c r="T54" s="2" t="e">
        <f t="shared" si="10"/>
        <v>#VALUE!</v>
      </c>
      <c r="U54" s="2" t="e">
        <f t="shared" si="5"/>
        <v>#VALUE!</v>
      </c>
      <c r="V54" s="2" t="e">
        <f t="shared" si="6"/>
        <v>#VALUE!</v>
      </c>
      <c r="X54" s="2" t="e">
        <f t="shared" si="11"/>
        <v>#VALUE!</v>
      </c>
      <c r="Y54" s="2">
        <f t="shared" si="7"/>
        <v>1</v>
      </c>
      <c r="Z54" s="2">
        <f t="shared" si="8"/>
        <v>2</v>
      </c>
    </row>
    <row r="55" spans="1:26">
      <c r="A55" t="s">
        <v>54</v>
      </c>
      <c r="B55" s="4">
        <v>1</v>
      </c>
      <c r="C55" s="9"/>
      <c r="D55">
        <v>52</v>
      </c>
      <c r="E55">
        <v>6</v>
      </c>
      <c r="F55" s="4" t="s">
        <v>76</v>
      </c>
      <c r="G55" s="9"/>
      <c r="H55">
        <v>33</v>
      </c>
      <c r="I55">
        <v>7</v>
      </c>
      <c r="J55" s="4" t="s">
        <v>76</v>
      </c>
      <c r="K55" s="9"/>
      <c r="L55" s="2">
        <f t="shared" si="9"/>
        <v>52</v>
      </c>
      <c r="M55" s="2">
        <f t="shared" si="0"/>
        <v>6</v>
      </c>
      <c r="N55" s="2" t="e">
        <f t="shared" si="1"/>
        <v>#VALUE!</v>
      </c>
      <c r="O55" s="12"/>
      <c r="P55" s="2">
        <f t="shared" si="2"/>
        <v>33</v>
      </c>
      <c r="Q55" s="2">
        <f t="shared" si="3"/>
        <v>7</v>
      </c>
      <c r="R55" s="2" t="e">
        <f t="shared" si="4"/>
        <v>#VALUE!</v>
      </c>
      <c r="T55" s="2">
        <f t="shared" si="10"/>
        <v>0</v>
      </c>
      <c r="U55" s="2">
        <f t="shared" si="5"/>
        <v>0</v>
      </c>
      <c r="V55" s="2" t="e">
        <f t="shared" si="6"/>
        <v>#VALUE!</v>
      </c>
      <c r="X55" s="2">
        <f t="shared" si="11"/>
        <v>0</v>
      </c>
      <c r="Y55" s="2">
        <f t="shared" si="7"/>
        <v>0</v>
      </c>
      <c r="Z55" s="2" t="e">
        <f t="shared" si="8"/>
        <v>#VALUE!</v>
      </c>
    </row>
    <row r="56" spans="1:26">
      <c r="A56" t="s">
        <v>55</v>
      </c>
      <c r="B56" s="4">
        <v>0</v>
      </c>
      <c r="C56" s="9"/>
      <c r="D56">
        <v>352</v>
      </c>
      <c r="E56">
        <v>62</v>
      </c>
      <c r="F56">
        <v>5</v>
      </c>
      <c r="H56">
        <v>91</v>
      </c>
      <c r="I56">
        <v>58</v>
      </c>
      <c r="J56">
        <v>6</v>
      </c>
      <c r="L56" s="2">
        <f t="shared" si="9"/>
        <v>0</v>
      </c>
      <c r="M56" s="2">
        <f t="shared" si="0"/>
        <v>0</v>
      </c>
      <c r="N56" s="2">
        <f t="shared" si="1"/>
        <v>0</v>
      </c>
      <c r="O56" s="12"/>
      <c r="P56" s="2">
        <f t="shared" si="2"/>
        <v>0</v>
      </c>
      <c r="Q56" s="2">
        <f t="shared" si="3"/>
        <v>0</v>
      </c>
      <c r="R56" s="2">
        <f t="shared" si="4"/>
        <v>0</v>
      </c>
      <c r="T56" s="2">
        <f t="shared" si="10"/>
        <v>352</v>
      </c>
      <c r="U56" s="2">
        <f t="shared" si="5"/>
        <v>62</v>
      </c>
      <c r="V56" s="2">
        <f t="shared" si="6"/>
        <v>5</v>
      </c>
      <c r="X56" s="2">
        <f t="shared" si="11"/>
        <v>91</v>
      </c>
      <c r="Y56" s="2">
        <f t="shared" si="7"/>
        <v>58</v>
      </c>
      <c r="Z56" s="2">
        <f t="shared" si="8"/>
        <v>6</v>
      </c>
    </row>
    <row r="57" spans="1:26">
      <c r="A57" t="s">
        <v>56</v>
      </c>
      <c r="B57" s="4">
        <v>0</v>
      </c>
      <c r="C57" s="9"/>
      <c r="D57">
        <v>841</v>
      </c>
      <c r="E57">
        <v>11</v>
      </c>
      <c r="F57" s="4" t="s">
        <v>76</v>
      </c>
      <c r="G57" s="9"/>
      <c r="H57">
        <v>256</v>
      </c>
      <c r="I57">
        <v>8</v>
      </c>
      <c r="J57" s="4" t="s">
        <v>76</v>
      </c>
      <c r="K57" s="9"/>
      <c r="L57" s="2">
        <f t="shared" si="9"/>
        <v>0</v>
      </c>
      <c r="M57" s="2">
        <f t="shared" si="0"/>
        <v>0</v>
      </c>
      <c r="N57" s="2" t="e">
        <f t="shared" si="1"/>
        <v>#VALUE!</v>
      </c>
      <c r="O57" s="12"/>
      <c r="P57" s="2">
        <f t="shared" si="2"/>
        <v>0</v>
      </c>
      <c r="Q57" s="2">
        <f t="shared" si="3"/>
        <v>0</v>
      </c>
      <c r="R57" s="2" t="e">
        <f t="shared" si="4"/>
        <v>#VALUE!</v>
      </c>
      <c r="T57" s="2">
        <f t="shared" si="10"/>
        <v>841</v>
      </c>
      <c r="U57" s="2">
        <f t="shared" si="5"/>
        <v>11</v>
      </c>
      <c r="V57" s="2" t="e">
        <f t="shared" si="6"/>
        <v>#VALUE!</v>
      </c>
      <c r="X57" s="2">
        <f t="shared" si="11"/>
        <v>256</v>
      </c>
      <c r="Y57" s="2">
        <f t="shared" si="7"/>
        <v>8</v>
      </c>
      <c r="Z57" s="2" t="e">
        <f t="shared" si="8"/>
        <v>#VALUE!</v>
      </c>
    </row>
    <row r="58" spans="1:26">
      <c r="A58" t="s">
        <v>57</v>
      </c>
      <c r="B58" s="4">
        <v>1</v>
      </c>
      <c r="C58" s="9"/>
      <c r="D58" s="2">
        <v>10836</v>
      </c>
      <c r="E58" s="2">
        <v>6124</v>
      </c>
      <c r="F58">
        <v>31</v>
      </c>
      <c r="H58" s="2">
        <v>2825</v>
      </c>
      <c r="I58" s="2">
        <v>2704</v>
      </c>
      <c r="J58">
        <v>254</v>
      </c>
      <c r="L58" s="2">
        <f t="shared" si="9"/>
        <v>10836</v>
      </c>
      <c r="M58" s="2">
        <f t="shared" si="0"/>
        <v>6124</v>
      </c>
      <c r="N58" s="2">
        <f t="shared" si="1"/>
        <v>31</v>
      </c>
      <c r="O58" s="12"/>
      <c r="P58" s="2">
        <f t="shared" si="2"/>
        <v>2825</v>
      </c>
      <c r="Q58" s="2">
        <f t="shared" si="3"/>
        <v>2704</v>
      </c>
      <c r="R58" s="2">
        <f t="shared" si="4"/>
        <v>254</v>
      </c>
      <c r="T58" s="2">
        <f t="shared" si="10"/>
        <v>0</v>
      </c>
      <c r="U58" s="2">
        <f t="shared" si="5"/>
        <v>0</v>
      </c>
      <c r="V58" s="2">
        <f t="shared" si="6"/>
        <v>0</v>
      </c>
      <c r="X58" s="2">
        <f t="shared" si="11"/>
        <v>0</v>
      </c>
      <c r="Y58" s="2">
        <f t="shared" si="7"/>
        <v>0</v>
      </c>
      <c r="Z58" s="2">
        <f t="shared" si="8"/>
        <v>0</v>
      </c>
    </row>
    <row r="59" spans="1:26">
      <c r="A59" t="s">
        <v>58</v>
      </c>
      <c r="B59" s="4">
        <v>0</v>
      </c>
      <c r="C59" s="9"/>
      <c r="D59">
        <v>85</v>
      </c>
      <c r="E59">
        <v>16</v>
      </c>
      <c r="F59" s="4" t="s">
        <v>76</v>
      </c>
      <c r="G59" s="9"/>
      <c r="H59">
        <v>293</v>
      </c>
      <c r="I59">
        <v>25</v>
      </c>
      <c r="J59" s="4" t="s">
        <v>76</v>
      </c>
      <c r="K59" s="9"/>
      <c r="L59" s="2">
        <f t="shared" si="9"/>
        <v>0</v>
      </c>
      <c r="M59" s="2">
        <f t="shared" si="0"/>
        <v>0</v>
      </c>
      <c r="N59" s="2" t="e">
        <f t="shared" si="1"/>
        <v>#VALUE!</v>
      </c>
      <c r="O59" s="12"/>
      <c r="P59" s="2">
        <f t="shared" si="2"/>
        <v>0</v>
      </c>
      <c r="Q59" s="2">
        <f t="shared" si="3"/>
        <v>0</v>
      </c>
      <c r="R59" s="2" t="e">
        <f t="shared" si="4"/>
        <v>#VALUE!</v>
      </c>
      <c r="T59" s="2">
        <f t="shared" si="10"/>
        <v>85</v>
      </c>
      <c r="U59" s="2">
        <f t="shared" si="5"/>
        <v>16</v>
      </c>
      <c r="V59" s="2" t="e">
        <f t="shared" si="6"/>
        <v>#VALUE!</v>
      </c>
      <c r="X59" s="2">
        <f t="shared" si="11"/>
        <v>293</v>
      </c>
      <c r="Y59" s="2">
        <f t="shared" si="7"/>
        <v>25</v>
      </c>
      <c r="Z59" s="2" t="e">
        <f t="shared" si="8"/>
        <v>#VALUE!</v>
      </c>
    </row>
    <row r="60" spans="1:26">
      <c r="A60" t="s">
        <v>59</v>
      </c>
      <c r="B60" s="4">
        <v>1</v>
      </c>
      <c r="C60" s="9"/>
      <c r="D60" s="2">
        <v>17963</v>
      </c>
      <c r="E60" s="2">
        <v>23162</v>
      </c>
      <c r="F60">
        <v>41</v>
      </c>
      <c r="H60" s="2">
        <v>5106</v>
      </c>
      <c r="I60" s="2">
        <v>5828</v>
      </c>
      <c r="J60">
        <v>334</v>
      </c>
      <c r="L60" s="2">
        <f t="shared" si="9"/>
        <v>17963</v>
      </c>
      <c r="M60" s="2">
        <f t="shared" si="0"/>
        <v>23162</v>
      </c>
      <c r="N60" s="2">
        <f t="shared" si="1"/>
        <v>41</v>
      </c>
      <c r="O60" s="12"/>
      <c r="P60" s="2">
        <f t="shared" si="2"/>
        <v>5106</v>
      </c>
      <c r="Q60" s="2">
        <f t="shared" si="3"/>
        <v>5828</v>
      </c>
      <c r="R60" s="2">
        <f t="shared" si="4"/>
        <v>334</v>
      </c>
      <c r="T60" s="2">
        <f t="shared" si="10"/>
        <v>0</v>
      </c>
      <c r="U60" s="2">
        <f t="shared" si="5"/>
        <v>0</v>
      </c>
      <c r="V60" s="2">
        <f t="shared" si="6"/>
        <v>0</v>
      </c>
      <c r="X60" s="2">
        <f t="shared" si="11"/>
        <v>0</v>
      </c>
      <c r="Y60" s="2">
        <f t="shared" si="7"/>
        <v>0</v>
      </c>
      <c r="Z60" s="2">
        <f t="shared" si="8"/>
        <v>0</v>
      </c>
    </row>
    <row r="61" spans="1:26">
      <c r="A61" t="s">
        <v>60</v>
      </c>
      <c r="B61" s="4">
        <v>1</v>
      </c>
      <c r="C61" s="9"/>
      <c r="D61" s="2">
        <v>2188</v>
      </c>
      <c r="E61" s="2">
        <v>1146</v>
      </c>
      <c r="F61">
        <v>26</v>
      </c>
      <c r="H61">
        <v>746</v>
      </c>
      <c r="I61">
        <v>441</v>
      </c>
      <c r="J61">
        <v>52</v>
      </c>
      <c r="L61" s="2">
        <f t="shared" si="9"/>
        <v>2188</v>
      </c>
      <c r="M61" s="2">
        <f t="shared" si="0"/>
        <v>1146</v>
      </c>
      <c r="N61" s="2">
        <f t="shared" si="1"/>
        <v>26</v>
      </c>
      <c r="O61" s="12"/>
      <c r="P61" s="2">
        <f t="shared" si="2"/>
        <v>746</v>
      </c>
      <c r="Q61" s="2">
        <f t="shared" si="3"/>
        <v>441</v>
      </c>
      <c r="R61" s="2">
        <f t="shared" si="4"/>
        <v>52</v>
      </c>
      <c r="T61" s="2">
        <f t="shared" si="10"/>
        <v>0</v>
      </c>
      <c r="U61" s="2">
        <f t="shared" si="5"/>
        <v>0</v>
      </c>
      <c r="V61" s="2">
        <f t="shared" si="6"/>
        <v>0</v>
      </c>
      <c r="X61" s="2">
        <f t="shared" si="11"/>
        <v>0</v>
      </c>
      <c r="Y61" s="2">
        <f t="shared" si="7"/>
        <v>0</v>
      </c>
      <c r="Z61" s="2">
        <f t="shared" si="8"/>
        <v>0</v>
      </c>
    </row>
    <row r="62" spans="1:26">
      <c r="A62" t="s">
        <v>61</v>
      </c>
      <c r="B62" s="4">
        <v>0</v>
      </c>
      <c r="C62" s="9"/>
      <c r="D62">
        <v>43</v>
      </c>
      <c r="E62">
        <v>44</v>
      </c>
      <c r="F62" s="4" t="s">
        <v>76</v>
      </c>
      <c r="G62" s="9"/>
      <c r="H62">
        <v>4</v>
      </c>
      <c r="I62">
        <v>16</v>
      </c>
      <c r="J62" t="s">
        <v>76</v>
      </c>
      <c r="L62" s="2">
        <f t="shared" si="9"/>
        <v>0</v>
      </c>
      <c r="M62" s="2">
        <f t="shared" si="0"/>
        <v>0</v>
      </c>
      <c r="N62" s="2" t="e">
        <f t="shared" si="1"/>
        <v>#VALUE!</v>
      </c>
      <c r="O62" s="12"/>
      <c r="P62" s="2">
        <f t="shared" si="2"/>
        <v>0</v>
      </c>
      <c r="Q62" s="2">
        <f t="shared" si="3"/>
        <v>0</v>
      </c>
      <c r="R62" s="2" t="e">
        <f t="shared" si="4"/>
        <v>#VALUE!</v>
      </c>
      <c r="T62" s="2">
        <f t="shared" si="10"/>
        <v>43</v>
      </c>
      <c r="U62" s="2">
        <f t="shared" si="5"/>
        <v>44</v>
      </c>
      <c r="V62" s="2" t="e">
        <f t="shared" si="6"/>
        <v>#VALUE!</v>
      </c>
      <c r="X62" s="2">
        <f t="shared" si="11"/>
        <v>4</v>
      </c>
      <c r="Y62" s="2">
        <f t="shared" si="7"/>
        <v>16</v>
      </c>
      <c r="Z62" s="2" t="e">
        <f t="shared" si="8"/>
        <v>#VALUE!</v>
      </c>
    </row>
    <row r="63" spans="1:26">
      <c r="A63" t="s">
        <v>62</v>
      </c>
      <c r="B63" s="4">
        <v>0</v>
      </c>
      <c r="C63" s="9"/>
      <c r="D63" s="4" t="s">
        <v>76</v>
      </c>
      <c r="E63">
        <v>25</v>
      </c>
      <c r="F63" s="4" t="s">
        <v>76</v>
      </c>
      <c r="G63" s="9"/>
      <c r="H63" s="4" t="s">
        <v>76</v>
      </c>
      <c r="I63" s="4" t="s">
        <v>76</v>
      </c>
      <c r="J63" s="4" t="s">
        <v>76</v>
      </c>
      <c r="K63" s="9"/>
      <c r="L63" s="2" t="e">
        <f t="shared" si="9"/>
        <v>#VALUE!</v>
      </c>
      <c r="M63" s="2">
        <f t="shared" si="0"/>
        <v>0</v>
      </c>
      <c r="N63" s="2" t="e">
        <f t="shared" si="1"/>
        <v>#VALUE!</v>
      </c>
      <c r="O63" s="12"/>
      <c r="P63" s="2" t="e">
        <f t="shared" si="2"/>
        <v>#VALUE!</v>
      </c>
      <c r="Q63" s="2" t="e">
        <f t="shared" si="3"/>
        <v>#VALUE!</v>
      </c>
      <c r="R63" s="2" t="e">
        <f t="shared" si="4"/>
        <v>#VALUE!</v>
      </c>
      <c r="T63" s="2" t="e">
        <f t="shared" si="10"/>
        <v>#VALUE!</v>
      </c>
      <c r="U63" s="2">
        <f t="shared" si="5"/>
        <v>25</v>
      </c>
      <c r="V63" s="2" t="e">
        <f t="shared" si="6"/>
        <v>#VALUE!</v>
      </c>
      <c r="X63" s="2" t="e">
        <f t="shared" si="11"/>
        <v>#VALUE!</v>
      </c>
      <c r="Y63" s="2" t="e">
        <f t="shared" si="7"/>
        <v>#VALUE!</v>
      </c>
      <c r="Z63" s="2" t="e">
        <f t="shared" si="8"/>
        <v>#VALUE!</v>
      </c>
    </row>
    <row r="64" spans="1:26">
      <c r="A64" t="s">
        <v>63</v>
      </c>
      <c r="B64" s="4">
        <v>1</v>
      </c>
      <c r="C64" s="9"/>
      <c r="D64">
        <v>594</v>
      </c>
      <c r="E64">
        <v>70</v>
      </c>
      <c r="F64" s="4" t="s">
        <v>76</v>
      </c>
      <c r="G64" s="9"/>
      <c r="H64">
        <v>103</v>
      </c>
      <c r="I64">
        <v>146</v>
      </c>
      <c r="J64" s="4" t="s">
        <v>76</v>
      </c>
      <c r="K64" s="9"/>
      <c r="L64" s="2">
        <f t="shared" si="9"/>
        <v>594</v>
      </c>
      <c r="M64" s="2">
        <f t="shared" si="0"/>
        <v>70</v>
      </c>
      <c r="N64" s="2" t="e">
        <f t="shared" si="1"/>
        <v>#VALUE!</v>
      </c>
      <c r="O64" s="12"/>
      <c r="P64" s="2">
        <f t="shared" si="2"/>
        <v>103</v>
      </c>
      <c r="Q64" s="2">
        <f t="shared" si="3"/>
        <v>146</v>
      </c>
      <c r="R64" s="2" t="e">
        <f t="shared" si="4"/>
        <v>#VALUE!</v>
      </c>
      <c r="T64" s="2">
        <f t="shared" si="10"/>
        <v>0</v>
      </c>
      <c r="U64" s="2">
        <f t="shared" si="5"/>
        <v>0</v>
      </c>
      <c r="V64" s="2" t="e">
        <f t="shared" si="6"/>
        <v>#VALUE!</v>
      </c>
      <c r="X64" s="2">
        <f t="shared" si="11"/>
        <v>0</v>
      </c>
      <c r="Y64" s="2">
        <f t="shared" si="7"/>
        <v>0</v>
      </c>
      <c r="Z64" s="2" t="e">
        <f t="shared" si="8"/>
        <v>#VALUE!</v>
      </c>
    </row>
    <row r="65" spans="1:26">
      <c r="A65" t="s">
        <v>64</v>
      </c>
      <c r="B65" s="4">
        <v>0</v>
      </c>
      <c r="C65" s="9"/>
      <c r="D65">
        <v>26</v>
      </c>
      <c r="E65">
        <v>18</v>
      </c>
      <c r="F65" s="4" t="s">
        <v>76</v>
      </c>
      <c r="G65" s="9"/>
      <c r="H65">
        <v>18</v>
      </c>
      <c r="I65">
        <v>8</v>
      </c>
      <c r="J65" s="4" t="s">
        <v>76</v>
      </c>
      <c r="K65" s="9"/>
      <c r="L65" s="2">
        <f t="shared" si="9"/>
        <v>0</v>
      </c>
      <c r="M65" s="2">
        <f t="shared" si="0"/>
        <v>0</v>
      </c>
      <c r="N65" s="2" t="e">
        <f t="shared" si="1"/>
        <v>#VALUE!</v>
      </c>
      <c r="O65" s="12"/>
      <c r="P65" s="2">
        <f t="shared" si="2"/>
        <v>0</v>
      </c>
      <c r="Q65" s="2">
        <f t="shared" si="3"/>
        <v>0</v>
      </c>
      <c r="R65" s="2" t="e">
        <f t="shared" si="4"/>
        <v>#VALUE!</v>
      </c>
      <c r="T65" s="2">
        <f t="shared" si="10"/>
        <v>26</v>
      </c>
      <c r="U65" s="2">
        <f t="shared" si="5"/>
        <v>18</v>
      </c>
      <c r="V65" s="2" t="e">
        <f t="shared" si="6"/>
        <v>#VALUE!</v>
      </c>
      <c r="X65" s="2">
        <f t="shared" si="11"/>
        <v>18</v>
      </c>
      <c r="Y65" s="2">
        <f t="shared" si="7"/>
        <v>8</v>
      </c>
      <c r="Z65" s="2" t="e">
        <f t="shared" si="8"/>
        <v>#VALUE!</v>
      </c>
    </row>
    <row r="66" spans="1:26">
      <c r="A66" t="s">
        <v>65</v>
      </c>
      <c r="B66" s="4">
        <v>0</v>
      </c>
      <c r="C66" s="9"/>
      <c r="D66">
        <v>67</v>
      </c>
      <c r="E66">
        <v>566</v>
      </c>
      <c r="F66" s="4" t="s">
        <v>76</v>
      </c>
      <c r="G66" s="9"/>
      <c r="H66">
        <v>19</v>
      </c>
      <c r="I66">
        <v>229</v>
      </c>
      <c r="J66">
        <v>14</v>
      </c>
      <c r="L66" s="2">
        <f t="shared" si="9"/>
        <v>0</v>
      </c>
      <c r="M66" s="2">
        <f t="shared" si="0"/>
        <v>0</v>
      </c>
      <c r="N66" s="2" t="e">
        <f t="shared" si="1"/>
        <v>#VALUE!</v>
      </c>
      <c r="O66" s="12"/>
      <c r="P66" s="2">
        <f t="shared" si="2"/>
        <v>0</v>
      </c>
      <c r="Q66" s="2">
        <f t="shared" si="3"/>
        <v>0</v>
      </c>
      <c r="R66" s="2">
        <f t="shared" si="4"/>
        <v>0</v>
      </c>
      <c r="T66" s="2">
        <f t="shared" si="10"/>
        <v>67</v>
      </c>
      <c r="U66" s="2">
        <f t="shared" si="5"/>
        <v>566</v>
      </c>
      <c r="V66" s="2" t="e">
        <f t="shared" si="6"/>
        <v>#VALUE!</v>
      </c>
      <c r="X66" s="2">
        <f t="shared" si="11"/>
        <v>19</v>
      </c>
      <c r="Y66" s="2">
        <f t="shared" si="7"/>
        <v>229</v>
      </c>
      <c r="Z66" s="2">
        <f t="shared" si="8"/>
        <v>14</v>
      </c>
    </row>
    <row r="67" spans="1:26">
      <c r="A67" t="s">
        <v>66</v>
      </c>
      <c r="B67" s="4">
        <v>0</v>
      </c>
      <c r="C67" s="9"/>
      <c r="D67" s="2">
        <v>1404</v>
      </c>
      <c r="E67" s="2">
        <v>11292</v>
      </c>
      <c r="F67">
        <v>72</v>
      </c>
      <c r="H67" s="2">
        <v>45055</v>
      </c>
      <c r="I67" s="2">
        <v>1741</v>
      </c>
      <c r="J67">
        <v>311</v>
      </c>
      <c r="L67" s="2">
        <f t="shared" si="9"/>
        <v>0</v>
      </c>
      <c r="M67" s="2">
        <f t="shared" ref="M67:M68" si="12">$B67*E67</f>
        <v>0</v>
      </c>
      <c r="N67" s="2">
        <f t="shared" ref="N67:N68" si="13">$B67*F67</f>
        <v>0</v>
      </c>
      <c r="O67" s="12"/>
      <c r="P67" s="2">
        <f t="shared" ref="P67:P68" si="14">$B67*H67</f>
        <v>0</v>
      </c>
      <c r="Q67" s="2">
        <f t="shared" ref="Q67:Q68" si="15">$B67*I67</f>
        <v>0</v>
      </c>
      <c r="R67" s="2">
        <f t="shared" ref="R67:R68" si="16">$B67*J67</f>
        <v>0</v>
      </c>
      <c r="T67" s="2">
        <f t="shared" si="10"/>
        <v>1404</v>
      </c>
      <c r="U67" s="2">
        <f t="shared" ref="U67:U68" si="17">(1-$B67)*E67</f>
        <v>11292</v>
      </c>
      <c r="V67" s="2">
        <f t="shared" ref="V67:V68" si="18">(1-$B67)*F67</f>
        <v>72</v>
      </c>
      <c r="X67" s="2">
        <f t="shared" si="11"/>
        <v>45055</v>
      </c>
      <c r="Y67" s="2">
        <f t="shared" ref="Y67:Y68" si="19">(1-$B67)*I67</f>
        <v>1741</v>
      </c>
      <c r="Z67" s="2">
        <f t="shared" ref="Z67:Z68" si="20">(1-$B67)*J67</f>
        <v>311</v>
      </c>
    </row>
    <row r="68" spans="1:26">
      <c r="A68" t="s">
        <v>67</v>
      </c>
      <c r="B68" s="4">
        <v>0</v>
      </c>
      <c r="C68" s="9"/>
      <c r="D68" s="2">
        <v>4464</v>
      </c>
      <c r="E68">
        <v>116</v>
      </c>
      <c r="F68" s="4" t="s">
        <v>76</v>
      </c>
      <c r="G68" s="9"/>
      <c r="H68">
        <v>611</v>
      </c>
      <c r="I68">
        <v>734</v>
      </c>
      <c r="J68" s="4" t="s">
        <v>76</v>
      </c>
      <c r="K68" s="9"/>
      <c r="L68" s="2">
        <f t="shared" ref="L68" si="21">$B68*D68</f>
        <v>0</v>
      </c>
      <c r="M68" s="2">
        <f t="shared" si="12"/>
        <v>0</v>
      </c>
      <c r="N68" s="2" t="e">
        <f t="shared" si="13"/>
        <v>#VALUE!</v>
      </c>
      <c r="O68" s="12"/>
      <c r="P68" s="2">
        <f t="shared" si="14"/>
        <v>0</v>
      </c>
      <c r="Q68" s="2">
        <f t="shared" si="15"/>
        <v>0</v>
      </c>
      <c r="R68" s="2" t="e">
        <f t="shared" si="16"/>
        <v>#VALUE!</v>
      </c>
      <c r="T68" s="2">
        <f t="shared" ref="T68" si="22">(1-$B68)*D68</f>
        <v>4464</v>
      </c>
      <c r="U68" s="2">
        <f t="shared" si="17"/>
        <v>116</v>
      </c>
      <c r="V68" s="2" t="e">
        <f t="shared" si="18"/>
        <v>#VALUE!</v>
      </c>
      <c r="X68" s="2">
        <f t="shared" ref="X68" si="23">(1-$B68)*H68</f>
        <v>611</v>
      </c>
      <c r="Y68" s="2">
        <f t="shared" si="19"/>
        <v>734</v>
      </c>
      <c r="Z68" s="2" t="e">
        <f t="shared" si="20"/>
        <v>#VALUE!</v>
      </c>
    </row>
    <row r="69" spans="1:26">
      <c r="B69" s="4"/>
      <c r="C69" s="9"/>
      <c r="D69" s="2"/>
      <c r="F69" s="4"/>
      <c r="G69" s="9"/>
      <c r="J69" s="4"/>
      <c r="K69" s="9"/>
    </row>
    <row r="70" spans="1:26">
      <c r="A70" t="s">
        <v>68</v>
      </c>
      <c r="B70" s="4"/>
      <c r="C70" s="9"/>
      <c r="D70" s="2">
        <v>3982348</v>
      </c>
      <c r="E70" s="2">
        <v>1187493</v>
      </c>
      <c r="F70" s="2">
        <v>11201</v>
      </c>
      <c r="G70" s="12"/>
      <c r="H70" s="2">
        <v>1022893</v>
      </c>
      <c r="I70" s="2">
        <v>466645</v>
      </c>
      <c r="J70" s="2">
        <v>7776</v>
      </c>
      <c r="K70" s="12"/>
      <c r="L70" s="2">
        <f>_xlfn.AGGREGATE(9,6,L3:L68)</f>
        <v>1717760</v>
      </c>
      <c r="M70" s="2">
        <f>_xlfn.AGGREGATE(9,6,M3:M68)</f>
        <v>616561</v>
      </c>
      <c r="N70" s="2">
        <f>_xlfn.AGGREGATE(9,6,N3:N68)</f>
        <v>4480</v>
      </c>
      <c r="O70" s="12"/>
      <c r="P70" s="2">
        <f>_xlfn.AGGREGATE(9,6,P3:P68)</f>
        <v>467531</v>
      </c>
      <c r="Q70" s="2">
        <f>_xlfn.AGGREGATE(9,6,Q3:Q68)</f>
        <v>232365</v>
      </c>
      <c r="R70" s="2">
        <f>_xlfn.AGGREGATE(9,6,R3:R68)</f>
        <v>4033</v>
      </c>
      <c r="T70" s="2">
        <f>_xlfn.AGGREGATE(9,6,T3:T68)</f>
        <v>2264588</v>
      </c>
      <c r="U70" s="2">
        <f>_xlfn.AGGREGATE(9,6,U3:U68)</f>
        <v>570932</v>
      </c>
      <c r="V70" s="2">
        <f>_xlfn.AGGREGATE(9,6,V3:V68)</f>
        <v>6721</v>
      </c>
      <c r="X70" s="2">
        <f>_xlfn.AGGREGATE(9,6,X3:X68)</f>
        <v>555362</v>
      </c>
      <c r="Y70" s="2">
        <f>_xlfn.AGGREGATE(9,6,Y3:Y68)</f>
        <v>234280</v>
      </c>
      <c r="Z70" s="2">
        <f>_xlfn.AGGREGATE(9,6,Z3:Z68)</f>
        <v>3743</v>
      </c>
    </row>
    <row r="72" spans="1:26">
      <c r="A72" s="1" t="s">
        <v>78</v>
      </c>
      <c r="B72" s="1"/>
      <c r="C72" s="8"/>
      <c r="D72" s="6">
        <f>SUM(D3:D68)</f>
        <v>3982348</v>
      </c>
      <c r="E72" s="6">
        <f>SUM(E3:E68)</f>
        <v>1187493</v>
      </c>
      <c r="F72" s="6">
        <f>SUM(F3:F68)</f>
        <v>11201</v>
      </c>
      <c r="G72" s="12"/>
      <c r="H72" s="6">
        <f>SUM(H3:H68)</f>
        <v>1022893</v>
      </c>
      <c r="I72" s="6">
        <f>SUM(I3:I68)</f>
        <v>466645</v>
      </c>
      <c r="J72" s="6">
        <f>SUM(J3:J68)</f>
        <v>7776</v>
      </c>
      <c r="K72" s="12"/>
      <c r="L72" s="2"/>
      <c r="M72" s="2"/>
      <c r="N72" s="2"/>
      <c r="P72" s="2"/>
      <c r="Q72" s="2"/>
      <c r="R72" s="2"/>
    </row>
    <row r="73" spans="1:26">
      <c r="D73" s="6">
        <f>D70-D72</f>
        <v>0</v>
      </c>
      <c r="E73" s="6">
        <f>E70-E72</f>
        <v>0</v>
      </c>
      <c r="F73" s="6">
        <f>F70-F72</f>
        <v>0</v>
      </c>
      <c r="G73" s="12"/>
      <c r="H73" s="6">
        <f>H70-H72</f>
        <v>0</v>
      </c>
      <c r="I73" s="6">
        <f>I70-I72</f>
        <v>0</v>
      </c>
      <c r="J73" s="6">
        <f>J70-J72</f>
        <v>0</v>
      </c>
      <c r="K73" s="12"/>
      <c r="L73" s="2"/>
    </row>
    <row r="75" spans="1:26">
      <c r="D75" s="6">
        <f>D70-L70-T70</f>
        <v>0</v>
      </c>
      <c r="E75" s="6">
        <f>E70-M70-U70</f>
        <v>0</v>
      </c>
      <c r="F75" s="6">
        <f>F70-N70-V70</f>
        <v>0</v>
      </c>
      <c r="H75" s="6">
        <f>H70-P70-X70</f>
        <v>0</v>
      </c>
      <c r="I75" s="6">
        <f>I70-Q70-Y70</f>
        <v>0</v>
      </c>
      <c r="J75" s="6">
        <f>J70-R70-Z70</f>
        <v>0</v>
      </c>
    </row>
  </sheetData>
  <mergeCells count="6">
    <mergeCell ref="X1:Z1"/>
    <mergeCell ref="D1:F1"/>
    <mergeCell ref="H1:J1"/>
    <mergeCell ref="L1:N1"/>
    <mergeCell ref="P1:R1"/>
    <mergeCell ref="T1: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37D7E-9C31-4234-90EE-424756618563}">
  <dimension ref="A1:K11"/>
  <sheetViews>
    <sheetView workbookViewId="0">
      <selection activeCell="H10" sqref="H10"/>
    </sheetView>
  </sheetViews>
  <sheetFormatPr defaultRowHeight="14.4"/>
  <cols>
    <col min="1" max="1" width="33.47265625" customWidth="1"/>
    <col min="2" max="2" width="6.578125" style="7" customWidth="1"/>
    <col min="3" max="3" width="21.89453125" customWidth="1"/>
    <col min="7" max="7" width="8.83984375" style="7"/>
  </cols>
  <sheetData>
    <row r="1" spans="1:11">
      <c r="C1" s="32" t="s">
        <v>88</v>
      </c>
      <c r="D1" s="32"/>
      <c r="E1" s="32"/>
      <c r="F1" s="5"/>
      <c r="G1" s="8"/>
      <c r="H1" s="32" t="s">
        <v>89</v>
      </c>
      <c r="I1" s="32"/>
      <c r="J1" s="32"/>
    </row>
    <row r="2" spans="1:11" ht="28.8">
      <c r="A2" s="1" t="s">
        <v>87</v>
      </c>
      <c r="C2" s="3" t="s">
        <v>69</v>
      </c>
      <c r="D2" s="3" t="s">
        <v>70</v>
      </c>
      <c r="E2" s="3" t="s">
        <v>77</v>
      </c>
      <c r="F2" s="3" t="s">
        <v>94</v>
      </c>
      <c r="H2" s="3" t="s">
        <v>69</v>
      </c>
      <c r="I2" s="3" t="s">
        <v>70</v>
      </c>
      <c r="J2" s="3" t="s">
        <v>77</v>
      </c>
      <c r="K2" s="3" t="s">
        <v>95</v>
      </c>
    </row>
    <row r="4" spans="1:11">
      <c r="A4" t="s">
        <v>91</v>
      </c>
      <c r="C4" s="2">
        <v>2731476</v>
      </c>
      <c r="D4" s="2">
        <v>729887</v>
      </c>
      <c r="E4" s="2">
        <v>5555</v>
      </c>
      <c r="F4" s="2">
        <f t="shared" ref="F4:F5" si="0">SUM(C4:E4)</f>
        <v>3466918</v>
      </c>
      <c r="G4" s="12"/>
      <c r="H4" s="2">
        <v>604865</v>
      </c>
      <c r="I4" s="2">
        <v>257713</v>
      </c>
      <c r="J4" s="2">
        <v>5636</v>
      </c>
      <c r="K4" s="2">
        <f t="shared" ref="K4:K5" si="1">SUM(H4:J4)</f>
        <v>868214</v>
      </c>
    </row>
    <row r="5" spans="1:11">
      <c r="A5" t="s">
        <v>92</v>
      </c>
      <c r="C5" s="2">
        <v>1064508</v>
      </c>
      <c r="D5" s="2">
        <v>410253</v>
      </c>
      <c r="E5" s="2">
        <v>5609</v>
      </c>
      <c r="F5" s="2">
        <f t="shared" si="0"/>
        <v>1480370</v>
      </c>
      <c r="G5" s="12"/>
      <c r="H5" s="2">
        <v>264300</v>
      </c>
      <c r="I5" s="2">
        <v>169820</v>
      </c>
      <c r="J5" s="2">
        <v>2111</v>
      </c>
      <c r="K5" s="2">
        <f t="shared" si="1"/>
        <v>436231</v>
      </c>
    </row>
    <row r="6" spans="1:11">
      <c r="A6" t="s">
        <v>90</v>
      </c>
      <c r="C6" s="2">
        <v>175659</v>
      </c>
      <c r="D6" s="2">
        <v>45518</v>
      </c>
      <c r="E6" s="2">
        <v>37</v>
      </c>
      <c r="F6" s="2">
        <f>SUM(C6:E6)</f>
        <v>221214</v>
      </c>
      <c r="G6" s="12"/>
      <c r="H6" s="2">
        <v>58696</v>
      </c>
      <c r="I6" s="2">
        <v>21130</v>
      </c>
      <c r="J6" s="2">
        <v>28</v>
      </c>
      <c r="K6" s="2">
        <f>SUM(H6:J6)</f>
        <v>79854</v>
      </c>
    </row>
    <row r="7" spans="1:11">
      <c r="C7" s="2"/>
      <c r="D7" s="2"/>
      <c r="E7" s="2"/>
      <c r="F7" s="2"/>
      <c r="G7" s="12"/>
      <c r="H7" s="2"/>
      <c r="I7" s="2"/>
      <c r="J7" s="2"/>
    </row>
    <row r="8" spans="1:11">
      <c r="A8" t="s">
        <v>93</v>
      </c>
      <c r="C8" s="2">
        <f>SUM(C4:C6)</f>
        <v>3971643</v>
      </c>
      <c r="D8" s="2">
        <f>SUM(D4:D6)</f>
        <v>1185658</v>
      </c>
      <c r="E8" s="2">
        <f>SUM(E4:E6)</f>
        <v>11201</v>
      </c>
      <c r="F8" s="2">
        <f>SUM(F4:F6)</f>
        <v>5168502</v>
      </c>
      <c r="G8" s="12"/>
      <c r="H8" s="2">
        <f>SUM(H4:H6)</f>
        <v>927861</v>
      </c>
      <c r="I8" s="2">
        <f>SUM(I4:I6)</f>
        <v>448663</v>
      </c>
      <c r="J8" s="2">
        <f>SUM(J4:J6)</f>
        <v>7775</v>
      </c>
      <c r="K8" s="2">
        <f>SUM(K4:K6)</f>
        <v>1384299</v>
      </c>
    </row>
    <row r="10" spans="1:11">
      <c r="A10" t="s">
        <v>108</v>
      </c>
      <c r="C10" s="2">
        <f>C4+C6</f>
        <v>2907135</v>
      </c>
      <c r="D10" s="2">
        <f>D4+D6</f>
        <v>775405</v>
      </c>
      <c r="E10" s="2">
        <f>E4+E6</f>
        <v>5592</v>
      </c>
      <c r="F10" s="2">
        <f>F4+F6</f>
        <v>3688132</v>
      </c>
      <c r="H10" s="2">
        <f>H4+H6</f>
        <v>663561</v>
      </c>
      <c r="I10" s="2">
        <f>I4+I6</f>
        <v>278843</v>
      </c>
      <c r="J10" s="2">
        <f>J4+J6</f>
        <v>5664</v>
      </c>
      <c r="K10" s="2">
        <f>K4+K6</f>
        <v>948068</v>
      </c>
    </row>
    <row r="11" spans="1:11">
      <c r="A11" t="s">
        <v>96</v>
      </c>
      <c r="C11" s="15">
        <f>100*(C4+C6)/C8</f>
        <v>73.197288880193909</v>
      </c>
      <c r="D11" s="15">
        <f>100*(D4+D6)/D8</f>
        <v>65.398706878374711</v>
      </c>
      <c r="E11" s="15">
        <f>100*(E4+E6)/E8</f>
        <v>49.924113918400145</v>
      </c>
      <c r="F11" s="15">
        <f>100*(F4+F6)/F8</f>
        <v>71.357851849530093</v>
      </c>
      <c r="G11" s="16"/>
      <c r="H11" s="15">
        <f>100*(H4+H6)/H8</f>
        <v>71.515129960198777</v>
      </c>
      <c r="I11" s="15">
        <f>100*(I4+I6)/I8</f>
        <v>62.149764968361552</v>
      </c>
      <c r="J11" s="15">
        <f>100*(J4+J6)/J8</f>
        <v>72.848874598070736</v>
      </c>
      <c r="K11" s="15">
        <f>100*(K4+K6)/K8</f>
        <v>68.487227109172224</v>
      </c>
    </row>
  </sheetData>
  <mergeCells count="2">
    <mergeCell ref="C1:E1"/>
    <mergeCell ref="H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07872-487D-4341-B10A-80CCECB6B21E}">
  <dimension ref="A1:P6"/>
  <sheetViews>
    <sheetView workbookViewId="0">
      <selection activeCell="R12" sqref="R12"/>
    </sheetView>
  </sheetViews>
  <sheetFormatPr defaultRowHeight="14.4"/>
  <cols>
    <col min="1" max="1" width="9.26171875" bestFit="1" customWidth="1"/>
    <col min="2" max="2" width="5.734375" bestFit="1" customWidth="1"/>
    <col min="3" max="3" width="12.5234375" style="7" customWidth="1"/>
    <col min="4" max="4" width="16.3671875" bestFit="1" customWidth="1"/>
    <col min="5" max="5" width="15.578125" bestFit="1" customWidth="1"/>
    <col min="6" max="6" width="10.89453125" bestFit="1" customWidth="1"/>
    <col min="7" max="7" width="13.47265625" style="7" customWidth="1"/>
    <col min="8" max="8" width="23.20703125" bestFit="1" customWidth="1"/>
    <col min="9" max="9" width="22.15625" bestFit="1" customWidth="1"/>
    <col min="10" max="10" width="18.3671875" bestFit="1" customWidth="1"/>
    <col min="11" max="11" width="16.5234375" bestFit="1" customWidth="1"/>
    <col min="12" max="12" width="8.47265625" bestFit="1" customWidth="1"/>
    <col min="13" max="13" width="8.83984375" style="7"/>
    <col min="14" max="14" width="13.47265625" bestFit="1" customWidth="1"/>
    <col min="15" max="15" width="6.15625" bestFit="1" customWidth="1"/>
  </cols>
  <sheetData>
    <row r="1" spans="1:16" ht="57.6">
      <c r="A1" s="17" t="s">
        <v>72</v>
      </c>
      <c r="B1" s="18" t="s">
        <v>97</v>
      </c>
      <c r="C1" s="19"/>
      <c r="D1" s="18" t="s">
        <v>98</v>
      </c>
      <c r="E1" s="18" t="s">
        <v>99</v>
      </c>
      <c r="F1" s="18" t="s">
        <v>100</v>
      </c>
      <c r="G1" s="19"/>
      <c r="H1" s="18" t="s">
        <v>101</v>
      </c>
      <c r="I1" s="18" t="s">
        <v>102</v>
      </c>
      <c r="J1" s="18" t="s">
        <v>103</v>
      </c>
      <c r="K1" s="18" t="s">
        <v>104</v>
      </c>
      <c r="L1" s="18" t="s">
        <v>105</v>
      </c>
      <c r="M1" s="20"/>
      <c r="N1" s="18" t="s">
        <v>106</v>
      </c>
      <c r="O1" s="17" t="s">
        <v>107</v>
      </c>
      <c r="P1" s="17"/>
    </row>
    <row r="2" spans="1:16">
      <c r="A2" s="17"/>
      <c r="B2" s="18"/>
      <c r="C2" s="19"/>
      <c r="D2" s="18"/>
      <c r="E2" s="17"/>
      <c r="F2" s="17"/>
      <c r="G2" s="20"/>
      <c r="H2" s="17"/>
      <c r="I2" s="17"/>
      <c r="J2" s="17"/>
      <c r="K2" s="17"/>
      <c r="L2" s="17"/>
      <c r="M2" s="20"/>
      <c r="N2" s="17"/>
      <c r="O2" s="17"/>
      <c r="P2" s="17"/>
    </row>
    <row r="3" spans="1:16">
      <c r="A3" t="s">
        <v>69</v>
      </c>
      <c r="B3">
        <v>15</v>
      </c>
      <c r="D3" s="2">
        <f>исход!T70</f>
        <v>2264588</v>
      </c>
      <c r="E3" s="21">
        <f>направления!C11</f>
        <v>73.197288880193909</v>
      </c>
      <c r="F3" s="2">
        <f>D3*E3/100</f>
        <v>1657617.0203062058</v>
      </c>
      <c r="H3" s="2">
        <f>направления!H10</f>
        <v>663561</v>
      </c>
      <c r="I3" s="2">
        <f>исход!H70</f>
        <v>1022893</v>
      </c>
      <c r="J3" s="2">
        <f>исход!X70</f>
        <v>555362</v>
      </c>
      <c r="K3" s="21">
        <f>100*J3/I3</f>
        <v>54.29326430037159</v>
      </c>
      <c r="L3" s="2">
        <f>K3*H3/100</f>
        <v>360268.92752418877</v>
      </c>
      <c r="N3" s="2">
        <f>F3-L3</f>
        <v>1297348.0927820171</v>
      </c>
      <c r="O3" s="2">
        <f>N3/B3</f>
        <v>86489.872852134475</v>
      </c>
    </row>
    <row r="4" spans="1:16">
      <c r="A4" t="s">
        <v>70</v>
      </c>
      <c r="B4">
        <v>5</v>
      </c>
      <c r="D4" s="2">
        <f>исход!U70</f>
        <v>570932</v>
      </c>
      <c r="E4" s="21">
        <f>направления!D11</f>
        <v>65.398706878374711</v>
      </c>
      <c r="F4" s="2">
        <f t="shared" ref="F4:F6" si="0">D4*E4/100</f>
        <v>373382.14515484229</v>
      </c>
      <c r="H4" s="2">
        <f>направления!I10</f>
        <v>278843</v>
      </c>
      <c r="I4" s="2">
        <f>исход!I70</f>
        <v>466645</v>
      </c>
      <c r="J4" s="2">
        <f>исход!Y70</f>
        <v>234280</v>
      </c>
      <c r="K4" s="21">
        <f t="shared" ref="K4:K6" si="1">100*J4/I4</f>
        <v>50.205188098018837</v>
      </c>
      <c r="L4" s="2">
        <f t="shared" ref="L4:L6" si="2">K4*H4/100</f>
        <v>139993.65264815866</v>
      </c>
      <c r="N4" s="2">
        <f t="shared" ref="N4:N6" si="3">F4-L4</f>
        <v>233388.49250668363</v>
      </c>
      <c r="O4" s="2">
        <f t="shared" ref="O4:O6" si="4">N4/B4</f>
        <v>46677.698501336723</v>
      </c>
    </row>
    <row r="5" spans="1:16">
      <c r="A5">
        <v>1916</v>
      </c>
      <c r="B5">
        <v>1</v>
      </c>
      <c r="D5" s="2">
        <f>исход!V70</f>
        <v>6721</v>
      </c>
      <c r="E5" s="21">
        <f>направления!E11</f>
        <v>49.924113918400145</v>
      </c>
      <c r="F5" s="2">
        <f t="shared" si="0"/>
        <v>3355.3996964556736</v>
      </c>
      <c r="H5" s="2">
        <f>направления!J10</f>
        <v>5664</v>
      </c>
      <c r="I5" s="2">
        <f>исход!J70</f>
        <v>7776</v>
      </c>
      <c r="J5" s="2">
        <f>исход!Z70</f>
        <v>3743</v>
      </c>
      <c r="K5" s="21">
        <f t="shared" si="1"/>
        <v>48.135288065843625</v>
      </c>
      <c r="L5" s="2">
        <f t="shared" si="2"/>
        <v>2726.3827160493834</v>
      </c>
      <c r="N5" s="2">
        <f t="shared" si="3"/>
        <v>629.01698040629026</v>
      </c>
      <c r="O5" s="2">
        <f t="shared" si="4"/>
        <v>629.01698040629026</v>
      </c>
    </row>
    <row r="6" spans="1:16">
      <c r="A6" t="s">
        <v>94</v>
      </c>
      <c r="B6">
        <v>21</v>
      </c>
      <c r="D6" s="2">
        <f>SUM(D3:D5)</f>
        <v>2842241</v>
      </c>
      <c r="E6" s="21">
        <f>направления!F11</f>
        <v>71.357851849530093</v>
      </c>
      <c r="F6" s="2">
        <f t="shared" si="0"/>
        <v>2028162.1219866024</v>
      </c>
      <c r="H6" s="2">
        <f>направления!K10</f>
        <v>948068</v>
      </c>
      <c r="I6" s="2">
        <f>SUM(I3:I5)</f>
        <v>1497314</v>
      </c>
      <c r="J6" s="2">
        <f>SUM(J3:J5)</f>
        <v>793385</v>
      </c>
      <c r="K6" s="21">
        <f t="shared" si="1"/>
        <v>52.98721577437999</v>
      </c>
      <c r="L6" s="2">
        <f t="shared" si="2"/>
        <v>502354.8368478489</v>
      </c>
      <c r="N6" s="2">
        <f t="shared" si="3"/>
        <v>1525807.2851387535</v>
      </c>
      <c r="O6" s="2">
        <f t="shared" si="4"/>
        <v>72657.489768512067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4790B-7936-407E-A955-9B53542996BA}">
  <dimension ref="A1:F7"/>
  <sheetViews>
    <sheetView workbookViewId="0">
      <selection sqref="A1:B6"/>
    </sheetView>
  </sheetViews>
  <sheetFormatPr defaultRowHeight="14.4"/>
  <sheetData>
    <row r="1" spans="1:6">
      <c r="A1" s="1" t="s">
        <v>109</v>
      </c>
      <c r="B1" s="1" t="s">
        <v>112</v>
      </c>
      <c r="E1" s="1" t="s">
        <v>110</v>
      </c>
      <c r="F1" t="s">
        <v>111</v>
      </c>
    </row>
    <row r="2" spans="1:6">
      <c r="A2">
        <v>1911</v>
      </c>
      <c r="B2" s="2">
        <f>$B$7*F2</f>
        <v>64830.555555555555</v>
      </c>
      <c r="E2">
        <v>1</v>
      </c>
      <c r="F2">
        <f>5*E2/$E$7</f>
        <v>1.3888888888888888</v>
      </c>
    </row>
    <row r="3" spans="1:6">
      <c r="A3">
        <v>1912</v>
      </c>
      <c r="B3" s="2">
        <f t="shared" ref="B3:B6" si="0">$B$7*F3</f>
        <v>64830.555555555555</v>
      </c>
      <c r="E3">
        <v>1</v>
      </c>
      <c r="F3">
        <f t="shared" ref="F3:F6" si="1">5*E3/$E$7</f>
        <v>1.3888888888888888</v>
      </c>
    </row>
    <row r="4" spans="1:6">
      <c r="A4">
        <v>1913</v>
      </c>
      <c r="B4" s="2">
        <f t="shared" si="0"/>
        <v>64830.555555555555</v>
      </c>
      <c r="E4">
        <v>1</v>
      </c>
      <c r="F4">
        <f t="shared" si="1"/>
        <v>1.3888888888888888</v>
      </c>
    </row>
    <row r="5" spans="1:6">
      <c r="A5">
        <v>1914</v>
      </c>
      <c r="B5" s="2">
        <f t="shared" si="0"/>
        <v>38898.333333333328</v>
      </c>
      <c r="E5">
        <v>0.6</v>
      </c>
      <c r="F5">
        <f t="shared" si="1"/>
        <v>0.83333333333333326</v>
      </c>
    </row>
    <row r="6" spans="1:6">
      <c r="A6">
        <v>1915</v>
      </c>
      <c r="B6" s="2">
        <f t="shared" si="0"/>
        <v>0</v>
      </c>
      <c r="E6">
        <v>0</v>
      </c>
      <c r="F6">
        <f t="shared" si="1"/>
        <v>0</v>
      </c>
    </row>
    <row r="7" spans="1:6">
      <c r="A7" t="s">
        <v>93</v>
      </c>
      <c r="B7" s="2">
        <v>46678</v>
      </c>
      <c r="E7">
        <f>SUM(E2:E6)</f>
        <v>3.6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D6C0B-4D47-4404-9463-E5E3F5EDE31F}">
  <dimension ref="A1:H74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I1" sqref="I1"/>
    </sheetView>
  </sheetViews>
  <sheetFormatPr defaultRowHeight="14.4"/>
  <cols>
    <col min="1" max="1" width="28.734375" bestFit="1" customWidth="1"/>
    <col min="2" max="3" width="8.62890625" bestFit="1" customWidth="1"/>
    <col min="4" max="4" width="7.1015625" customWidth="1"/>
    <col min="5" max="5" width="6.15625" style="7" customWidth="1"/>
    <col min="6" max="6" width="10.62890625" customWidth="1"/>
    <col min="7" max="8" width="10.20703125" customWidth="1"/>
  </cols>
  <sheetData>
    <row r="1" spans="1:8" ht="43.2">
      <c r="A1" s="28" t="s">
        <v>71</v>
      </c>
      <c r="B1" s="29" t="s">
        <v>136</v>
      </c>
      <c r="C1" s="29" t="s">
        <v>137</v>
      </c>
      <c r="D1" s="29" t="s">
        <v>140</v>
      </c>
      <c r="E1" s="19"/>
      <c r="F1" s="29" t="s">
        <v>141</v>
      </c>
      <c r="G1" s="29" t="s">
        <v>135</v>
      </c>
      <c r="H1" s="29" t="s">
        <v>139</v>
      </c>
    </row>
    <row r="2" spans="1:8">
      <c r="A2" t="s">
        <v>3</v>
      </c>
      <c r="B2" s="2">
        <v>1757</v>
      </c>
      <c r="C2" s="2">
        <v>1215</v>
      </c>
      <c r="D2">
        <v>10</v>
      </c>
      <c r="F2" s="2">
        <v>1003</v>
      </c>
      <c r="G2">
        <v>584</v>
      </c>
      <c r="H2">
        <v>17</v>
      </c>
    </row>
    <row r="3" spans="1:8">
      <c r="A3" t="s">
        <v>4</v>
      </c>
      <c r="B3" s="2">
        <v>47824</v>
      </c>
      <c r="C3" s="2">
        <v>16876</v>
      </c>
      <c r="D3">
        <v>108</v>
      </c>
      <c r="F3" s="2">
        <v>16775</v>
      </c>
      <c r="G3" s="2">
        <v>12807</v>
      </c>
      <c r="H3">
        <v>415</v>
      </c>
    </row>
    <row r="4" spans="1:8">
      <c r="A4" t="s">
        <v>5</v>
      </c>
      <c r="B4" s="2">
        <v>42667</v>
      </c>
      <c r="C4" s="2">
        <v>4536</v>
      </c>
      <c r="D4">
        <v>470</v>
      </c>
      <c r="F4" s="2">
        <v>10152</v>
      </c>
      <c r="G4" s="2">
        <v>1660</v>
      </c>
      <c r="H4">
        <v>6</v>
      </c>
    </row>
    <row r="5" spans="1:8">
      <c r="A5" t="s">
        <v>6</v>
      </c>
      <c r="B5" s="2">
        <v>160611</v>
      </c>
      <c r="C5" s="2">
        <v>18357</v>
      </c>
      <c r="D5">
        <v>216</v>
      </c>
      <c r="F5" s="2">
        <v>33679</v>
      </c>
      <c r="G5" s="2">
        <v>5803</v>
      </c>
      <c r="H5">
        <v>8</v>
      </c>
    </row>
    <row r="6" spans="1:8">
      <c r="A6" t="s">
        <v>7</v>
      </c>
      <c r="B6" s="2">
        <v>1700</v>
      </c>
      <c r="C6">
        <v>544</v>
      </c>
      <c r="D6">
        <v>8</v>
      </c>
      <c r="F6">
        <v>841</v>
      </c>
      <c r="G6">
        <v>312</v>
      </c>
      <c r="H6">
        <v>1</v>
      </c>
    </row>
    <row r="7" spans="1:8">
      <c r="A7" t="s">
        <v>8</v>
      </c>
      <c r="B7" s="2">
        <v>16974</v>
      </c>
      <c r="C7" s="2">
        <v>3125</v>
      </c>
      <c r="D7">
        <v>203</v>
      </c>
      <c r="F7" s="2">
        <v>2743</v>
      </c>
      <c r="G7" s="2">
        <v>1087</v>
      </c>
      <c r="H7">
        <v>11</v>
      </c>
    </row>
    <row r="8" spans="1:8">
      <c r="A8" t="s">
        <v>9</v>
      </c>
      <c r="B8" s="2">
        <v>59422</v>
      </c>
      <c r="C8" s="2">
        <v>17389</v>
      </c>
      <c r="D8">
        <v>88</v>
      </c>
      <c r="F8" s="2">
        <v>15071</v>
      </c>
      <c r="G8" s="2">
        <v>7136</v>
      </c>
      <c r="H8">
        <v>116</v>
      </c>
    </row>
    <row r="9" spans="1:8">
      <c r="A9" t="s">
        <v>10</v>
      </c>
      <c r="B9" s="2">
        <v>212332</v>
      </c>
      <c r="C9" s="2">
        <v>54064</v>
      </c>
      <c r="D9">
        <v>577</v>
      </c>
      <c r="F9" s="2">
        <v>59901</v>
      </c>
      <c r="G9" s="2">
        <v>24961</v>
      </c>
      <c r="H9">
        <v>621</v>
      </c>
    </row>
    <row r="10" spans="1:8">
      <c r="A10" t="s">
        <v>11</v>
      </c>
      <c r="B10" s="2">
        <v>94489</v>
      </c>
      <c r="C10" s="2">
        <v>71579</v>
      </c>
      <c r="D10">
        <v>449</v>
      </c>
      <c r="F10" s="2">
        <v>25182</v>
      </c>
      <c r="G10" s="2">
        <v>23126</v>
      </c>
      <c r="H10">
        <v>212</v>
      </c>
    </row>
    <row r="11" spans="1:8">
      <c r="A11" t="s">
        <v>12</v>
      </c>
      <c r="B11" s="2">
        <v>30721</v>
      </c>
      <c r="C11" s="2">
        <v>5122</v>
      </c>
      <c r="D11">
        <v>175</v>
      </c>
      <c r="F11" s="2">
        <v>8484</v>
      </c>
      <c r="G11" s="2">
        <v>1518</v>
      </c>
      <c r="H11">
        <v>7</v>
      </c>
    </row>
    <row r="12" spans="1:8">
      <c r="A12" t="s">
        <v>13</v>
      </c>
      <c r="B12" s="2">
        <v>45685</v>
      </c>
      <c r="C12" s="2">
        <v>20774</v>
      </c>
      <c r="D12">
        <v>185</v>
      </c>
      <c r="F12" s="2">
        <v>12102</v>
      </c>
      <c r="G12" s="2">
        <v>8639</v>
      </c>
      <c r="H12">
        <v>246</v>
      </c>
    </row>
    <row r="13" spans="1:8">
      <c r="A13" t="s">
        <v>75</v>
      </c>
      <c r="B13" s="2">
        <v>176862</v>
      </c>
      <c r="C13" s="2">
        <v>83756</v>
      </c>
      <c r="D13" s="2">
        <v>1543</v>
      </c>
      <c r="E13" s="12"/>
      <c r="F13" s="2">
        <v>40177</v>
      </c>
      <c r="G13" s="2">
        <v>31357</v>
      </c>
      <c r="H13">
        <v>466</v>
      </c>
    </row>
    <row r="14" spans="1:8">
      <c r="A14" t="s">
        <v>14</v>
      </c>
      <c r="B14" s="2">
        <v>26815</v>
      </c>
      <c r="C14" s="2">
        <v>33341</v>
      </c>
      <c r="D14">
        <v>335</v>
      </c>
      <c r="F14" s="2">
        <v>7597</v>
      </c>
      <c r="G14" s="2">
        <v>9898</v>
      </c>
      <c r="H14">
        <v>161</v>
      </c>
    </row>
    <row r="15" spans="1:8">
      <c r="A15" t="s">
        <v>15</v>
      </c>
      <c r="B15" s="2">
        <v>30926</v>
      </c>
      <c r="C15" s="2">
        <v>2179</v>
      </c>
      <c r="D15">
        <v>65</v>
      </c>
      <c r="F15" s="2">
        <v>5257</v>
      </c>
      <c r="G15" s="2">
        <v>1409</v>
      </c>
      <c r="H15">
        <v>29</v>
      </c>
    </row>
    <row r="16" spans="1:8">
      <c r="A16" t="s">
        <v>16</v>
      </c>
      <c r="B16" s="2">
        <v>204627</v>
      </c>
      <c r="C16" s="2">
        <v>33058</v>
      </c>
      <c r="D16">
        <v>271</v>
      </c>
      <c r="F16" s="2">
        <v>43967</v>
      </c>
      <c r="G16" s="2">
        <v>17881</v>
      </c>
      <c r="H16">
        <v>284</v>
      </c>
    </row>
    <row r="17" spans="1:8">
      <c r="A17" t="s">
        <v>17</v>
      </c>
      <c r="B17" s="2">
        <v>3938</v>
      </c>
      <c r="C17">
        <v>406</v>
      </c>
      <c r="D17">
        <v>60</v>
      </c>
      <c r="F17">
        <v>982</v>
      </c>
      <c r="G17">
        <v>228</v>
      </c>
      <c r="H17">
        <v>6</v>
      </c>
    </row>
    <row r="18" spans="1:8">
      <c r="A18" t="s">
        <v>18</v>
      </c>
      <c r="B18" s="2">
        <v>20538</v>
      </c>
      <c r="C18" s="2">
        <v>4758</v>
      </c>
      <c r="D18">
        <v>97</v>
      </c>
      <c r="F18" s="2">
        <v>6013</v>
      </c>
      <c r="G18" s="2">
        <v>2240</v>
      </c>
      <c r="H18">
        <v>17</v>
      </c>
    </row>
    <row r="19" spans="1:8">
      <c r="A19" t="s">
        <v>19</v>
      </c>
      <c r="B19" s="2">
        <v>4147</v>
      </c>
      <c r="C19">
        <v>780</v>
      </c>
      <c r="D19">
        <v>72</v>
      </c>
      <c r="F19">
        <v>952</v>
      </c>
      <c r="G19">
        <v>284</v>
      </c>
      <c r="H19">
        <v>4</v>
      </c>
    </row>
    <row r="20" spans="1:8">
      <c r="A20" t="s">
        <v>20</v>
      </c>
      <c r="B20" s="2">
        <v>253491</v>
      </c>
      <c r="C20" s="2">
        <v>27217</v>
      </c>
      <c r="D20">
        <v>165</v>
      </c>
      <c r="F20" s="2">
        <v>54094</v>
      </c>
      <c r="G20" s="2">
        <v>14128</v>
      </c>
      <c r="H20">
        <v>204</v>
      </c>
    </row>
    <row r="21" spans="1:8">
      <c r="A21" t="s">
        <v>21</v>
      </c>
      <c r="B21" s="2">
        <v>16775</v>
      </c>
      <c r="C21" s="2">
        <v>1787</v>
      </c>
      <c r="D21">
        <v>93</v>
      </c>
      <c r="F21" s="2">
        <v>2754</v>
      </c>
      <c r="G21">
        <v>730</v>
      </c>
      <c r="H21">
        <v>2</v>
      </c>
    </row>
    <row r="22" spans="1:8">
      <c r="A22" t="s">
        <v>22</v>
      </c>
      <c r="B22" s="2">
        <v>99757</v>
      </c>
      <c r="C22" s="2">
        <v>14302</v>
      </c>
      <c r="D22">
        <v>219</v>
      </c>
      <c r="F22" s="2">
        <v>22932</v>
      </c>
      <c r="G22" s="2">
        <v>6215</v>
      </c>
      <c r="H22">
        <v>45</v>
      </c>
    </row>
    <row r="23" spans="1:8">
      <c r="A23" t="s">
        <v>23</v>
      </c>
      <c r="B23" s="2">
        <v>233961</v>
      </c>
      <c r="C23" s="2">
        <v>37095</v>
      </c>
      <c r="D23">
        <v>280</v>
      </c>
      <c r="F23" s="2">
        <v>47335</v>
      </c>
      <c r="G23" s="2">
        <v>13787</v>
      </c>
      <c r="H23">
        <v>128</v>
      </c>
    </row>
    <row r="24" spans="1:8">
      <c r="A24" t="s">
        <v>24</v>
      </c>
      <c r="B24">
        <v>518</v>
      </c>
      <c r="C24">
        <v>74</v>
      </c>
      <c r="D24">
        <v>1</v>
      </c>
      <c r="F24">
        <v>146</v>
      </c>
      <c r="G24">
        <v>174</v>
      </c>
      <c r="H24">
        <v>5</v>
      </c>
    </row>
    <row r="25" spans="1:8">
      <c r="A25" t="s">
        <v>25</v>
      </c>
      <c r="B25" s="2">
        <v>14989</v>
      </c>
      <c r="C25" s="2">
        <v>4893</v>
      </c>
      <c r="D25">
        <v>7</v>
      </c>
      <c r="F25" s="2">
        <v>5008</v>
      </c>
      <c r="G25" s="2">
        <v>1767</v>
      </c>
      <c r="H25">
        <v>21</v>
      </c>
    </row>
    <row r="26" spans="1:8">
      <c r="A26" t="s">
        <v>26</v>
      </c>
      <c r="B26" s="2">
        <v>3908</v>
      </c>
      <c r="C26" s="2">
        <v>1658</v>
      </c>
      <c r="D26">
        <v>34</v>
      </c>
      <c r="F26">
        <v>967</v>
      </c>
      <c r="G26">
        <v>573</v>
      </c>
      <c r="H26">
        <v>22</v>
      </c>
    </row>
    <row r="27" spans="1:8">
      <c r="A27" t="s">
        <v>27</v>
      </c>
      <c r="B27" s="2">
        <v>17725</v>
      </c>
      <c r="C27" s="2">
        <v>15710</v>
      </c>
      <c r="D27">
        <v>36</v>
      </c>
      <c r="F27" s="2">
        <v>4364</v>
      </c>
      <c r="G27" s="2">
        <v>3644</v>
      </c>
      <c r="H27">
        <v>121</v>
      </c>
    </row>
    <row r="28" spans="1:8">
      <c r="A28" t="s">
        <v>28</v>
      </c>
      <c r="B28" s="2">
        <v>162055</v>
      </c>
      <c r="C28" s="2">
        <v>28037</v>
      </c>
      <c r="D28">
        <v>125</v>
      </c>
      <c r="F28" s="2">
        <v>38062</v>
      </c>
      <c r="G28" s="2">
        <v>11861</v>
      </c>
      <c r="H28">
        <v>61</v>
      </c>
    </row>
    <row r="29" spans="1:8">
      <c r="A29" t="s">
        <v>29</v>
      </c>
      <c r="B29" s="2">
        <v>77482</v>
      </c>
      <c r="C29" s="2">
        <v>47590</v>
      </c>
      <c r="D29">
        <v>376</v>
      </c>
      <c r="F29" s="2">
        <v>23006</v>
      </c>
      <c r="G29" s="2">
        <v>17174</v>
      </c>
      <c r="H29">
        <v>141</v>
      </c>
    </row>
    <row r="30" spans="1:8">
      <c r="A30" t="s">
        <v>30</v>
      </c>
      <c r="B30" s="2">
        <v>38410</v>
      </c>
      <c r="C30" s="2">
        <v>21748</v>
      </c>
      <c r="D30">
        <v>188</v>
      </c>
      <c r="F30" s="2">
        <v>8577</v>
      </c>
      <c r="G30" s="2">
        <v>5029</v>
      </c>
      <c r="H30">
        <v>97</v>
      </c>
    </row>
    <row r="31" spans="1:8">
      <c r="A31" t="s">
        <v>31</v>
      </c>
      <c r="B31" s="2">
        <v>3553</v>
      </c>
      <c r="C31">
        <v>310</v>
      </c>
      <c r="D31">
        <v>30</v>
      </c>
      <c r="F31">
        <v>644</v>
      </c>
      <c r="G31">
        <v>332</v>
      </c>
      <c r="H31">
        <v>12</v>
      </c>
    </row>
    <row r="32" spans="1:8">
      <c r="A32" t="s">
        <v>32</v>
      </c>
      <c r="B32" s="2">
        <v>76452</v>
      </c>
      <c r="C32" s="2">
        <v>25086</v>
      </c>
      <c r="D32">
        <v>300</v>
      </c>
      <c r="F32" s="2">
        <v>20542</v>
      </c>
      <c r="G32" s="2">
        <v>12289</v>
      </c>
      <c r="H32">
        <v>198</v>
      </c>
    </row>
    <row r="33" spans="1:8">
      <c r="A33" t="s">
        <v>33</v>
      </c>
      <c r="B33" s="2">
        <v>367635</v>
      </c>
      <c r="C33" s="2">
        <v>74384</v>
      </c>
      <c r="D33">
        <v>353</v>
      </c>
      <c r="F33" s="2">
        <v>77615</v>
      </c>
      <c r="G33" s="2">
        <v>32117</v>
      </c>
      <c r="H33">
        <v>300</v>
      </c>
    </row>
    <row r="34" spans="1:8">
      <c r="A34" t="s">
        <v>34</v>
      </c>
      <c r="B34" s="2">
        <v>24273</v>
      </c>
      <c r="C34" s="2">
        <v>4233</v>
      </c>
      <c r="D34">
        <v>36</v>
      </c>
      <c r="F34" s="2">
        <v>4106</v>
      </c>
      <c r="G34" s="2">
        <v>1269</v>
      </c>
      <c r="H34">
        <v>6</v>
      </c>
    </row>
    <row r="35" spans="1:8">
      <c r="A35" t="s">
        <v>35</v>
      </c>
      <c r="B35" s="2">
        <v>48700</v>
      </c>
      <c r="C35" s="2">
        <v>13855</v>
      </c>
      <c r="D35">
        <v>69</v>
      </c>
      <c r="F35" s="2">
        <v>11446</v>
      </c>
      <c r="G35" s="2">
        <v>5327</v>
      </c>
      <c r="H35">
        <v>40</v>
      </c>
    </row>
    <row r="36" spans="1:8">
      <c r="A36" t="s">
        <v>36</v>
      </c>
      <c r="B36" s="2">
        <v>147019</v>
      </c>
      <c r="C36" s="2">
        <v>45711</v>
      </c>
      <c r="D36">
        <v>270</v>
      </c>
      <c r="F36" s="2">
        <v>49201</v>
      </c>
      <c r="G36" s="2">
        <v>17658</v>
      </c>
      <c r="H36">
        <v>350</v>
      </c>
    </row>
    <row r="37" spans="1:8">
      <c r="A37" t="s">
        <v>37</v>
      </c>
      <c r="B37" s="2">
        <v>89973</v>
      </c>
      <c r="C37" s="2">
        <v>37097</v>
      </c>
      <c r="D37">
        <v>112</v>
      </c>
      <c r="F37" s="2">
        <v>32867</v>
      </c>
      <c r="G37" s="2">
        <v>15809</v>
      </c>
      <c r="H37">
        <v>232</v>
      </c>
    </row>
    <row r="38" spans="1:8">
      <c r="A38" t="s">
        <v>38</v>
      </c>
      <c r="B38" s="2">
        <v>45313</v>
      </c>
      <c r="C38" s="2">
        <v>33483</v>
      </c>
      <c r="D38">
        <v>140</v>
      </c>
      <c r="F38" s="2">
        <v>15694</v>
      </c>
      <c r="G38" s="2">
        <v>13336</v>
      </c>
      <c r="H38">
        <v>118</v>
      </c>
    </row>
    <row r="39" spans="1:8">
      <c r="A39" t="s">
        <v>39</v>
      </c>
      <c r="B39" s="2">
        <v>68938</v>
      </c>
      <c r="C39" s="2">
        <v>11487</v>
      </c>
      <c r="D39">
        <v>112</v>
      </c>
      <c r="F39" s="2">
        <v>16995</v>
      </c>
      <c r="G39" s="2">
        <v>5203</v>
      </c>
      <c r="H39">
        <v>58</v>
      </c>
    </row>
    <row r="40" spans="1:8">
      <c r="A40" t="s">
        <v>40</v>
      </c>
      <c r="B40" s="2">
        <v>103859</v>
      </c>
      <c r="C40" s="2">
        <v>44739</v>
      </c>
      <c r="D40">
        <v>326</v>
      </c>
      <c r="F40" s="2">
        <v>21569</v>
      </c>
      <c r="G40" s="2">
        <v>15549</v>
      </c>
      <c r="H40">
        <v>210</v>
      </c>
    </row>
    <row r="41" spans="1:8">
      <c r="A41" t="s">
        <v>41</v>
      </c>
      <c r="B41" s="2">
        <v>164487</v>
      </c>
      <c r="C41" s="2">
        <v>57791</v>
      </c>
      <c r="D41">
        <v>376</v>
      </c>
      <c r="F41" s="2">
        <v>52969</v>
      </c>
      <c r="G41" s="2">
        <v>25640</v>
      </c>
      <c r="H41">
        <v>292</v>
      </c>
    </row>
    <row r="42" spans="1:8">
      <c r="A42" t="s">
        <v>42</v>
      </c>
      <c r="B42" s="2">
        <v>4195</v>
      </c>
      <c r="C42" s="2">
        <v>1262</v>
      </c>
      <c r="D42">
        <v>6</v>
      </c>
      <c r="F42" s="2">
        <v>1008</v>
      </c>
      <c r="G42">
        <v>576</v>
      </c>
      <c r="H42">
        <v>18</v>
      </c>
    </row>
    <row r="43" spans="1:8">
      <c r="A43" t="s">
        <v>43</v>
      </c>
      <c r="B43" s="2">
        <v>37883</v>
      </c>
      <c r="C43" s="2">
        <v>8894</v>
      </c>
      <c r="D43">
        <v>100</v>
      </c>
      <c r="F43" s="2">
        <v>9784</v>
      </c>
      <c r="G43" s="2">
        <v>3012</v>
      </c>
      <c r="H43">
        <v>60</v>
      </c>
    </row>
    <row r="44" spans="1:8">
      <c r="A44" t="s">
        <v>44</v>
      </c>
      <c r="B44" s="2">
        <v>31999</v>
      </c>
      <c r="C44" s="2">
        <v>33424</v>
      </c>
      <c r="D44">
        <v>270</v>
      </c>
      <c r="F44" s="2">
        <v>9141</v>
      </c>
      <c r="G44" s="2">
        <v>8471</v>
      </c>
      <c r="H44">
        <v>220</v>
      </c>
    </row>
    <row r="45" spans="1:8">
      <c r="A45" t="s">
        <v>45</v>
      </c>
      <c r="B45" s="2">
        <v>195752</v>
      </c>
      <c r="C45" s="2">
        <v>60969</v>
      </c>
      <c r="D45">
        <v>888</v>
      </c>
      <c r="F45" s="2">
        <v>45419</v>
      </c>
      <c r="G45" s="2">
        <v>25160</v>
      </c>
      <c r="H45">
        <v>481</v>
      </c>
    </row>
    <row r="46" spans="1:8">
      <c r="A46" t="s">
        <v>46</v>
      </c>
      <c r="B46" s="2">
        <v>119713</v>
      </c>
      <c r="C46" s="2">
        <v>77806</v>
      </c>
      <c r="D46">
        <v>736</v>
      </c>
      <c r="F46" s="2">
        <v>32963</v>
      </c>
      <c r="G46" s="2">
        <v>27832</v>
      </c>
      <c r="H46">
        <v>468</v>
      </c>
    </row>
    <row r="47" spans="1:8">
      <c r="A47" t="s">
        <v>47</v>
      </c>
      <c r="B47" s="4" t="s">
        <v>76</v>
      </c>
      <c r="C47">
        <v>843</v>
      </c>
      <c r="D47">
        <v>65</v>
      </c>
      <c r="F47" s="4" t="s">
        <v>76</v>
      </c>
      <c r="G47">
        <v>235</v>
      </c>
      <c r="H47" s="4" t="s">
        <v>76</v>
      </c>
    </row>
    <row r="48" spans="1:8">
      <c r="A48" t="s">
        <v>48</v>
      </c>
      <c r="B48" s="2">
        <v>296462</v>
      </c>
      <c r="C48" s="2">
        <v>38810</v>
      </c>
      <c r="D48">
        <v>381</v>
      </c>
      <c r="F48" s="2">
        <v>63841</v>
      </c>
      <c r="G48" s="2">
        <v>17620</v>
      </c>
      <c r="H48">
        <v>265</v>
      </c>
    </row>
    <row r="49" spans="1:8">
      <c r="A49" t="s">
        <v>49</v>
      </c>
      <c r="B49" s="2">
        <v>4389</v>
      </c>
      <c r="C49">
        <v>716</v>
      </c>
      <c r="D49" s="4" t="s">
        <v>76</v>
      </c>
      <c r="E49" s="9"/>
      <c r="F49">
        <v>458</v>
      </c>
      <c r="G49">
        <v>221</v>
      </c>
      <c r="H49" t="s">
        <v>76</v>
      </c>
    </row>
    <row r="50" spans="1:8">
      <c r="A50" t="s">
        <v>50</v>
      </c>
      <c r="B50" s="2">
        <v>7171</v>
      </c>
      <c r="C50">
        <v>609</v>
      </c>
      <c r="D50" s="4" t="s">
        <v>76</v>
      </c>
      <c r="E50" s="9"/>
      <c r="F50" s="2">
        <v>2188</v>
      </c>
      <c r="G50">
        <v>387</v>
      </c>
      <c r="H50" t="s">
        <v>76</v>
      </c>
    </row>
    <row r="51" spans="1:8">
      <c r="A51" t="s">
        <v>51</v>
      </c>
      <c r="B51" s="2">
        <v>4494</v>
      </c>
      <c r="C51" s="2">
        <v>1352</v>
      </c>
      <c r="D51" s="4" t="s">
        <v>76</v>
      </c>
      <c r="E51" s="9"/>
      <c r="F51" s="2">
        <v>1141</v>
      </c>
      <c r="G51">
        <v>641</v>
      </c>
      <c r="H51">
        <v>1</v>
      </c>
    </row>
    <row r="52" spans="1:8">
      <c r="A52" t="s">
        <v>52</v>
      </c>
      <c r="B52">
        <v>67</v>
      </c>
      <c r="C52">
        <v>4</v>
      </c>
      <c r="D52" s="4" t="s">
        <v>76</v>
      </c>
      <c r="E52" s="9"/>
      <c r="F52">
        <v>19</v>
      </c>
      <c r="G52">
        <v>3</v>
      </c>
      <c r="H52" s="4" t="s">
        <v>76</v>
      </c>
    </row>
    <row r="53" spans="1:8">
      <c r="A53" t="s">
        <v>53</v>
      </c>
      <c r="B53" s="4" t="s">
        <v>76</v>
      </c>
      <c r="C53" s="4" t="s">
        <v>76</v>
      </c>
      <c r="D53" s="4" t="s">
        <v>76</v>
      </c>
      <c r="E53" s="9"/>
      <c r="F53" s="4" t="s">
        <v>76</v>
      </c>
      <c r="G53">
        <v>1</v>
      </c>
      <c r="H53">
        <v>2</v>
      </c>
    </row>
    <row r="54" spans="1:8">
      <c r="A54" t="s">
        <v>54</v>
      </c>
      <c r="B54">
        <v>52</v>
      </c>
      <c r="C54">
        <v>6</v>
      </c>
      <c r="D54" s="4" t="s">
        <v>76</v>
      </c>
      <c r="E54" s="9"/>
      <c r="F54">
        <v>33</v>
      </c>
      <c r="G54">
        <v>7</v>
      </c>
      <c r="H54" s="4" t="s">
        <v>76</v>
      </c>
    </row>
    <row r="55" spans="1:8">
      <c r="A55" t="s">
        <v>55</v>
      </c>
      <c r="B55">
        <v>352</v>
      </c>
      <c r="C55">
        <v>62</v>
      </c>
      <c r="D55">
        <v>5</v>
      </c>
      <c r="F55">
        <v>91</v>
      </c>
      <c r="G55">
        <v>58</v>
      </c>
      <c r="H55">
        <v>6</v>
      </c>
    </row>
    <row r="56" spans="1:8">
      <c r="A56" t="s">
        <v>56</v>
      </c>
      <c r="B56">
        <v>841</v>
      </c>
      <c r="C56">
        <v>11</v>
      </c>
      <c r="D56" s="4" t="s">
        <v>76</v>
      </c>
      <c r="E56" s="9"/>
      <c r="F56">
        <v>256</v>
      </c>
      <c r="G56">
        <v>8</v>
      </c>
      <c r="H56" s="4" t="s">
        <v>76</v>
      </c>
    </row>
    <row r="57" spans="1:8">
      <c r="A57" t="s">
        <v>57</v>
      </c>
      <c r="B57" s="2">
        <v>10836</v>
      </c>
      <c r="C57" s="2">
        <v>6124</v>
      </c>
      <c r="D57">
        <v>31</v>
      </c>
      <c r="F57" s="2">
        <v>2825</v>
      </c>
      <c r="G57" s="2">
        <v>2704</v>
      </c>
      <c r="H57">
        <v>254</v>
      </c>
    </row>
    <row r="58" spans="1:8">
      <c r="A58" t="s">
        <v>58</v>
      </c>
      <c r="B58">
        <v>85</v>
      </c>
      <c r="C58">
        <v>16</v>
      </c>
      <c r="D58" s="4" t="s">
        <v>76</v>
      </c>
      <c r="E58" s="9"/>
      <c r="F58">
        <v>293</v>
      </c>
      <c r="G58">
        <v>25</v>
      </c>
      <c r="H58" s="4" t="s">
        <v>76</v>
      </c>
    </row>
    <row r="59" spans="1:8">
      <c r="A59" t="s">
        <v>59</v>
      </c>
      <c r="B59" s="2">
        <v>17963</v>
      </c>
      <c r="C59" s="2">
        <v>23162</v>
      </c>
      <c r="D59">
        <v>41</v>
      </c>
      <c r="F59" s="2">
        <v>5106</v>
      </c>
      <c r="G59" s="2">
        <v>5828</v>
      </c>
      <c r="H59">
        <v>334</v>
      </c>
    </row>
    <row r="60" spans="1:8">
      <c r="A60" t="s">
        <v>60</v>
      </c>
      <c r="B60" s="2">
        <v>2188</v>
      </c>
      <c r="C60" s="2">
        <v>1146</v>
      </c>
      <c r="D60">
        <v>26</v>
      </c>
      <c r="F60">
        <v>746</v>
      </c>
      <c r="G60">
        <v>441</v>
      </c>
      <c r="H60">
        <v>52</v>
      </c>
    </row>
    <row r="61" spans="1:8">
      <c r="A61" t="s">
        <v>61</v>
      </c>
      <c r="B61">
        <v>43</v>
      </c>
      <c r="C61">
        <v>44</v>
      </c>
      <c r="D61" s="4" t="s">
        <v>76</v>
      </c>
      <c r="E61" s="9"/>
      <c r="F61">
        <v>4</v>
      </c>
      <c r="G61">
        <v>16</v>
      </c>
      <c r="H61" t="s">
        <v>76</v>
      </c>
    </row>
    <row r="62" spans="1:8">
      <c r="A62" t="s">
        <v>62</v>
      </c>
      <c r="B62" s="4" t="s">
        <v>76</v>
      </c>
      <c r="C62">
        <v>25</v>
      </c>
      <c r="D62" s="4" t="s">
        <v>76</v>
      </c>
      <c r="E62" s="9"/>
      <c r="F62" s="4" t="s">
        <v>76</v>
      </c>
      <c r="G62" s="4" t="s">
        <v>76</v>
      </c>
      <c r="H62" s="4" t="s">
        <v>76</v>
      </c>
    </row>
    <row r="63" spans="1:8">
      <c r="A63" t="s">
        <v>63</v>
      </c>
      <c r="B63">
        <v>594</v>
      </c>
      <c r="C63">
        <v>70</v>
      </c>
      <c r="D63" s="4" t="s">
        <v>76</v>
      </c>
      <c r="E63" s="9"/>
      <c r="F63">
        <v>103</v>
      </c>
      <c r="G63">
        <v>146</v>
      </c>
      <c r="H63" s="4" t="s">
        <v>76</v>
      </c>
    </row>
    <row r="64" spans="1:8">
      <c r="A64" t="s">
        <v>64</v>
      </c>
      <c r="B64">
        <v>26</v>
      </c>
      <c r="C64">
        <v>18</v>
      </c>
      <c r="D64" s="4" t="s">
        <v>76</v>
      </c>
      <c r="E64" s="9"/>
      <c r="F64">
        <v>18</v>
      </c>
      <c r="G64">
        <v>8</v>
      </c>
      <c r="H64" s="4" t="s">
        <v>76</v>
      </c>
    </row>
    <row r="65" spans="1:8">
      <c r="A65" t="s">
        <v>65</v>
      </c>
      <c r="B65">
        <v>67</v>
      </c>
      <c r="C65">
        <v>566</v>
      </c>
      <c r="D65" s="4" t="s">
        <v>76</v>
      </c>
      <c r="E65" s="9"/>
      <c r="F65">
        <v>19</v>
      </c>
      <c r="G65">
        <v>229</v>
      </c>
      <c r="H65">
        <v>14</v>
      </c>
    </row>
    <row r="66" spans="1:8">
      <c r="A66" t="s">
        <v>66</v>
      </c>
      <c r="B66" s="2">
        <v>1404</v>
      </c>
      <c r="C66" s="2">
        <v>11292</v>
      </c>
      <c r="D66">
        <v>72</v>
      </c>
      <c r="F66" s="2">
        <v>45055</v>
      </c>
      <c r="G66" s="2">
        <v>1741</v>
      </c>
      <c r="H66">
        <v>311</v>
      </c>
    </row>
    <row r="67" spans="1:8">
      <c r="A67" t="s">
        <v>67</v>
      </c>
      <c r="B67" s="2">
        <v>4464</v>
      </c>
      <c r="C67">
        <v>116</v>
      </c>
      <c r="D67" s="4" t="s">
        <v>76</v>
      </c>
      <c r="E67" s="9"/>
      <c r="F67">
        <v>611</v>
      </c>
      <c r="G67">
        <v>734</v>
      </c>
      <c r="H67" s="4" t="s">
        <v>76</v>
      </c>
    </row>
    <row r="68" spans="1:8">
      <c r="B68" s="2"/>
      <c r="D68" s="4"/>
      <c r="E68" s="9"/>
      <c r="H68" s="4"/>
    </row>
    <row r="69" spans="1:8">
      <c r="A69" t="s">
        <v>68</v>
      </c>
      <c r="B69" s="2">
        <v>3982348</v>
      </c>
      <c r="C69" s="2">
        <v>1187493</v>
      </c>
      <c r="D69" s="2">
        <v>11201</v>
      </c>
      <c r="E69" s="12"/>
      <c r="F69" s="2">
        <v>1022893</v>
      </c>
      <c r="G69" s="2">
        <v>466645</v>
      </c>
      <c r="H69" s="2">
        <v>7776</v>
      </c>
    </row>
    <row r="71" spans="1:8">
      <c r="A71" s="1" t="s">
        <v>78</v>
      </c>
      <c r="B71" s="6">
        <f>SUM(B2:B67)</f>
        <v>3982348</v>
      </c>
      <c r="C71" s="6">
        <f>SUM(C2:C67)</f>
        <v>1187493</v>
      </c>
      <c r="D71" s="6">
        <f>SUM(D2:D67)</f>
        <v>11201</v>
      </c>
      <c r="E71" s="12"/>
      <c r="F71" s="6">
        <f>SUM(F2:F67)</f>
        <v>1022893</v>
      </c>
      <c r="G71" s="6">
        <f>SUM(G2:G67)</f>
        <v>466645</v>
      </c>
      <c r="H71" s="6">
        <f>SUM(H2:H67)</f>
        <v>7776</v>
      </c>
    </row>
    <row r="72" spans="1:8">
      <c r="B72" s="6">
        <f>B69-B71</f>
        <v>0</v>
      </c>
      <c r="C72" s="6">
        <f>C69-C71</f>
        <v>0</v>
      </c>
      <c r="D72" s="6">
        <f>D69-D71</f>
        <v>0</v>
      </c>
      <c r="E72" s="12"/>
      <c r="F72" s="6">
        <f>F69-F71</f>
        <v>0</v>
      </c>
      <c r="G72" s="6">
        <f>G69-G71</f>
        <v>0</v>
      </c>
      <c r="H72" s="6">
        <f>H69-H71</f>
        <v>0</v>
      </c>
    </row>
    <row r="74" spans="1:8">
      <c r="B74" s="6">
        <f>B69-J69-R69</f>
        <v>3982348</v>
      </c>
      <c r="C74" s="6">
        <f>C69-K69-S69</f>
        <v>1187493</v>
      </c>
      <c r="D74" s="6">
        <f>D69-L69-T69</f>
        <v>11201</v>
      </c>
      <c r="F74" s="6">
        <f>F69-N69-V69</f>
        <v>1022893</v>
      </c>
      <c r="G74" s="6">
        <f>G69-O69-W69</f>
        <v>466645</v>
      </c>
      <c r="H74" s="6">
        <f>H69-P69-X69</f>
        <v>7776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787F9-C6E2-4455-9C98-EC045ED3CD33}">
  <dimension ref="A1:P38"/>
  <sheetViews>
    <sheetView workbookViewId="0">
      <selection activeCell="V7" sqref="V7"/>
    </sheetView>
  </sheetViews>
  <sheetFormatPr defaultRowHeight="14.4"/>
  <cols>
    <col min="1" max="1" width="22.578125" bestFit="1" customWidth="1"/>
    <col min="2" max="2" width="10.1015625" customWidth="1"/>
    <col min="3" max="3" width="9.83984375" customWidth="1"/>
    <col min="4" max="4" width="10.20703125" customWidth="1"/>
    <col min="5" max="5" width="5.41796875" style="7" customWidth="1"/>
    <col min="6" max="6" width="8.89453125" customWidth="1"/>
    <col min="7" max="7" width="10.20703125" customWidth="1"/>
    <col min="8" max="8" width="7.68359375" customWidth="1"/>
    <col min="9" max="9" width="8.83984375" style="7"/>
    <col min="10" max="12" width="1.7890625" bestFit="1" customWidth="1"/>
    <col min="14" max="14" width="1.7890625" bestFit="1" customWidth="1"/>
    <col min="15" max="15" width="5.26171875" bestFit="1" customWidth="1"/>
    <col min="16" max="16" width="1.7890625" bestFit="1" customWidth="1"/>
  </cols>
  <sheetData>
    <row r="1" spans="1:16" ht="43.2">
      <c r="A1" s="28" t="s">
        <v>71</v>
      </c>
      <c r="B1" s="29" t="s">
        <v>138</v>
      </c>
      <c r="C1" s="29" t="s">
        <v>135</v>
      </c>
      <c r="D1" s="29" t="s">
        <v>139</v>
      </c>
      <c r="E1" s="19"/>
      <c r="F1" s="29" t="s">
        <v>136</v>
      </c>
      <c r="G1" s="29" t="s">
        <v>137</v>
      </c>
      <c r="H1" s="29" t="s">
        <v>140</v>
      </c>
    </row>
    <row r="3" spans="1:16">
      <c r="A3" t="s">
        <v>27</v>
      </c>
      <c r="B3" s="25">
        <v>99591</v>
      </c>
      <c r="C3" s="25">
        <v>12802</v>
      </c>
      <c r="D3" s="25">
        <v>27</v>
      </c>
      <c r="E3" s="12"/>
      <c r="F3" s="25">
        <v>37256</v>
      </c>
      <c r="G3" s="25">
        <v>9991</v>
      </c>
      <c r="H3" s="25">
        <v>24</v>
      </c>
    </row>
    <row r="4" spans="1:16">
      <c r="A4" t="s">
        <v>30</v>
      </c>
      <c r="B4" s="25">
        <v>8716</v>
      </c>
      <c r="C4" s="25">
        <v>634</v>
      </c>
      <c r="D4" s="25">
        <v>10</v>
      </c>
      <c r="E4" s="12"/>
      <c r="F4" s="25">
        <v>2689</v>
      </c>
      <c r="G4" s="25">
        <v>303</v>
      </c>
      <c r="H4" s="25">
        <v>4</v>
      </c>
    </row>
    <row r="5" spans="1:16">
      <c r="A5" t="s">
        <v>36</v>
      </c>
      <c r="B5" s="25">
        <v>28988</v>
      </c>
      <c r="C5" s="25">
        <v>20017</v>
      </c>
      <c r="D5" s="26" t="s">
        <v>76</v>
      </c>
      <c r="E5" s="12"/>
      <c r="F5" s="25">
        <v>8692</v>
      </c>
      <c r="G5" s="25">
        <v>5843</v>
      </c>
      <c r="H5" s="26" t="s">
        <v>76</v>
      </c>
    </row>
    <row r="6" spans="1:16">
      <c r="A6" t="s">
        <v>38</v>
      </c>
      <c r="B6" s="26" t="s">
        <v>76</v>
      </c>
      <c r="C6" s="25">
        <v>901</v>
      </c>
      <c r="D6" s="26" t="s">
        <v>76</v>
      </c>
      <c r="E6" s="12"/>
      <c r="F6" s="26" t="s">
        <v>76</v>
      </c>
      <c r="G6" s="25">
        <v>618</v>
      </c>
      <c r="H6" s="26" t="s">
        <v>76</v>
      </c>
    </row>
    <row r="7" spans="1:16">
      <c r="A7" t="s">
        <v>44</v>
      </c>
      <c r="B7" s="25">
        <v>38364</v>
      </c>
      <c r="C7" s="25">
        <v>11164</v>
      </c>
      <c r="D7" s="26" t="s">
        <v>76</v>
      </c>
      <c r="E7" s="12"/>
      <c r="F7" s="25">
        <v>10059</v>
      </c>
      <c r="G7" s="25">
        <v>4375</v>
      </c>
      <c r="H7" s="26" t="s">
        <v>76</v>
      </c>
    </row>
    <row r="8" spans="1:16">
      <c r="A8" t="s">
        <v>113</v>
      </c>
      <c r="B8" s="25">
        <v>175659</v>
      </c>
      <c r="C8" s="25">
        <v>45518</v>
      </c>
      <c r="D8" s="25">
        <v>37</v>
      </c>
      <c r="E8" s="12"/>
      <c r="F8" s="25">
        <v>58696</v>
      </c>
      <c r="G8" s="25">
        <v>21130</v>
      </c>
      <c r="H8" s="25">
        <v>28</v>
      </c>
      <c r="J8" s="24">
        <f>SUM(B3:B7) -B8</f>
        <v>0</v>
      </c>
      <c r="K8" s="24">
        <f>SUM(C3:C7) -C8</f>
        <v>0</v>
      </c>
      <c r="L8" s="24">
        <f>SUM(D3:D7) -D8</f>
        <v>0</v>
      </c>
      <c r="N8" s="24">
        <f>SUM(F3:F7) -F8</f>
        <v>0</v>
      </c>
      <c r="O8" s="24">
        <f>SUM(G3:G7) -G8</f>
        <v>0</v>
      </c>
      <c r="P8" s="24">
        <f>SUM(H3:H7) -H8</f>
        <v>0</v>
      </c>
    </row>
    <row r="9" spans="1:16" s="7" customFormat="1">
      <c r="B9" s="30"/>
      <c r="C9" s="30"/>
      <c r="D9" s="12"/>
      <c r="E9" s="12"/>
      <c r="F9" s="12"/>
      <c r="G9" s="12"/>
      <c r="H9" s="12"/>
    </row>
    <row r="10" spans="1:16">
      <c r="A10" t="s">
        <v>114</v>
      </c>
      <c r="B10" s="25">
        <v>119427</v>
      </c>
      <c r="C10" s="25">
        <v>45639</v>
      </c>
      <c r="D10" s="25">
        <v>168</v>
      </c>
      <c r="E10" s="12"/>
      <c r="F10" s="25">
        <v>19539</v>
      </c>
      <c r="G10" s="25">
        <v>13966</v>
      </c>
      <c r="H10" s="25">
        <v>1231</v>
      </c>
    </row>
    <row r="11" spans="1:16">
      <c r="A11" t="s">
        <v>115</v>
      </c>
      <c r="B11" s="25">
        <v>402078</v>
      </c>
      <c r="C11" s="25">
        <v>104541</v>
      </c>
      <c r="D11" s="25">
        <v>928</v>
      </c>
      <c r="E11" s="12"/>
      <c r="F11" s="25">
        <v>87789</v>
      </c>
      <c r="G11" s="25">
        <v>37686</v>
      </c>
      <c r="H11" s="25">
        <v>671</v>
      </c>
    </row>
    <row r="12" spans="1:16">
      <c r="A12" t="s">
        <v>116</v>
      </c>
      <c r="B12" s="25">
        <v>14859</v>
      </c>
      <c r="C12" s="25">
        <v>13375</v>
      </c>
      <c r="D12" s="25">
        <v>33</v>
      </c>
      <c r="E12" s="12"/>
      <c r="F12" s="25">
        <v>6858</v>
      </c>
      <c r="G12" s="25">
        <v>2717</v>
      </c>
      <c r="H12" s="25">
        <v>48</v>
      </c>
    </row>
    <row r="13" spans="1:16">
      <c r="A13" t="s">
        <v>117</v>
      </c>
      <c r="B13" s="25">
        <v>116377</v>
      </c>
      <c r="C13" s="25">
        <v>58969</v>
      </c>
      <c r="D13" s="25">
        <v>428</v>
      </c>
      <c r="E13" s="12"/>
      <c r="F13" s="25">
        <v>27547</v>
      </c>
      <c r="G13" s="25">
        <v>9855</v>
      </c>
      <c r="H13" s="25">
        <v>310</v>
      </c>
    </row>
    <row r="14" spans="1:16">
      <c r="A14" t="s">
        <v>118</v>
      </c>
      <c r="B14" s="26" t="s">
        <v>76</v>
      </c>
      <c r="C14" s="25">
        <v>12</v>
      </c>
      <c r="D14" s="26" t="s">
        <v>76</v>
      </c>
      <c r="E14" s="12"/>
      <c r="F14" s="26" t="s">
        <v>76</v>
      </c>
      <c r="G14" s="25">
        <v>1</v>
      </c>
      <c r="H14" s="26" t="s">
        <v>76</v>
      </c>
    </row>
    <row r="15" spans="1:16">
      <c r="A15" t="s">
        <v>119</v>
      </c>
      <c r="B15" s="25">
        <v>198827</v>
      </c>
      <c r="C15" s="25">
        <v>53817</v>
      </c>
      <c r="D15" s="25">
        <v>140</v>
      </c>
      <c r="E15" s="12"/>
      <c r="F15" s="25">
        <v>38541</v>
      </c>
      <c r="G15" s="25">
        <v>17842</v>
      </c>
      <c r="H15" s="25">
        <v>1443</v>
      </c>
    </row>
    <row r="16" spans="1:16">
      <c r="A16" t="s">
        <v>120</v>
      </c>
      <c r="B16" s="26" t="s">
        <v>76</v>
      </c>
      <c r="C16" s="26" t="s">
        <v>76</v>
      </c>
      <c r="D16" s="25">
        <v>6</v>
      </c>
      <c r="E16" s="12"/>
      <c r="F16" s="26" t="s">
        <v>76</v>
      </c>
      <c r="G16" s="25">
        <v>7</v>
      </c>
      <c r="H16" s="25">
        <v>1</v>
      </c>
    </row>
    <row r="17" spans="1:16">
      <c r="A17" t="s">
        <v>121</v>
      </c>
      <c r="B17" s="25">
        <v>279211</v>
      </c>
      <c r="C17" s="25">
        <v>82720</v>
      </c>
      <c r="D17" s="25">
        <v>1075</v>
      </c>
      <c r="E17" s="12"/>
      <c r="F17" s="25">
        <v>63164</v>
      </c>
      <c r="G17" s="25">
        <v>29124</v>
      </c>
      <c r="H17" s="25">
        <v>283</v>
      </c>
    </row>
    <row r="18" spans="1:16">
      <c r="A18" t="s">
        <v>122</v>
      </c>
      <c r="B18" s="25">
        <v>1600568</v>
      </c>
      <c r="C18" s="25">
        <v>370800</v>
      </c>
      <c r="D18" s="25">
        <v>2772</v>
      </c>
      <c r="E18" s="12"/>
      <c r="F18" s="25">
        <v>361325</v>
      </c>
      <c r="G18" s="25">
        <v>138514</v>
      </c>
      <c r="H18" s="25">
        <v>1649</v>
      </c>
    </row>
    <row r="19" spans="1:16">
      <c r="A19" t="s">
        <v>123</v>
      </c>
      <c r="B19" s="25">
        <v>129</v>
      </c>
      <c r="C19" s="25">
        <v>9</v>
      </c>
      <c r="D19" s="25">
        <v>5</v>
      </c>
      <c r="E19" s="12"/>
      <c r="F19" s="25">
        <v>102</v>
      </c>
      <c r="G19" s="25">
        <v>1</v>
      </c>
      <c r="H19" s="26" t="s">
        <v>76</v>
      </c>
    </row>
    <row r="20" spans="1:16">
      <c r="A20" t="s">
        <v>124</v>
      </c>
      <c r="B20" s="26" t="s">
        <v>76</v>
      </c>
      <c r="C20" s="25">
        <v>5</v>
      </c>
      <c r="D20" s="26" t="s">
        <v>76</v>
      </c>
      <c r="E20" s="12"/>
      <c r="F20" s="26" t="s">
        <v>76</v>
      </c>
      <c r="G20" s="26" t="s">
        <v>76</v>
      </c>
      <c r="H20" s="26" t="s">
        <v>76</v>
      </c>
    </row>
    <row r="21" spans="1:16">
      <c r="A21" t="s">
        <v>113</v>
      </c>
      <c r="B21" s="25">
        <v>2731476</v>
      </c>
      <c r="C21" s="25">
        <v>729887</v>
      </c>
      <c r="D21" s="25">
        <v>5555</v>
      </c>
      <c r="E21" s="12"/>
      <c r="F21" s="25">
        <v>604865</v>
      </c>
      <c r="G21" s="25">
        <v>257713</v>
      </c>
      <c r="H21" s="25">
        <v>5636</v>
      </c>
      <c r="J21" s="24">
        <f>SUM(B10:B20) -B21</f>
        <v>0</v>
      </c>
      <c r="K21" s="24">
        <f>SUM(C10:C20) -C21</f>
        <v>0</v>
      </c>
      <c r="L21" s="24">
        <f>SUM(D10:D20) -D21</f>
        <v>0</v>
      </c>
      <c r="N21" s="24">
        <f>SUM(F10:F20) -F21</f>
        <v>0</v>
      </c>
      <c r="O21" s="24">
        <f>SUM(G10:G20) -G21</f>
        <v>-8000</v>
      </c>
      <c r="P21" s="24">
        <f>SUM(H10:H20) -H21</f>
        <v>0</v>
      </c>
    </row>
    <row r="22" spans="1:16" s="7" customFormat="1">
      <c r="B22" s="12"/>
      <c r="C22" s="12"/>
      <c r="D22" s="12"/>
      <c r="E22" s="12"/>
      <c r="F22" s="12"/>
      <c r="G22" s="12"/>
      <c r="H22" s="12"/>
    </row>
    <row r="23" spans="1:16">
      <c r="A23" t="s">
        <v>125</v>
      </c>
      <c r="B23" s="25">
        <v>646679</v>
      </c>
      <c r="C23" s="25">
        <v>154935</v>
      </c>
      <c r="D23" s="25">
        <v>2242</v>
      </c>
      <c r="E23" s="12"/>
      <c r="F23" s="22">
        <v>146858</v>
      </c>
      <c r="G23" s="22">
        <v>73575</v>
      </c>
      <c r="H23" s="22">
        <v>814</v>
      </c>
    </row>
    <row r="24" spans="1:16">
      <c r="A24" t="s">
        <v>126</v>
      </c>
      <c r="B24" s="26" t="s">
        <v>76</v>
      </c>
      <c r="C24" s="26" t="s">
        <v>76</v>
      </c>
      <c r="D24" s="25">
        <v>37</v>
      </c>
      <c r="E24" s="12"/>
      <c r="F24" s="23" t="s">
        <v>76</v>
      </c>
      <c r="G24" s="23" t="s">
        <v>76</v>
      </c>
      <c r="H24" s="23" t="s">
        <v>76</v>
      </c>
    </row>
    <row r="25" spans="1:16">
      <c r="A25" t="s">
        <v>127</v>
      </c>
      <c r="B25" s="25">
        <v>99289</v>
      </c>
      <c r="C25" s="25">
        <v>64504</v>
      </c>
      <c r="D25" s="25">
        <v>1079</v>
      </c>
      <c r="E25" s="12"/>
      <c r="F25" s="22">
        <v>15345</v>
      </c>
      <c r="G25" s="22">
        <v>17232</v>
      </c>
      <c r="H25" s="22">
        <v>343</v>
      </c>
    </row>
    <row r="26" spans="1:16">
      <c r="A26" t="s">
        <v>128</v>
      </c>
      <c r="B26" s="25">
        <v>26291</v>
      </c>
      <c r="C26" s="25">
        <v>51878</v>
      </c>
      <c r="D26" s="25">
        <v>132</v>
      </c>
      <c r="E26" s="12"/>
      <c r="F26" s="22">
        <v>4419</v>
      </c>
      <c r="G26" s="22">
        <v>9920</v>
      </c>
      <c r="H26" s="22">
        <v>457</v>
      </c>
    </row>
    <row r="27" spans="1:16">
      <c r="A27" t="s">
        <v>132</v>
      </c>
      <c r="B27" s="25">
        <v>13016</v>
      </c>
      <c r="C27" s="25">
        <v>9367</v>
      </c>
      <c r="D27" s="25">
        <v>32</v>
      </c>
      <c r="E27" s="12"/>
      <c r="F27" s="22">
        <v>4332</v>
      </c>
      <c r="G27" s="22">
        <v>3911</v>
      </c>
      <c r="H27" s="22">
        <v>27</v>
      </c>
    </row>
    <row r="28" spans="1:16">
      <c r="A28" t="s">
        <v>129</v>
      </c>
      <c r="B28" s="25">
        <v>247636</v>
      </c>
      <c r="C28" s="25">
        <v>87081</v>
      </c>
      <c r="D28" s="25">
        <v>1467</v>
      </c>
      <c r="E28" s="12"/>
      <c r="F28" s="22">
        <v>87173</v>
      </c>
      <c r="G28" s="22">
        <v>49776</v>
      </c>
      <c r="H28" s="22">
        <v>243</v>
      </c>
    </row>
    <row r="29" spans="1:16">
      <c r="A29" t="s">
        <v>65</v>
      </c>
      <c r="B29" s="25">
        <v>29272</v>
      </c>
      <c r="C29" s="25">
        <v>38839</v>
      </c>
      <c r="D29" s="25">
        <v>580</v>
      </c>
      <c r="E29" s="12"/>
      <c r="F29" s="22">
        <v>5398</v>
      </c>
      <c r="G29" s="22">
        <v>14110</v>
      </c>
      <c r="H29" s="22">
        <v>223</v>
      </c>
    </row>
    <row r="30" spans="1:16">
      <c r="A30" t="s">
        <v>130</v>
      </c>
      <c r="B30" s="25">
        <v>1787</v>
      </c>
      <c r="C30" s="25">
        <v>2669</v>
      </c>
      <c r="D30" s="25">
        <v>40</v>
      </c>
      <c r="E30" s="12"/>
      <c r="F30" s="22">
        <v>654</v>
      </c>
      <c r="G30" s="22">
        <v>825</v>
      </c>
      <c r="H30" s="22">
        <v>4</v>
      </c>
    </row>
    <row r="31" spans="1:16">
      <c r="A31" t="s">
        <v>131</v>
      </c>
      <c r="B31" s="25">
        <v>538</v>
      </c>
      <c r="C31" s="25">
        <v>980</v>
      </c>
      <c r="D31" s="26" t="s">
        <v>76</v>
      </c>
      <c r="E31" s="12"/>
      <c r="F31" s="22">
        <v>121</v>
      </c>
      <c r="G31" s="22">
        <v>471</v>
      </c>
      <c r="H31" s="23" t="s">
        <v>76</v>
      </c>
    </row>
    <row r="32" spans="1:16">
      <c r="A32" t="s">
        <v>113</v>
      </c>
      <c r="B32" s="25">
        <v>1064508</v>
      </c>
      <c r="C32" s="25">
        <v>410253</v>
      </c>
      <c r="D32" s="25">
        <v>5609</v>
      </c>
      <c r="E32" s="12"/>
      <c r="F32" s="22">
        <v>264300</v>
      </c>
      <c r="G32" s="22">
        <v>169820</v>
      </c>
      <c r="H32" s="22">
        <v>2111</v>
      </c>
      <c r="J32" s="6">
        <f>SUM(B23:B31) -B32</f>
        <v>0</v>
      </c>
      <c r="K32" s="6">
        <f>SUM(C23:C31) -C32</f>
        <v>0</v>
      </c>
      <c r="L32" s="6">
        <f>SUM(D23:D31) -D32</f>
        <v>0</v>
      </c>
      <c r="N32" s="6">
        <f>SUM(F23:F31) -F32</f>
        <v>0</v>
      </c>
      <c r="O32" s="6">
        <f>SUM(G23:G31) -G32</f>
        <v>0</v>
      </c>
      <c r="P32" s="6">
        <f>SUM(H23:H31) -H32</f>
        <v>0</v>
      </c>
    </row>
    <row r="33" spans="1:16" s="7" customFormat="1">
      <c r="B33" s="12"/>
      <c r="C33" s="12"/>
      <c r="D33" s="12"/>
      <c r="E33" s="12"/>
    </row>
    <row r="34" spans="1:16">
      <c r="A34" t="s">
        <v>133</v>
      </c>
      <c r="B34" s="2">
        <v>10705</v>
      </c>
      <c r="C34" s="2">
        <v>2736</v>
      </c>
      <c r="D34" s="27">
        <v>0</v>
      </c>
      <c r="E34" s="12"/>
      <c r="F34" s="22">
        <v>1027</v>
      </c>
      <c r="G34" s="22">
        <v>1871</v>
      </c>
      <c r="H34" s="4">
        <v>0</v>
      </c>
    </row>
    <row r="35" spans="1:16">
      <c r="A35" t="s">
        <v>134</v>
      </c>
      <c r="B35" s="27">
        <v>0</v>
      </c>
      <c r="C35" s="27">
        <v>0</v>
      </c>
      <c r="D35" s="27">
        <v>0</v>
      </c>
      <c r="E35" s="12"/>
      <c r="F35" s="22">
        <v>94005</v>
      </c>
      <c r="G35" s="22">
        <v>16729</v>
      </c>
      <c r="H35">
        <v>1</v>
      </c>
    </row>
    <row r="36" spans="1:16" s="7" customFormat="1">
      <c r="B36" s="12"/>
      <c r="C36" s="12"/>
      <c r="D36" s="12"/>
      <c r="E36" s="12"/>
    </row>
    <row r="37" spans="1:16">
      <c r="A37" t="s">
        <v>68</v>
      </c>
      <c r="B37" s="25">
        <v>3982348</v>
      </c>
      <c r="C37" s="25">
        <v>1188394</v>
      </c>
      <c r="D37" s="25">
        <v>11201</v>
      </c>
      <c r="E37" s="12"/>
      <c r="F37" s="22">
        <v>1022893</v>
      </c>
      <c r="G37" s="22">
        <v>467263</v>
      </c>
      <c r="H37" s="22">
        <v>7776</v>
      </c>
      <c r="J37" s="6">
        <f>B8+B21+B32 +B34+B35-B37</f>
        <v>0</v>
      </c>
      <c r="K37" s="6">
        <f>C8+C21+C32 +C34+C35-C37</f>
        <v>0</v>
      </c>
      <c r="L37" s="6">
        <f>D8+D21+D32 +D34+D35-D37</f>
        <v>0</v>
      </c>
      <c r="N37" s="6">
        <f>F8+F21+F32 +F34+F35-F37</f>
        <v>0</v>
      </c>
      <c r="O37" s="6">
        <f>G8+G21+G32 +G34+G35-G37</f>
        <v>0</v>
      </c>
      <c r="P37" s="6">
        <f>H8+H21+H32 +H34+H35-H37</f>
        <v>0</v>
      </c>
    </row>
    <row r="38" spans="1:16">
      <c r="B38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</vt:lpstr>
      <vt:lpstr>исход</vt:lpstr>
      <vt:lpstr>направления</vt:lpstr>
      <vt:lpstr>сальдо</vt:lpstr>
      <vt:lpstr>1911-1915</vt:lpstr>
      <vt:lpstr>баланс-1</vt:lpstr>
      <vt:lpstr>баланс-2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Oboguev, Sergey</dc:creator>
  <cp:lastModifiedBy>Oboguev, Sergey</cp:lastModifiedBy>
  <dcterms:created xsi:type="dcterms:W3CDTF">2024-09-27T19:41:58Z</dcterms:created>
  <dcterms:modified xsi:type="dcterms:W3CDTF">2024-10-02T23:40:55Z</dcterms:modified>
</cp:coreProperties>
</file>