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"/>
    </mc:Choice>
  </mc:AlternateContent>
  <xr:revisionPtr revIDLastSave="0" documentId="13_ncr:1_{E9A704C1-11BD-4D98-BD9B-533EF8386A9A}" xr6:coauthVersionLast="45" xr6:coauthVersionMax="47" xr10:uidLastSave="{00000000-0000-0000-0000-000000000000}"/>
  <bookViews>
    <workbookView xWindow="1125" yWindow="8055" windowWidth="26055" windowHeight="17910" activeTab="3" xr2:uid="{4A7477AA-BE08-4E7C-AEF1-FC3B0656E4FB}"/>
  </bookViews>
  <sheets>
    <sheet name="note-1" sheetId="2" r:id="rId1"/>
    <sheet name="note-2" sheetId="1" r:id="rId2"/>
    <sheet name="note-3" sheetId="3" r:id="rId3"/>
    <sheet name="note-5" sheetId="5" r:id="rId4"/>
    <sheet name="Sheet1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5" l="1"/>
  <c r="H30" i="5"/>
  <c r="G30" i="5"/>
  <c r="F30" i="5"/>
  <c r="E30" i="5"/>
  <c r="D30" i="5"/>
  <c r="C30" i="5"/>
  <c r="B30" i="5"/>
  <c r="I29" i="5"/>
  <c r="I28" i="5"/>
  <c r="I27" i="5"/>
  <c r="I26" i="5"/>
  <c r="I25" i="5"/>
  <c r="H29" i="5"/>
  <c r="G29" i="5"/>
  <c r="F29" i="5"/>
  <c r="E29" i="5"/>
  <c r="D29" i="5"/>
  <c r="C29" i="5"/>
  <c r="B29" i="5"/>
  <c r="M178" i="3" l="1"/>
  <c r="L178" i="3"/>
  <c r="K178" i="3"/>
  <c r="J178" i="3"/>
  <c r="I178" i="3"/>
  <c r="H178" i="3"/>
  <c r="G178" i="3"/>
  <c r="F178" i="3"/>
  <c r="E178" i="3"/>
  <c r="D178" i="3"/>
  <c r="C178" i="3"/>
  <c r="B178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M115" i="3"/>
  <c r="L115" i="3"/>
  <c r="K115" i="3"/>
  <c r="J115" i="3"/>
  <c r="I115" i="3"/>
  <c r="H115" i="3"/>
  <c r="H141" i="3" s="1"/>
  <c r="G115" i="3"/>
  <c r="G141" i="3" s="1"/>
  <c r="F115" i="3"/>
  <c r="E115" i="3"/>
  <c r="E141" i="3" s="1"/>
  <c r="D115" i="3"/>
  <c r="C115" i="3"/>
  <c r="C141" i="3" s="1"/>
  <c r="B115" i="3"/>
  <c r="B141" i="3" s="1"/>
  <c r="M114" i="3"/>
  <c r="L114" i="3"/>
  <c r="K114" i="3"/>
  <c r="J114" i="3"/>
  <c r="I114" i="3"/>
  <c r="H114" i="3"/>
  <c r="G114" i="3"/>
  <c r="F114" i="3"/>
  <c r="E114" i="3"/>
  <c r="D114" i="3"/>
  <c r="D140" i="3" s="1"/>
  <c r="C114" i="3"/>
  <c r="C140" i="3" s="1"/>
  <c r="B114" i="3"/>
  <c r="B140" i="3" s="1"/>
  <c r="M113" i="3"/>
  <c r="L113" i="3"/>
  <c r="K113" i="3"/>
  <c r="J113" i="3"/>
  <c r="I113" i="3"/>
  <c r="I139" i="3" s="1"/>
  <c r="H113" i="3"/>
  <c r="H139" i="3" s="1"/>
  <c r="G113" i="3"/>
  <c r="G139" i="3" s="1"/>
  <c r="F113" i="3"/>
  <c r="E113" i="3"/>
  <c r="E139" i="3" s="1"/>
  <c r="D113" i="3"/>
  <c r="D139" i="3" s="1"/>
  <c r="C113" i="3"/>
  <c r="C139" i="3" s="1"/>
  <c r="B113" i="3"/>
  <c r="B139" i="3" s="1"/>
  <c r="M112" i="3"/>
  <c r="L112" i="3"/>
  <c r="K112" i="3"/>
  <c r="J112" i="3"/>
  <c r="I112" i="3"/>
  <c r="H112" i="3"/>
  <c r="H138" i="3" s="1"/>
  <c r="G112" i="3"/>
  <c r="G138" i="3" s="1"/>
  <c r="F112" i="3"/>
  <c r="E112" i="3"/>
  <c r="E138" i="3" s="1"/>
  <c r="D112" i="3"/>
  <c r="D138" i="3" s="1"/>
  <c r="C112" i="3"/>
  <c r="C138" i="3" s="1"/>
  <c r="B112" i="3"/>
  <c r="B138" i="3" s="1"/>
  <c r="M111" i="3"/>
  <c r="L111" i="3"/>
  <c r="K111" i="3"/>
  <c r="J111" i="3"/>
  <c r="I111" i="3"/>
  <c r="I137" i="3" s="1"/>
  <c r="H111" i="3"/>
  <c r="H137" i="3" s="1"/>
  <c r="G111" i="3"/>
  <c r="F111" i="3"/>
  <c r="E111" i="3"/>
  <c r="D111" i="3"/>
  <c r="C111" i="3"/>
  <c r="B111" i="3"/>
  <c r="B137" i="3" s="1"/>
  <c r="M110" i="3"/>
  <c r="L110" i="3"/>
  <c r="K110" i="3"/>
  <c r="J110" i="3"/>
  <c r="I110" i="3"/>
  <c r="H110" i="3"/>
  <c r="H136" i="3" s="1"/>
  <c r="G110" i="3"/>
  <c r="G136" i="3" s="1"/>
  <c r="F110" i="3"/>
  <c r="E110" i="3"/>
  <c r="E136" i="3" s="1"/>
  <c r="D110" i="3"/>
  <c r="D136" i="3" s="1"/>
  <c r="C110" i="3"/>
  <c r="C136" i="3" s="1"/>
  <c r="B110" i="3"/>
  <c r="B136" i="3" s="1"/>
  <c r="M109" i="3"/>
  <c r="L109" i="3"/>
  <c r="K109" i="3"/>
  <c r="J109" i="3"/>
  <c r="I109" i="3"/>
  <c r="H109" i="3"/>
  <c r="G109" i="3"/>
  <c r="F109" i="3"/>
  <c r="E109" i="3"/>
  <c r="D109" i="3"/>
  <c r="C109" i="3"/>
  <c r="B109" i="3"/>
  <c r="M108" i="3"/>
  <c r="L108" i="3"/>
  <c r="K108" i="3"/>
  <c r="J108" i="3"/>
  <c r="I108" i="3"/>
  <c r="I134" i="3" s="1"/>
  <c r="H108" i="3"/>
  <c r="H134" i="3" s="1"/>
  <c r="G108" i="3"/>
  <c r="G134" i="3" s="1"/>
  <c r="F108" i="3"/>
  <c r="E108" i="3"/>
  <c r="D108" i="3"/>
  <c r="D134" i="3" s="1"/>
  <c r="C108" i="3"/>
  <c r="C134" i="3" s="1"/>
  <c r="B108" i="3"/>
  <c r="B134" i="3" s="1"/>
  <c r="M107" i="3"/>
  <c r="L107" i="3"/>
  <c r="K107" i="3"/>
  <c r="J107" i="3"/>
  <c r="I107" i="3"/>
  <c r="H107" i="3"/>
  <c r="G107" i="3"/>
  <c r="F107" i="3"/>
  <c r="E107" i="3"/>
  <c r="D107" i="3"/>
  <c r="C107" i="3"/>
  <c r="B107" i="3"/>
  <c r="B133" i="3" s="1"/>
  <c r="M106" i="3"/>
  <c r="L106" i="3"/>
  <c r="K106" i="3"/>
  <c r="J106" i="3"/>
  <c r="I106" i="3"/>
  <c r="H106" i="3"/>
  <c r="H132" i="3" s="1"/>
  <c r="G106" i="3"/>
  <c r="G132" i="3" s="1"/>
  <c r="F106" i="3"/>
  <c r="E106" i="3"/>
  <c r="E132" i="3" s="1"/>
  <c r="D106" i="3"/>
  <c r="D132" i="3" s="1"/>
  <c r="C106" i="3"/>
  <c r="C132" i="3" s="1"/>
  <c r="B106" i="3"/>
  <c r="B132" i="3" s="1"/>
  <c r="M105" i="3"/>
  <c r="L105" i="3"/>
  <c r="K105" i="3"/>
  <c r="J105" i="3"/>
  <c r="I105" i="3"/>
  <c r="H105" i="3"/>
  <c r="G105" i="3"/>
  <c r="F105" i="3"/>
  <c r="E105" i="3"/>
  <c r="D105" i="3"/>
  <c r="C105" i="3"/>
  <c r="C131" i="3" s="1"/>
  <c r="B105" i="3"/>
  <c r="B131" i="3" s="1"/>
  <c r="M104" i="3"/>
  <c r="M130" i="3" s="1"/>
  <c r="L104" i="3"/>
  <c r="K104" i="3"/>
  <c r="J104" i="3"/>
  <c r="I104" i="3"/>
  <c r="H104" i="3"/>
  <c r="G104" i="3"/>
  <c r="F104" i="3"/>
  <c r="E104" i="3"/>
  <c r="D104" i="3"/>
  <c r="C104" i="3"/>
  <c r="C130" i="3" s="1"/>
  <c r="B104" i="3"/>
  <c r="F141" i="3"/>
  <c r="J140" i="3"/>
  <c r="J138" i="3"/>
  <c r="I138" i="3"/>
  <c r="F138" i="3"/>
  <c r="J137" i="3"/>
  <c r="E137" i="3"/>
  <c r="D137" i="3"/>
  <c r="C137" i="3"/>
  <c r="F136" i="3"/>
  <c r="F135" i="3"/>
  <c r="E135" i="3"/>
  <c r="D135" i="3"/>
  <c r="C135" i="3"/>
  <c r="B135" i="3"/>
  <c r="J133" i="3"/>
  <c r="I133" i="3"/>
  <c r="H133" i="3"/>
  <c r="F133" i="3"/>
  <c r="E133" i="3"/>
  <c r="D133" i="3"/>
  <c r="C133" i="3"/>
  <c r="I132" i="3"/>
  <c r="F132" i="3"/>
  <c r="F131" i="3"/>
  <c r="E131" i="3"/>
  <c r="H130" i="3"/>
  <c r="D130" i="3"/>
  <c r="A157" i="3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F144" i="3"/>
  <c r="F125" i="3"/>
  <c r="K125" i="3"/>
  <c r="J125" i="3"/>
  <c r="J151" i="3" s="1"/>
  <c r="K121" i="3"/>
  <c r="J121" i="3"/>
  <c r="H121" i="3"/>
  <c r="F121" i="3"/>
  <c r="E121" i="3"/>
  <c r="E147" i="3" s="1"/>
  <c r="D121" i="3"/>
  <c r="K119" i="3"/>
  <c r="J119" i="3"/>
  <c r="H119" i="3"/>
  <c r="F119" i="3"/>
  <c r="D119" i="3"/>
  <c r="B119" i="3"/>
  <c r="B121" i="3"/>
  <c r="B125" i="3"/>
  <c r="D125" i="3"/>
  <c r="M124" i="3"/>
  <c r="M150" i="3" s="1"/>
  <c r="M123" i="3"/>
  <c r="M122" i="3"/>
  <c r="M120" i="3"/>
  <c r="M146" i="3" s="1"/>
  <c r="M118" i="3"/>
  <c r="M117" i="3"/>
  <c r="M116" i="3"/>
  <c r="D145" i="3"/>
  <c r="H145" i="3"/>
  <c r="J145" i="3"/>
  <c r="K145" i="3"/>
  <c r="M148" i="3"/>
  <c r="M149" i="3"/>
  <c r="D151" i="3"/>
  <c r="F151" i="3"/>
  <c r="M144" i="3"/>
  <c r="M142" i="3"/>
  <c r="L151" i="3"/>
  <c r="K151" i="3"/>
  <c r="I151" i="3"/>
  <c r="H151" i="3"/>
  <c r="G151" i="3"/>
  <c r="C151" i="3"/>
  <c r="L150" i="3"/>
  <c r="K150" i="3"/>
  <c r="J150" i="3"/>
  <c r="I150" i="3"/>
  <c r="H150" i="3"/>
  <c r="G150" i="3"/>
  <c r="F150" i="3"/>
  <c r="E150" i="3"/>
  <c r="D150" i="3"/>
  <c r="C150" i="3"/>
  <c r="L149" i="3"/>
  <c r="K149" i="3"/>
  <c r="J149" i="3"/>
  <c r="I149" i="3"/>
  <c r="H149" i="3"/>
  <c r="G149" i="3"/>
  <c r="F149" i="3"/>
  <c r="E149" i="3"/>
  <c r="D149" i="3"/>
  <c r="C149" i="3"/>
  <c r="L148" i="3"/>
  <c r="K148" i="3"/>
  <c r="J148" i="3"/>
  <c r="I148" i="3"/>
  <c r="H148" i="3"/>
  <c r="G148" i="3"/>
  <c r="F148" i="3"/>
  <c r="E148" i="3"/>
  <c r="D148" i="3"/>
  <c r="C148" i="3"/>
  <c r="L147" i="3"/>
  <c r="K147" i="3"/>
  <c r="J147" i="3"/>
  <c r="I147" i="3"/>
  <c r="H147" i="3"/>
  <c r="G147" i="3"/>
  <c r="F147" i="3"/>
  <c r="D147" i="3"/>
  <c r="C147" i="3"/>
  <c r="L146" i="3"/>
  <c r="K146" i="3"/>
  <c r="J146" i="3"/>
  <c r="I146" i="3"/>
  <c r="H146" i="3"/>
  <c r="G146" i="3"/>
  <c r="F146" i="3"/>
  <c r="E146" i="3"/>
  <c r="D146" i="3"/>
  <c r="C146" i="3"/>
  <c r="L145" i="3"/>
  <c r="I145" i="3"/>
  <c r="G145" i="3"/>
  <c r="F145" i="3"/>
  <c r="C145" i="3"/>
  <c r="L144" i="3"/>
  <c r="K144" i="3"/>
  <c r="J144" i="3"/>
  <c r="I144" i="3"/>
  <c r="H144" i="3"/>
  <c r="G144" i="3"/>
  <c r="E144" i="3"/>
  <c r="D144" i="3"/>
  <c r="C144" i="3"/>
  <c r="M143" i="3"/>
  <c r="L143" i="3"/>
  <c r="K143" i="3"/>
  <c r="J143" i="3"/>
  <c r="I143" i="3"/>
  <c r="H143" i="3"/>
  <c r="G143" i="3"/>
  <c r="F143" i="3"/>
  <c r="E143" i="3"/>
  <c r="D143" i="3"/>
  <c r="C143" i="3"/>
  <c r="L142" i="3"/>
  <c r="K142" i="3"/>
  <c r="J142" i="3"/>
  <c r="I142" i="3"/>
  <c r="H142" i="3"/>
  <c r="G142" i="3"/>
  <c r="F142" i="3"/>
  <c r="E142" i="3"/>
  <c r="D142" i="3"/>
  <c r="C142" i="3"/>
  <c r="M141" i="3"/>
  <c r="K141" i="3"/>
  <c r="J141" i="3"/>
  <c r="I141" i="3"/>
  <c r="M140" i="3"/>
  <c r="K140" i="3"/>
  <c r="I140" i="3"/>
  <c r="H140" i="3"/>
  <c r="G140" i="3"/>
  <c r="F140" i="3"/>
  <c r="E140" i="3"/>
  <c r="M139" i="3"/>
  <c r="K139" i="3"/>
  <c r="J139" i="3"/>
  <c r="F139" i="3"/>
  <c r="M138" i="3"/>
  <c r="K138" i="3"/>
  <c r="M137" i="3"/>
  <c r="K137" i="3"/>
  <c r="G137" i="3"/>
  <c r="F137" i="3"/>
  <c r="M136" i="3"/>
  <c r="K136" i="3"/>
  <c r="J136" i="3"/>
  <c r="I136" i="3"/>
  <c r="M135" i="3"/>
  <c r="K135" i="3"/>
  <c r="J135" i="3"/>
  <c r="I135" i="3"/>
  <c r="H135" i="3"/>
  <c r="G135" i="3"/>
  <c r="M134" i="3"/>
  <c r="K134" i="3"/>
  <c r="J134" i="3"/>
  <c r="F134" i="3"/>
  <c r="E134" i="3"/>
  <c r="M133" i="3"/>
  <c r="K133" i="3"/>
  <c r="G133" i="3"/>
  <c r="M132" i="3"/>
  <c r="K132" i="3"/>
  <c r="J132" i="3"/>
  <c r="M131" i="3"/>
  <c r="K131" i="3"/>
  <c r="J131" i="3"/>
  <c r="I131" i="3"/>
  <c r="H131" i="3"/>
  <c r="G131" i="3"/>
  <c r="K130" i="3"/>
  <c r="J130" i="3"/>
  <c r="I130" i="3"/>
  <c r="G130" i="3"/>
  <c r="F130" i="3"/>
  <c r="E130" i="3"/>
  <c r="B150" i="3"/>
  <c r="B144" i="3"/>
  <c r="B143" i="3"/>
  <c r="B142" i="3"/>
  <c r="B130" i="3"/>
  <c r="B151" i="3"/>
  <c r="A131" i="3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D131" i="3"/>
  <c r="D141" i="3"/>
  <c r="A105" i="3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L99" i="3"/>
  <c r="K99" i="3"/>
  <c r="J99" i="3"/>
  <c r="I99" i="3"/>
  <c r="H99" i="3"/>
  <c r="G99" i="3"/>
  <c r="F99" i="3"/>
  <c r="E99" i="3"/>
  <c r="E125" i="3" s="1"/>
  <c r="E151" i="3" s="1"/>
  <c r="D99" i="3"/>
  <c r="C99" i="3"/>
  <c r="B99" i="3"/>
  <c r="L97" i="3"/>
  <c r="K97" i="3"/>
  <c r="J97" i="3"/>
  <c r="I97" i="3"/>
  <c r="H97" i="3"/>
  <c r="G97" i="3"/>
  <c r="F97" i="3"/>
  <c r="E97" i="3"/>
  <c r="D97" i="3"/>
  <c r="C97" i="3"/>
  <c r="B97" i="3"/>
  <c r="L98" i="3"/>
  <c r="K98" i="3"/>
  <c r="J98" i="3"/>
  <c r="I98" i="3"/>
  <c r="H98" i="3"/>
  <c r="G98" i="3"/>
  <c r="F98" i="3"/>
  <c r="E98" i="3"/>
  <c r="D98" i="3"/>
  <c r="C98" i="3"/>
  <c r="B98" i="3"/>
  <c r="A84" i="3"/>
  <c r="A85" i="3" s="1"/>
  <c r="A86" i="3" s="1"/>
  <c r="A87" i="3" s="1"/>
  <c r="A88" i="3" s="1"/>
  <c r="A89" i="3" s="1"/>
  <c r="A90" i="3" s="1"/>
  <c r="M91" i="3"/>
  <c r="M90" i="3"/>
  <c r="M89" i="3"/>
  <c r="M87" i="3"/>
  <c r="M85" i="3"/>
  <c r="M84" i="3"/>
  <c r="M83" i="3"/>
  <c r="M97" i="3" s="1"/>
  <c r="M156" i="3" l="1"/>
  <c r="C156" i="3"/>
  <c r="F156" i="3"/>
  <c r="G156" i="3"/>
  <c r="I156" i="3"/>
  <c r="B156" i="3"/>
  <c r="J156" i="3"/>
  <c r="H156" i="3"/>
  <c r="K156" i="3"/>
  <c r="E156" i="3"/>
  <c r="D156" i="3"/>
  <c r="E119" i="3"/>
  <c r="E145" i="3" s="1"/>
  <c r="B145" i="3"/>
  <c r="M77" i="3"/>
  <c r="M76" i="3"/>
  <c r="M75" i="3"/>
  <c r="M73" i="3"/>
  <c r="M71" i="3"/>
  <c r="M70" i="3"/>
  <c r="M69" i="3"/>
  <c r="A70" i="3"/>
  <c r="A71" i="3" s="1"/>
  <c r="A72" i="3" s="1"/>
  <c r="A73" i="3" s="1"/>
  <c r="A74" i="3" s="1"/>
  <c r="A75" i="3" s="1"/>
  <c r="A76" i="3" s="1"/>
  <c r="B89" i="2"/>
  <c r="B90" i="2" s="1"/>
  <c r="B91" i="2" s="1"/>
  <c r="B92" i="2" s="1"/>
  <c r="B93" i="2" s="1"/>
  <c r="B94" i="2" s="1"/>
  <c r="B95" i="2" s="1"/>
  <c r="B96" i="2" s="1"/>
  <c r="M98" i="3" l="1"/>
  <c r="M99" i="3" s="1"/>
  <c r="B146" i="3"/>
  <c r="K16" i="5"/>
  <c r="J16" i="5"/>
  <c r="I16" i="5"/>
  <c r="H16" i="5"/>
  <c r="G16" i="5"/>
  <c r="F16" i="5"/>
  <c r="E16" i="5"/>
  <c r="D16" i="5"/>
  <c r="B16" i="5"/>
  <c r="C16" i="5"/>
  <c r="K15" i="5"/>
  <c r="J15" i="5"/>
  <c r="I15" i="5"/>
  <c r="H15" i="5"/>
  <c r="G15" i="5"/>
  <c r="F15" i="5"/>
  <c r="E15" i="5"/>
  <c r="D15" i="5"/>
  <c r="C15" i="5"/>
  <c r="B15" i="5"/>
  <c r="K17" i="5"/>
  <c r="K18" i="5" s="1"/>
  <c r="J17" i="5"/>
  <c r="J18" i="5" s="1"/>
  <c r="I17" i="5"/>
  <c r="I18" i="5" s="1"/>
  <c r="H17" i="5"/>
  <c r="H18" i="5" s="1"/>
  <c r="G17" i="5"/>
  <c r="F17" i="5"/>
  <c r="F18" i="5" s="1"/>
  <c r="E17" i="5"/>
  <c r="D17" i="5"/>
  <c r="C17" i="5"/>
  <c r="B17" i="5"/>
  <c r="M119" i="3" l="1"/>
  <c r="M145" i="3" s="1"/>
  <c r="M121" i="3"/>
  <c r="M147" i="3" s="1"/>
  <c r="L135" i="3"/>
  <c r="L133" i="3"/>
  <c r="L130" i="3"/>
  <c r="L156" i="3" s="1"/>
  <c r="L137" i="3"/>
  <c r="L132" i="3"/>
  <c r="L139" i="3"/>
  <c r="L136" i="3"/>
  <c r="L141" i="3"/>
  <c r="M125" i="3"/>
  <c r="M151" i="3" s="1"/>
  <c r="L140" i="3"/>
  <c r="L134" i="3"/>
  <c r="L138" i="3"/>
  <c r="L131" i="3"/>
  <c r="B147" i="3"/>
  <c r="C18" i="5"/>
  <c r="D18" i="5"/>
  <c r="E18" i="5"/>
  <c r="G18" i="5"/>
  <c r="B18" i="5"/>
  <c r="P3" i="1"/>
  <c r="P4" i="1" s="1"/>
  <c r="M61" i="3"/>
  <c r="L61" i="3"/>
  <c r="K61" i="3"/>
  <c r="J61" i="3"/>
  <c r="I61" i="3"/>
  <c r="H61" i="3"/>
  <c r="G61" i="3"/>
  <c r="F61" i="3"/>
  <c r="E61" i="3"/>
  <c r="D61" i="3"/>
  <c r="C61" i="3"/>
  <c r="B61" i="3"/>
  <c r="B62" i="3" s="1"/>
  <c r="M32" i="3"/>
  <c r="AF32" i="3"/>
  <c r="AC32" i="3"/>
  <c r="Z32" i="3"/>
  <c r="W32" i="3"/>
  <c r="T32" i="3"/>
  <c r="Q32" i="3"/>
  <c r="T2" i="1"/>
  <c r="T3" i="1"/>
  <c r="T4" i="1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AH33" i="3"/>
  <c r="AE33" i="3"/>
  <c r="AB33" i="3"/>
  <c r="Y33" i="3"/>
  <c r="V33" i="3"/>
  <c r="S33" i="3"/>
  <c r="P33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L34" i="3"/>
  <c r="K34" i="3"/>
  <c r="J34" i="3"/>
  <c r="I34" i="3"/>
  <c r="H34" i="3"/>
  <c r="G34" i="3"/>
  <c r="F34" i="3"/>
  <c r="E34" i="3"/>
  <c r="D34" i="3"/>
  <c r="C34" i="3"/>
  <c r="B34" i="3"/>
  <c r="M31" i="3"/>
  <c r="M30" i="3"/>
  <c r="M60" i="3" s="1"/>
  <c r="M29" i="3"/>
  <c r="M28" i="3"/>
  <c r="M27" i="3"/>
  <c r="M26" i="3"/>
  <c r="M25" i="3"/>
  <c r="M24" i="3"/>
  <c r="M54" i="3" s="1"/>
  <c r="M23" i="3"/>
  <c r="M22" i="3"/>
  <c r="M21" i="3"/>
  <c r="M20" i="3"/>
  <c r="M19" i="3"/>
  <c r="M18" i="3"/>
  <c r="M17" i="3"/>
  <c r="M16" i="3"/>
  <c r="M46" i="3" s="1"/>
  <c r="M15" i="3"/>
  <c r="M14" i="3"/>
  <c r="L13" i="3"/>
  <c r="L12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L11" i="3"/>
  <c r="B61" i="2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E23" i="1"/>
  <c r="F23" i="1"/>
  <c r="D23" i="1"/>
  <c r="C23" i="1"/>
  <c r="B23" i="1"/>
  <c r="F5" i="1"/>
  <c r="E5" i="1"/>
  <c r="D5" i="1"/>
  <c r="D22" i="1"/>
  <c r="F22" i="1"/>
  <c r="E22" i="1"/>
  <c r="D21" i="1"/>
  <c r="F21" i="1"/>
  <c r="E21" i="1"/>
  <c r="A22" i="1"/>
  <c r="A21" i="1"/>
  <c r="F4" i="1"/>
  <c r="E4" i="1"/>
  <c r="D4" i="1"/>
  <c r="B4" i="1"/>
  <c r="F3" i="1"/>
  <c r="F2" i="1"/>
  <c r="E3" i="1"/>
  <c r="D3" i="1"/>
  <c r="B3" i="1"/>
  <c r="E2" i="1"/>
  <c r="D2" i="1"/>
  <c r="B2" i="1"/>
  <c r="F20" i="1"/>
  <c r="F19" i="1"/>
  <c r="E20" i="1"/>
  <c r="E19" i="1"/>
  <c r="D20" i="1"/>
  <c r="D19" i="1"/>
  <c r="D18" i="1"/>
  <c r="F18" i="1"/>
  <c r="E18" i="1"/>
  <c r="E6" i="1"/>
  <c r="D6" i="1"/>
  <c r="F6" i="1" s="1"/>
  <c r="E17" i="1"/>
  <c r="E16" i="1"/>
  <c r="E15" i="1"/>
  <c r="E14" i="1"/>
  <c r="E13" i="1"/>
  <c r="E12" i="1"/>
  <c r="E11" i="1"/>
  <c r="E10" i="1"/>
  <c r="E9" i="1"/>
  <c r="E8" i="1"/>
  <c r="E7" i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B149" i="3" l="1"/>
  <c r="B148" i="3"/>
  <c r="M48" i="3"/>
  <c r="M56" i="3"/>
  <c r="F35" i="3"/>
  <c r="F13" i="3" s="1"/>
  <c r="F43" i="3" s="1"/>
  <c r="M59" i="3"/>
  <c r="M52" i="3"/>
  <c r="L42" i="3"/>
  <c r="L62" i="3" s="1"/>
  <c r="M58" i="3"/>
  <c r="M34" i="3"/>
  <c r="M35" i="3" s="1"/>
  <c r="M45" i="3"/>
  <c r="M51" i="3"/>
  <c r="J35" i="3"/>
  <c r="J13" i="3" s="1"/>
  <c r="J43" i="3" s="1"/>
  <c r="M55" i="3"/>
  <c r="K35" i="3"/>
  <c r="K12" i="3" s="1"/>
  <c r="M57" i="3"/>
  <c r="M47" i="3"/>
  <c r="M49" i="3"/>
  <c r="M50" i="3"/>
  <c r="H35" i="3"/>
  <c r="H11" i="3" s="1"/>
  <c r="C35" i="3"/>
  <c r="C12" i="3" s="1"/>
  <c r="G35" i="3"/>
  <c r="G12" i="3" s="1"/>
  <c r="I35" i="3"/>
  <c r="I12" i="3" s="1"/>
  <c r="L35" i="3"/>
  <c r="F12" i="3"/>
  <c r="M44" i="3"/>
  <c r="L41" i="3"/>
  <c r="M53" i="3"/>
  <c r="B35" i="3"/>
  <c r="B11" i="3" s="1"/>
  <c r="B13" i="3"/>
  <c r="B43" i="3" s="1"/>
  <c r="L43" i="3"/>
  <c r="D35" i="3"/>
  <c r="D12" i="3" s="1"/>
  <c r="E35" i="3"/>
  <c r="E11" i="3" s="1"/>
  <c r="F11" i="3" l="1"/>
  <c r="D13" i="3"/>
  <c r="D43" i="3" s="1"/>
  <c r="E13" i="3"/>
  <c r="E43" i="3" s="1"/>
  <c r="D42" i="3"/>
  <c r="F41" i="3"/>
  <c r="D11" i="3"/>
  <c r="D41" i="3" s="1"/>
  <c r="D62" i="3" s="1"/>
  <c r="H13" i="3"/>
  <c r="H43" i="3" s="1"/>
  <c r="L63" i="3"/>
  <c r="H12" i="3"/>
  <c r="H42" i="3" s="1"/>
  <c r="B12" i="3"/>
  <c r="B42" i="3" s="1"/>
  <c r="J12" i="3"/>
  <c r="J42" i="3" s="1"/>
  <c r="K11" i="3"/>
  <c r="K41" i="3" s="1"/>
  <c r="J11" i="3"/>
  <c r="K13" i="3"/>
  <c r="K43" i="3" s="1"/>
  <c r="E12" i="3"/>
  <c r="E42" i="3" s="1"/>
  <c r="C11" i="3"/>
  <c r="C13" i="3"/>
  <c r="C43" i="3" s="1"/>
  <c r="G13" i="3"/>
  <c r="G43" i="3" s="1"/>
  <c r="G11" i="3"/>
  <c r="G41" i="3" s="1"/>
  <c r="I13" i="3"/>
  <c r="I43" i="3" s="1"/>
  <c r="I11" i="3"/>
  <c r="I41" i="3" s="1"/>
  <c r="F42" i="3"/>
  <c r="F62" i="3" l="1"/>
  <c r="J41" i="3"/>
  <c r="J62" i="3" s="1"/>
  <c r="J63" i="3" s="1"/>
  <c r="F63" i="3"/>
  <c r="K42" i="3"/>
  <c r="K62" i="3" s="1"/>
  <c r="K63" i="3" s="1"/>
  <c r="B41" i="3"/>
  <c r="G42" i="3"/>
  <c r="B63" i="3"/>
  <c r="H41" i="3"/>
  <c r="E41" i="3"/>
  <c r="M13" i="3"/>
  <c r="M43" i="3" s="1"/>
  <c r="M12" i="3"/>
  <c r="M42" i="3" s="1"/>
  <c r="D63" i="3"/>
  <c r="I42" i="3"/>
  <c r="C41" i="3"/>
  <c r="M11" i="3"/>
  <c r="C42" i="3"/>
  <c r="M41" i="3" l="1"/>
  <c r="M62" i="3" s="1"/>
  <c r="H62" i="3"/>
  <c r="H63" i="3" s="1"/>
  <c r="C62" i="3"/>
  <c r="G62" i="3"/>
  <c r="G63" i="3" s="1"/>
  <c r="E62" i="3"/>
  <c r="E63" i="3" s="1"/>
  <c r="I62" i="3"/>
  <c r="I63" i="3" s="1"/>
  <c r="M63" i="3"/>
  <c r="C63" i="3"/>
</calcChain>
</file>

<file path=xl/sharedStrings.xml><?xml version="1.0" encoding="utf-8"?>
<sst xmlns="http://schemas.openxmlformats.org/spreadsheetml/2006/main" count="304" uniqueCount="158">
  <si>
    <t>Источник: ЦСК, "Ежегодник России" ("Статистический Ежегодник России")</t>
  </si>
  <si>
    <t>выпуск</t>
  </si>
  <si>
    <t>страницы</t>
  </si>
  <si>
    <t>122-3, 128-129</t>
  </si>
  <si>
    <t>1897-1902</t>
  </si>
  <si>
    <t>114-115, 108-109</t>
  </si>
  <si>
    <t>1899-1904</t>
  </si>
  <si>
    <t>CLXXVII-CLXXXII</t>
  </si>
  <si>
    <t>1821-1908</t>
  </si>
  <si>
    <t>XXIX-CXIII</t>
  </si>
  <si>
    <t>1821-1909</t>
  </si>
  <si>
    <t>II/17-21</t>
  </si>
  <si>
    <t>1905-1910</t>
  </si>
  <si>
    <t>II/21-26</t>
  </si>
  <si>
    <t>1906-1911</t>
  </si>
  <si>
    <t xml:space="preserve">II/41-46 </t>
  </si>
  <si>
    <t xml:space="preserve">1901-1911 </t>
  </si>
  <si>
    <t>обозреваемые
годы</t>
  </si>
  <si>
    <t>Цифры относятся к эмиграции из России в США, на которую приходилось около 95% всего объёма эмиграции из России.</t>
  </si>
  <si>
    <t>год</t>
  </si>
  <si>
    <t>доля финнов</t>
  </si>
  <si>
    <t>во все страны без финнов</t>
  </si>
  <si>
    <t>в США
всего</t>
  </si>
  <si>
    <t>в США
финны</t>
  </si>
  <si>
    <t>в США
без финнов</t>
  </si>
  <si>
    <t>https://archive.org/details/annualreportofco1914unit/page/n3/mode/2up</t>
  </si>
  <si>
    <t>Annual report of the Commissioner-General of Immigration 1914 стр. 36-38</t>
  </si>
  <si>
    <t>https://archive.org/details/annualreportofco1913unit</t>
  </si>
  <si>
    <t>Annual report of the Commissioner-General of Immigration 1913 стр. 40-42</t>
  </si>
  <si>
    <t>https://babel.hathitrust.org/cgi/pt?id=hvd.li3l94&amp;seq=9</t>
  </si>
  <si>
    <t>https://www.google.com/books/edition/Annual_Report_of_the_Commissioner_Genera/cp4YAAAAYAAJ?hl=en&amp;gbpv=0</t>
  </si>
  <si>
    <t xml:space="preserve">Данные берутся только по прибывающим иммигрантам (immigrant aliens), без вычета убывающих, </t>
  </si>
  <si>
    <t>т.к. страна следующего переселения неизвестна, но в преобладающей доле случаев не является возвращением в Россию.</t>
  </si>
  <si>
    <t>Именно таким образом их использует и ежегодник ЦСК.</t>
  </si>
  <si>
    <t>Annual report of the Commissioner-General of Immigration 1912 стр. 68-70</t>
  </si>
  <si>
    <t>Annual report of the Commissioner-General of Immigration 1896 стр. 4</t>
  </si>
  <si>
    <t>https://books.google.com/books?id=rfNDAQAAMAAJ</t>
  </si>
  <si>
    <t>https://books.google.com/books?id=mmVVUktJiIsC</t>
  </si>
  <si>
    <t>https://books.google.com/books?id=N5QoAAAAMAAJ</t>
  </si>
  <si>
    <t>https://books.google.com/books?id=SWkvAQAAMAAJ</t>
  </si>
  <si>
    <t>https://books.google.com/books?id=y2ROAQAAMAAJ</t>
  </si>
  <si>
    <t>https://www.google.com/books/edition/Annual_Report_of_the_Commissioner_Genera/9g4w6AU9gv0C</t>
  </si>
  <si>
    <t>https://www.google.com/books/edition/Annual_Report_of_the_Commissioner_Genera/44JGAQAAIAAJ</t>
  </si>
  <si>
    <t>Annual report of the Commissioner-General of Immigration 1916 стр. 76-79</t>
  </si>
  <si>
    <t>данные за 1899-1916 гг.</t>
  </si>
  <si>
    <t>Данные для 1896-1899 и 1912-1916 гг. по</t>
  </si>
  <si>
    <t>Некоторые величины переправлены по итоговым значениям в Annual report 1916.</t>
  </si>
  <si>
    <t>Расхождение невелико.</t>
  </si>
  <si>
    <t>Погодовая величина эмиграции из России в 1896-1916 гг</t>
  </si>
  <si>
    <t>1896-1916</t>
  </si>
  <si>
    <t>в США поляки</t>
  </si>
  <si>
    <t>в США евреи</t>
  </si>
  <si>
    <t>*********************************************************************************************</t>
  </si>
  <si>
    <t>год отчёта</t>
  </si>
  <si>
    <t>стр.</t>
  </si>
  <si>
    <t>10-12</t>
  </si>
  <si>
    <t>10-13</t>
  </si>
  <si>
    <t>13-15</t>
  </si>
  <si>
    <t>13-16</t>
  </si>
  <si>
    <t>12-14</t>
  </si>
  <si>
    <t>15-18</t>
  </si>
  <si>
    <t>17-20</t>
  </si>
  <si>
    <t>23-25</t>
  </si>
  <si>
    <t>26-28</t>
  </si>
  <si>
    <t>80-82</t>
  </si>
  <si>
    <t>52-53</t>
  </si>
  <si>
    <t>48-51</t>
  </si>
  <si>
    <t>70-72</t>
  </si>
  <si>
    <t>Разбивка по народности для стран эмиграции начала регистрироваться начиная с 1899 финансового года.</t>
  </si>
  <si>
    <t>что пропорция между народностями такова же, как в среднем за 1899-1901 фин. годы.</t>
  </si>
  <si>
    <t>армяне</t>
  </si>
  <si>
    <t>финны</t>
  </si>
  <si>
    <t>немцы</t>
  </si>
  <si>
    <t>греки</t>
  </si>
  <si>
    <t>евреи</t>
  </si>
  <si>
    <t>литовцы</t>
  </si>
  <si>
    <t>поляки</t>
  </si>
  <si>
    <t>русские</t>
  </si>
  <si>
    <t>русины</t>
  </si>
  <si>
    <t>скандинавы</t>
  </si>
  <si>
    <t>всего</t>
  </si>
  <si>
    <t>другие</t>
  </si>
  <si>
    <t>% в 1899-1901</t>
  </si>
  <si>
    <t>Вычисленные величины помечены синим цветом.</t>
  </si>
  <si>
    <t>фин. год</t>
  </si>
  <si>
    <t>сумма 1899-1901</t>
  </si>
  <si>
    <t>Пересчёт для календарных лет:</t>
  </si>
  <si>
    <t>кал. год</t>
  </si>
  <si>
    <t>%</t>
  </si>
  <si>
    <t>Annual report of the Commissioner-General of Immigration YYYY</t>
  </si>
  <si>
    <t>таблица "Immigrant aliens admitted , fiscal year ended June 30 , 19XX , by countries of last permanent residence and races or peoples"</t>
  </si>
  <si>
    <t>приводит значения за год к 30 июня указанного финансового года</t>
  </si>
  <si>
    <t>Разбивка по народностям иммигрантов из Россси в США в финансовый год заканчивающийся 30 июня YYYY.</t>
  </si>
  <si>
    <t>Для 1896-1899 гг. разбивка расчитана исходя из общего числа иммигрантов из России в США в данный год, в предположении,</t>
  </si>
  <si>
    <t>-нет-</t>
  </si>
  <si>
    <t>из всех стран</t>
  </si>
  <si>
    <t>% из России</t>
  </si>
  <si>
    <t>"литовцы" = латыши + литовцы + эстонцы</t>
  </si>
  <si>
    <t>"скандинавы" = норвежцы + шведы + датчане</t>
  </si>
  <si>
    <t>по Annual report 1916 стр. 76-79:</t>
  </si>
  <si>
    <t>Annual report of the Commissioner-General of Immigration 1898 стр.  4, 28</t>
  </si>
  <si>
    <t>для 1896-1898: Russia (proper) + Finald + Poland</t>
  </si>
  <si>
    <t>Finland</t>
  </si>
  <si>
    <t>Russia
proper</t>
  </si>
  <si>
    <t>Poland</t>
  </si>
  <si>
    <t>R+F+P</t>
  </si>
  <si>
    <t>Annual report of the Commissioner-General of Immigration 1897 стр. 14, 18</t>
  </si>
  <si>
    <t>фин.
год</t>
  </si>
  <si>
    <t>NBER, "International Migrations", Volume I : Statistics, сост. W. Willcox, New York, 1929, стр. 241-248</t>
  </si>
  <si>
    <t>Канада и др. 
британские владения в
сев. Америке</t>
  </si>
  <si>
    <t>США</t>
  </si>
  <si>
    <t>Аргентина</t>
  </si>
  <si>
    <t>Бразилия</t>
  </si>
  <si>
    <t>др. амер.
гос-ва</t>
  </si>
  <si>
    <t>Азия</t>
  </si>
  <si>
    <t>Океания</t>
  </si>
  <si>
    <t>Африка</t>
  </si>
  <si>
    <t>другие
страны</t>
  </si>
  <si>
    <t>годы</t>
  </si>
  <si>
    <t>1871-1875</t>
  </si>
  <si>
    <t>1876-1880</t>
  </si>
  <si>
    <t>1881-1885</t>
  </si>
  <si>
    <t>1886-1890</t>
  </si>
  <si>
    <t>1891-1895</t>
  </si>
  <si>
    <t>1896-1900</t>
  </si>
  <si>
    <t>1901-1905</t>
  </si>
  <si>
    <t>1906-1910</t>
  </si>
  <si>
    <t>1911-1915</t>
  </si>
  <si>
    <t>1896-1915</t>
  </si>
  <si>
    <t>% за 1896-1915</t>
  </si>
  <si>
    <t>1876-1915</t>
  </si>
  <si>
    <t>% за 1876-1915</t>
  </si>
  <si>
    <t>Разбивка реэмигрантов из США в Россию по народностям</t>
  </si>
  <si>
    <t>Разбивка иммигрантов в США из России по народностям</t>
  </si>
  <si>
    <t>Разбивка по народностям реэмигрантов из США в Россию в финансовый год заканчивающийся 30 июня YYYY.</t>
  </si>
  <si>
    <t>66-68</t>
  </si>
  <si>
    <t>30-32</t>
  </si>
  <si>
    <t>83-85</t>
  </si>
  <si>
    <t>40-42</t>
  </si>
  <si>
    <t>14-16</t>
  </si>
  <si>
    <t>52-55</t>
  </si>
  <si>
    <t>73-75</t>
  </si>
  <si>
    <t>29-31</t>
  </si>
  <si>
    <t>Величины прибытия для тех же фин. лет, с теми же пробелами:</t>
  </si>
  <si>
    <t>прибытие</t>
  </si>
  <si>
    <t>реэмиграция</t>
  </si>
  <si>
    <t>% реэмиграции</t>
  </si>
  <si>
    <t>Суммы прибытия, реэмиграции и % реэмиграции за 1908-1917 фин.годы:</t>
  </si>
  <si>
    <t>Прилагая вычисленный коэфициент реэмиграции к каждому году из 1896-1907 фин. годов, а также к пробелам, получаем величину реэмиграции по фин. годам:</t>
  </si>
  <si>
    <t>Баланс чистой иммиграции (иммиграция минус реэмиграция) для фин. лет будет:</t>
  </si>
  <si>
    <t>Баланс чистой иммиграции (иммиграция минус реэмиграция) для календарных лет:</t>
  </si>
  <si>
    <t>Эмиграция из России в различные страны вне Европы ТОЛЬКО через немецкие порты.</t>
  </si>
  <si>
    <t>Эмиграция из России в различные страны.</t>
  </si>
  <si>
    <t>NBER, "International Migrations", Volume I : Statistics, сост. W. Willcox, New York, 1929, стр. 261-273.</t>
  </si>
  <si>
    <t>Канада</t>
  </si>
  <si>
    <t>Парагвай</t>
  </si>
  <si>
    <t>Австралия</t>
  </si>
  <si>
    <t>Гавайи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</si>
</sst>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3" fontId="0" fillId="2" borderId="0" xfId="0" applyNumberFormat="1" applyFill="1"/>
    <xf numFmtId="0" fontId="1" fillId="0" borderId="0" xfId="0" applyFont="1" applyAlignment="1">
      <alignment horizontal="center"/>
    </xf>
    <xf numFmtId="3" fontId="0" fillId="0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/>
    <xf numFmtId="165" fontId="0" fillId="3" borderId="0" xfId="0" applyNumberFormat="1" applyFill="1"/>
    <xf numFmtId="0" fontId="1" fillId="0" borderId="0" xfId="0" applyFon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3" borderId="0" xfId="0" applyFill="1"/>
    <xf numFmtId="166" fontId="0" fillId="3" borderId="0" xfId="0" applyNumberFormat="1" applyFill="1"/>
    <xf numFmtId="0" fontId="0" fillId="4" borderId="0" xfId="0" applyFill="1"/>
    <xf numFmtId="166" fontId="0" fillId="4" borderId="0" xfId="0" applyNumberFormat="1" applyFill="1"/>
    <xf numFmtId="166" fontId="0" fillId="0" borderId="0" xfId="0" applyNumberFormat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18E8-FFD2-476D-8A98-BDF34A70858D}">
  <dimension ref="A1:E97"/>
  <sheetViews>
    <sheetView topLeftCell="A60" workbookViewId="0">
      <selection activeCell="D89" sqref="D89"/>
    </sheetView>
  </sheetViews>
  <sheetFormatPr defaultRowHeight="15" x14ac:dyDescent="0.25"/>
  <cols>
    <col min="2" max="2" width="15.5703125" customWidth="1"/>
    <col min="3" max="3" width="20.85546875" customWidth="1"/>
    <col min="4" max="4" width="24.5703125" customWidth="1"/>
  </cols>
  <sheetData>
    <row r="1" spans="1:5" x14ac:dyDescent="0.25">
      <c r="A1" t="s">
        <v>48</v>
      </c>
    </row>
    <row r="3" spans="1:5" x14ac:dyDescent="0.25">
      <c r="A3" t="s">
        <v>0</v>
      </c>
    </row>
    <row r="5" spans="1:5" ht="30" x14ac:dyDescent="0.25">
      <c r="B5" s="2" t="s">
        <v>1</v>
      </c>
      <c r="C5" s="2" t="s">
        <v>2</v>
      </c>
      <c r="D5" s="3" t="s">
        <v>17</v>
      </c>
      <c r="E5" s="4"/>
    </row>
    <row r="6" spans="1:5" x14ac:dyDescent="0.25">
      <c r="B6" s="1">
        <v>1904</v>
      </c>
      <c r="C6" t="s">
        <v>3</v>
      </c>
      <c r="D6" t="s">
        <v>4</v>
      </c>
    </row>
    <row r="7" spans="1:5" x14ac:dyDescent="0.25">
      <c r="B7" s="1">
        <v>1906</v>
      </c>
      <c r="C7" t="s">
        <v>5</v>
      </c>
      <c r="D7" t="s">
        <v>6</v>
      </c>
    </row>
    <row r="8" spans="1:5" x14ac:dyDescent="0.25">
      <c r="B8" s="1">
        <v>1909</v>
      </c>
      <c r="C8" t="s">
        <v>7</v>
      </c>
      <c r="D8" t="s">
        <v>8</v>
      </c>
    </row>
    <row r="9" spans="1:5" x14ac:dyDescent="0.25">
      <c r="B9" s="1">
        <v>1910</v>
      </c>
      <c r="C9" t="s">
        <v>9</v>
      </c>
      <c r="D9" t="s">
        <v>10</v>
      </c>
    </row>
    <row r="10" spans="1:5" x14ac:dyDescent="0.25">
      <c r="B10" s="1">
        <v>1911</v>
      </c>
      <c r="C10" t="s">
        <v>11</v>
      </c>
      <c r="D10" t="s">
        <v>12</v>
      </c>
    </row>
    <row r="11" spans="1:5" x14ac:dyDescent="0.25">
      <c r="B11" s="1">
        <v>1912</v>
      </c>
      <c r="C11" t="s">
        <v>13</v>
      </c>
      <c r="D11" t="s">
        <v>14</v>
      </c>
    </row>
    <row r="12" spans="1:5" x14ac:dyDescent="0.25">
      <c r="B12" s="1">
        <v>1913</v>
      </c>
      <c r="C12" t="s">
        <v>15</v>
      </c>
      <c r="D12" t="s">
        <v>16</v>
      </c>
    </row>
    <row r="14" spans="1:5" x14ac:dyDescent="0.25">
      <c r="A14" t="s">
        <v>18</v>
      </c>
    </row>
    <row r="16" spans="1:5" x14ac:dyDescent="0.25">
      <c r="A16" t="s">
        <v>45</v>
      </c>
    </row>
    <row r="18" spans="2:2" x14ac:dyDescent="0.25">
      <c r="B18" t="s">
        <v>35</v>
      </c>
    </row>
    <row r="19" spans="2:2" x14ac:dyDescent="0.25">
      <c r="B19" t="s">
        <v>36</v>
      </c>
    </row>
    <row r="20" spans="2:2" x14ac:dyDescent="0.25">
      <c r="B20" t="s">
        <v>37</v>
      </c>
    </row>
    <row r="22" spans="2:2" x14ac:dyDescent="0.25">
      <c r="B22" t="s">
        <v>106</v>
      </c>
    </row>
    <row r="23" spans="2:2" x14ac:dyDescent="0.25">
      <c r="B23" t="s">
        <v>38</v>
      </c>
    </row>
    <row r="24" spans="2:2" x14ac:dyDescent="0.25">
      <c r="B24" t="s">
        <v>39</v>
      </c>
    </row>
    <row r="25" spans="2:2" x14ac:dyDescent="0.25">
      <c r="B25" t="s">
        <v>40</v>
      </c>
    </row>
    <row r="27" spans="2:2" x14ac:dyDescent="0.25">
      <c r="B27" t="s">
        <v>100</v>
      </c>
    </row>
    <row r="28" spans="2:2" x14ac:dyDescent="0.25">
      <c r="B28" t="s">
        <v>41</v>
      </c>
    </row>
    <row r="30" spans="2:2" x14ac:dyDescent="0.25">
      <c r="B30" t="s">
        <v>34</v>
      </c>
    </row>
    <row r="31" spans="2:2" x14ac:dyDescent="0.25">
      <c r="B31" t="s">
        <v>29</v>
      </c>
    </row>
    <row r="32" spans="2:2" x14ac:dyDescent="0.25">
      <c r="B32" t="s">
        <v>30</v>
      </c>
    </row>
    <row r="34" spans="1:2" x14ac:dyDescent="0.25">
      <c r="B34" t="s">
        <v>28</v>
      </c>
    </row>
    <row r="35" spans="1:2" x14ac:dyDescent="0.25">
      <c r="B35" t="s">
        <v>27</v>
      </c>
    </row>
    <row r="37" spans="1:2" x14ac:dyDescent="0.25">
      <c r="B37" t="s">
        <v>26</v>
      </c>
    </row>
    <row r="38" spans="1:2" x14ac:dyDescent="0.25">
      <c r="B38" t="s">
        <v>25</v>
      </c>
    </row>
    <row r="40" spans="1:2" x14ac:dyDescent="0.25">
      <c r="B40" t="s">
        <v>43</v>
      </c>
    </row>
    <row r="41" spans="1:2" x14ac:dyDescent="0.25">
      <c r="B41" t="s">
        <v>42</v>
      </c>
    </row>
    <row r="42" spans="1:2" x14ac:dyDescent="0.25">
      <c r="B42" t="s">
        <v>44</v>
      </c>
    </row>
    <row r="44" spans="1:2" x14ac:dyDescent="0.25">
      <c r="A44" t="s">
        <v>31</v>
      </c>
    </row>
    <row r="45" spans="1:2" x14ac:dyDescent="0.25">
      <c r="A45" t="s">
        <v>32</v>
      </c>
    </row>
    <row r="46" spans="1:2" x14ac:dyDescent="0.25">
      <c r="A46" t="s">
        <v>33</v>
      </c>
    </row>
    <row r="48" spans="1:2" x14ac:dyDescent="0.25">
      <c r="A48" t="s">
        <v>46</v>
      </c>
    </row>
    <row r="49" spans="1:3" x14ac:dyDescent="0.25">
      <c r="A49" t="s">
        <v>47</v>
      </c>
    </row>
    <row r="51" spans="1:3" x14ac:dyDescent="0.25">
      <c r="A51" t="s">
        <v>52</v>
      </c>
    </row>
    <row r="53" spans="1:3" x14ac:dyDescent="0.25">
      <c r="A53" t="s">
        <v>133</v>
      </c>
    </row>
    <row r="55" spans="1:3" x14ac:dyDescent="0.25">
      <c r="A55" t="s">
        <v>89</v>
      </c>
    </row>
    <row r="56" spans="1:3" x14ac:dyDescent="0.25">
      <c r="A56" t="s">
        <v>90</v>
      </c>
    </row>
    <row r="57" spans="1:3" x14ac:dyDescent="0.25">
      <c r="A57" t="s">
        <v>91</v>
      </c>
    </row>
    <row r="59" spans="1:3" x14ac:dyDescent="0.25">
      <c r="B59" s="1" t="s">
        <v>53</v>
      </c>
      <c r="C59" s="1" t="s">
        <v>54</v>
      </c>
    </row>
    <row r="60" spans="1:3" x14ac:dyDescent="0.25">
      <c r="B60" s="1">
        <v>1896</v>
      </c>
      <c r="C60" s="9" t="s">
        <v>94</v>
      </c>
    </row>
    <row r="61" spans="1:3" x14ac:dyDescent="0.25">
      <c r="B61" s="1">
        <f>B60+1</f>
        <v>1897</v>
      </c>
      <c r="C61" s="9" t="s">
        <v>94</v>
      </c>
    </row>
    <row r="62" spans="1:3" x14ac:dyDescent="0.25">
      <c r="B62" s="1">
        <f t="shared" ref="B62:B80" si="0">B61+1</f>
        <v>1898</v>
      </c>
      <c r="C62" s="9" t="s">
        <v>94</v>
      </c>
    </row>
    <row r="63" spans="1:3" x14ac:dyDescent="0.25">
      <c r="B63" s="1">
        <f t="shared" si="0"/>
        <v>1899</v>
      </c>
      <c r="C63" s="9" t="s">
        <v>55</v>
      </c>
    </row>
    <row r="64" spans="1:3" x14ac:dyDescent="0.25">
      <c r="B64" s="1">
        <f t="shared" si="0"/>
        <v>1900</v>
      </c>
      <c r="C64" s="9" t="s">
        <v>56</v>
      </c>
    </row>
    <row r="65" spans="2:3" x14ac:dyDescent="0.25">
      <c r="B65" s="1">
        <f t="shared" si="0"/>
        <v>1901</v>
      </c>
      <c r="C65" s="9" t="s">
        <v>55</v>
      </c>
    </row>
    <row r="66" spans="2:3" x14ac:dyDescent="0.25">
      <c r="B66" s="1">
        <f t="shared" si="0"/>
        <v>1902</v>
      </c>
      <c r="C66" s="9" t="s">
        <v>57</v>
      </c>
    </row>
    <row r="67" spans="2:3" x14ac:dyDescent="0.25">
      <c r="B67" s="1">
        <f t="shared" si="0"/>
        <v>1903</v>
      </c>
      <c r="C67" s="9" t="s">
        <v>58</v>
      </c>
    </row>
    <row r="68" spans="2:3" x14ac:dyDescent="0.25">
      <c r="B68" s="1">
        <f t="shared" si="0"/>
        <v>1904</v>
      </c>
      <c r="C68" s="9" t="s">
        <v>59</v>
      </c>
    </row>
    <row r="69" spans="2:3" x14ac:dyDescent="0.25">
      <c r="B69" s="1">
        <f t="shared" si="0"/>
        <v>1905</v>
      </c>
      <c r="C69" s="9" t="s">
        <v>60</v>
      </c>
    </row>
    <row r="70" spans="2:3" x14ac:dyDescent="0.25">
      <c r="B70" s="1">
        <f t="shared" si="0"/>
        <v>1906</v>
      </c>
      <c r="C70" s="9" t="s">
        <v>61</v>
      </c>
    </row>
    <row r="71" spans="2:3" x14ac:dyDescent="0.25">
      <c r="B71" s="1">
        <f t="shared" si="0"/>
        <v>1907</v>
      </c>
      <c r="C71" s="9" t="s">
        <v>61</v>
      </c>
    </row>
    <row r="72" spans="2:3" x14ac:dyDescent="0.25">
      <c r="B72" s="1">
        <f t="shared" si="0"/>
        <v>1908</v>
      </c>
      <c r="C72" s="9" t="s">
        <v>62</v>
      </c>
    </row>
    <row r="73" spans="2:3" x14ac:dyDescent="0.25">
      <c r="B73" s="1">
        <f t="shared" si="0"/>
        <v>1909</v>
      </c>
      <c r="C73" s="9" t="s">
        <v>63</v>
      </c>
    </row>
    <row r="74" spans="2:3" x14ac:dyDescent="0.25">
      <c r="B74" s="1">
        <f t="shared" si="0"/>
        <v>1910</v>
      </c>
      <c r="C74" s="9" t="s">
        <v>63</v>
      </c>
    </row>
    <row r="75" spans="2:3" x14ac:dyDescent="0.25">
      <c r="B75" s="1">
        <f t="shared" si="0"/>
        <v>1911</v>
      </c>
      <c r="C75" s="9" t="s">
        <v>63</v>
      </c>
    </row>
    <row r="76" spans="2:3" x14ac:dyDescent="0.25">
      <c r="B76" s="1">
        <f t="shared" si="0"/>
        <v>1912</v>
      </c>
      <c r="C76" s="9" t="s">
        <v>64</v>
      </c>
    </row>
    <row r="77" spans="2:3" x14ac:dyDescent="0.25">
      <c r="B77" s="1">
        <f t="shared" si="0"/>
        <v>1913</v>
      </c>
      <c r="C77" s="9" t="s">
        <v>65</v>
      </c>
    </row>
    <row r="78" spans="2:3" x14ac:dyDescent="0.25">
      <c r="B78" s="1">
        <f t="shared" si="0"/>
        <v>1914</v>
      </c>
      <c r="C78" s="9" t="s">
        <v>66</v>
      </c>
    </row>
    <row r="79" spans="2:3" x14ac:dyDescent="0.25">
      <c r="B79" s="1">
        <f t="shared" si="0"/>
        <v>1915</v>
      </c>
      <c r="C79" s="9" t="s">
        <v>67</v>
      </c>
    </row>
    <row r="80" spans="2:3" x14ac:dyDescent="0.25">
      <c r="B80" s="1">
        <f t="shared" si="0"/>
        <v>1916</v>
      </c>
      <c r="C80" s="9" t="s">
        <v>63</v>
      </c>
    </row>
    <row r="81" spans="1:3" x14ac:dyDescent="0.25">
      <c r="B81" s="1">
        <v>1917</v>
      </c>
      <c r="C81" s="9" t="s">
        <v>63</v>
      </c>
    </row>
    <row r="83" spans="1:3" x14ac:dyDescent="0.25">
      <c r="A83" t="s">
        <v>97</v>
      </c>
    </row>
    <row r="84" spans="1:3" x14ac:dyDescent="0.25">
      <c r="A84" t="s">
        <v>98</v>
      </c>
    </row>
    <row r="86" spans="1:3" x14ac:dyDescent="0.25">
      <c r="A86" t="s">
        <v>132</v>
      </c>
    </row>
    <row r="88" spans="1:3" x14ac:dyDescent="0.25">
      <c r="B88" s="1">
        <v>1908</v>
      </c>
      <c r="C88" s="1" t="s">
        <v>135</v>
      </c>
    </row>
    <row r="89" spans="1:3" x14ac:dyDescent="0.25">
      <c r="B89" s="1">
        <f t="shared" ref="B89:B96" si="1">B88+1</f>
        <v>1909</v>
      </c>
      <c r="C89" s="1" t="s">
        <v>136</v>
      </c>
    </row>
    <row r="90" spans="1:3" x14ac:dyDescent="0.25">
      <c r="B90" s="1">
        <f t="shared" si="1"/>
        <v>1910</v>
      </c>
      <c r="C90" s="1" t="s">
        <v>136</v>
      </c>
    </row>
    <row r="91" spans="1:3" x14ac:dyDescent="0.25">
      <c r="B91" s="1">
        <f t="shared" si="1"/>
        <v>1911</v>
      </c>
      <c r="C91" s="1" t="s">
        <v>139</v>
      </c>
    </row>
    <row r="92" spans="1:3" x14ac:dyDescent="0.25">
      <c r="B92" s="1">
        <f t="shared" si="1"/>
        <v>1912</v>
      </c>
      <c r="C92" s="1" t="s">
        <v>137</v>
      </c>
    </row>
    <row r="93" spans="1:3" x14ac:dyDescent="0.25">
      <c r="B93" s="1">
        <f t="shared" si="1"/>
        <v>1913</v>
      </c>
      <c r="C93" s="1" t="s">
        <v>138</v>
      </c>
    </row>
    <row r="94" spans="1:3" x14ac:dyDescent="0.25">
      <c r="B94" s="1">
        <f t="shared" si="1"/>
        <v>1914</v>
      </c>
      <c r="C94" s="1" t="s">
        <v>140</v>
      </c>
    </row>
    <row r="95" spans="1:3" x14ac:dyDescent="0.25">
      <c r="B95" s="1">
        <f t="shared" si="1"/>
        <v>1915</v>
      </c>
      <c r="C95" s="1" t="s">
        <v>141</v>
      </c>
    </row>
    <row r="96" spans="1:3" x14ac:dyDescent="0.25">
      <c r="B96" s="1">
        <f t="shared" si="1"/>
        <v>1916</v>
      </c>
      <c r="C96" s="1" t="s">
        <v>142</v>
      </c>
    </row>
    <row r="97" spans="2:3" x14ac:dyDescent="0.25">
      <c r="B97" s="1">
        <v>1917</v>
      </c>
      <c r="C97" s="1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F63D-12C4-4F78-B39E-C61E39C373AD}">
  <dimension ref="A1:T24"/>
  <sheetViews>
    <sheetView workbookViewId="0">
      <selection activeCell="P1" sqref="P1:T4"/>
    </sheetView>
  </sheetViews>
  <sheetFormatPr defaultRowHeight="15" x14ac:dyDescent="0.25"/>
  <cols>
    <col min="4" max="4" width="10.42578125" customWidth="1"/>
    <col min="5" max="5" width="12.42578125" customWidth="1"/>
    <col min="6" max="6" width="27.140625" customWidth="1"/>
  </cols>
  <sheetData>
    <row r="1" spans="1:20" ht="45" x14ac:dyDescent="0.25">
      <c r="A1" s="8" t="s">
        <v>19</v>
      </c>
      <c r="B1" s="7" t="s">
        <v>22</v>
      </c>
      <c r="C1" s="7" t="s">
        <v>23</v>
      </c>
      <c r="D1" s="7" t="s">
        <v>24</v>
      </c>
      <c r="E1" s="8" t="s">
        <v>20</v>
      </c>
      <c r="F1" s="8" t="s">
        <v>21</v>
      </c>
      <c r="G1" s="7" t="s">
        <v>50</v>
      </c>
      <c r="H1" s="7" t="s">
        <v>51</v>
      </c>
      <c r="P1" s="21" t="s">
        <v>107</v>
      </c>
      <c r="Q1" s="21" t="s">
        <v>103</v>
      </c>
      <c r="R1" s="22" t="s">
        <v>102</v>
      </c>
      <c r="S1" s="22" t="s">
        <v>104</v>
      </c>
      <c r="T1" s="22" t="s">
        <v>105</v>
      </c>
    </row>
    <row r="2" spans="1:20" x14ac:dyDescent="0.25">
      <c r="A2" s="1">
        <v>1896</v>
      </c>
      <c r="B2" s="5">
        <f>45137+6308+691</f>
        <v>52136</v>
      </c>
      <c r="C2" s="5">
        <v>6308</v>
      </c>
      <c r="D2" s="5">
        <f t="shared" ref="D2:D7" si="0">B2-C2</f>
        <v>45828</v>
      </c>
      <c r="E2" s="6">
        <f t="shared" ref="E2:E7" si="1">C2/B2</f>
        <v>0.12099125364431487</v>
      </c>
      <c r="F2" s="5">
        <f t="shared" ref="F2:F7" si="2">D2/0.95</f>
        <v>48240</v>
      </c>
      <c r="J2" t="s">
        <v>101</v>
      </c>
      <c r="P2" s="1">
        <v>1896</v>
      </c>
      <c r="Q2" s="5">
        <v>45137</v>
      </c>
      <c r="R2" s="5">
        <v>6308</v>
      </c>
      <c r="S2" s="5">
        <v>691</v>
      </c>
      <c r="T2" s="5">
        <f>SUM(Q2:S2)</f>
        <v>52136</v>
      </c>
    </row>
    <row r="3" spans="1:20" x14ac:dyDescent="0.25">
      <c r="A3" s="1">
        <f>A2+1</f>
        <v>1897</v>
      </c>
      <c r="B3" s="5">
        <f>22750+3066+4165</f>
        <v>29981</v>
      </c>
      <c r="C3" s="5">
        <v>3066</v>
      </c>
      <c r="D3" s="5">
        <f t="shared" si="0"/>
        <v>26915</v>
      </c>
      <c r="E3" s="6">
        <f t="shared" si="1"/>
        <v>0.10226476768620126</v>
      </c>
      <c r="F3" s="5">
        <f t="shared" si="2"/>
        <v>28331.578947368424</v>
      </c>
      <c r="P3" s="1">
        <f>P2+1</f>
        <v>1897</v>
      </c>
      <c r="Q3" s="5">
        <v>22750</v>
      </c>
      <c r="R3" s="5">
        <v>3066</v>
      </c>
      <c r="S3" s="5">
        <v>4165</v>
      </c>
      <c r="T3" s="5">
        <f>SUM(Q3:S3)</f>
        <v>29981</v>
      </c>
    </row>
    <row r="4" spans="1:20" x14ac:dyDescent="0.25">
      <c r="A4" s="1">
        <f t="shared" ref="A4:A22" si="3">A3+1</f>
        <v>1898</v>
      </c>
      <c r="B4" s="5">
        <f>27221+2607+4726</f>
        <v>34554</v>
      </c>
      <c r="C4" s="5">
        <v>2607</v>
      </c>
      <c r="D4" s="5">
        <f t="shared" si="0"/>
        <v>31947</v>
      </c>
      <c r="E4" s="6">
        <f t="shared" si="1"/>
        <v>7.5447126237193962E-2</v>
      </c>
      <c r="F4" s="5">
        <f t="shared" si="2"/>
        <v>33628.42105263158</v>
      </c>
      <c r="P4" s="1">
        <f t="shared" ref="P4" si="4">P3+1</f>
        <v>1898</v>
      </c>
      <c r="Q4" s="5">
        <v>27221</v>
      </c>
      <c r="R4" s="5">
        <v>2607</v>
      </c>
      <c r="S4" s="5">
        <v>4726</v>
      </c>
      <c r="T4" s="5">
        <f>SUM(Q4:S4)</f>
        <v>34554</v>
      </c>
    </row>
    <row r="5" spans="1:20" x14ac:dyDescent="0.25">
      <c r="A5" s="1">
        <f t="shared" si="3"/>
        <v>1899</v>
      </c>
      <c r="B5" s="5">
        <v>60982</v>
      </c>
      <c r="C5" s="5">
        <v>6097</v>
      </c>
      <c r="D5" s="5">
        <f t="shared" si="0"/>
        <v>54885</v>
      </c>
      <c r="E5" s="6">
        <f t="shared" si="1"/>
        <v>9.998032206224787E-2</v>
      </c>
      <c r="F5" s="5">
        <f t="shared" si="2"/>
        <v>57773.68421052632</v>
      </c>
    </row>
    <row r="6" spans="1:20" x14ac:dyDescent="0.25">
      <c r="A6" s="1">
        <f t="shared" si="3"/>
        <v>1900</v>
      </c>
      <c r="B6" s="5">
        <v>90787</v>
      </c>
      <c r="C6" s="5">
        <v>12612</v>
      </c>
      <c r="D6" s="5">
        <f t="shared" si="0"/>
        <v>78175</v>
      </c>
      <c r="E6" s="6">
        <f t="shared" si="1"/>
        <v>0.13891856763633559</v>
      </c>
      <c r="F6" s="5">
        <f t="shared" si="2"/>
        <v>82289.473684210534</v>
      </c>
    </row>
    <row r="7" spans="1:20" x14ac:dyDescent="0.25">
      <c r="A7" s="1">
        <f t="shared" si="3"/>
        <v>1901</v>
      </c>
      <c r="B7" s="5">
        <v>85257</v>
      </c>
      <c r="C7" s="5">
        <v>9999</v>
      </c>
      <c r="D7" s="5">
        <f t="shared" si="0"/>
        <v>75258</v>
      </c>
      <c r="E7" s="6">
        <f t="shared" si="1"/>
        <v>0.11728069249445794</v>
      </c>
      <c r="F7" s="5">
        <f t="shared" si="2"/>
        <v>79218.947368421053</v>
      </c>
    </row>
    <row r="8" spans="1:20" x14ac:dyDescent="0.25">
      <c r="A8" s="1">
        <f t="shared" si="3"/>
        <v>1902</v>
      </c>
      <c r="B8" s="5">
        <v>107347</v>
      </c>
      <c r="C8" s="5">
        <v>13868</v>
      </c>
      <c r="D8" s="5">
        <f t="shared" ref="D8:D22" si="5">B8-C8</f>
        <v>93479</v>
      </c>
      <c r="E8" s="6">
        <f t="shared" ref="E8:E23" si="6">C8/B8</f>
        <v>0.12918851947422844</v>
      </c>
      <c r="F8" s="5">
        <f t="shared" ref="F8:F22" si="7">D8/0.95</f>
        <v>98398.947368421053</v>
      </c>
    </row>
    <row r="9" spans="1:20" x14ac:dyDescent="0.25">
      <c r="A9" s="1">
        <f t="shared" si="3"/>
        <v>1903</v>
      </c>
      <c r="B9" s="5">
        <v>136093</v>
      </c>
      <c r="C9" s="5">
        <v>18864</v>
      </c>
      <c r="D9" s="5">
        <f t="shared" si="5"/>
        <v>117229</v>
      </c>
      <c r="E9" s="6">
        <f t="shared" si="6"/>
        <v>0.13861109682349571</v>
      </c>
      <c r="F9" s="5">
        <f t="shared" si="7"/>
        <v>123398.94736842105</v>
      </c>
    </row>
    <row r="10" spans="1:20" x14ac:dyDescent="0.25">
      <c r="A10" s="1">
        <f t="shared" si="3"/>
        <v>1904</v>
      </c>
      <c r="B10" s="5">
        <v>145141</v>
      </c>
      <c r="C10" s="5">
        <v>10157</v>
      </c>
      <c r="D10" s="5">
        <f t="shared" si="5"/>
        <v>134984</v>
      </c>
      <c r="E10" s="6">
        <f t="shared" si="6"/>
        <v>6.9980226124940578E-2</v>
      </c>
      <c r="F10" s="5">
        <f t="shared" si="7"/>
        <v>142088.42105263157</v>
      </c>
    </row>
    <row r="11" spans="1:20" x14ac:dyDescent="0.25">
      <c r="A11" s="1">
        <f t="shared" si="3"/>
        <v>1905</v>
      </c>
      <c r="B11" s="5">
        <v>184897</v>
      </c>
      <c r="C11" s="5">
        <v>17012</v>
      </c>
      <c r="D11" s="5">
        <f t="shared" si="5"/>
        <v>167885</v>
      </c>
      <c r="E11" s="6">
        <f t="shared" si="6"/>
        <v>9.2007982822868956E-2</v>
      </c>
      <c r="F11" s="5">
        <f t="shared" si="7"/>
        <v>176721.05263157896</v>
      </c>
    </row>
    <row r="12" spans="1:20" x14ac:dyDescent="0.25">
      <c r="A12" s="1">
        <f t="shared" si="3"/>
        <v>1906</v>
      </c>
      <c r="B12" s="5">
        <v>215665</v>
      </c>
      <c r="C12" s="5">
        <v>14136</v>
      </c>
      <c r="D12" s="5">
        <f t="shared" si="5"/>
        <v>201529</v>
      </c>
      <c r="E12" s="6">
        <f t="shared" si="6"/>
        <v>6.5546101592748013E-2</v>
      </c>
      <c r="F12" s="5">
        <f t="shared" si="7"/>
        <v>212135.78947368421</v>
      </c>
    </row>
    <row r="13" spans="1:20" x14ac:dyDescent="0.25">
      <c r="A13" s="1">
        <f t="shared" si="3"/>
        <v>1907</v>
      </c>
      <c r="B13" s="5">
        <v>258943</v>
      </c>
      <c r="C13" s="5">
        <v>14860</v>
      </c>
      <c r="D13" s="5">
        <f t="shared" si="5"/>
        <v>244083</v>
      </c>
      <c r="E13" s="6">
        <f t="shared" si="6"/>
        <v>5.7387146978292523E-2</v>
      </c>
      <c r="F13" s="5">
        <f t="shared" si="7"/>
        <v>256929.47368421053</v>
      </c>
    </row>
    <row r="14" spans="1:20" x14ac:dyDescent="0.25">
      <c r="A14" s="1">
        <f t="shared" si="3"/>
        <v>1908</v>
      </c>
      <c r="B14" s="5">
        <v>156711</v>
      </c>
      <c r="C14" s="5">
        <v>6746</v>
      </c>
      <c r="D14" s="5">
        <f t="shared" si="5"/>
        <v>149965</v>
      </c>
      <c r="E14" s="6">
        <f t="shared" si="6"/>
        <v>4.3047392971776073E-2</v>
      </c>
      <c r="F14" s="5">
        <f t="shared" si="7"/>
        <v>157857.89473684211</v>
      </c>
    </row>
    <row r="15" spans="1:20" x14ac:dyDescent="0.25">
      <c r="A15" s="1">
        <f t="shared" si="3"/>
        <v>1909</v>
      </c>
      <c r="B15" s="5">
        <v>120460</v>
      </c>
      <c r="C15" s="5">
        <v>11687</v>
      </c>
      <c r="D15" s="5">
        <f t="shared" si="5"/>
        <v>108773</v>
      </c>
      <c r="E15" s="6">
        <f t="shared" si="6"/>
        <v>9.7019757595882453E-2</v>
      </c>
      <c r="F15" s="5">
        <f t="shared" si="7"/>
        <v>114497.89473684211</v>
      </c>
    </row>
    <row r="16" spans="1:20" x14ac:dyDescent="0.25">
      <c r="A16" s="1">
        <f t="shared" si="3"/>
        <v>1910</v>
      </c>
      <c r="B16" s="5">
        <v>186792</v>
      </c>
      <c r="C16" s="5">
        <v>15736</v>
      </c>
      <c r="D16" s="5">
        <f t="shared" si="5"/>
        <v>171056</v>
      </c>
      <c r="E16" s="6">
        <f t="shared" si="6"/>
        <v>8.4243436549745171E-2</v>
      </c>
      <c r="F16" s="5">
        <f t="shared" si="7"/>
        <v>180058.94736842107</v>
      </c>
    </row>
    <row r="17" spans="1:6" x14ac:dyDescent="0.25">
      <c r="A17" s="1">
        <f t="shared" si="3"/>
        <v>1911</v>
      </c>
      <c r="B17" s="5">
        <v>158721</v>
      </c>
      <c r="C17" s="5">
        <v>9779</v>
      </c>
      <c r="D17" s="5">
        <f t="shared" si="5"/>
        <v>148942</v>
      </c>
      <c r="E17" s="6">
        <f t="shared" si="6"/>
        <v>6.1611254969411736E-2</v>
      </c>
      <c r="F17" s="5">
        <f t="shared" si="7"/>
        <v>156781.05263157896</v>
      </c>
    </row>
    <row r="18" spans="1:6" x14ac:dyDescent="0.25">
      <c r="A18" s="1">
        <f t="shared" si="3"/>
        <v>1912</v>
      </c>
      <c r="B18" s="5">
        <v>162395</v>
      </c>
      <c r="C18" s="5">
        <v>6641</v>
      </c>
      <c r="D18" s="5">
        <f t="shared" si="5"/>
        <v>155754</v>
      </c>
      <c r="E18" s="6">
        <f t="shared" si="6"/>
        <v>4.089411619815881E-2</v>
      </c>
      <c r="F18" s="5">
        <f t="shared" si="7"/>
        <v>163951.57894736843</v>
      </c>
    </row>
    <row r="19" spans="1:6" x14ac:dyDescent="0.25">
      <c r="A19" s="1">
        <f t="shared" si="3"/>
        <v>1913</v>
      </c>
      <c r="B19" s="5">
        <v>291040</v>
      </c>
      <c r="C19" s="5">
        <v>12756</v>
      </c>
      <c r="D19" s="5">
        <f t="shared" si="5"/>
        <v>278284</v>
      </c>
      <c r="E19" s="6">
        <f t="shared" si="6"/>
        <v>4.3829026937877956E-2</v>
      </c>
      <c r="F19" s="5">
        <f t="shared" si="7"/>
        <v>292930.5263157895</v>
      </c>
    </row>
    <row r="20" spans="1:6" x14ac:dyDescent="0.25">
      <c r="A20" s="1">
        <f t="shared" si="3"/>
        <v>1914</v>
      </c>
      <c r="B20" s="5">
        <v>255660</v>
      </c>
      <c r="C20" s="5">
        <v>12805</v>
      </c>
      <c r="D20" s="5">
        <f t="shared" si="5"/>
        <v>242855</v>
      </c>
      <c r="E20" s="6">
        <f t="shared" si="6"/>
        <v>5.0086051787530311E-2</v>
      </c>
      <c r="F20" s="5">
        <f t="shared" si="7"/>
        <v>255636.84210526317</v>
      </c>
    </row>
    <row r="21" spans="1:6" x14ac:dyDescent="0.25">
      <c r="A21" s="1">
        <f t="shared" si="3"/>
        <v>1915</v>
      </c>
      <c r="B21" s="5">
        <v>26187</v>
      </c>
      <c r="C21" s="5">
        <v>3472</v>
      </c>
      <c r="D21" s="5">
        <f t="shared" si="5"/>
        <v>22715</v>
      </c>
      <c r="E21" s="6">
        <f t="shared" si="6"/>
        <v>0.13258487035551991</v>
      </c>
      <c r="F21" s="5">
        <f t="shared" si="7"/>
        <v>23910.526315789473</v>
      </c>
    </row>
    <row r="22" spans="1:6" x14ac:dyDescent="0.25">
      <c r="A22" s="1">
        <f t="shared" si="3"/>
        <v>1916</v>
      </c>
      <c r="B22" s="5">
        <v>7842</v>
      </c>
      <c r="C22" s="5">
        <v>5649</v>
      </c>
      <c r="D22" s="5">
        <f t="shared" si="5"/>
        <v>2193</v>
      </c>
      <c r="E22" s="6">
        <f t="shared" si="6"/>
        <v>0.72035195103289973</v>
      </c>
      <c r="F22" s="5">
        <f t="shared" si="7"/>
        <v>2308.4210526315792</v>
      </c>
    </row>
    <row r="23" spans="1:6" x14ac:dyDescent="0.25">
      <c r="A23" t="s">
        <v>49</v>
      </c>
      <c r="B23" s="5">
        <f>SUM(B2:B22)</f>
        <v>2767591</v>
      </c>
      <c r="C23" s="5">
        <f>SUM(C2:C22)</f>
        <v>214857</v>
      </c>
      <c r="D23" s="5">
        <f>SUM(D2:D22)</f>
        <v>2552734</v>
      </c>
      <c r="E23" s="6">
        <f t="shared" si="6"/>
        <v>7.7633219648423485E-2</v>
      </c>
      <c r="F23" s="5">
        <f>SUM(F2:F22)</f>
        <v>2687088.4210526319</v>
      </c>
    </row>
    <row r="24" spans="1:6" x14ac:dyDescent="0.25">
      <c r="B24" s="5"/>
      <c r="C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4CF4-C226-4A4F-8C1B-D8A2CB8D4757}">
  <dimension ref="A1:AI178"/>
  <sheetViews>
    <sheetView topLeftCell="A139" workbookViewId="0">
      <selection activeCell="H180" sqref="H180"/>
    </sheetView>
  </sheetViews>
  <sheetFormatPr defaultRowHeight="15" x14ac:dyDescent="0.25"/>
  <cols>
    <col min="1" max="1" width="16.5703125" customWidth="1"/>
    <col min="2" max="2" width="7.28515625" bestFit="1" customWidth="1"/>
    <col min="3" max="3" width="8.140625" customWidth="1"/>
    <col min="4" max="4" width="7.5703125" customWidth="1"/>
    <col min="5" max="5" width="5.7109375" customWidth="1"/>
    <col min="6" max="6" width="9.5703125" customWidth="1"/>
    <col min="7" max="7" width="8.140625" bestFit="1" customWidth="1"/>
    <col min="8" max="8" width="7.7109375" customWidth="1"/>
    <col min="9" max="9" width="7.5703125" customWidth="1"/>
    <col min="10" max="10" width="7.140625" bestFit="1" customWidth="1"/>
    <col min="11" max="11" width="11" customWidth="1"/>
    <col min="12" max="12" width="10.140625" customWidth="1"/>
    <col min="13" max="13" width="6.85546875" bestFit="1" customWidth="1"/>
    <col min="16" max="16" width="11.85546875" bestFit="1" customWidth="1"/>
    <col min="17" max="17" width="10.85546875" bestFit="1" customWidth="1"/>
    <col min="19" max="19" width="11.85546875" bestFit="1" customWidth="1"/>
    <col min="20" max="20" width="10.85546875" bestFit="1" customWidth="1"/>
    <col min="22" max="22" width="11.85546875" bestFit="1" customWidth="1"/>
    <col min="23" max="23" width="10.85546875" bestFit="1" customWidth="1"/>
    <col min="25" max="25" width="11.85546875" bestFit="1" customWidth="1"/>
    <col min="26" max="26" width="10.85546875" bestFit="1" customWidth="1"/>
    <col min="28" max="28" width="11.85546875" bestFit="1" customWidth="1"/>
    <col min="29" max="29" width="10.85546875" bestFit="1" customWidth="1"/>
    <col min="31" max="31" width="11.85546875" bestFit="1" customWidth="1"/>
    <col min="32" max="32" width="10.85546875" bestFit="1" customWidth="1"/>
    <col min="34" max="34" width="11.85546875" bestFit="1" customWidth="1"/>
    <col min="35" max="35" width="10.85546875" bestFit="1" customWidth="1"/>
  </cols>
  <sheetData>
    <row r="1" spans="1:35" x14ac:dyDescent="0.25">
      <c r="A1" t="s">
        <v>92</v>
      </c>
    </row>
    <row r="3" spans="1:35" x14ac:dyDescent="0.25">
      <c r="A3" t="s">
        <v>68</v>
      </c>
    </row>
    <row r="5" spans="1:35" x14ac:dyDescent="0.25">
      <c r="A5" t="s">
        <v>93</v>
      </c>
    </row>
    <row r="6" spans="1:35" x14ac:dyDescent="0.25">
      <c r="A6" t="s">
        <v>69</v>
      </c>
    </row>
    <row r="7" spans="1:35" x14ac:dyDescent="0.25">
      <c r="A7" t="s">
        <v>83</v>
      </c>
      <c r="P7" t="s">
        <v>99</v>
      </c>
    </row>
    <row r="9" spans="1:35" x14ac:dyDescent="0.25">
      <c r="P9" s="16" t="s">
        <v>71</v>
      </c>
      <c r="S9" s="16" t="s">
        <v>72</v>
      </c>
      <c r="T9" s="16"/>
      <c r="U9" s="16"/>
      <c r="V9" s="16" t="s">
        <v>74</v>
      </c>
      <c r="W9" s="16"/>
      <c r="X9" s="16"/>
      <c r="Y9" s="16" t="s">
        <v>75</v>
      </c>
      <c r="Z9" s="16"/>
      <c r="AA9" s="16"/>
      <c r="AB9" s="16" t="s">
        <v>76</v>
      </c>
      <c r="AC9" s="16"/>
      <c r="AD9" s="16"/>
      <c r="AE9" s="16" t="s">
        <v>77</v>
      </c>
      <c r="AF9" s="16"/>
      <c r="AG9" s="16"/>
      <c r="AH9" s="16" t="s">
        <v>79</v>
      </c>
    </row>
    <row r="10" spans="1:35" x14ac:dyDescent="0.25">
      <c r="A10" s="11" t="s">
        <v>84</v>
      </c>
      <c r="B10" s="11" t="s">
        <v>70</v>
      </c>
      <c r="C10" s="11" t="s">
        <v>71</v>
      </c>
      <c r="D10" s="11" t="s">
        <v>72</v>
      </c>
      <c r="E10" s="11" t="s">
        <v>73</v>
      </c>
      <c r="F10" s="11" t="s">
        <v>74</v>
      </c>
      <c r="G10" s="11" t="s">
        <v>75</v>
      </c>
      <c r="H10" s="11" t="s">
        <v>76</v>
      </c>
      <c r="I10" s="11" t="s">
        <v>77</v>
      </c>
      <c r="J10" s="11" t="s">
        <v>78</v>
      </c>
      <c r="K10" s="11" t="s">
        <v>79</v>
      </c>
      <c r="L10" s="11" t="s">
        <v>80</v>
      </c>
      <c r="M10" s="11" t="s">
        <v>81</v>
      </c>
      <c r="P10" s="11" t="s">
        <v>95</v>
      </c>
      <c r="Q10" s="11" t="s">
        <v>96</v>
      </c>
      <c r="S10" s="11" t="s">
        <v>95</v>
      </c>
      <c r="T10" s="11" t="s">
        <v>96</v>
      </c>
      <c r="V10" s="11" t="s">
        <v>95</v>
      </c>
      <c r="W10" s="11" t="s">
        <v>96</v>
      </c>
      <c r="Y10" s="11" t="s">
        <v>95</v>
      </c>
      <c r="Z10" s="11" t="s">
        <v>96</v>
      </c>
      <c r="AB10" s="11" t="s">
        <v>95</v>
      </c>
      <c r="AC10" s="11" t="s">
        <v>96</v>
      </c>
      <c r="AE10" s="11" t="s">
        <v>95</v>
      </c>
      <c r="AF10" s="11" t="s">
        <v>96</v>
      </c>
      <c r="AH10" s="11" t="s">
        <v>95</v>
      </c>
      <c r="AI10" s="11" t="s">
        <v>96</v>
      </c>
    </row>
    <row r="11" spans="1:35" x14ac:dyDescent="0.25">
      <c r="A11" s="1">
        <v>1896</v>
      </c>
      <c r="B11" s="10">
        <f>$L11*B$35/100</f>
        <v>0.21995899184055759</v>
      </c>
      <c r="C11" s="10">
        <f t="shared" ref="C11:K13" si="0">$L11*C$35/100</f>
        <v>6275.2100782192674</v>
      </c>
      <c r="D11" s="10">
        <f t="shared" si="0"/>
        <v>3601.8284913891302</v>
      </c>
      <c r="E11" s="10">
        <f t="shared" si="0"/>
        <v>0.65987697552167279</v>
      </c>
      <c r="F11" s="10">
        <f t="shared" si="0"/>
        <v>21764.062406655812</v>
      </c>
      <c r="G11" s="10">
        <f t="shared" si="0"/>
        <v>5705.7362483440629</v>
      </c>
      <c r="H11" s="10">
        <f t="shared" si="0"/>
        <v>13085.80034257845</v>
      </c>
      <c r="I11" s="10">
        <f t="shared" si="0"/>
        <v>764.79741462961874</v>
      </c>
      <c r="J11" s="10">
        <f t="shared" si="0"/>
        <v>9.0183186654628589</v>
      </c>
      <c r="K11" s="10">
        <f t="shared" si="0"/>
        <v>856.96023221081236</v>
      </c>
      <c r="L11" s="12">
        <f>45137+6308+691</f>
        <v>52136</v>
      </c>
      <c r="M11" s="10">
        <f t="shared" ref="M11:M24" si="1">L11-SUM(B11:K11)</f>
        <v>71.706631340020976</v>
      </c>
      <c r="P11" s="5"/>
    </row>
    <row r="12" spans="1:35" x14ac:dyDescent="0.25">
      <c r="A12" s="1">
        <f>A11+1</f>
        <v>1897</v>
      </c>
      <c r="B12" s="10">
        <f>$L12*B$35/100</f>
        <v>0.12648823335836576</v>
      </c>
      <c r="C12" s="10">
        <f t="shared" si="0"/>
        <v>3608.5828094808162</v>
      </c>
      <c r="D12" s="10">
        <f t="shared" si="0"/>
        <v>2071.2448212432391</v>
      </c>
      <c r="E12" s="10">
        <f t="shared" si="0"/>
        <v>0.37946470007509725</v>
      </c>
      <c r="F12" s="10">
        <f t="shared" si="0"/>
        <v>12515.504737876856</v>
      </c>
      <c r="G12" s="10">
        <f t="shared" si="0"/>
        <v>3281.1047733160071</v>
      </c>
      <c r="H12" s="10">
        <f t="shared" si="0"/>
        <v>7525.0379789558947</v>
      </c>
      <c r="I12" s="10">
        <f t="shared" si="0"/>
        <v>439.79958738703777</v>
      </c>
      <c r="J12" s="10">
        <f t="shared" si="0"/>
        <v>5.1860175676929954</v>
      </c>
      <c r="K12" s="10">
        <f t="shared" si="0"/>
        <v>492.79815716419296</v>
      </c>
      <c r="L12" s="12">
        <f>22750+3066+4165</f>
        <v>29981</v>
      </c>
      <c r="M12" s="10">
        <f t="shared" si="1"/>
        <v>41.23516407482748</v>
      </c>
      <c r="P12" s="5"/>
    </row>
    <row r="13" spans="1:35" x14ac:dyDescent="0.25">
      <c r="A13" s="1">
        <f t="shared" ref="A13:A31" si="2">A12+1</f>
        <v>1898</v>
      </c>
      <c r="B13" s="10">
        <f>$L13*B$35/100</f>
        <v>0.14578147544995063</v>
      </c>
      <c r="C13" s="10">
        <f t="shared" si="0"/>
        <v>4158.9997131116415</v>
      </c>
      <c r="D13" s="10">
        <f t="shared" si="0"/>
        <v>2387.1716604929416</v>
      </c>
      <c r="E13" s="10">
        <f t="shared" si="0"/>
        <v>0.43734442634985188</v>
      </c>
      <c r="F13" s="10">
        <f t="shared" si="0"/>
        <v>14424.493869870816</v>
      </c>
      <c r="G13" s="10">
        <f t="shared" si="0"/>
        <v>3781.5714731717198</v>
      </c>
      <c r="H13" s="10">
        <f t="shared" si="0"/>
        <v>8672.8315374684644</v>
      </c>
      <c r="I13" s="10">
        <f t="shared" si="0"/>
        <v>506.88219013947838</v>
      </c>
      <c r="J13" s="10">
        <f t="shared" si="0"/>
        <v>5.9770404934479755</v>
      </c>
      <c r="K13" s="10">
        <f t="shared" si="0"/>
        <v>567.9646283530077</v>
      </c>
      <c r="L13" s="12">
        <f>27221+2607+4726</f>
        <v>34554</v>
      </c>
      <c r="M13" s="10">
        <f t="shared" si="1"/>
        <v>47.524760996682744</v>
      </c>
      <c r="P13" s="5"/>
    </row>
    <row r="14" spans="1:35" x14ac:dyDescent="0.25">
      <c r="A14" s="1">
        <f t="shared" si="2"/>
        <v>1899</v>
      </c>
      <c r="B14" s="5">
        <v>0</v>
      </c>
      <c r="C14" s="5">
        <v>6048</v>
      </c>
      <c r="D14" s="5">
        <v>5383</v>
      </c>
      <c r="E14" s="5">
        <v>1</v>
      </c>
      <c r="F14" s="5">
        <v>24275</v>
      </c>
      <c r="G14" s="5">
        <v>6838</v>
      </c>
      <c r="H14" s="5">
        <v>15517</v>
      </c>
      <c r="I14" s="5">
        <v>1657</v>
      </c>
      <c r="J14" s="5">
        <v>29</v>
      </c>
      <c r="K14" s="5">
        <v>1012</v>
      </c>
      <c r="L14" s="5">
        <v>60982</v>
      </c>
      <c r="M14" s="5">
        <f t="shared" si="1"/>
        <v>222</v>
      </c>
      <c r="P14" s="18">
        <v>6097</v>
      </c>
      <c r="Q14" s="20">
        <f>100*C14/P14</f>
        <v>99.196326061997709</v>
      </c>
      <c r="R14" s="5"/>
      <c r="S14" s="18">
        <v>26632</v>
      </c>
      <c r="T14" s="20">
        <f>100*D14/S14</f>
        <v>20.212526284169421</v>
      </c>
      <c r="U14" s="5"/>
      <c r="V14" s="18">
        <v>37415</v>
      </c>
      <c r="W14" s="20">
        <f>100*F14/V14</f>
        <v>64.880395563276764</v>
      </c>
      <c r="X14" s="5"/>
      <c r="Y14" s="17">
        <v>6858</v>
      </c>
      <c r="Z14" s="20">
        <f>100*G14/Y14</f>
        <v>99.708369787109945</v>
      </c>
      <c r="AA14" s="5"/>
      <c r="AB14" s="17">
        <v>28466</v>
      </c>
      <c r="AC14" s="20">
        <f>100*H14/AB14</f>
        <v>54.510644277383548</v>
      </c>
      <c r="AD14" s="5"/>
      <c r="AE14" s="17">
        <v>1774</v>
      </c>
      <c r="AF14" s="20">
        <f>100*I14/AE14</f>
        <v>93.404735062006765</v>
      </c>
      <c r="AG14" s="5"/>
      <c r="AH14" s="17">
        <v>23249</v>
      </c>
      <c r="AI14" s="20">
        <f>100*K14/AH14</f>
        <v>4.3528753924899997</v>
      </c>
    </row>
    <row r="15" spans="1:35" x14ac:dyDescent="0.25">
      <c r="A15" s="1">
        <f t="shared" si="2"/>
        <v>1900</v>
      </c>
      <c r="B15" s="5">
        <v>1</v>
      </c>
      <c r="C15" s="5">
        <v>12515</v>
      </c>
      <c r="D15" s="5">
        <v>5349</v>
      </c>
      <c r="E15" s="5">
        <v>2</v>
      </c>
      <c r="F15" s="5">
        <v>37011</v>
      </c>
      <c r="G15" s="5">
        <v>10297</v>
      </c>
      <c r="H15" s="5">
        <v>22500</v>
      </c>
      <c r="I15" s="5">
        <v>1165</v>
      </c>
      <c r="J15" s="5">
        <v>0</v>
      </c>
      <c r="K15" s="5">
        <v>1859</v>
      </c>
      <c r="L15" s="5">
        <v>90787</v>
      </c>
      <c r="M15" s="5">
        <f t="shared" si="1"/>
        <v>88</v>
      </c>
      <c r="P15" s="18">
        <v>12612</v>
      </c>
      <c r="Q15" s="20">
        <f t="shared" ref="Q15:Q32" si="3">100*C15/P15</f>
        <v>99.230891214716138</v>
      </c>
      <c r="R15" s="5"/>
      <c r="S15" s="18">
        <v>29682</v>
      </c>
      <c r="T15" s="20">
        <f t="shared" ref="T15:T32" si="4">100*D15/S15</f>
        <v>18.021022842126541</v>
      </c>
      <c r="U15" s="5"/>
      <c r="V15" s="18">
        <v>60764</v>
      </c>
      <c r="W15" s="20">
        <f t="shared" ref="W15:W32" si="5">100*F15/V15</f>
        <v>60.909420051346189</v>
      </c>
      <c r="X15" s="5"/>
      <c r="Y15" s="17">
        <v>10311</v>
      </c>
      <c r="Z15" s="20">
        <f t="shared" ref="Z15:Z32" si="6">100*G15/Y15</f>
        <v>99.864222674813306</v>
      </c>
      <c r="AA15" s="5"/>
      <c r="AB15" s="17">
        <v>46938</v>
      </c>
      <c r="AC15" s="20">
        <f t="shared" ref="AC15:AC32" si="7">100*H15/AB15</f>
        <v>47.935574587754061</v>
      </c>
      <c r="AD15" s="5"/>
      <c r="AE15" s="17">
        <v>1200</v>
      </c>
      <c r="AF15" s="20">
        <f t="shared" ref="AF15:AF32" si="8">100*I15/AE15</f>
        <v>97.083333333333329</v>
      </c>
      <c r="AG15" s="5"/>
      <c r="AH15" s="17">
        <v>32952</v>
      </c>
      <c r="AI15" s="20">
        <f t="shared" ref="AI15:AI32" si="9">100*K15/AH15</f>
        <v>5.6415392085457636</v>
      </c>
    </row>
    <row r="16" spans="1:35" x14ac:dyDescent="0.25">
      <c r="A16" s="1">
        <f t="shared" si="2"/>
        <v>1901</v>
      </c>
      <c r="B16" s="5">
        <v>0</v>
      </c>
      <c r="C16" s="5">
        <v>9966</v>
      </c>
      <c r="D16" s="5">
        <v>5643</v>
      </c>
      <c r="E16" s="5">
        <v>0</v>
      </c>
      <c r="F16" s="5">
        <v>37660</v>
      </c>
      <c r="G16" s="5">
        <v>8805</v>
      </c>
      <c r="H16" s="5">
        <v>21475</v>
      </c>
      <c r="I16" s="5">
        <v>655</v>
      </c>
      <c r="J16" s="5">
        <v>12</v>
      </c>
      <c r="K16" s="5">
        <v>1025</v>
      </c>
      <c r="L16" s="5">
        <v>85257</v>
      </c>
      <c r="M16" s="5">
        <f t="shared" si="1"/>
        <v>16</v>
      </c>
      <c r="P16" s="18">
        <v>9999</v>
      </c>
      <c r="Q16" s="20">
        <f t="shared" si="3"/>
        <v>99.669966996699671</v>
      </c>
      <c r="R16" s="5"/>
      <c r="S16" s="18">
        <v>34742</v>
      </c>
      <c r="T16" s="20">
        <f t="shared" si="4"/>
        <v>16.242588221748893</v>
      </c>
      <c r="U16" s="5"/>
      <c r="V16" s="18">
        <v>58098</v>
      </c>
      <c r="W16" s="20">
        <f t="shared" si="5"/>
        <v>64.82150848566215</v>
      </c>
      <c r="X16" s="5"/>
      <c r="Y16" s="17">
        <v>8815</v>
      </c>
      <c r="Z16" s="20">
        <f t="shared" si="6"/>
        <v>99.886557005104933</v>
      </c>
      <c r="AA16" s="5"/>
      <c r="AB16" s="17">
        <v>43617</v>
      </c>
      <c r="AC16" s="20">
        <f t="shared" si="7"/>
        <v>49.235389870921885</v>
      </c>
      <c r="AD16" s="5"/>
      <c r="AE16" s="17">
        <v>672</v>
      </c>
      <c r="AF16" s="20">
        <f t="shared" si="8"/>
        <v>97.470238095238102</v>
      </c>
      <c r="AG16" s="5"/>
      <c r="AH16" s="17">
        <v>40277</v>
      </c>
      <c r="AI16" s="20">
        <f t="shared" si="9"/>
        <v>2.5448767286540708</v>
      </c>
    </row>
    <row r="17" spans="1:35" x14ac:dyDescent="0.25">
      <c r="A17" s="1">
        <f t="shared" si="2"/>
        <v>1902</v>
      </c>
      <c r="B17" s="5">
        <v>0</v>
      </c>
      <c r="C17" s="5">
        <v>13854</v>
      </c>
      <c r="D17" s="5">
        <v>8542</v>
      </c>
      <c r="E17" s="5">
        <v>0</v>
      </c>
      <c r="F17" s="5">
        <v>37846</v>
      </c>
      <c r="G17" s="5">
        <v>9975</v>
      </c>
      <c r="H17" s="5">
        <v>33859</v>
      </c>
      <c r="I17" s="5">
        <v>1536</v>
      </c>
      <c r="J17" s="5">
        <v>0</v>
      </c>
      <c r="K17" s="5">
        <v>1727</v>
      </c>
      <c r="L17" s="5">
        <v>107347</v>
      </c>
      <c r="M17" s="5">
        <f t="shared" si="1"/>
        <v>8</v>
      </c>
      <c r="P17" s="18">
        <v>13868</v>
      </c>
      <c r="Q17" s="20">
        <f t="shared" si="3"/>
        <v>99.899048168445347</v>
      </c>
      <c r="R17" s="5"/>
      <c r="S17" s="18">
        <v>51686</v>
      </c>
      <c r="T17" s="20">
        <f t="shared" si="4"/>
        <v>16.526719034167861</v>
      </c>
      <c r="U17" s="5"/>
      <c r="V17" s="18">
        <v>57688</v>
      </c>
      <c r="W17" s="20">
        <f t="shared" si="5"/>
        <v>65.604631812508671</v>
      </c>
      <c r="X17" s="5"/>
      <c r="Y17" s="17">
        <v>11629</v>
      </c>
      <c r="Z17" s="20">
        <f t="shared" si="6"/>
        <v>85.77693696792501</v>
      </c>
      <c r="AA17" s="5"/>
      <c r="AB17" s="17">
        <v>69620</v>
      </c>
      <c r="AC17" s="20">
        <f t="shared" si="7"/>
        <v>48.634013214593509</v>
      </c>
      <c r="AD17" s="5"/>
      <c r="AE17" s="17">
        <v>1551</v>
      </c>
      <c r="AF17" s="20">
        <f t="shared" si="8"/>
        <v>99.032882011605409</v>
      </c>
      <c r="AG17" s="5"/>
      <c r="AH17" s="17">
        <v>55780</v>
      </c>
      <c r="AI17" s="20">
        <f t="shared" si="9"/>
        <v>3.0960917891717461</v>
      </c>
    </row>
    <row r="18" spans="1:35" x14ac:dyDescent="0.25">
      <c r="A18" s="1">
        <f t="shared" si="2"/>
        <v>1903</v>
      </c>
      <c r="B18" s="5">
        <v>0</v>
      </c>
      <c r="C18" s="5">
        <v>18776</v>
      </c>
      <c r="D18" s="5">
        <v>10485</v>
      </c>
      <c r="E18" s="5">
        <v>0</v>
      </c>
      <c r="F18" s="5">
        <v>47689</v>
      </c>
      <c r="G18" s="5">
        <v>14420</v>
      </c>
      <c r="H18" s="5">
        <v>39548</v>
      </c>
      <c r="I18" s="5">
        <v>3565</v>
      </c>
      <c r="J18" s="5">
        <v>24</v>
      </c>
      <c r="K18" s="5">
        <v>1571</v>
      </c>
      <c r="L18" s="5">
        <v>136093</v>
      </c>
      <c r="M18" s="5">
        <f t="shared" si="1"/>
        <v>15</v>
      </c>
      <c r="P18" s="18">
        <v>18864</v>
      </c>
      <c r="Q18" s="20">
        <f t="shared" si="3"/>
        <v>99.533502968617469</v>
      </c>
      <c r="R18" s="5"/>
      <c r="S18" s="18">
        <v>71782</v>
      </c>
      <c r="T18" s="20">
        <f t="shared" si="4"/>
        <v>14.606725920147111</v>
      </c>
      <c r="U18" s="5"/>
      <c r="V18" s="18">
        <v>76203</v>
      </c>
      <c r="W18" s="20">
        <f t="shared" si="5"/>
        <v>62.581525661719354</v>
      </c>
      <c r="X18" s="5"/>
      <c r="Y18" s="17">
        <v>14432</v>
      </c>
      <c r="Z18" s="20">
        <f t="shared" si="6"/>
        <v>99.91685144124169</v>
      </c>
      <c r="AA18" s="5"/>
      <c r="AB18" s="17">
        <v>82343</v>
      </c>
      <c r="AC18" s="20">
        <f t="shared" si="7"/>
        <v>48.028369138846045</v>
      </c>
      <c r="AD18" s="5"/>
      <c r="AE18" s="17">
        <v>3608</v>
      </c>
      <c r="AF18" s="20">
        <f t="shared" si="8"/>
        <v>98.808203991130824</v>
      </c>
      <c r="AG18" s="5"/>
      <c r="AH18" s="17">
        <v>79347</v>
      </c>
      <c r="AI18" s="20">
        <f t="shared" si="9"/>
        <v>1.9799110237312059</v>
      </c>
    </row>
    <row r="19" spans="1:35" x14ac:dyDescent="0.25">
      <c r="A19" s="1">
        <f t="shared" si="2"/>
        <v>1904</v>
      </c>
      <c r="B19" s="5">
        <v>17</v>
      </c>
      <c r="C19" s="5">
        <v>10077</v>
      </c>
      <c r="D19" s="5">
        <v>7128</v>
      </c>
      <c r="E19" s="5">
        <v>3</v>
      </c>
      <c r="F19" s="5">
        <v>77544</v>
      </c>
      <c r="G19" s="5">
        <v>12707</v>
      </c>
      <c r="H19" s="5">
        <v>32577</v>
      </c>
      <c r="I19" s="5">
        <v>3907</v>
      </c>
      <c r="J19" s="5">
        <v>173</v>
      </c>
      <c r="K19" s="5">
        <v>871</v>
      </c>
      <c r="L19" s="5">
        <v>145141</v>
      </c>
      <c r="M19" s="5">
        <f t="shared" si="1"/>
        <v>137</v>
      </c>
      <c r="P19" s="18">
        <v>10157</v>
      </c>
      <c r="Q19" s="20">
        <f t="shared" si="3"/>
        <v>99.212365856059861</v>
      </c>
      <c r="R19" s="5"/>
      <c r="S19" s="18">
        <v>74790</v>
      </c>
      <c r="T19" s="20">
        <f t="shared" si="4"/>
        <v>9.5306859205776178</v>
      </c>
      <c r="U19" s="5"/>
      <c r="V19" s="18">
        <v>106236</v>
      </c>
      <c r="W19" s="20">
        <f t="shared" si="5"/>
        <v>72.992206031853613</v>
      </c>
      <c r="X19" s="5"/>
      <c r="Y19" s="17">
        <v>12780</v>
      </c>
      <c r="Z19" s="20">
        <f t="shared" si="6"/>
        <v>99.42879499217527</v>
      </c>
      <c r="AA19" s="5"/>
      <c r="AB19" s="17">
        <v>67757</v>
      </c>
      <c r="AC19" s="20">
        <f t="shared" si="7"/>
        <v>48.079165252298658</v>
      </c>
      <c r="AD19" s="5"/>
      <c r="AE19" s="17">
        <v>3861</v>
      </c>
      <c r="AF19" s="20">
        <f t="shared" si="8"/>
        <v>101.1914011914012</v>
      </c>
      <c r="AG19" s="5"/>
      <c r="AH19" s="17">
        <v>61029</v>
      </c>
      <c r="AI19" s="20">
        <f t="shared" si="9"/>
        <v>1.427190352127677</v>
      </c>
    </row>
    <row r="20" spans="1:35" x14ac:dyDescent="0.25">
      <c r="A20" s="1">
        <f t="shared" si="2"/>
        <v>1905</v>
      </c>
      <c r="B20" s="5">
        <v>10</v>
      </c>
      <c r="C20" s="5">
        <v>16671</v>
      </c>
      <c r="D20" s="5">
        <v>6722</v>
      </c>
      <c r="E20" s="5">
        <v>5</v>
      </c>
      <c r="F20" s="5">
        <v>92388</v>
      </c>
      <c r="G20" s="5">
        <v>17649</v>
      </c>
      <c r="H20" s="5">
        <v>47224</v>
      </c>
      <c r="I20" s="5">
        <v>3278</v>
      </c>
      <c r="J20" s="5">
        <v>178</v>
      </c>
      <c r="K20" s="5">
        <v>690</v>
      </c>
      <c r="L20" s="5">
        <v>184897</v>
      </c>
      <c r="M20" s="5">
        <f t="shared" si="1"/>
        <v>82</v>
      </c>
      <c r="P20" s="18">
        <v>17012</v>
      </c>
      <c r="Q20" s="20">
        <f t="shared" si="3"/>
        <v>97.995532565248055</v>
      </c>
      <c r="R20" s="5"/>
      <c r="S20" s="18">
        <v>82360</v>
      </c>
      <c r="T20" s="20">
        <f t="shared" si="4"/>
        <v>8.1617289946576008</v>
      </c>
      <c r="U20" s="5"/>
      <c r="V20" s="18">
        <v>129910</v>
      </c>
      <c r="W20" s="20">
        <f t="shared" si="5"/>
        <v>71.116927103379268</v>
      </c>
      <c r="X20" s="5"/>
      <c r="Y20" s="17">
        <v>18604</v>
      </c>
      <c r="Z20" s="20">
        <f t="shared" si="6"/>
        <v>94.866695334336697</v>
      </c>
      <c r="AA20" s="5"/>
      <c r="AB20" s="17">
        <v>102437</v>
      </c>
      <c r="AC20" s="20">
        <f t="shared" si="7"/>
        <v>46.100530081903997</v>
      </c>
      <c r="AD20" s="5"/>
      <c r="AE20" s="17">
        <v>3746</v>
      </c>
      <c r="AF20" s="20">
        <f t="shared" si="8"/>
        <v>87.506673785371063</v>
      </c>
      <c r="AG20" s="5"/>
      <c r="AH20" s="17">
        <v>62284</v>
      </c>
      <c r="AI20" s="20">
        <f t="shared" si="9"/>
        <v>1.1078286558345642</v>
      </c>
    </row>
    <row r="21" spans="1:35" x14ac:dyDescent="0.25">
      <c r="A21" s="1">
        <f t="shared" si="2"/>
        <v>1906</v>
      </c>
      <c r="B21" s="5">
        <v>130</v>
      </c>
      <c r="C21" s="5">
        <v>13461</v>
      </c>
      <c r="D21" s="5">
        <v>10279</v>
      </c>
      <c r="E21" s="5">
        <v>15</v>
      </c>
      <c r="F21" s="5">
        <v>125234</v>
      </c>
      <c r="G21" s="5">
        <v>13697</v>
      </c>
      <c r="H21" s="5">
        <v>46204</v>
      </c>
      <c r="I21" s="5">
        <v>5282</v>
      </c>
      <c r="J21" s="5">
        <v>259</v>
      </c>
      <c r="K21" s="5">
        <v>937</v>
      </c>
      <c r="L21" s="5">
        <v>215665</v>
      </c>
      <c r="M21" s="5">
        <f t="shared" si="1"/>
        <v>167</v>
      </c>
      <c r="P21" s="18">
        <v>14136</v>
      </c>
      <c r="Q21" s="20">
        <f t="shared" si="3"/>
        <v>95.224957555178264</v>
      </c>
      <c r="R21" s="5"/>
      <c r="S21" s="18">
        <v>86813</v>
      </c>
      <c r="T21" s="20">
        <f t="shared" si="4"/>
        <v>11.840392567933375</v>
      </c>
      <c r="U21" s="5"/>
      <c r="V21" s="18">
        <v>153748</v>
      </c>
      <c r="W21" s="20">
        <f t="shared" si="5"/>
        <v>81.454067695189536</v>
      </c>
      <c r="X21" s="5"/>
      <c r="Y21" s="17">
        <v>14257</v>
      </c>
      <c r="Z21" s="20">
        <f t="shared" si="6"/>
        <v>96.072104930911138</v>
      </c>
      <c r="AA21" s="5"/>
      <c r="AB21" s="17">
        <v>95835</v>
      </c>
      <c r="AC21" s="20">
        <f t="shared" si="7"/>
        <v>48.212031095111392</v>
      </c>
      <c r="AD21" s="5"/>
      <c r="AE21" s="17">
        <v>5814</v>
      </c>
      <c r="AF21" s="20">
        <f t="shared" si="8"/>
        <v>90.849673202614383</v>
      </c>
      <c r="AG21" s="5"/>
      <c r="AH21" s="17">
        <v>58141</v>
      </c>
      <c r="AI21" s="20">
        <f t="shared" si="9"/>
        <v>1.61159938769543</v>
      </c>
    </row>
    <row r="22" spans="1:35" x14ac:dyDescent="0.25">
      <c r="A22" s="1">
        <f t="shared" si="2"/>
        <v>1907</v>
      </c>
      <c r="B22" s="5">
        <v>341</v>
      </c>
      <c r="C22" s="5">
        <v>14311</v>
      </c>
      <c r="D22" s="5">
        <v>13480</v>
      </c>
      <c r="E22" s="5">
        <v>46</v>
      </c>
      <c r="F22" s="5">
        <v>114932</v>
      </c>
      <c r="G22" s="5">
        <v>24811</v>
      </c>
      <c r="H22" s="5">
        <v>73122</v>
      </c>
      <c r="I22" s="5">
        <v>16085</v>
      </c>
      <c r="J22" s="5">
        <v>150</v>
      </c>
      <c r="K22" s="5">
        <v>1416</v>
      </c>
      <c r="L22" s="5">
        <v>258943</v>
      </c>
      <c r="M22" s="5">
        <f t="shared" si="1"/>
        <v>249</v>
      </c>
      <c r="P22" s="18">
        <v>14860</v>
      </c>
      <c r="Q22" s="20">
        <f t="shared" si="3"/>
        <v>96.305518169582768</v>
      </c>
      <c r="R22" s="5"/>
      <c r="S22" s="18">
        <v>92936</v>
      </c>
      <c r="T22" s="20">
        <f t="shared" si="4"/>
        <v>14.504605319789963</v>
      </c>
      <c r="U22" s="5"/>
      <c r="V22" s="18">
        <v>149182</v>
      </c>
      <c r="W22" s="20">
        <f t="shared" si="5"/>
        <v>77.041466128621408</v>
      </c>
      <c r="X22" s="5"/>
      <c r="Y22" s="17">
        <v>25884</v>
      </c>
      <c r="Z22" s="20">
        <f t="shared" si="6"/>
        <v>95.854581981146652</v>
      </c>
      <c r="AA22" s="5"/>
      <c r="AB22" s="17">
        <v>138033</v>
      </c>
      <c r="AC22" s="20">
        <f t="shared" si="7"/>
        <v>52.974288757036362</v>
      </c>
      <c r="AD22" s="5"/>
      <c r="AE22" s="17">
        <v>16807</v>
      </c>
      <c r="AF22" s="20">
        <f t="shared" si="8"/>
        <v>95.70417088118046</v>
      </c>
      <c r="AG22" s="5"/>
      <c r="AH22" s="17">
        <v>53425</v>
      </c>
      <c r="AI22" s="20">
        <f t="shared" si="9"/>
        <v>2.650444548432382</v>
      </c>
    </row>
    <row r="23" spans="1:35" x14ac:dyDescent="0.25">
      <c r="A23" s="1">
        <f t="shared" si="2"/>
        <v>1908</v>
      </c>
      <c r="B23" s="5">
        <v>62</v>
      </c>
      <c r="C23" s="5">
        <v>6303</v>
      </c>
      <c r="D23" s="5">
        <v>10009</v>
      </c>
      <c r="E23" s="5">
        <v>24</v>
      </c>
      <c r="F23" s="5">
        <v>71978</v>
      </c>
      <c r="G23" s="5">
        <v>13270</v>
      </c>
      <c r="H23" s="5">
        <v>37947</v>
      </c>
      <c r="I23" s="5">
        <v>16324</v>
      </c>
      <c r="J23" s="5">
        <v>37</v>
      </c>
      <c r="K23" s="5">
        <v>527</v>
      </c>
      <c r="L23" s="5">
        <v>156711</v>
      </c>
      <c r="M23" s="5">
        <f t="shared" si="1"/>
        <v>230</v>
      </c>
      <c r="P23" s="18">
        <v>6746</v>
      </c>
      <c r="Q23" s="20">
        <f t="shared" si="3"/>
        <v>93.43314556774385</v>
      </c>
      <c r="R23" s="5"/>
      <c r="S23" s="18">
        <v>73038</v>
      </c>
      <c r="T23" s="20">
        <f t="shared" si="4"/>
        <v>13.703825405953065</v>
      </c>
      <c r="U23" s="5"/>
      <c r="V23" s="18">
        <v>103387</v>
      </c>
      <c r="W23" s="20">
        <f t="shared" si="5"/>
        <v>69.619971563155914</v>
      </c>
      <c r="X23" s="5"/>
      <c r="Y23" s="17">
        <v>13720</v>
      </c>
      <c r="Z23" s="20">
        <f t="shared" si="6"/>
        <v>96.720116618075807</v>
      </c>
      <c r="AA23" s="5"/>
      <c r="AB23" s="17">
        <v>68105</v>
      </c>
      <c r="AC23" s="20">
        <f t="shared" si="7"/>
        <v>55.71837603700169</v>
      </c>
      <c r="AD23" s="5"/>
      <c r="AE23" s="17">
        <v>17111</v>
      </c>
      <c r="AF23" s="20">
        <f t="shared" si="8"/>
        <v>95.400619484542105</v>
      </c>
      <c r="AG23" s="5"/>
      <c r="AH23" s="17">
        <v>32789</v>
      </c>
      <c r="AI23" s="20">
        <f t="shared" si="9"/>
        <v>1.6072463326115465</v>
      </c>
    </row>
    <row r="24" spans="1:35" x14ac:dyDescent="0.25">
      <c r="A24" s="1">
        <f t="shared" si="2"/>
        <v>1909</v>
      </c>
      <c r="B24" s="5">
        <v>50</v>
      </c>
      <c r="C24" s="5">
        <v>11202</v>
      </c>
      <c r="D24" s="5">
        <v>7781</v>
      </c>
      <c r="E24" s="5">
        <v>5</v>
      </c>
      <c r="F24" s="5">
        <v>39150</v>
      </c>
      <c r="G24" s="5">
        <v>14595</v>
      </c>
      <c r="H24" s="5">
        <v>37770</v>
      </c>
      <c r="I24" s="5">
        <v>9099</v>
      </c>
      <c r="J24" s="5">
        <v>70</v>
      </c>
      <c r="K24" s="5">
        <v>591</v>
      </c>
      <c r="L24" s="5">
        <v>120460</v>
      </c>
      <c r="M24" s="5">
        <f t="shared" si="1"/>
        <v>147</v>
      </c>
      <c r="P24" s="18">
        <v>11687</v>
      </c>
      <c r="Q24" s="20">
        <f t="shared" si="3"/>
        <v>95.850089843415759</v>
      </c>
      <c r="R24" s="5"/>
      <c r="S24" s="18">
        <v>58534</v>
      </c>
      <c r="T24" s="20">
        <f t="shared" si="4"/>
        <v>13.293128779854444</v>
      </c>
      <c r="U24" s="5"/>
      <c r="V24" s="18">
        <v>57551</v>
      </c>
      <c r="W24" s="20">
        <f t="shared" si="5"/>
        <v>68.026619867595699</v>
      </c>
      <c r="X24" s="5"/>
      <c r="Y24" s="17">
        <v>15254</v>
      </c>
      <c r="Z24" s="20">
        <f t="shared" si="6"/>
        <v>95.679821686115119</v>
      </c>
      <c r="AA24" s="5"/>
      <c r="AB24" s="17">
        <v>77565</v>
      </c>
      <c r="AC24" s="20">
        <f t="shared" si="7"/>
        <v>48.694643202475341</v>
      </c>
      <c r="AD24" s="5"/>
      <c r="AE24" s="17">
        <v>10038</v>
      </c>
      <c r="AF24" s="20">
        <f t="shared" si="8"/>
        <v>90.645546921697544</v>
      </c>
      <c r="AG24" s="5"/>
      <c r="AH24" s="17">
        <v>34996</v>
      </c>
      <c r="AI24" s="20">
        <f t="shared" si="9"/>
        <v>1.6887644302205966</v>
      </c>
    </row>
    <row r="25" spans="1:35" x14ac:dyDescent="0.25">
      <c r="A25" s="1">
        <f t="shared" si="2"/>
        <v>1910</v>
      </c>
      <c r="B25" s="5">
        <v>52</v>
      </c>
      <c r="C25" s="5">
        <v>14999</v>
      </c>
      <c r="D25" s="5">
        <v>10016</v>
      </c>
      <c r="E25" s="5">
        <v>3</v>
      </c>
      <c r="F25" s="5">
        <v>59824</v>
      </c>
      <c r="G25" s="5">
        <v>21676</v>
      </c>
      <c r="H25" s="5">
        <v>63635</v>
      </c>
      <c r="I25" s="5">
        <v>14768</v>
      </c>
      <c r="J25" s="5">
        <v>102</v>
      </c>
      <c r="K25" s="5">
        <v>1398</v>
      </c>
      <c r="L25" s="5">
        <v>186792</v>
      </c>
      <c r="M25" s="5">
        <f>L25-SUM(B25:K25)</f>
        <v>319</v>
      </c>
      <c r="P25" s="18">
        <v>15736</v>
      </c>
      <c r="Q25" s="20">
        <f t="shared" si="3"/>
        <v>95.316471784443308</v>
      </c>
      <c r="R25" s="5"/>
      <c r="S25" s="18">
        <v>71380</v>
      </c>
      <c r="T25" s="20">
        <f t="shared" si="4"/>
        <v>14.031941720369851</v>
      </c>
      <c r="U25" s="5"/>
      <c r="V25" s="18">
        <v>84260</v>
      </c>
      <c r="W25" s="20">
        <f t="shared" si="5"/>
        <v>70.999287918347974</v>
      </c>
      <c r="X25" s="5"/>
      <c r="Y25" s="17">
        <v>22714</v>
      </c>
      <c r="Z25" s="20">
        <f t="shared" si="6"/>
        <v>95.430131196618831</v>
      </c>
      <c r="AA25" s="5"/>
      <c r="AB25" s="17">
        <v>128348</v>
      </c>
      <c r="AC25" s="20">
        <f t="shared" si="7"/>
        <v>49.580047994514914</v>
      </c>
      <c r="AD25" s="5"/>
      <c r="AE25" s="17">
        <v>17294</v>
      </c>
      <c r="AF25" s="20">
        <f t="shared" si="8"/>
        <v>85.393778188967275</v>
      </c>
      <c r="AG25" s="5"/>
      <c r="AH25" s="17">
        <v>52037</v>
      </c>
      <c r="AI25" s="20">
        <f t="shared" si="9"/>
        <v>2.6865499548398257</v>
      </c>
    </row>
    <row r="26" spans="1:35" x14ac:dyDescent="0.25">
      <c r="A26" s="1">
        <f t="shared" si="2"/>
        <v>1911</v>
      </c>
      <c r="B26" s="5">
        <v>152</v>
      </c>
      <c r="C26" s="5">
        <v>8942</v>
      </c>
      <c r="D26" s="5">
        <v>8779</v>
      </c>
      <c r="E26" s="5">
        <v>29</v>
      </c>
      <c r="F26" s="5">
        <v>65472</v>
      </c>
      <c r="G26" s="5">
        <v>16210</v>
      </c>
      <c r="H26" s="5">
        <v>40193</v>
      </c>
      <c r="I26" s="5">
        <v>17581</v>
      </c>
      <c r="J26" s="5">
        <v>196</v>
      </c>
      <c r="K26" s="5">
        <v>730</v>
      </c>
      <c r="L26" s="5">
        <v>158721</v>
      </c>
      <c r="M26" s="5">
        <f t="shared" ref="M26:M30" si="10">L26-SUM(B26:K26)</f>
        <v>437</v>
      </c>
      <c r="P26" s="18">
        <v>9779</v>
      </c>
      <c r="Q26" s="20">
        <f t="shared" si="3"/>
        <v>91.440842621944981</v>
      </c>
      <c r="R26" s="5"/>
      <c r="S26" s="18">
        <v>66471</v>
      </c>
      <c r="T26" s="20">
        <f t="shared" si="4"/>
        <v>13.207263317837855</v>
      </c>
      <c r="U26" s="5"/>
      <c r="V26" s="18">
        <v>91223</v>
      </c>
      <c r="W26" s="20">
        <f t="shared" si="5"/>
        <v>71.771373447485828</v>
      </c>
      <c r="X26" s="5"/>
      <c r="Y26" s="17">
        <v>17027</v>
      </c>
      <c r="Z26" s="20">
        <f t="shared" si="6"/>
        <v>95.201738415457797</v>
      </c>
      <c r="AA26" s="5"/>
      <c r="AB26" s="17">
        <v>71446</v>
      </c>
      <c r="AC26" s="20">
        <f t="shared" si="7"/>
        <v>56.256473420485399</v>
      </c>
      <c r="AD26" s="5"/>
      <c r="AE26" s="17">
        <v>18721</v>
      </c>
      <c r="AF26" s="20">
        <f t="shared" si="8"/>
        <v>93.910581699695527</v>
      </c>
      <c r="AG26" s="5"/>
      <c r="AH26" s="17">
        <v>45859</v>
      </c>
      <c r="AI26" s="20">
        <f t="shared" si="9"/>
        <v>1.5918358446542664</v>
      </c>
    </row>
    <row r="27" spans="1:35" x14ac:dyDescent="0.25">
      <c r="A27" s="1">
        <f t="shared" si="2"/>
        <v>1912</v>
      </c>
      <c r="B27" s="5">
        <v>250</v>
      </c>
      <c r="C27" s="5">
        <v>5709</v>
      </c>
      <c r="D27" s="5">
        <v>11031</v>
      </c>
      <c r="E27" s="5">
        <v>9</v>
      </c>
      <c r="F27" s="5">
        <v>58389</v>
      </c>
      <c r="G27" s="5">
        <v>13756</v>
      </c>
      <c r="H27" s="5">
        <v>51244</v>
      </c>
      <c r="I27" s="5">
        <v>21101</v>
      </c>
      <c r="J27" s="5">
        <v>384</v>
      </c>
      <c r="K27" s="5">
        <v>414</v>
      </c>
      <c r="L27" s="5">
        <v>162395</v>
      </c>
      <c r="M27" s="5">
        <f t="shared" si="10"/>
        <v>108</v>
      </c>
      <c r="P27" s="18">
        <v>6641</v>
      </c>
      <c r="Q27" s="20">
        <f t="shared" si="3"/>
        <v>85.965968980575212</v>
      </c>
      <c r="R27" s="5"/>
      <c r="S27" s="18">
        <v>65343</v>
      </c>
      <c r="T27" s="20">
        <f t="shared" si="4"/>
        <v>16.881685873008585</v>
      </c>
      <c r="U27" s="5"/>
      <c r="V27" s="18">
        <v>80595</v>
      </c>
      <c r="W27" s="20">
        <f t="shared" si="5"/>
        <v>72.447422296668535</v>
      </c>
      <c r="X27" s="5"/>
      <c r="Y27" s="17">
        <v>14078</v>
      </c>
      <c r="Z27" s="20">
        <f t="shared" si="6"/>
        <v>97.71274328739878</v>
      </c>
      <c r="AA27" s="5"/>
      <c r="AB27" s="17">
        <v>85163</v>
      </c>
      <c r="AC27" s="20">
        <f t="shared" si="7"/>
        <v>60.171670796002957</v>
      </c>
      <c r="AD27" s="5"/>
      <c r="AE27" s="17">
        <v>22558</v>
      </c>
      <c r="AF27" s="20">
        <f t="shared" si="8"/>
        <v>93.54109406862311</v>
      </c>
      <c r="AG27" s="5"/>
      <c r="AH27" s="17">
        <v>31601</v>
      </c>
      <c r="AI27" s="20">
        <f t="shared" si="9"/>
        <v>1.3100851238884845</v>
      </c>
    </row>
    <row r="28" spans="1:35" x14ac:dyDescent="0.25">
      <c r="A28" s="1">
        <f t="shared" si="2"/>
        <v>1913</v>
      </c>
      <c r="B28" s="5">
        <v>909</v>
      </c>
      <c r="C28" s="5">
        <v>11156</v>
      </c>
      <c r="D28" s="5">
        <v>17857</v>
      </c>
      <c r="E28" s="5">
        <v>30</v>
      </c>
      <c r="F28" s="5">
        <v>74033</v>
      </c>
      <c r="G28" s="5">
        <v>23873</v>
      </c>
      <c r="H28" s="5">
        <v>112345</v>
      </c>
      <c r="I28" s="5">
        <v>48472</v>
      </c>
      <c r="J28" s="5">
        <v>1074</v>
      </c>
      <c r="K28" s="5">
        <v>892</v>
      </c>
      <c r="L28" s="5">
        <v>291040</v>
      </c>
      <c r="M28" s="5">
        <f t="shared" si="10"/>
        <v>399</v>
      </c>
      <c r="P28" s="18">
        <v>12756</v>
      </c>
      <c r="Q28" s="20">
        <f t="shared" si="3"/>
        <v>87.456883035434302</v>
      </c>
      <c r="R28" s="5"/>
      <c r="S28" s="18">
        <v>80865</v>
      </c>
      <c r="T28" s="20">
        <f t="shared" si="4"/>
        <v>22.082483150930564</v>
      </c>
      <c r="U28" s="5"/>
      <c r="V28" s="18">
        <v>101330</v>
      </c>
      <c r="W28" s="20">
        <f t="shared" si="5"/>
        <v>73.061284910687846</v>
      </c>
      <c r="X28" s="5"/>
      <c r="Y28" s="17">
        <v>24647</v>
      </c>
      <c r="Z28" s="20">
        <f t="shared" si="6"/>
        <v>96.859658376272975</v>
      </c>
      <c r="AA28" s="5"/>
      <c r="AB28" s="17">
        <v>174365</v>
      </c>
      <c r="AC28" s="20">
        <f t="shared" si="7"/>
        <v>64.430935107389672</v>
      </c>
      <c r="AD28" s="5"/>
      <c r="AE28" s="17">
        <v>51472</v>
      </c>
      <c r="AF28" s="20">
        <f t="shared" si="8"/>
        <v>94.171588436431463</v>
      </c>
      <c r="AG28" s="5"/>
      <c r="AH28" s="17">
        <v>38737</v>
      </c>
      <c r="AI28" s="20">
        <f t="shared" si="9"/>
        <v>2.3027080052662829</v>
      </c>
    </row>
    <row r="29" spans="1:35" x14ac:dyDescent="0.25">
      <c r="A29" s="1">
        <f t="shared" si="2"/>
        <v>1914</v>
      </c>
      <c r="B29" s="5">
        <v>872</v>
      </c>
      <c r="C29" s="5">
        <v>10968</v>
      </c>
      <c r="D29" s="5">
        <v>9889</v>
      </c>
      <c r="E29" s="5">
        <v>63</v>
      </c>
      <c r="F29" s="5">
        <v>102638</v>
      </c>
      <c r="G29" s="5">
        <v>20808</v>
      </c>
      <c r="H29" s="5">
        <v>66278</v>
      </c>
      <c r="I29" s="5">
        <v>40241</v>
      </c>
      <c r="J29" s="5">
        <v>2543</v>
      </c>
      <c r="K29" s="5">
        <v>743</v>
      </c>
      <c r="L29" s="5">
        <v>255660</v>
      </c>
      <c r="M29" s="5">
        <f t="shared" si="10"/>
        <v>617</v>
      </c>
      <c r="P29" s="18">
        <v>12805</v>
      </c>
      <c r="Q29" s="20">
        <f t="shared" si="3"/>
        <v>85.654041390082</v>
      </c>
      <c r="R29" s="5"/>
      <c r="S29" s="18">
        <v>79871</v>
      </c>
      <c r="T29" s="20">
        <f t="shared" si="4"/>
        <v>12.381214708717808</v>
      </c>
      <c r="U29" s="5"/>
      <c r="V29" s="18">
        <v>138051</v>
      </c>
      <c r="W29" s="20">
        <f t="shared" si="5"/>
        <v>74.347885926215667</v>
      </c>
      <c r="X29" s="5"/>
      <c r="Y29" s="17">
        <v>21584</v>
      </c>
      <c r="Z29" s="20">
        <f t="shared" si="6"/>
        <v>96.404744255003706</v>
      </c>
      <c r="AA29" s="5"/>
      <c r="AB29" s="17">
        <v>122657</v>
      </c>
      <c r="AC29" s="20">
        <f t="shared" si="7"/>
        <v>54.035236472439401</v>
      </c>
      <c r="AD29" s="5"/>
      <c r="AE29" s="17">
        <v>44957</v>
      </c>
      <c r="AF29" s="20">
        <f t="shared" si="8"/>
        <v>89.509976199479496</v>
      </c>
      <c r="AG29" s="5"/>
      <c r="AH29" s="17">
        <v>36053</v>
      </c>
      <c r="AI29" s="20">
        <f t="shared" si="9"/>
        <v>2.0608548525781489</v>
      </c>
    </row>
    <row r="30" spans="1:35" x14ac:dyDescent="0.25">
      <c r="A30" s="1">
        <f t="shared" si="2"/>
        <v>1915</v>
      </c>
      <c r="B30" s="5">
        <v>41</v>
      </c>
      <c r="C30" s="5">
        <v>1650</v>
      </c>
      <c r="D30" s="5">
        <v>905</v>
      </c>
      <c r="E30" s="5">
        <v>14</v>
      </c>
      <c r="F30" s="5">
        <v>14496</v>
      </c>
      <c r="G30" s="5">
        <v>2218</v>
      </c>
      <c r="H30" s="5">
        <v>4486</v>
      </c>
      <c r="I30" s="5">
        <v>2030</v>
      </c>
      <c r="J30" s="5">
        <v>158</v>
      </c>
      <c r="K30" s="5">
        <v>121</v>
      </c>
      <c r="L30" s="5">
        <v>26187</v>
      </c>
      <c r="M30" s="5">
        <f t="shared" si="10"/>
        <v>68</v>
      </c>
      <c r="P30" s="18">
        <v>3472</v>
      </c>
      <c r="Q30" s="20">
        <f t="shared" si="3"/>
        <v>47.523041474654377</v>
      </c>
      <c r="R30" s="5"/>
      <c r="S30" s="18">
        <v>20729</v>
      </c>
      <c r="T30" s="20">
        <f t="shared" si="4"/>
        <v>4.3658642481547592</v>
      </c>
      <c r="U30" s="5"/>
      <c r="V30" s="18">
        <v>26497</v>
      </c>
      <c r="W30" s="20">
        <f t="shared" si="5"/>
        <v>54.708080160018113</v>
      </c>
      <c r="X30" s="5"/>
      <c r="Y30" s="17">
        <v>2638</v>
      </c>
      <c r="Z30" s="20">
        <f t="shared" si="6"/>
        <v>84.078847611827143</v>
      </c>
      <c r="AA30" s="5"/>
      <c r="AB30" s="17">
        <v>9065</v>
      </c>
      <c r="AC30" s="20">
        <f t="shared" si="7"/>
        <v>49.487038058466631</v>
      </c>
      <c r="AD30" s="5"/>
      <c r="AE30" s="17">
        <v>4459</v>
      </c>
      <c r="AF30" s="20">
        <f t="shared" si="8"/>
        <v>45.525902668759812</v>
      </c>
      <c r="AG30" s="5"/>
      <c r="AH30" s="17">
        <v>24263</v>
      </c>
      <c r="AI30" s="20">
        <f t="shared" si="9"/>
        <v>0.49870172690928577</v>
      </c>
    </row>
    <row r="31" spans="1:35" x14ac:dyDescent="0.25">
      <c r="A31" s="1">
        <f t="shared" si="2"/>
        <v>1916</v>
      </c>
      <c r="B31" s="5">
        <v>44</v>
      </c>
      <c r="C31" s="5">
        <v>3834</v>
      </c>
      <c r="D31" s="5">
        <v>63</v>
      </c>
      <c r="E31" s="5">
        <v>2</v>
      </c>
      <c r="F31" s="5">
        <v>2138</v>
      </c>
      <c r="G31" s="5">
        <v>136</v>
      </c>
      <c r="H31" s="5">
        <v>277</v>
      </c>
      <c r="I31" s="5">
        <v>1026</v>
      </c>
      <c r="J31" s="5">
        <v>2</v>
      </c>
      <c r="K31" s="5">
        <v>267</v>
      </c>
      <c r="L31" s="5">
        <v>7842</v>
      </c>
      <c r="M31" s="5">
        <f>L31-SUM(B31:K31)</f>
        <v>53</v>
      </c>
      <c r="P31" s="18">
        <v>5649</v>
      </c>
      <c r="Q31" s="20">
        <f t="shared" si="3"/>
        <v>67.870419543281997</v>
      </c>
      <c r="R31" s="5"/>
      <c r="S31" s="18">
        <v>11555</v>
      </c>
      <c r="T31" s="20">
        <f t="shared" si="4"/>
        <v>0.54521852012115968</v>
      </c>
      <c r="U31" s="5"/>
      <c r="V31" s="18">
        <v>15108</v>
      </c>
      <c r="W31" s="20">
        <f t="shared" si="5"/>
        <v>14.151442944135557</v>
      </c>
      <c r="X31" s="5"/>
      <c r="Y31" s="17">
        <v>599</v>
      </c>
      <c r="Z31" s="20">
        <f t="shared" si="6"/>
        <v>22.70450751252087</v>
      </c>
      <c r="AA31" s="5"/>
      <c r="AB31" s="17">
        <v>4502</v>
      </c>
      <c r="AC31" s="20">
        <f t="shared" si="7"/>
        <v>6.1528209684584629</v>
      </c>
      <c r="AD31" s="5"/>
      <c r="AE31" s="17">
        <v>4858</v>
      </c>
      <c r="AF31" s="20">
        <f t="shared" si="8"/>
        <v>21.119802387813916</v>
      </c>
      <c r="AG31" s="5"/>
      <c r="AH31" s="17">
        <v>19172</v>
      </c>
      <c r="AI31" s="20">
        <f t="shared" si="9"/>
        <v>1.3926559566033798</v>
      </c>
    </row>
    <row r="32" spans="1:35" x14ac:dyDescent="0.25">
      <c r="A32" s="1">
        <v>1917</v>
      </c>
      <c r="B32" s="5">
        <v>103</v>
      </c>
      <c r="C32" s="5">
        <v>3745</v>
      </c>
      <c r="D32" s="5">
        <v>39</v>
      </c>
      <c r="E32" s="5">
        <v>11</v>
      </c>
      <c r="F32" s="5">
        <v>6801</v>
      </c>
      <c r="G32" s="5">
        <v>73</v>
      </c>
      <c r="H32" s="5">
        <v>360</v>
      </c>
      <c r="I32" s="5">
        <v>1006</v>
      </c>
      <c r="J32" s="5">
        <v>7</v>
      </c>
      <c r="K32" s="5">
        <v>455</v>
      </c>
      <c r="L32" s="5">
        <v>12716</v>
      </c>
      <c r="M32" s="5">
        <f>L32-SUM(B32:K32)</f>
        <v>116</v>
      </c>
      <c r="P32" s="18">
        <v>202876</v>
      </c>
      <c r="Q32" s="5">
        <f t="shared" si="3"/>
        <v>1.8459551647311658</v>
      </c>
      <c r="R32" s="5"/>
      <c r="S32" s="18">
        <v>1079209</v>
      </c>
      <c r="T32" s="5">
        <f t="shared" si="4"/>
        <v>3.6137578541320541E-3</v>
      </c>
      <c r="U32" s="5"/>
      <c r="V32" s="18">
        <v>1527246</v>
      </c>
      <c r="W32" s="5">
        <f t="shared" si="5"/>
        <v>0.44531136437744806</v>
      </c>
      <c r="X32" s="5"/>
      <c r="Y32" s="17">
        <v>255831</v>
      </c>
      <c r="Z32" s="5">
        <f t="shared" si="6"/>
        <v>2.8534462203564072E-2</v>
      </c>
      <c r="AA32" s="5"/>
      <c r="AB32" s="17">
        <v>1416262</v>
      </c>
      <c r="AC32" s="5">
        <f t="shared" si="7"/>
        <v>2.5419025575776234E-2</v>
      </c>
      <c r="AD32" s="5"/>
      <c r="AE32" s="17">
        <v>230601</v>
      </c>
      <c r="AF32" s="5">
        <f t="shared" si="8"/>
        <v>0.43625136057519265</v>
      </c>
      <c r="AG32" s="5"/>
      <c r="AH32" s="17">
        <v>781991</v>
      </c>
      <c r="AI32" s="20">
        <f t="shared" si="9"/>
        <v>5.8184812868690303E-2</v>
      </c>
    </row>
    <row r="33" spans="1:35" x14ac:dyDescent="0.25">
      <c r="P33" s="19">
        <f>SUM(P14:P31)-P32</f>
        <v>0</v>
      </c>
      <c r="Q33" s="5"/>
      <c r="R33" s="5"/>
      <c r="S33" s="19">
        <f>SUM(S14:S31)-S32</f>
        <v>0</v>
      </c>
      <c r="T33" s="5"/>
      <c r="U33" s="5"/>
      <c r="V33" s="19">
        <f>SUM(V14:V31)-V32</f>
        <v>0</v>
      </c>
      <c r="W33" s="5"/>
      <c r="X33" s="5"/>
      <c r="Y33" s="19">
        <f>SUM(Y14:Y31)-Y32</f>
        <v>0</v>
      </c>
      <c r="Z33" s="5"/>
      <c r="AA33" s="5"/>
      <c r="AB33" s="19">
        <f>SUM(AB14:AB31)-AB32</f>
        <v>0</v>
      </c>
      <c r="AC33" s="5"/>
      <c r="AD33" s="5"/>
      <c r="AE33" s="19">
        <f>SUM(AE14:AE31)-AE32</f>
        <v>-100</v>
      </c>
      <c r="AF33" s="5"/>
      <c r="AG33" s="5"/>
      <c r="AH33" s="19">
        <f>SUM(AH14:AH31)-AH32</f>
        <v>0</v>
      </c>
      <c r="AI33" s="5"/>
    </row>
    <row r="34" spans="1:35" x14ac:dyDescent="0.25">
      <c r="A34" t="s">
        <v>85</v>
      </c>
      <c r="B34" s="5">
        <f>SUM(B14:B16)</f>
        <v>1</v>
      </c>
      <c r="C34" s="5">
        <f t="shared" ref="C34:M34" si="11">SUM(C14:C16)</f>
        <v>28529</v>
      </c>
      <c r="D34" s="5">
        <f t="shared" si="11"/>
        <v>16375</v>
      </c>
      <c r="E34" s="5">
        <f t="shared" si="11"/>
        <v>3</v>
      </c>
      <c r="F34" s="5">
        <f t="shared" si="11"/>
        <v>98946</v>
      </c>
      <c r="G34" s="5">
        <f t="shared" si="11"/>
        <v>25940</v>
      </c>
      <c r="H34" s="5">
        <f t="shared" si="11"/>
        <v>59492</v>
      </c>
      <c r="I34" s="5">
        <f t="shared" si="11"/>
        <v>3477</v>
      </c>
      <c r="J34" s="5">
        <f t="shared" si="11"/>
        <v>41</v>
      </c>
      <c r="K34" s="5">
        <f t="shared" si="11"/>
        <v>3896</v>
      </c>
      <c r="L34" s="5">
        <f t="shared" si="11"/>
        <v>237026</v>
      </c>
      <c r="M34" s="5">
        <f t="shared" si="11"/>
        <v>326</v>
      </c>
    </row>
    <row r="35" spans="1:35" x14ac:dyDescent="0.25">
      <c r="A35" t="s">
        <v>82</v>
      </c>
      <c r="B35">
        <f>100*B34/$L34</f>
        <v>4.218946444693831E-4</v>
      </c>
      <c r="C35">
        <f t="shared" ref="C35:M35" si="12">100*C34/$L34</f>
        <v>12.03623231206703</v>
      </c>
      <c r="D35">
        <f t="shared" si="12"/>
        <v>6.9085248031861486</v>
      </c>
      <c r="E35">
        <f t="shared" si="12"/>
        <v>1.2656839334081493E-3</v>
      </c>
      <c r="F35">
        <f t="shared" si="12"/>
        <v>41.74478749166758</v>
      </c>
      <c r="G35">
        <f t="shared" si="12"/>
        <v>10.943947077535798</v>
      </c>
      <c r="H35">
        <f t="shared" si="12"/>
        <v>25.099356188772539</v>
      </c>
      <c r="I35">
        <f t="shared" si="12"/>
        <v>1.4669276788200452</v>
      </c>
      <c r="J35">
        <f t="shared" si="12"/>
        <v>1.7297680423244706E-2</v>
      </c>
      <c r="K35">
        <f t="shared" si="12"/>
        <v>1.6437015348527166</v>
      </c>
      <c r="L35">
        <f t="shared" si="12"/>
        <v>100</v>
      </c>
      <c r="M35">
        <f t="shared" si="12"/>
        <v>0.1375376540970189</v>
      </c>
    </row>
    <row r="38" spans="1:35" x14ac:dyDescent="0.25">
      <c r="A38" t="s">
        <v>86</v>
      </c>
    </row>
    <row r="40" spans="1:35" x14ac:dyDescent="0.25">
      <c r="A40" s="11" t="s">
        <v>87</v>
      </c>
      <c r="B40" s="11" t="s">
        <v>70</v>
      </c>
      <c r="C40" s="11" t="s">
        <v>71</v>
      </c>
      <c r="D40" s="11" t="s">
        <v>72</v>
      </c>
      <c r="E40" s="11" t="s">
        <v>73</v>
      </c>
      <c r="F40" s="11" t="s">
        <v>74</v>
      </c>
      <c r="G40" s="11" t="s">
        <v>75</v>
      </c>
      <c r="H40" s="11" t="s">
        <v>76</v>
      </c>
      <c r="I40" s="11" t="s">
        <v>77</v>
      </c>
      <c r="J40" s="11" t="s">
        <v>78</v>
      </c>
      <c r="K40" s="11" t="s">
        <v>79</v>
      </c>
      <c r="L40" s="11" t="s">
        <v>80</v>
      </c>
      <c r="M40" s="11" t="s">
        <v>81</v>
      </c>
    </row>
    <row r="41" spans="1:35" x14ac:dyDescent="0.25">
      <c r="A41" s="1">
        <v>1896</v>
      </c>
      <c r="B41" s="5">
        <f t="shared" ref="B41:M41" si="13">(B11+B12)/2</f>
        <v>0.17322361259946167</v>
      </c>
      <c r="C41" s="5">
        <f t="shared" si="13"/>
        <v>4941.8964438500416</v>
      </c>
      <c r="D41" s="5">
        <f t="shared" si="13"/>
        <v>2836.5366563161847</v>
      </c>
      <c r="E41" s="5">
        <f t="shared" si="13"/>
        <v>0.51967083779838497</v>
      </c>
      <c r="F41" s="5">
        <f t="shared" si="13"/>
        <v>17139.783572266333</v>
      </c>
      <c r="G41" s="5">
        <f t="shared" si="13"/>
        <v>4493.4205108300348</v>
      </c>
      <c r="H41" s="5">
        <f t="shared" si="13"/>
        <v>10305.419160767173</v>
      </c>
      <c r="I41" s="5">
        <f t="shared" si="13"/>
        <v>602.29850100832823</v>
      </c>
      <c r="J41" s="5">
        <f t="shared" si="13"/>
        <v>7.1021681165779267</v>
      </c>
      <c r="K41" s="5">
        <f t="shared" si="13"/>
        <v>674.8791946875026</v>
      </c>
      <c r="L41" s="5">
        <f t="shared" si="13"/>
        <v>41058.5</v>
      </c>
      <c r="M41" s="5">
        <f t="shared" si="13"/>
        <v>56.470897707424228</v>
      </c>
    </row>
    <row r="42" spans="1:35" x14ac:dyDescent="0.25">
      <c r="A42" s="1">
        <f>A41+1</f>
        <v>1897</v>
      </c>
      <c r="B42" s="5">
        <f t="shared" ref="B42:K42" si="14">(B12+B13)/2</f>
        <v>0.13613485440415818</v>
      </c>
      <c r="C42" s="5">
        <f t="shared" si="14"/>
        <v>3883.7912612962291</v>
      </c>
      <c r="D42" s="5">
        <f t="shared" si="14"/>
        <v>2229.2082408680903</v>
      </c>
      <c r="E42" s="5">
        <f t="shared" si="14"/>
        <v>0.40840456321247454</v>
      </c>
      <c r="F42" s="5">
        <f t="shared" si="14"/>
        <v>13469.999303873836</v>
      </c>
      <c r="G42" s="5">
        <f t="shared" si="14"/>
        <v>3531.3381232438633</v>
      </c>
      <c r="H42" s="5">
        <f t="shared" si="14"/>
        <v>8098.9347582121791</v>
      </c>
      <c r="I42" s="5">
        <f t="shared" si="14"/>
        <v>473.34088876325808</v>
      </c>
      <c r="J42" s="5">
        <f t="shared" si="14"/>
        <v>5.5815290305704854</v>
      </c>
      <c r="K42" s="5">
        <f t="shared" si="14"/>
        <v>530.38139275860033</v>
      </c>
      <c r="L42" s="5">
        <f t="shared" ref="L42:M61" si="15">(L12+L13)/2</f>
        <v>32267.5</v>
      </c>
      <c r="M42" s="5">
        <f t="shared" si="15"/>
        <v>44.379962535755112</v>
      </c>
    </row>
    <row r="43" spans="1:35" x14ac:dyDescent="0.25">
      <c r="A43" s="1">
        <f t="shared" ref="A43:A60" si="16">A42+1</f>
        <v>1898</v>
      </c>
      <c r="B43" s="5">
        <f t="shared" ref="B43:K43" si="17">(B13+B14)/2</f>
        <v>7.2890737724975313E-2</v>
      </c>
      <c r="C43" s="5">
        <f t="shared" si="17"/>
        <v>5103.4998565558208</v>
      </c>
      <c r="D43" s="5">
        <f t="shared" si="17"/>
        <v>3885.0858302464708</v>
      </c>
      <c r="E43" s="5">
        <f t="shared" si="17"/>
        <v>0.71867221317492591</v>
      </c>
      <c r="F43" s="5">
        <f t="shared" si="17"/>
        <v>19349.746934935407</v>
      </c>
      <c r="G43" s="5">
        <f t="shared" si="17"/>
        <v>5309.7857365858599</v>
      </c>
      <c r="H43" s="5">
        <f t="shared" si="17"/>
        <v>12094.915768734232</v>
      </c>
      <c r="I43" s="5">
        <f t="shared" si="17"/>
        <v>1081.9410950697393</v>
      </c>
      <c r="J43" s="5">
        <f t="shared" si="17"/>
        <v>17.488520246723986</v>
      </c>
      <c r="K43" s="5">
        <f t="shared" si="17"/>
        <v>789.98231417650391</v>
      </c>
      <c r="L43" s="5">
        <f t="shared" si="15"/>
        <v>47768</v>
      </c>
      <c r="M43" s="5">
        <f t="shared" si="15"/>
        <v>134.76238049834137</v>
      </c>
    </row>
    <row r="44" spans="1:35" x14ac:dyDescent="0.25">
      <c r="A44" s="1">
        <f t="shared" si="16"/>
        <v>1899</v>
      </c>
      <c r="B44" s="5">
        <f t="shared" ref="B44:K44" si="18">(B14+B15)/2</f>
        <v>0.5</v>
      </c>
      <c r="C44" s="5">
        <f t="shared" si="18"/>
        <v>9281.5</v>
      </c>
      <c r="D44" s="5">
        <f t="shared" si="18"/>
        <v>5366</v>
      </c>
      <c r="E44" s="5">
        <f t="shared" si="18"/>
        <v>1.5</v>
      </c>
      <c r="F44" s="5">
        <f t="shared" si="18"/>
        <v>30643</v>
      </c>
      <c r="G44" s="5">
        <f t="shared" si="18"/>
        <v>8567.5</v>
      </c>
      <c r="H44" s="5">
        <f t="shared" si="18"/>
        <v>19008.5</v>
      </c>
      <c r="I44" s="5">
        <f t="shared" si="18"/>
        <v>1411</v>
      </c>
      <c r="J44" s="5">
        <f t="shared" si="18"/>
        <v>14.5</v>
      </c>
      <c r="K44" s="5">
        <f t="shared" si="18"/>
        <v>1435.5</v>
      </c>
      <c r="L44" s="5">
        <f t="shared" si="15"/>
        <v>75884.5</v>
      </c>
      <c r="M44" s="5">
        <f t="shared" si="15"/>
        <v>155</v>
      </c>
    </row>
    <row r="45" spans="1:35" x14ac:dyDescent="0.25">
      <c r="A45" s="1">
        <f t="shared" si="16"/>
        <v>1900</v>
      </c>
      <c r="B45" s="5">
        <f t="shared" ref="B45:K45" si="19">(B15+B16)/2</f>
        <v>0.5</v>
      </c>
      <c r="C45" s="5">
        <f t="shared" si="19"/>
        <v>11240.5</v>
      </c>
      <c r="D45" s="5">
        <f t="shared" si="19"/>
        <v>5496</v>
      </c>
      <c r="E45" s="5">
        <f t="shared" si="19"/>
        <v>1</v>
      </c>
      <c r="F45" s="5">
        <f t="shared" si="19"/>
        <v>37335.5</v>
      </c>
      <c r="G45" s="5">
        <f t="shared" si="19"/>
        <v>9551</v>
      </c>
      <c r="H45" s="5">
        <f t="shared" si="19"/>
        <v>21987.5</v>
      </c>
      <c r="I45" s="5">
        <f t="shared" si="19"/>
        <v>910</v>
      </c>
      <c r="J45" s="5">
        <f t="shared" si="19"/>
        <v>6</v>
      </c>
      <c r="K45" s="5">
        <f t="shared" si="19"/>
        <v>1442</v>
      </c>
      <c r="L45" s="5">
        <f t="shared" si="15"/>
        <v>88022</v>
      </c>
      <c r="M45" s="5">
        <f t="shared" si="15"/>
        <v>52</v>
      </c>
    </row>
    <row r="46" spans="1:35" x14ac:dyDescent="0.25">
      <c r="A46" s="1">
        <f t="shared" si="16"/>
        <v>1901</v>
      </c>
      <c r="B46" s="5">
        <f t="shared" ref="B46:K46" si="20">(B16+B17)/2</f>
        <v>0</v>
      </c>
      <c r="C46" s="5">
        <f t="shared" si="20"/>
        <v>11910</v>
      </c>
      <c r="D46" s="5">
        <f t="shared" si="20"/>
        <v>7092.5</v>
      </c>
      <c r="E46" s="5">
        <f t="shared" si="20"/>
        <v>0</v>
      </c>
      <c r="F46" s="5">
        <f t="shared" si="20"/>
        <v>37753</v>
      </c>
      <c r="G46" s="5">
        <f t="shared" si="20"/>
        <v>9390</v>
      </c>
      <c r="H46" s="5">
        <f t="shared" si="20"/>
        <v>27667</v>
      </c>
      <c r="I46" s="5">
        <f t="shared" si="20"/>
        <v>1095.5</v>
      </c>
      <c r="J46" s="5">
        <f t="shared" si="20"/>
        <v>6</v>
      </c>
      <c r="K46" s="5">
        <f t="shared" si="20"/>
        <v>1376</v>
      </c>
      <c r="L46" s="5">
        <f t="shared" si="15"/>
        <v>96302</v>
      </c>
      <c r="M46" s="5">
        <f t="shared" si="15"/>
        <v>12</v>
      </c>
    </row>
    <row r="47" spans="1:35" x14ac:dyDescent="0.25">
      <c r="A47" s="1">
        <f t="shared" si="16"/>
        <v>1902</v>
      </c>
      <c r="B47" s="5">
        <f t="shared" ref="B47:K47" si="21">(B17+B18)/2</f>
        <v>0</v>
      </c>
      <c r="C47" s="5">
        <f t="shared" si="21"/>
        <v>16315</v>
      </c>
      <c r="D47" s="5">
        <f t="shared" si="21"/>
        <v>9513.5</v>
      </c>
      <c r="E47" s="5">
        <f t="shared" si="21"/>
        <v>0</v>
      </c>
      <c r="F47" s="5">
        <f t="shared" si="21"/>
        <v>42767.5</v>
      </c>
      <c r="G47" s="5">
        <f t="shared" si="21"/>
        <v>12197.5</v>
      </c>
      <c r="H47" s="5">
        <f t="shared" si="21"/>
        <v>36703.5</v>
      </c>
      <c r="I47" s="5">
        <f t="shared" si="21"/>
        <v>2550.5</v>
      </c>
      <c r="J47" s="5">
        <f t="shared" si="21"/>
        <v>12</v>
      </c>
      <c r="K47" s="5">
        <f t="shared" si="21"/>
        <v>1649</v>
      </c>
      <c r="L47" s="5">
        <f t="shared" si="15"/>
        <v>121720</v>
      </c>
      <c r="M47" s="5">
        <f t="shared" si="15"/>
        <v>11.5</v>
      </c>
    </row>
    <row r="48" spans="1:35" x14ac:dyDescent="0.25">
      <c r="A48" s="1">
        <f t="shared" si="16"/>
        <v>1903</v>
      </c>
      <c r="B48" s="5">
        <f t="shared" ref="B48:K48" si="22">(B18+B19)/2</f>
        <v>8.5</v>
      </c>
      <c r="C48" s="5">
        <f t="shared" si="22"/>
        <v>14426.5</v>
      </c>
      <c r="D48" s="5">
        <f t="shared" si="22"/>
        <v>8806.5</v>
      </c>
      <c r="E48" s="5">
        <f t="shared" si="22"/>
        <v>1.5</v>
      </c>
      <c r="F48" s="5">
        <f t="shared" si="22"/>
        <v>62616.5</v>
      </c>
      <c r="G48" s="5">
        <f t="shared" si="22"/>
        <v>13563.5</v>
      </c>
      <c r="H48" s="5">
        <f t="shared" si="22"/>
        <v>36062.5</v>
      </c>
      <c r="I48" s="5">
        <f t="shared" si="22"/>
        <v>3736</v>
      </c>
      <c r="J48" s="5">
        <f t="shared" si="22"/>
        <v>98.5</v>
      </c>
      <c r="K48" s="5">
        <f t="shared" si="22"/>
        <v>1221</v>
      </c>
      <c r="L48" s="5">
        <f t="shared" si="15"/>
        <v>140617</v>
      </c>
      <c r="M48" s="5">
        <f t="shared" si="15"/>
        <v>76</v>
      </c>
    </row>
    <row r="49" spans="1:13" x14ac:dyDescent="0.25">
      <c r="A49" s="1">
        <f t="shared" si="16"/>
        <v>1904</v>
      </c>
      <c r="B49" s="5">
        <f t="shared" ref="B49:K49" si="23">(B19+B20)/2</f>
        <v>13.5</v>
      </c>
      <c r="C49" s="5">
        <f t="shared" si="23"/>
        <v>13374</v>
      </c>
      <c r="D49" s="5">
        <f t="shared" si="23"/>
        <v>6925</v>
      </c>
      <c r="E49" s="5">
        <f t="shared" si="23"/>
        <v>4</v>
      </c>
      <c r="F49" s="5">
        <f t="shared" si="23"/>
        <v>84966</v>
      </c>
      <c r="G49" s="5">
        <f t="shared" si="23"/>
        <v>15178</v>
      </c>
      <c r="H49" s="5">
        <f t="shared" si="23"/>
        <v>39900.5</v>
      </c>
      <c r="I49" s="5">
        <f t="shared" si="23"/>
        <v>3592.5</v>
      </c>
      <c r="J49" s="5">
        <f t="shared" si="23"/>
        <v>175.5</v>
      </c>
      <c r="K49" s="5">
        <f t="shared" si="23"/>
        <v>780.5</v>
      </c>
      <c r="L49" s="5">
        <f t="shared" si="15"/>
        <v>165019</v>
      </c>
      <c r="M49" s="5">
        <f t="shared" si="15"/>
        <v>109.5</v>
      </c>
    </row>
    <row r="50" spans="1:13" x14ac:dyDescent="0.25">
      <c r="A50" s="1">
        <f t="shared" si="16"/>
        <v>1905</v>
      </c>
      <c r="B50" s="5">
        <f t="shared" ref="B50:K50" si="24">(B20+B21)/2</f>
        <v>70</v>
      </c>
      <c r="C50" s="5">
        <f t="shared" si="24"/>
        <v>15066</v>
      </c>
      <c r="D50" s="5">
        <f t="shared" si="24"/>
        <v>8500.5</v>
      </c>
      <c r="E50" s="5">
        <f t="shared" si="24"/>
        <v>10</v>
      </c>
      <c r="F50" s="5">
        <f t="shared" si="24"/>
        <v>108811</v>
      </c>
      <c r="G50" s="5">
        <f t="shared" si="24"/>
        <v>15673</v>
      </c>
      <c r="H50" s="5">
        <f t="shared" si="24"/>
        <v>46714</v>
      </c>
      <c r="I50" s="5">
        <f t="shared" si="24"/>
        <v>4280</v>
      </c>
      <c r="J50" s="5">
        <f t="shared" si="24"/>
        <v>218.5</v>
      </c>
      <c r="K50" s="5">
        <f t="shared" si="24"/>
        <v>813.5</v>
      </c>
      <c r="L50" s="5">
        <f t="shared" si="15"/>
        <v>200281</v>
      </c>
      <c r="M50" s="5">
        <f t="shared" si="15"/>
        <v>124.5</v>
      </c>
    </row>
    <row r="51" spans="1:13" x14ac:dyDescent="0.25">
      <c r="A51" s="1">
        <f t="shared" si="16"/>
        <v>1906</v>
      </c>
      <c r="B51" s="5">
        <f t="shared" ref="B51:K51" si="25">(B21+B22)/2</f>
        <v>235.5</v>
      </c>
      <c r="C51" s="5">
        <f t="shared" si="25"/>
        <v>13886</v>
      </c>
      <c r="D51" s="5">
        <f t="shared" si="25"/>
        <v>11879.5</v>
      </c>
      <c r="E51" s="5">
        <f t="shared" si="25"/>
        <v>30.5</v>
      </c>
      <c r="F51" s="5">
        <f t="shared" si="25"/>
        <v>120083</v>
      </c>
      <c r="G51" s="5">
        <f t="shared" si="25"/>
        <v>19254</v>
      </c>
      <c r="H51" s="5">
        <f t="shared" si="25"/>
        <v>59663</v>
      </c>
      <c r="I51" s="5">
        <f t="shared" si="25"/>
        <v>10683.5</v>
      </c>
      <c r="J51" s="5">
        <f t="shared" si="25"/>
        <v>204.5</v>
      </c>
      <c r="K51" s="5">
        <f t="shared" si="25"/>
        <v>1176.5</v>
      </c>
      <c r="L51" s="5">
        <f t="shared" si="15"/>
        <v>237304</v>
      </c>
      <c r="M51" s="5">
        <f t="shared" si="15"/>
        <v>208</v>
      </c>
    </row>
    <row r="52" spans="1:13" x14ac:dyDescent="0.25">
      <c r="A52" s="1">
        <f t="shared" si="16"/>
        <v>1907</v>
      </c>
      <c r="B52" s="5">
        <f t="shared" ref="B52:K52" si="26">(B22+B23)/2</f>
        <v>201.5</v>
      </c>
      <c r="C52" s="5">
        <f t="shared" si="26"/>
        <v>10307</v>
      </c>
      <c r="D52" s="5">
        <f t="shared" si="26"/>
        <v>11744.5</v>
      </c>
      <c r="E52" s="5">
        <f t="shared" si="26"/>
        <v>35</v>
      </c>
      <c r="F52" s="5">
        <f t="shared" si="26"/>
        <v>93455</v>
      </c>
      <c r="G52" s="5">
        <f t="shared" si="26"/>
        <v>19040.5</v>
      </c>
      <c r="H52" s="5">
        <f t="shared" si="26"/>
        <v>55534.5</v>
      </c>
      <c r="I52" s="5">
        <f t="shared" si="26"/>
        <v>16204.5</v>
      </c>
      <c r="J52" s="5">
        <f t="shared" si="26"/>
        <v>93.5</v>
      </c>
      <c r="K52" s="5">
        <f t="shared" si="26"/>
        <v>971.5</v>
      </c>
      <c r="L52" s="5">
        <f t="shared" si="15"/>
        <v>207827</v>
      </c>
      <c r="M52" s="5">
        <f t="shared" si="15"/>
        <v>239.5</v>
      </c>
    </row>
    <row r="53" spans="1:13" x14ac:dyDescent="0.25">
      <c r="A53" s="1">
        <f t="shared" si="16"/>
        <v>1908</v>
      </c>
      <c r="B53" s="5">
        <f t="shared" ref="B53:K53" si="27">(B23+B24)/2</f>
        <v>56</v>
      </c>
      <c r="C53" s="5">
        <f t="shared" si="27"/>
        <v>8752.5</v>
      </c>
      <c r="D53" s="5">
        <f t="shared" si="27"/>
        <v>8895</v>
      </c>
      <c r="E53" s="5">
        <f t="shared" si="27"/>
        <v>14.5</v>
      </c>
      <c r="F53" s="5">
        <f t="shared" si="27"/>
        <v>55564</v>
      </c>
      <c r="G53" s="5">
        <f t="shared" si="27"/>
        <v>13932.5</v>
      </c>
      <c r="H53" s="5">
        <f t="shared" si="27"/>
        <v>37858.5</v>
      </c>
      <c r="I53" s="5">
        <f t="shared" si="27"/>
        <v>12711.5</v>
      </c>
      <c r="J53" s="5">
        <f t="shared" si="27"/>
        <v>53.5</v>
      </c>
      <c r="K53" s="5">
        <f t="shared" si="27"/>
        <v>559</v>
      </c>
      <c r="L53" s="5">
        <f t="shared" si="15"/>
        <v>138585.5</v>
      </c>
      <c r="M53" s="5">
        <f t="shared" si="15"/>
        <v>188.5</v>
      </c>
    </row>
    <row r="54" spans="1:13" x14ac:dyDescent="0.25">
      <c r="A54" s="1">
        <f t="shared" si="16"/>
        <v>1909</v>
      </c>
      <c r="B54" s="5">
        <f t="shared" ref="B54:K54" si="28">(B24+B25)/2</f>
        <v>51</v>
      </c>
      <c r="C54" s="5">
        <f t="shared" si="28"/>
        <v>13100.5</v>
      </c>
      <c r="D54" s="5">
        <f t="shared" si="28"/>
        <v>8898.5</v>
      </c>
      <c r="E54" s="5">
        <f t="shared" si="28"/>
        <v>4</v>
      </c>
      <c r="F54" s="5">
        <f t="shared" si="28"/>
        <v>49487</v>
      </c>
      <c r="G54" s="5">
        <f t="shared" si="28"/>
        <v>18135.5</v>
      </c>
      <c r="H54" s="5">
        <f t="shared" si="28"/>
        <v>50702.5</v>
      </c>
      <c r="I54" s="5">
        <f t="shared" si="28"/>
        <v>11933.5</v>
      </c>
      <c r="J54" s="5">
        <f t="shared" si="28"/>
        <v>86</v>
      </c>
      <c r="K54" s="5">
        <f t="shared" si="28"/>
        <v>994.5</v>
      </c>
      <c r="L54" s="5">
        <f t="shared" si="15"/>
        <v>153626</v>
      </c>
      <c r="M54" s="5">
        <f t="shared" si="15"/>
        <v>233</v>
      </c>
    </row>
    <row r="55" spans="1:13" x14ac:dyDescent="0.25">
      <c r="A55" s="1">
        <f t="shared" si="16"/>
        <v>1910</v>
      </c>
      <c r="B55" s="5">
        <f t="shared" ref="B55:K55" si="29">(B25+B26)/2</f>
        <v>102</v>
      </c>
      <c r="C55" s="5">
        <f t="shared" si="29"/>
        <v>11970.5</v>
      </c>
      <c r="D55" s="5">
        <f t="shared" si="29"/>
        <v>9397.5</v>
      </c>
      <c r="E55" s="5">
        <f t="shared" si="29"/>
        <v>16</v>
      </c>
      <c r="F55" s="5">
        <f t="shared" si="29"/>
        <v>62648</v>
      </c>
      <c r="G55" s="5">
        <f t="shared" si="29"/>
        <v>18943</v>
      </c>
      <c r="H55" s="5">
        <f t="shared" si="29"/>
        <v>51914</v>
      </c>
      <c r="I55" s="5">
        <f t="shared" si="29"/>
        <v>16174.5</v>
      </c>
      <c r="J55" s="5">
        <f t="shared" si="29"/>
        <v>149</v>
      </c>
      <c r="K55" s="5">
        <f t="shared" si="29"/>
        <v>1064</v>
      </c>
      <c r="L55" s="5">
        <f t="shared" si="15"/>
        <v>172756.5</v>
      </c>
      <c r="M55" s="5">
        <f t="shared" si="15"/>
        <v>378</v>
      </c>
    </row>
    <row r="56" spans="1:13" x14ac:dyDescent="0.25">
      <c r="A56" s="1">
        <f t="shared" si="16"/>
        <v>1911</v>
      </c>
      <c r="B56" s="5">
        <f t="shared" ref="B56:K56" si="30">(B26+B27)/2</f>
        <v>201</v>
      </c>
      <c r="C56" s="5">
        <f t="shared" si="30"/>
        <v>7325.5</v>
      </c>
      <c r="D56" s="5">
        <f t="shared" si="30"/>
        <v>9905</v>
      </c>
      <c r="E56" s="5">
        <f t="shared" si="30"/>
        <v>19</v>
      </c>
      <c r="F56" s="5">
        <f t="shared" si="30"/>
        <v>61930.5</v>
      </c>
      <c r="G56" s="5">
        <f t="shared" si="30"/>
        <v>14983</v>
      </c>
      <c r="H56" s="5">
        <f t="shared" si="30"/>
        <v>45718.5</v>
      </c>
      <c r="I56" s="5">
        <f t="shared" si="30"/>
        <v>19341</v>
      </c>
      <c r="J56" s="5">
        <f t="shared" si="30"/>
        <v>290</v>
      </c>
      <c r="K56" s="5">
        <f t="shared" si="30"/>
        <v>572</v>
      </c>
      <c r="L56" s="5">
        <f t="shared" si="15"/>
        <v>160558</v>
      </c>
      <c r="M56" s="5">
        <f t="shared" si="15"/>
        <v>272.5</v>
      </c>
    </row>
    <row r="57" spans="1:13" x14ac:dyDescent="0.25">
      <c r="A57" s="1">
        <f t="shared" si="16"/>
        <v>1912</v>
      </c>
      <c r="B57" s="5">
        <f t="shared" ref="B57:K57" si="31">(B27+B28)/2</f>
        <v>579.5</v>
      </c>
      <c r="C57" s="5">
        <f t="shared" si="31"/>
        <v>8432.5</v>
      </c>
      <c r="D57" s="5">
        <f t="shared" si="31"/>
        <v>14444</v>
      </c>
      <c r="E57" s="5">
        <f t="shared" si="31"/>
        <v>19.5</v>
      </c>
      <c r="F57" s="5">
        <f t="shared" si="31"/>
        <v>66211</v>
      </c>
      <c r="G57" s="5">
        <f t="shared" si="31"/>
        <v>18814.5</v>
      </c>
      <c r="H57" s="5">
        <f t="shared" si="31"/>
        <v>81794.5</v>
      </c>
      <c r="I57" s="5">
        <f t="shared" si="31"/>
        <v>34786.5</v>
      </c>
      <c r="J57" s="5">
        <f t="shared" si="31"/>
        <v>729</v>
      </c>
      <c r="K57" s="5">
        <f t="shared" si="31"/>
        <v>653</v>
      </c>
      <c r="L57" s="5">
        <f t="shared" si="15"/>
        <v>226717.5</v>
      </c>
      <c r="M57" s="5">
        <f t="shared" si="15"/>
        <v>253.5</v>
      </c>
    </row>
    <row r="58" spans="1:13" x14ac:dyDescent="0.25">
      <c r="A58" s="1">
        <f t="shared" si="16"/>
        <v>1913</v>
      </c>
      <c r="B58" s="5">
        <f t="shared" ref="B58:K58" si="32">(B28+B29)/2</f>
        <v>890.5</v>
      </c>
      <c r="C58" s="5">
        <f t="shared" si="32"/>
        <v>11062</v>
      </c>
      <c r="D58" s="5">
        <f t="shared" si="32"/>
        <v>13873</v>
      </c>
      <c r="E58" s="5">
        <f t="shared" si="32"/>
        <v>46.5</v>
      </c>
      <c r="F58" s="5">
        <f t="shared" si="32"/>
        <v>88335.5</v>
      </c>
      <c r="G58" s="5">
        <f t="shared" si="32"/>
        <v>22340.5</v>
      </c>
      <c r="H58" s="5">
        <f t="shared" si="32"/>
        <v>89311.5</v>
      </c>
      <c r="I58" s="5">
        <f t="shared" si="32"/>
        <v>44356.5</v>
      </c>
      <c r="J58" s="5">
        <f t="shared" si="32"/>
        <v>1808.5</v>
      </c>
      <c r="K58" s="5">
        <f t="shared" si="32"/>
        <v>817.5</v>
      </c>
      <c r="L58" s="5">
        <f t="shared" si="15"/>
        <v>273350</v>
      </c>
      <c r="M58" s="5">
        <f t="shared" si="15"/>
        <v>508</v>
      </c>
    </row>
    <row r="59" spans="1:13" x14ac:dyDescent="0.25">
      <c r="A59" s="1">
        <f t="shared" si="16"/>
        <v>1914</v>
      </c>
      <c r="B59" s="5">
        <f t="shared" ref="B59:K59" si="33">(B29+B30)/2</f>
        <v>456.5</v>
      </c>
      <c r="C59" s="5">
        <f t="shared" si="33"/>
        <v>6309</v>
      </c>
      <c r="D59" s="5">
        <f t="shared" si="33"/>
        <v>5397</v>
      </c>
      <c r="E59" s="5">
        <f t="shared" si="33"/>
        <v>38.5</v>
      </c>
      <c r="F59" s="5">
        <f t="shared" si="33"/>
        <v>58567</v>
      </c>
      <c r="G59" s="5">
        <f t="shared" si="33"/>
        <v>11513</v>
      </c>
      <c r="H59" s="5">
        <f t="shared" si="33"/>
        <v>35382</v>
      </c>
      <c r="I59" s="5">
        <f t="shared" si="33"/>
        <v>21135.5</v>
      </c>
      <c r="J59" s="5">
        <f t="shared" si="33"/>
        <v>1350.5</v>
      </c>
      <c r="K59" s="5">
        <f t="shared" si="33"/>
        <v>432</v>
      </c>
      <c r="L59" s="5">
        <f t="shared" si="15"/>
        <v>140923.5</v>
      </c>
      <c r="M59" s="5">
        <f t="shared" si="15"/>
        <v>342.5</v>
      </c>
    </row>
    <row r="60" spans="1:13" x14ac:dyDescent="0.25">
      <c r="A60" s="1">
        <f t="shared" si="16"/>
        <v>1915</v>
      </c>
      <c r="B60" s="5">
        <f t="shared" ref="B60:K61" si="34">(B30+B31)/2</f>
        <v>42.5</v>
      </c>
      <c r="C60" s="5">
        <f t="shared" si="34"/>
        <v>2742</v>
      </c>
      <c r="D60" s="5">
        <f t="shared" si="34"/>
        <v>484</v>
      </c>
      <c r="E60" s="5">
        <f t="shared" si="34"/>
        <v>8</v>
      </c>
      <c r="F60" s="5">
        <f t="shared" si="34"/>
        <v>8317</v>
      </c>
      <c r="G60" s="5">
        <f t="shared" si="34"/>
        <v>1177</v>
      </c>
      <c r="H60" s="5">
        <f t="shared" si="34"/>
        <v>2381.5</v>
      </c>
      <c r="I60" s="5">
        <f t="shared" si="34"/>
        <v>1528</v>
      </c>
      <c r="J60" s="5">
        <f t="shared" si="34"/>
        <v>80</v>
      </c>
      <c r="K60" s="5">
        <f t="shared" si="34"/>
        <v>194</v>
      </c>
      <c r="L60" s="5">
        <f t="shared" si="15"/>
        <v>17014.5</v>
      </c>
      <c r="M60" s="5">
        <f t="shared" si="15"/>
        <v>60.5</v>
      </c>
    </row>
    <row r="61" spans="1:13" x14ac:dyDescent="0.25">
      <c r="A61" s="1">
        <v>1916</v>
      </c>
      <c r="B61" s="5">
        <f t="shared" si="34"/>
        <v>73.5</v>
      </c>
      <c r="C61" s="5">
        <f t="shared" si="34"/>
        <v>3789.5</v>
      </c>
      <c r="D61" s="5">
        <f t="shared" si="34"/>
        <v>51</v>
      </c>
      <c r="E61" s="5">
        <f t="shared" si="34"/>
        <v>6.5</v>
      </c>
      <c r="F61" s="5">
        <f t="shared" si="34"/>
        <v>4469.5</v>
      </c>
      <c r="G61" s="5">
        <f t="shared" si="34"/>
        <v>104.5</v>
      </c>
      <c r="H61" s="5">
        <f t="shared" si="34"/>
        <v>318.5</v>
      </c>
      <c r="I61" s="5">
        <f t="shared" si="34"/>
        <v>1016</v>
      </c>
      <c r="J61" s="5">
        <f t="shared" si="34"/>
        <v>4.5</v>
      </c>
      <c r="K61" s="5">
        <f t="shared" si="34"/>
        <v>361</v>
      </c>
      <c r="L61" s="5">
        <f t="shared" si="15"/>
        <v>10279</v>
      </c>
      <c r="M61" s="5">
        <f t="shared" si="15"/>
        <v>84.5</v>
      </c>
    </row>
    <row r="62" spans="1:13" x14ac:dyDescent="0.25">
      <c r="A62" s="13" t="s">
        <v>49</v>
      </c>
      <c r="B62" s="14">
        <f>SUM(B41:B61)</f>
        <v>2982.8822492047284</v>
      </c>
      <c r="C62" s="14">
        <f t="shared" ref="C62:M62" si="35">SUM(C41:C61)</f>
        <v>203219.6875617021</v>
      </c>
      <c r="D62" s="14">
        <f t="shared" si="35"/>
        <v>155619.83072743076</v>
      </c>
      <c r="E62" s="14">
        <f t="shared" si="35"/>
        <v>257.64674761418576</v>
      </c>
      <c r="F62" s="14">
        <f t="shared" si="35"/>
        <v>1123919.5298110754</v>
      </c>
      <c r="G62" s="14">
        <f t="shared" si="35"/>
        <v>255693.04437065974</v>
      </c>
      <c r="H62" s="14">
        <f t="shared" si="35"/>
        <v>769121.76968771359</v>
      </c>
      <c r="I62" s="14">
        <f t="shared" si="35"/>
        <v>209604.08048484131</v>
      </c>
      <c r="J62" s="14">
        <f t="shared" si="35"/>
        <v>5410.1722173938724</v>
      </c>
      <c r="K62" s="14">
        <f t="shared" si="35"/>
        <v>18507.742901622609</v>
      </c>
      <c r="L62" s="14">
        <f t="shared" si="35"/>
        <v>2747881</v>
      </c>
      <c r="M62" s="14">
        <f t="shared" si="35"/>
        <v>3544.6132407415207</v>
      </c>
    </row>
    <row r="63" spans="1:13" x14ac:dyDescent="0.25">
      <c r="A63" s="13" t="s">
        <v>88</v>
      </c>
      <c r="B63" s="15">
        <f>100*B62/$L62</f>
        <v>0.10855208974496088</v>
      </c>
      <c r="C63" s="15">
        <f t="shared" ref="C63:M63" si="36">100*C62/$L62</f>
        <v>7.3955053934905512</v>
      </c>
      <c r="D63" s="15">
        <f t="shared" si="36"/>
        <v>5.6632667399873124</v>
      </c>
      <c r="E63" s="15">
        <f t="shared" si="36"/>
        <v>9.376197426824006E-3</v>
      </c>
      <c r="F63" s="15">
        <f t="shared" si="36"/>
        <v>40.901317408252957</v>
      </c>
      <c r="G63" s="15">
        <f t="shared" si="36"/>
        <v>9.3050988878579428</v>
      </c>
      <c r="H63" s="15">
        <f t="shared" si="36"/>
        <v>27.989631635711792</v>
      </c>
      <c r="I63" s="15">
        <f t="shared" si="36"/>
        <v>7.6278441637334851</v>
      </c>
      <c r="J63" s="15">
        <f t="shared" si="36"/>
        <v>0.1968852442079505</v>
      </c>
      <c r="K63" s="15">
        <f t="shared" si="36"/>
        <v>0.6735278165838553</v>
      </c>
      <c r="L63" s="15">
        <f t="shared" si="36"/>
        <v>100</v>
      </c>
      <c r="M63" s="15">
        <f t="shared" si="36"/>
        <v>0.12899442300236147</v>
      </c>
    </row>
    <row r="66" spans="1:13" x14ac:dyDescent="0.25">
      <c r="A66" t="s">
        <v>134</v>
      </c>
    </row>
    <row r="68" spans="1:13" x14ac:dyDescent="0.25">
      <c r="A68" s="11" t="s">
        <v>84</v>
      </c>
      <c r="B68" s="11" t="s">
        <v>70</v>
      </c>
      <c r="C68" s="11" t="s">
        <v>71</v>
      </c>
      <c r="D68" s="11" t="s">
        <v>72</v>
      </c>
      <c r="E68" s="11" t="s">
        <v>73</v>
      </c>
      <c r="F68" s="11" t="s">
        <v>74</v>
      </c>
      <c r="G68" s="11" t="s">
        <v>75</v>
      </c>
      <c r="H68" s="11" t="s">
        <v>76</v>
      </c>
      <c r="I68" s="11" t="s">
        <v>77</v>
      </c>
      <c r="J68" s="11" t="s">
        <v>78</v>
      </c>
      <c r="K68" s="11" t="s">
        <v>79</v>
      </c>
      <c r="L68" s="11" t="s">
        <v>80</v>
      </c>
      <c r="M68" s="11" t="s">
        <v>81</v>
      </c>
    </row>
    <row r="69" spans="1:13" x14ac:dyDescent="0.25">
      <c r="A69" s="1">
        <v>1908</v>
      </c>
      <c r="B69" s="5">
        <v>9</v>
      </c>
      <c r="C69" s="5">
        <v>3360</v>
      </c>
      <c r="D69" s="5">
        <v>408</v>
      </c>
      <c r="E69" s="5">
        <v>7</v>
      </c>
      <c r="F69" s="5">
        <v>5439</v>
      </c>
      <c r="G69" s="5">
        <v>3282</v>
      </c>
      <c r="H69" s="5">
        <v>18187</v>
      </c>
      <c r="I69" s="5">
        <v>6636</v>
      </c>
      <c r="J69" s="5">
        <v>50</v>
      </c>
      <c r="K69" s="5">
        <v>141</v>
      </c>
      <c r="L69" s="5">
        <v>37777</v>
      </c>
      <c r="M69" s="5">
        <f t="shared" ref="M69:M77" si="37">L69-SUM(B69:K69)</f>
        <v>258</v>
      </c>
    </row>
    <row r="70" spans="1:13" x14ac:dyDescent="0.25">
      <c r="A70" s="1">
        <f t="shared" ref="A70:A76" si="38">A69+1</f>
        <v>1909</v>
      </c>
      <c r="B70" s="5">
        <v>1</v>
      </c>
      <c r="C70" s="5">
        <v>1035</v>
      </c>
      <c r="D70" s="5">
        <v>338</v>
      </c>
      <c r="E70" s="5">
        <v>2</v>
      </c>
      <c r="F70" s="5">
        <v>3989</v>
      </c>
      <c r="G70" s="5">
        <v>1944</v>
      </c>
      <c r="H70" s="5">
        <v>8421</v>
      </c>
      <c r="I70" s="5">
        <v>3819</v>
      </c>
      <c r="J70" s="5">
        <v>30</v>
      </c>
      <c r="K70" s="5">
        <v>41</v>
      </c>
      <c r="L70" s="5">
        <v>19707</v>
      </c>
      <c r="M70" s="5">
        <f t="shared" si="37"/>
        <v>87</v>
      </c>
    </row>
    <row r="71" spans="1:13" x14ac:dyDescent="0.25">
      <c r="A71" s="1">
        <f t="shared" si="38"/>
        <v>1910</v>
      </c>
      <c r="B71" s="5">
        <v>4</v>
      </c>
      <c r="C71" s="5">
        <v>692</v>
      </c>
      <c r="D71" s="5">
        <v>503</v>
      </c>
      <c r="E71" s="5">
        <v>3</v>
      </c>
      <c r="F71" s="5">
        <v>3295</v>
      </c>
      <c r="G71" s="5">
        <v>1765</v>
      </c>
      <c r="H71" s="5">
        <v>6705</v>
      </c>
      <c r="I71" s="5">
        <v>4223</v>
      </c>
      <c r="J71" s="5">
        <v>38</v>
      </c>
      <c r="K71" s="5">
        <v>22</v>
      </c>
      <c r="L71" s="5">
        <v>17362</v>
      </c>
      <c r="M71" s="5">
        <f t="shared" si="37"/>
        <v>112</v>
      </c>
    </row>
    <row r="72" spans="1:13" x14ac:dyDescent="0.25">
      <c r="A72" s="1">
        <f t="shared" si="38"/>
        <v>1911</v>
      </c>
      <c r="B72" s="5"/>
      <c r="C72" s="5">
        <v>4219</v>
      </c>
      <c r="D72" s="5"/>
      <c r="E72" s="5"/>
      <c r="F72" s="5"/>
      <c r="G72" s="5">
        <v>2430</v>
      </c>
      <c r="H72" s="5"/>
      <c r="I72" s="5">
        <v>3838</v>
      </c>
      <c r="J72" s="5"/>
      <c r="K72" s="5"/>
      <c r="L72" s="5">
        <v>27053</v>
      </c>
      <c r="M72" s="5"/>
    </row>
    <row r="73" spans="1:13" x14ac:dyDescent="0.25">
      <c r="A73" s="1">
        <f t="shared" si="38"/>
        <v>1912</v>
      </c>
      <c r="B73" s="5">
        <v>18</v>
      </c>
      <c r="C73" s="5">
        <v>2430</v>
      </c>
      <c r="D73" s="5">
        <v>519</v>
      </c>
      <c r="E73" s="5">
        <v>3</v>
      </c>
      <c r="F73" s="5">
        <v>4448</v>
      </c>
      <c r="G73" s="5">
        <v>4112</v>
      </c>
      <c r="H73" s="5">
        <v>14701</v>
      </c>
      <c r="I73" s="5">
        <v>8139</v>
      </c>
      <c r="J73" s="5">
        <v>133</v>
      </c>
      <c r="K73" s="5">
        <v>59</v>
      </c>
      <c r="L73" s="5">
        <v>34681</v>
      </c>
      <c r="M73" s="5">
        <f t="shared" si="37"/>
        <v>119</v>
      </c>
    </row>
    <row r="74" spans="1:13" x14ac:dyDescent="0.25">
      <c r="A74" s="1">
        <f t="shared" si="38"/>
        <v>1913</v>
      </c>
      <c r="B74" s="5"/>
      <c r="C74" s="5">
        <v>3053</v>
      </c>
      <c r="D74" s="5"/>
      <c r="E74" s="5"/>
      <c r="F74" s="5"/>
      <c r="G74" s="5">
        <v>3276</v>
      </c>
      <c r="H74" s="5"/>
      <c r="I74" s="5">
        <v>5327</v>
      </c>
      <c r="J74" s="5"/>
      <c r="K74" s="5"/>
      <c r="L74" s="5">
        <v>26923</v>
      </c>
      <c r="M74" s="5"/>
    </row>
    <row r="75" spans="1:13" x14ac:dyDescent="0.25">
      <c r="A75" s="1">
        <f t="shared" si="38"/>
        <v>1914</v>
      </c>
      <c r="B75" s="5">
        <v>58</v>
      </c>
      <c r="C75" s="5">
        <v>2252</v>
      </c>
      <c r="D75" s="5">
        <v>811</v>
      </c>
      <c r="E75" s="5">
        <v>5</v>
      </c>
      <c r="F75" s="5">
        <v>4174</v>
      </c>
      <c r="G75" s="5">
        <v>5480</v>
      </c>
      <c r="H75" s="5">
        <v>18779</v>
      </c>
      <c r="I75" s="5">
        <v>15703</v>
      </c>
      <c r="J75" s="5">
        <v>67</v>
      </c>
      <c r="K75" s="5">
        <v>28</v>
      </c>
      <c r="L75" s="5">
        <v>47451</v>
      </c>
      <c r="M75" s="5">
        <f t="shared" si="37"/>
        <v>94</v>
      </c>
    </row>
    <row r="76" spans="1:13" x14ac:dyDescent="0.25">
      <c r="A76" s="1">
        <f t="shared" si="38"/>
        <v>1915</v>
      </c>
      <c r="B76" s="5">
        <v>217</v>
      </c>
      <c r="C76" s="5">
        <v>727</v>
      </c>
      <c r="D76" s="5">
        <v>167</v>
      </c>
      <c r="E76" s="5">
        <v>2</v>
      </c>
      <c r="F76" s="5">
        <v>873</v>
      </c>
      <c r="G76" s="5">
        <v>965</v>
      </c>
      <c r="H76" s="5">
        <v>4694</v>
      </c>
      <c r="I76" s="5">
        <v>10501</v>
      </c>
      <c r="J76" s="5">
        <v>40</v>
      </c>
      <c r="K76" s="5">
        <v>33</v>
      </c>
      <c r="L76" s="5">
        <v>18297</v>
      </c>
      <c r="M76" s="5">
        <f t="shared" si="37"/>
        <v>78</v>
      </c>
    </row>
    <row r="77" spans="1:13" x14ac:dyDescent="0.25">
      <c r="A77" s="1">
        <v>1916</v>
      </c>
      <c r="B77" s="5">
        <v>354</v>
      </c>
      <c r="C77" s="5">
        <v>379</v>
      </c>
      <c r="D77" s="5">
        <v>20</v>
      </c>
      <c r="E77" s="5">
        <v>0</v>
      </c>
      <c r="F77" s="5">
        <v>45</v>
      </c>
      <c r="G77" s="5">
        <v>26</v>
      </c>
      <c r="H77" s="5">
        <v>229</v>
      </c>
      <c r="I77" s="5">
        <v>4106</v>
      </c>
      <c r="J77" s="5">
        <v>0</v>
      </c>
      <c r="K77" s="5">
        <v>11</v>
      </c>
      <c r="L77" s="5">
        <v>5259</v>
      </c>
      <c r="M77" s="5">
        <f t="shared" si="37"/>
        <v>89</v>
      </c>
    </row>
    <row r="78" spans="1:13" x14ac:dyDescent="0.25">
      <c r="A78" s="1">
        <v>1917</v>
      </c>
      <c r="C78" s="5">
        <v>1256</v>
      </c>
      <c r="G78" s="5">
        <v>38</v>
      </c>
      <c r="H78" s="5">
        <v>119</v>
      </c>
      <c r="I78" s="5">
        <v>6393</v>
      </c>
      <c r="L78" s="5">
        <v>5947</v>
      </c>
      <c r="M78" s="5"/>
    </row>
    <row r="80" spans="1:13" x14ac:dyDescent="0.25">
      <c r="A80" t="s">
        <v>143</v>
      </c>
    </row>
    <row r="82" spans="1:13" x14ac:dyDescent="0.25">
      <c r="A82" s="11" t="s">
        <v>84</v>
      </c>
      <c r="B82" s="11" t="s">
        <v>70</v>
      </c>
      <c r="C82" s="11" t="s">
        <v>71</v>
      </c>
      <c r="D82" s="11" t="s">
        <v>72</v>
      </c>
      <c r="E82" s="11" t="s">
        <v>73</v>
      </c>
      <c r="F82" s="11" t="s">
        <v>74</v>
      </c>
      <c r="G82" s="11" t="s">
        <v>75</v>
      </c>
      <c r="H82" s="11" t="s">
        <v>76</v>
      </c>
      <c r="I82" s="11" t="s">
        <v>77</v>
      </c>
      <c r="J82" s="11" t="s">
        <v>78</v>
      </c>
      <c r="K82" s="11" t="s">
        <v>79</v>
      </c>
      <c r="L82" s="11" t="s">
        <v>80</v>
      </c>
      <c r="M82" s="11" t="s">
        <v>81</v>
      </c>
    </row>
    <row r="83" spans="1:13" x14ac:dyDescent="0.25">
      <c r="A83" s="1">
        <v>1908</v>
      </c>
      <c r="B83" s="5">
        <v>62</v>
      </c>
      <c r="C83" s="5">
        <v>6303</v>
      </c>
      <c r="D83" s="5">
        <v>10009</v>
      </c>
      <c r="E83" s="5">
        <v>24</v>
      </c>
      <c r="F83" s="5">
        <v>71978</v>
      </c>
      <c r="G83" s="5">
        <v>13270</v>
      </c>
      <c r="H83" s="5">
        <v>37947</v>
      </c>
      <c r="I83" s="5">
        <v>16324</v>
      </c>
      <c r="J83" s="5">
        <v>37</v>
      </c>
      <c r="K83" s="5">
        <v>527</v>
      </c>
      <c r="L83" s="5">
        <v>156711</v>
      </c>
      <c r="M83" s="5">
        <f t="shared" ref="M83:M84" si="39">L83-SUM(B83:K83)</f>
        <v>230</v>
      </c>
    </row>
    <row r="84" spans="1:13" x14ac:dyDescent="0.25">
      <c r="A84" s="1">
        <f t="shared" ref="A84:A90" si="40">A83+1</f>
        <v>1909</v>
      </c>
      <c r="B84" s="5">
        <v>50</v>
      </c>
      <c r="C84" s="5">
        <v>11202</v>
      </c>
      <c r="D84" s="5">
        <v>7781</v>
      </c>
      <c r="E84" s="5">
        <v>5</v>
      </c>
      <c r="F84" s="5">
        <v>39150</v>
      </c>
      <c r="G84" s="5">
        <v>14595</v>
      </c>
      <c r="H84" s="5">
        <v>37770</v>
      </c>
      <c r="I84" s="5">
        <v>9099</v>
      </c>
      <c r="J84" s="5">
        <v>70</v>
      </c>
      <c r="K84" s="5">
        <v>591</v>
      </c>
      <c r="L84" s="5">
        <v>120460</v>
      </c>
      <c r="M84" s="5">
        <f t="shared" si="39"/>
        <v>147</v>
      </c>
    </row>
    <row r="85" spans="1:13" x14ac:dyDescent="0.25">
      <c r="A85" s="1">
        <f t="shared" si="40"/>
        <v>1910</v>
      </c>
      <c r="B85" s="5">
        <v>52</v>
      </c>
      <c r="C85" s="5">
        <v>14999</v>
      </c>
      <c r="D85" s="5">
        <v>10016</v>
      </c>
      <c r="E85" s="5">
        <v>3</v>
      </c>
      <c r="F85" s="5">
        <v>59824</v>
      </c>
      <c r="G85" s="5">
        <v>21676</v>
      </c>
      <c r="H85" s="5">
        <v>63635</v>
      </c>
      <c r="I85" s="5">
        <v>14768</v>
      </c>
      <c r="J85" s="5">
        <v>102</v>
      </c>
      <c r="K85" s="5">
        <v>1398</v>
      </c>
      <c r="L85" s="5">
        <v>186792</v>
      </c>
      <c r="M85" s="5">
        <f>L85-SUM(B85:K85)</f>
        <v>319</v>
      </c>
    </row>
    <row r="86" spans="1:13" x14ac:dyDescent="0.25">
      <c r="A86" s="1">
        <f t="shared" si="40"/>
        <v>1911</v>
      </c>
      <c r="B86" s="5"/>
      <c r="C86" s="5">
        <v>8942</v>
      </c>
      <c r="D86" s="5"/>
      <c r="E86" s="5"/>
      <c r="F86" s="5"/>
      <c r="G86" s="5">
        <v>16210</v>
      </c>
      <c r="H86" s="5"/>
      <c r="I86" s="5">
        <v>17581</v>
      </c>
      <c r="J86" s="5"/>
      <c r="K86" s="5"/>
      <c r="L86" s="5">
        <v>158721</v>
      </c>
      <c r="M86" s="5"/>
    </row>
    <row r="87" spans="1:13" x14ac:dyDescent="0.25">
      <c r="A87" s="1">
        <f t="shared" si="40"/>
        <v>1912</v>
      </c>
      <c r="B87" s="5">
        <v>250</v>
      </c>
      <c r="C87" s="5">
        <v>5709</v>
      </c>
      <c r="D87" s="5">
        <v>11031</v>
      </c>
      <c r="E87" s="5">
        <v>9</v>
      </c>
      <c r="F87" s="5">
        <v>58389</v>
      </c>
      <c r="G87" s="5">
        <v>13756</v>
      </c>
      <c r="H87" s="5">
        <v>51244</v>
      </c>
      <c r="I87" s="5">
        <v>21101</v>
      </c>
      <c r="J87" s="5">
        <v>384</v>
      </c>
      <c r="K87" s="5">
        <v>414</v>
      </c>
      <c r="L87" s="5">
        <v>162395</v>
      </c>
      <c r="M87" s="5">
        <f t="shared" ref="M87:M90" si="41">L87-SUM(B87:K87)</f>
        <v>108</v>
      </c>
    </row>
    <row r="88" spans="1:13" x14ac:dyDescent="0.25">
      <c r="A88" s="1">
        <f t="shared" si="40"/>
        <v>1913</v>
      </c>
      <c r="B88" s="5"/>
      <c r="C88" s="5">
        <v>11156</v>
      </c>
      <c r="D88" s="5"/>
      <c r="E88" s="5"/>
      <c r="F88" s="5"/>
      <c r="G88" s="5">
        <v>23873</v>
      </c>
      <c r="H88" s="5"/>
      <c r="I88" s="5">
        <v>48472</v>
      </c>
      <c r="J88" s="5"/>
      <c r="K88" s="5"/>
      <c r="L88" s="5">
        <v>291040</v>
      </c>
      <c r="M88" s="5"/>
    </row>
    <row r="89" spans="1:13" x14ac:dyDescent="0.25">
      <c r="A89" s="1">
        <f t="shared" si="40"/>
        <v>1914</v>
      </c>
      <c r="B89" s="5">
        <v>872</v>
      </c>
      <c r="C89" s="5">
        <v>10968</v>
      </c>
      <c r="D89" s="5">
        <v>9889</v>
      </c>
      <c r="E89" s="5">
        <v>63</v>
      </c>
      <c r="F89" s="5">
        <v>102638</v>
      </c>
      <c r="G89" s="5">
        <v>20808</v>
      </c>
      <c r="H89" s="5">
        <v>66278</v>
      </c>
      <c r="I89" s="5">
        <v>40241</v>
      </c>
      <c r="J89" s="5">
        <v>2543</v>
      </c>
      <c r="K89" s="5">
        <v>743</v>
      </c>
      <c r="L89" s="5">
        <v>255660</v>
      </c>
      <c r="M89" s="5">
        <f t="shared" si="41"/>
        <v>617</v>
      </c>
    </row>
    <row r="90" spans="1:13" x14ac:dyDescent="0.25">
      <c r="A90" s="1">
        <f t="shared" si="40"/>
        <v>1915</v>
      </c>
      <c r="B90" s="5">
        <v>41</v>
      </c>
      <c r="C90" s="5">
        <v>1650</v>
      </c>
      <c r="D90" s="5">
        <v>905</v>
      </c>
      <c r="E90" s="5">
        <v>14</v>
      </c>
      <c r="F90" s="5">
        <v>14496</v>
      </c>
      <c r="G90" s="5">
        <v>2218</v>
      </c>
      <c r="H90" s="5">
        <v>4486</v>
      </c>
      <c r="I90" s="5">
        <v>2030</v>
      </c>
      <c r="J90" s="5">
        <v>158</v>
      </c>
      <c r="K90" s="5">
        <v>121</v>
      </c>
      <c r="L90" s="5">
        <v>26187</v>
      </c>
      <c r="M90" s="5">
        <f t="shared" si="41"/>
        <v>68</v>
      </c>
    </row>
    <row r="91" spans="1:13" x14ac:dyDescent="0.25">
      <c r="A91" s="1">
        <v>1916</v>
      </c>
      <c r="B91" s="5">
        <v>44</v>
      </c>
      <c r="C91" s="5">
        <v>3834</v>
      </c>
      <c r="D91" s="5">
        <v>63</v>
      </c>
      <c r="E91" s="5">
        <v>2</v>
      </c>
      <c r="F91" s="5">
        <v>2138</v>
      </c>
      <c r="G91" s="5">
        <v>136</v>
      </c>
      <c r="H91" s="5">
        <v>277</v>
      </c>
      <c r="I91" s="5">
        <v>1026</v>
      </c>
      <c r="J91" s="5">
        <v>2</v>
      </c>
      <c r="K91" s="5">
        <v>267</v>
      </c>
      <c r="L91" s="5">
        <v>7842</v>
      </c>
      <c r="M91" s="5">
        <f>L91-SUM(B91:K91)</f>
        <v>53</v>
      </c>
    </row>
    <row r="92" spans="1:13" x14ac:dyDescent="0.25">
      <c r="A92" s="1">
        <v>1917</v>
      </c>
      <c r="B92" s="5"/>
      <c r="C92" s="5">
        <v>3745</v>
      </c>
      <c r="D92" s="5"/>
      <c r="E92" s="5"/>
      <c r="F92" s="5"/>
      <c r="G92" s="5">
        <v>73</v>
      </c>
      <c r="H92" s="5"/>
      <c r="I92" s="5">
        <v>1006</v>
      </c>
      <c r="J92" s="5"/>
      <c r="K92" s="5"/>
      <c r="L92" s="5">
        <v>12716</v>
      </c>
      <c r="M92" s="5"/>
    </row>
    <row r="94" spans="1:13" x14ac:dyDescent="0.25">
      <c r="A94" t="s">
        <v>147</v>
      </c>
    </row>
    <row r="96" spans="1:13" x14ac:dyDescent="0.25">
      <c r="B96" s="11" t="s">
        <v>70</v>
      </c>
      <c r="C96" s="11" t="s">
        <v>71</v>
      </c>
      <c r="D96" s="11" t="s">
        <v>72</v>
      </c>
      <c r="E96" s="11" t="s">
        <v>73</v>
      </c>
      <c r="F96" s="11" t="s">
        <v>74</v>
      </c>
      <c r="G96" s="11" t="s">
        <v>75</v>
      </c>
      <c r="H96" s="11" t="s">
        <v>76</v>
      </c>
      <c r="I96" s="11" t="s">
        <v>77</v>
      </c>
      <c r="J96" s="11" t="s">
        <v>78</v>
      </c>
      <c r="K96" s="11" t="s">
        <v>79</v>
      </c>
      <c r="L96" s="11" t="s">
        <v>80</v>
      </c>
      <c r="M96" s="11" t="s">
        <v>81</v>
      </c>
    </row>
    <row r="97" spans="1:13" x14ac:dyDescent="0.25">
      <c r="A97" t="s">
        <v>144</v>
      </c>
      <c r="B97" s="5">
        <f t="shared" ref="B97:M97" si="42">SUM(B83:B92)</f>
        <v>1371</v>
      </c>
      <c r="C97" s="5">
        <f t="shared" si="42"/>
        <v>78508</v>
      </c>
      <c r="D97" s="5">
        <f t="shared" si="42"/>
        <v>49694</v>
      </c>
      <c r="E97" s="5">
        <f t="shared" si="42"/>
        <v>120</v>
      </c>
      <c r="F97" s="5">
        <f t="shared" si="42"/>
        <v>348613</v>
      </c>
      <c r="G97" s="5">
        <f t="shared" si="42"/>
        <v>126615</v>
      </c>
      <c r="H97" s="5">
        <f t="shared" si="42"/>
        <v>261637</v>
      </c>
      <c r="I97" s="5">
        <f t="shared" si="42"/>
        <v>171648</v>
      </c>
      <c r="J97" s="5">
        <f t="shared" si="42"/>
        <v>3296</v>
      </c>
      <c r="K97" s="5">
        <f t="shared" si="42"/>
        <v>4061</v>
      </c>
      <c r="L97" s="5">
        <f t="shared" si="42"/>
        <v>1378524</v>
      </c>
      <c r="M97" s="5">
        <f t="shared" si="42"/>
        <v>1542</v>
      </c>
    </row>
    <row r="98" spans="1:13" x14ac:dyDescent="0.25">
      <c r="A98" t="s">
        <v>145</v>
      </c>
      <c r="B98" s="5">
        <f t="shared" ref="B98:M98" si="43">SUM(B69:B78)</f>
        <v>661</v>
      </c>
      <c r="C98" s="5">
        <f t="shared" si="43"/>
        <v>19403</v>
      </c>
      <c r="D98" s="5">
        <f t="shared" si="43"/>
        <v>2766</v>
      </c>
      <c r="E98" s="5">
        <f t="shared" si="43"/>
        <v>22</v>
      </c>
      <c r="F98" s="5">
        <f t="shared" si="43"/>
        <v>22263</v>
      </c>
      <c r="G98" s="5">
        <f t="shared" si="43"/>
        <v>23318</v>
      </c>
      <c r="H98" s="5">
        <f t="shared" si="43"/>
        <v>71835</v>
      </c>
      <c r="I98" s="5">
        <f t="shared" si="43"/>
        <v>68685</v>
      </c>
      <c r="J98" s="5">
        <f t="shared" si="43"/>
        <v>358</v>
      </c>
      <c r="K98" s="5">
        <f t="shared" si="43"/>
        <v>335</v>
      </c>
      <c r="L98" s="5">
        <f t="shared" si="43"/>
        <v>240457</v>
      </c>
      <c r="M98" s="5">
        <f t="shared" si="43"/>
        <v>837</v>
      </c>
    </row>
    <row r="99" spans="1:13" x14ac:dyDescent="0.25">
      <c r="A99" t="s">
        <v>146</v>
      </c>
      <c r="B99" s="28">
        <f>100*B98/B97</f>
        <v>48.212983223924141</v>
      </c>
      <c r="C99" s="28">
        <f t="shared" ref="C99:M99" si="44">100*C98/C97</f>
        <v>24.7146787588526</v>
      </c>
      <c r="D99" s="28">
        <f t="shared" si="44"/>
        <v>5.5660643135992274</v>
      </c>
      <c r="E99" s="28">
        <f t="shared" si="44"/>
        <v>18.333333333333332</v>
      </c>
      <c r="F99" s="28">
        <f t="shared" si="44"/>
        <v>6.386164600861127</v>
      </c>
      <c r="G99" s="28">
        <f t="shared" si="44"/>
        <v>18.416459345259252</v>
      </c>
      <c r="H99" s="28">
        <f t="shared" si="44"/>
        <v>27.455979085526895</v>
      </c>
      <c r="I99" s="28">
        <f t="shared" si="44"/>
        <v>40.015030760626395</v>
      </c>
      <c r="J99" s="28">
        <f t="shared" si="44"/>
        <v>10.861650485436893</v>
      </c>
      <c r="K99" s="28">
        <f t="shared" si="44"/>
        <v>8.2491997045062799</v>
      </c>
      <c r="L99" s="28">
        <f t="shared" si="44"/>
        <v>17.443076798082586</v>
      </c>
      <c r="M99" s="28">
        <f t="shared" si="44"/>
        <v>54.280155642023345</v>
      </c>
    </row>
    <row r="101" spans="1:13" x14ac:dyDescent="0.25">
      <c r="A101" t="s">
        <v>148</v>
      </c>
    </row>
    <row r="103" spans="1:13" x14ac:dyDescent="0.25">
      <c r="A103" s="11" t="s">
        <v>84</v>
      </c>
      <c r="B103" s="11" t="s">
        <v>70</v>
      </c>
      <c r="C103" s="11" t="s">
        <v>71</v>
      </c>
      <c r="D103" s="11" t="s">
        <v>72</v>
      </c>
      <c r="E103" s="11" t="s">
        <v>73</v>
      </c>
      <c r="F103" s="11" t="s">
        <v>74</v>
      </c>
      <c r="G103" s="11" t="s">
        <v>75</v>
      </c>
      <c r="H103" s="11" t="s">
        <v>76</v>
      </c>
      <c r="I103" s="11" t="s">
        <v>77</v>
      </c>
      <c r="J103" s="11" t="s">
        <v>78</v>
      </c>
      <c r="K103" s="11" t="s">
        <v>79</v>
      </c>
      <c r="L103" s="11" t="s">
        <v>80</v>
      </c>
      <c r="M103" s="11" t="s">
        <v>81</v>
      </c>
    </row>
    <row r="104" spans="1:13" x14ac:dyDescent="0.25">
      <c r="A104" s="1">
        <v>1896</v>
      </c>
      <c r="B104" s="5">
        <f>B11* (B$99/100)</f>
        <v>0.10604879183560069</v>
      </c>
      <c r="C104" s="5">
        <f t="shared" ref="C104:M104" si="45">C11* (C$99/100)</f>
        <v>1550.8980122750347</v>
      </c>
      <c r="D104" s="5">
        <f t="shared" si="45"/>
        <v>200.48009029625982</v>
      </c>
      <c r="E104" s="5">
        <f t="shared" si="45"/>
        <v>0.12097744551230667</v>
      </c>
      <c r="F104" s="5">
        <f t="shared" si="45"/>
        <v>1389.8888491231778</v>
      </c>
      <c r="G104" s="5">
        <f t="shared" si="45"/>
        <v>1050.7945965240046</v>
      </c>
      <c r="H104" s="5">
        <f t="shared" si="45"/>
        <v>3592.8346052321458</v>
      </c>
      <c r="I104" s="5">
        <f t="shared" si="45"/>
        <v>306.03392072051736</v>
      </c>
      <c r="J104" s="5">
        <f t="shared" si="45"/>
        <v>0.97953825310549258</v>
      </c>
      <c r="K104" s="5">
        <f t="shared" si="45"/>
        <v>70.692360943270657</v>
      </c>
      <c r="L104" s="5">
        <f t="shared" si="45"/>
        <v>9094.1225194483359</v>
      </c>
      <c r="M104" s="5">
        <f t="shared" si="45"/>
        <v>38.922471097015276</v>
      </c>
    </row>
    <row r="105" spans="1:13" x14ac:dyDescent="0.25">
      <c r="A105" s="1">
        <f>A104+1</f>
        <v>1897</v>
      </c>
      <c r="B105" s="5">
        <f t="shared" ref="B105:M105" si="46">B12* (B$99/100)</f>
        <v>6.0983750729306903E-2</v>
      </c>
      <c r="C105" s="5">
        <f t="shared" si="46"/>
        <v>891.84964911036161</v>
      </c>
      <c r="D105" s="5">
        <f t="shared" si="46"/>
        <v>115.28681884249205</v>
      </c>
      <c r="E105" s="5">
        <f t="shared" si="46"/>
        <v>6.9568528347101158E-2</v>
      </c>
      <c r="F105" s="5">
        <f t="shared" si="46"/>
        <v>799.26073318938893</v>
      </c>
      <c r="G105" s="5">
        <f t="shared" si="46"/>
        <v>604.26332665310315</v>
      </c>
      <c r="H105" s="5">
        <f t="shared" si="46"/>
        <v>2066.0728536800862</v>
      </c>
      <c r="I105" s="5">
        <f t="shared" si="46"/>
        <v>175.98594017803114</v>
      </c>
      <c r="J105" s="5">
        <f t="shared" si="46"/>
        <v>0.56328710231616885</v>
      </c>
      <c r="K105" s="5">
        <f t="shared" si="46"/>
        <v>40.651904124600996</v>
      </c>
      <c r="L105" s="5">
        <f t="shared" si="46"/>
        <v>5229.60885483314</v>
      </c>
      <c r="M105" s="5">
        <f t="shared" si="46"/>
        <v>22.382511239060051</v>
      </c>
    </row>
    <row r="106" spans="1:13" x14ac:dyDescent="0.25">
      <c r="A106" s="1">
        <f t="shared" ref="A106:A124" si="47">A105+1</f>
        <v>1898</v>
      </c>
      <c r="B106" s="5">
        <f t="shared" ref="B106:M106" si="48">B13* (B$99/100)</f>
        <v>7.028559830227378E-2</v>
      </c>
      <c r="C106" s="5">
        <f t="shared" si="48"/>
        <v>1027.8834186771435</v>
      </c>
      <c r="D106" s="5">
        <f t="shared" si="48"/>
        <v>132.87150989905174</v>
      </c>
      <c r="E106" s="5">
        <f t="shared" si="48"/>
        <v>8.0179811497472844E-2</v>
      </c>
      <c r="F106" s="5">
        <f t="shared" si="48"/>
        <v>921.17192137107338</v>
      </c>
      <c r="G106" s="5">
        <f t="shared" si="48"/>
        <v>696.43157296859113</v>
      </c>
      <c r="H106" s="5">
        <f t="shared" si="48"/>
        <v>2381.210813050322</v>
      </c>
      <c r="I106" s="5">
        <f t="shared" si="48"/>
        <v>202.82906430444905</v>
      </c>
      <c r="J106" s="5">
        <f t="shared" si="48"/>
        <v>0.6492052477713518</v>
      </c>
      <c r="K106" s="5">
        <f t="shared" si="48"/>
        <v>46.852536443796502</v>
      </c>
      <c r="L106" s="5">
        <f t="shared" si="48"/>
        <v>6027.2807568094568</v>
      </c>
      <c r="M106" s="5">
        <f t="shared" si="48"/>
        <v>25.796514237498997</v>
      </c>
    </row>
    <row r="107" spans="1:13" x14ac:dyDescent="0.25">
      <c r="A107" s="1">
        <f t="shared" si="47"/>
        <v>1899</v>
      </c>
      <c r="B107" s="5">
        <f t="shared" ref="B107:M107" si="49">B14* (B$99/100)</f>
        <v>0</v>
      </c>
      <c r="C107" s="5">
        <f t="shared" si="49"/>
        <v>1494.7437713354052</v>
      </c>
      <c r="D107" s="5">
        <f t="shared" si="49"/>
        <v>299.62124200104643</v>
      </c>
      <c r="E107" s="5">
        <f t="shared" si="49"/>
        <v>0.18333333333333332</v>
      </c>
      <c r="F107" s="5">
        <f t="shared" si="49"/>
        <v>1550.2414568590386</v>
      </c>
      <c r="G107" s="5">
        <f t="shared" si="49"/>
        <v>1259.3174900288275</v>
      </c>
      <c r="H107" s="5">
        <f t="shared" si="49"/>
        <v>4260.3442747012077</v>
      </c>
      <c r="I107" s="5">
        <f t="shared" si="49"/>
        <v>663.04905970357936</v>
      </c>
      <c r="J107" s="5">
        <f t="shared" si="49"/>
        <v>3.1498786407766994</v>
      </c>
      <c r="K107" s="5">
        <f t="shared" si="49"/>
        <v>83.481901009603547</v>
      </c>
      <c r="L107" s="5">
        <f t="shared" si="49"/>
        <v>10637.137093006722</v>
      </c>
      <c r="M107" s="5">
        <f t="shared" si="49"/>
        <v>120.50194552529182</v>
      </c>
    </row>
    <row r="108" spans="1:13" x14ac:dyDescent="0.25">
      <c r="A108" s="1">
        <f t="shared" si="47"/>
        <v>1900</v>
      </c>
      <c r="B108" s="5">
        <f t="shared" ref="B108:M108" si="50">B15* (B$99/100)</f>
        <v>0.48212983223924138</v>
      </c>
      <c r="C108" s="5">
        <f t="shared" si="50"/>
        <v>3093.0420466704027</v>
      </c>
      <c r="D108" s="5">
        <f t="shared" si="50"/>
        <v>297.72878013442266</v>
      </c>
      <c r="E108" s="5">
        <f t="shared" si="50"/>
        <v>0.36666666666666664</v>
      </c>
      <c r="F108" s="5">
        <f t="shared" si="50"/>
        <v>2363.5833804247118</v>
      </c>
      <c r="G108" s="5">
        <f t="shared" si="50"/>
        <v>1896.3428187813449</v>
      </c>
      <c r="H108" s="5">
        <f t="shared" si="50"/>
        <v>6177.5952942435515</v>
      </c>
      <c r="I108" s="5">
        <f t="shared" si="50"/>
        <v>466.17510836129753</v>
      </c>
      <c r="J108" s="5">
        <f t="shared" si="50"/>
        <v>0</v>
      </c>
      <c r="K108" s="5">
        <f t="shared" si="50"/>
        <v>153.35262250677175</v>
      </c>
      <c r="L108" s="5">
        <f t="shared" si="50"/>
        <v>15836.046132675237</v>
      </c>
      <c r="M108" s="5">
        <f t="shared" si="50"/>
        <v>47.766536964980538</v>
      </c>
    </row>
    <row r="109" spans="1:13" x14ac:dyDescent="0.25">
      <c r="A109" s="1">
        <f t="shared" si="47"/>
        <v>1901</v>
      </c>
      <c r="B109" s="5">
        <f t="shared" ref="B109:M109" si="51">B16* (B$99/100)</f>
        <v>0</v>
      </c>
      <c r="C109" s="5">
        <f t="shared" si="51"/>
        <v>2463.0648851072501</v>
      </c>
      <c r="D109" s="5">
        <f t="shared" si="51"/>
        <v>314.09300921640443</v>
      </c>
      <c r="E109" s="5">
        <f t="shared" si="51"/>
        <v>0</v>
      </c>
      <c r="F109" s="5">
        <f t="shared" si="51"/>
        <v>2405.0295886843005</v>
      </c>
      <c r="G109" s="5">
        <f t="shared" si="51"/>
        <v>1621.5692453500769</v>
      </c>
      <c r="H109" s="5">
        <f t="shared" si="51"/>
        <v>5896.1715086169006</v>
      </c>
      <c r="I109" s="5">
        <f t="shared" si="51"/>
        <v>262.09845148210292</v>
      </c>
      <c r="J109" s="5">
        <f t="shared" si="51"/>
        <v>1.3033980582524274</v>
      </c>
      <c r="K109" s="5">
        <f t="shared" si="51"/>
        <v>84.554296971189373</v>
      </c>
      <c r="L109" s="5">
        <f t="shared" si="51"/>
        <v>14871.443985741269</v>
      </c>
      <c r="M109" s="5">
        <f t="shared" si="51"/>
        <v>8.6848249027237348</v>
      </c>
    </row>
    <row r="110" spans="1:13" x14ac:dyDescent="0.25">
      <c r="A110" s="1">
        <f t="shared" si="47"/>
        <v>1902</v>
      </c>
      <c r="B110" s="5">
        <f t="shared" ref="B110:M110" si="52">B17* (B$99/100)</f>
        <v>0</v>
      </c>
      <c r="C110" s="5">
        <f t="shared" si="52"/>
        <v>3423.9715952514389</v>
      </c>
      <c r="D110" s="5">
        <f t="shared" si="52"/>
        <v>475.45321366764603</v>
      </c>
      <c r="E110" s="5">
        <f t="shared" si="52"/>
        <v>0</v>
      </c>
      <c r="F110" s="5">
        <f t="shared" si="52"/>
        <v>2416.907854841902</v>
      </c>
      <c r="G110" s="5">
        <f t="shared" si="52"/>
        <v>1837.0418196896103</v>
      </c>
      <c r="H110" s="5">
        <f t="shared" si="52"/>
        <v>9296.3199585685506</v>
      </c>
      <c r="I110" s="5">
        <f t="shared" si="52"/>
        <v>614.63087248322142</v>
      </c>
      <c r="J110" s="5">
        <f t="shared" si="52"/>
        <v>0</v>
      </c>
      <c r="K110" s="5">
        <f t="shared" si="52"/>
        <v>142.46367889682344</v>
      </c>
      <c r="L110" s="5">
        <f t="shared" si="52"/>
        <v>18724.619650437711</v>
      </c>
      <c r="M110" s="5">
        <f t="shared" si="52"/>
        <v>4.3424124513618674</v>
      </c>
    </row>
    <row r="111" spans="1:13" x14ac:dyDescent="0.25">
      <c r="A111" s="1">
        <f t="shared" si="47"/>
        <v>1903</v>
      </c>
      <c r="B111" s="5">
        <f t="shared" ref="B111:M111" si="53">B18* (B$99/100)</f>
        <v>0</v>
      </c>
      <c r="C111" s="5">
        <f t="shared" si="53"/>
        <v>4640.4280837621636</v>
      </c>
      <c r="D111" s="5">
        <f t="shared" si="53"/>
        <v>583.60184328087905</v>
      </c>
      <c r="E111" s="5">
        <f t="shared" si="53"/>
        <v>0</v>
      </c>
      <c r="F111" s="5">
        <f t="shared" si="53"/>
        <v>3045.4980365046631</v>
      </c>
      <c r="G111" s="5">
        <f t="shared" si="53"/>
        <v>2655.6534375863839</v>
      </c>
      <c r="H111" s="5">
        <f t="shared" si="53"/>
        <v>10858.290608744175</v>
      </c>
      <c r="I111" s="5">
        <f t="shared" si="53"/>
        <v>1426.5358466163311</v>
      </c>
      <c r="J111" s="5">
        <f t="shared" si="53"/>
        <v>2.6067961165048548</v>
      </c>
      <c r="K111" s="5">
        <f t="shared" si="53"/>
        <v>129.59492735779367</v>
      </c>
      <c r="L111" s="5">
        <f t="shared" si="53"/>
        <v>23738.806506814533</v>
      </c>
      <c r="M111" s="5">
        <f t="shared" si="53"/>
        <v>8.1420233463035014</v>
      </c>
    </row>
    <row r="112" spans="1:13" x14ac:dyDescent="0.25">
      <c r="A112" s="1">
        <f t="shared" si="47"/>
        <v>1904</v>
      </c>
      <c r="B112" s="5">
        <f t="shared" ref="B112:M112" si="54">B19* (B$99/100)</f>
        <v>8.1962071480671028</v>
      </c>
      <c r="C112" s="5">
        <f t="shared" si="54"/>
        <v>2490.4981785295763</v>
      </c>
      <c r="D112" s="5">
        <f t="shared" si="54"/>
        <v>396.74906427335293</v>
      </c>
      <c r="E112" s="5">
        <f t="shared" si="54"/>
        <v>0.54999999999999993</v>
      </c>
      <c r="F112" s="5">
        <f t="shared" si="54"/>
        <v>4952.0874780917529</v>
      </c>
      <c r="G112" s="5">
        <f t="shared" si="54"/>
        <v>2340.1794890020929</v>
      </c>
      <c r="H112" s="5">
        <f t="shared" si="54"/>
        <v>8944.334306692097</v>
      </c>
      <c r="I112" s="5">
        <f t="shared" si="54"/>
        <v>1563.3872518176734</v>
      </c>
      <c r="J112" s="5">
        <f t="shared" si="54"/>
        <v>18.790655339805827</v>
      </c>
      <c r="K112" s="5">
        <f t="shared" si="54"/>
        <v>71.850529426249693</v>
      </c>
      <c r="L112" s="5">
        <f t="shared" si="54"/>
        <v>25317.056095505046</v>
      </c>
      <c r="M112" s="5">
        <f t="shared" si="54"/>
        <v>74.363813229571974</v>
      </c>
    </row>
    <row r="113" spans="1:13" x14ac:dyDescent="0.25">
      <c r="A113" s="1">
        <f t="shared" si="47"/>
        <v>1905</v>
      </c>
      <c r="B113" s="5">
        <f t="shared" ref="B113:M113" si="55">B20* (B$99/100)</f>
        <v>4.8212983223924137</v>
      </c>
      <c r="C113" s="5">
        <f t="shared" si="55"/>
        <v>4120.1840958883167</v>
      </c>
      <c r="D113" s="5">
        <f t="shared" si="55"/>
        <v>374.15084316014008</v>
      </c>
      <c r="E113" s="5">
        <f t="shared" si="55"/>
        <v>0.91666666666666663</v>
      </c>
      <c r="F113" s="5">
        <f t="shared" si="55"/>
        <v>5900.0497514435783</v>
      </c>
      <c r="G113" s="5">
        <f t="shared" si="55"/>
        <v>3250.3209098448051</v>
      </c>
      <c r="H113" s="5">
        <f t="shared" si="55"/>
        <v>12965.81156334922</v>
      </c>
      <c r="I113" s="5">
        <f t="shared" si="55"/>
        <v>1311.6927083333333</v>
      </c>
      <c r="J113" s="5">
        <f t="shared" si="55"/>
        <v>19.333737864077673</v>
      </c>
      <c r="K113" s="5">
        <f t="shared" si="55"/>
        <v>56.919477961093328</v>
      </c>
      <c r="L113" s="5">
        <f t="shared" si="55"/>
        <v>32251.725707350757</v>
      </c>
      <c r="M113" s="5">
        <f t="shared" si="55"/>
        <v>44.509727626459139</v>
      </c>
    </row>
    <row r="114" spans="1:13" x14ac:dyDescent="0.25">
      <c r="A114" s="1">
        <f t="shared" si="47"/>
        <v>1906</v>
      </c>
      <c r="B114" s="5">
        <f t="shared" ref="B114:M114" si="56">B21* (B$99/100)</f>
        <v>62.67687819110138</v>
      </c>
      <c r="C114" s="5">
        <f t="shared" si="56"/>
        <v>3326.8429077291485</v>
      </c>
      <c r="D114" s="5">
        <f t="shared" si="56"/>
        <v>572.13575079486463</v>
      </c>
      <c r="E114" s="5">
        <f t="shared" si="56"/>
        <v>2.75</v>
      </c>
      <c r="F114" s="5">
        <f t="shared" si="56"/>
        <v>7997.6493762424243</v>
      </c>
      <c r="G114" s="5">
        <f t="shared" si="56"/>
        <v>2522.5024365201593</v>
      </c>
      <c r="H114" s="5">
        <f t="shared" si="56"/>
        <v>12685.760576676847</v>
      </c>
      <c r="I114" s="5">
        <f t="shared" si="56"/>
        <v>2113.5939247762863</v>
      </c>
      <c r="J114" s="5">
        <f t="shared" si="56"/>
        <v>28.131674757281555</v>
      </c>
      <c r="K114" s="5">
        <f t="shared" si="56"/>
        <v>77.295001231223836</v>
      </c>
      <c r="L114" s="5">
        <f t="shared" si="56"/>
        <v>37618.611576584808</v>
      </c>
      <c r="M114" s="5">
        <f t="shared" si="56"/>
        <v>90.647859922178981</v>
      </c>
    </row>
    <row r="115" spans="1:13" x14ac:dyDescent="0.25">
      <c r="A115" s="1">
        <f t="shared" si="47"/>
        <v>1907</v>
      </c>
      <c r="B115" s="5">
        <f t="shared" ref="B115:M115" si="57">B22* (B$99/100)</f>
        <v>164.40627279358131</v>
      </c>
      <c r="C115" s="5">
        <f t="shared" si="57"/>
        <v>3536.9176771793955</v>
      </c>
      <c r="D115" s="5">
        <f t="shared" si="57"/>
        <v>750.30546947317589</v>
      </c>
      <c r="E115" s="5">
        <f t="shared" si="57"/>
        <v>8.4333333333333336</v>
      </c>
      <c r="F115" s="5">
        <f t="shared" si="57"/>
        <v>7339.7466990617104</v>
      </c>
      <c r="G115" s="5">
        <f t="shared" si="57"/>
        <v>4569.3077281522728</v>
      </c>
      <c r="H115" s="5">
        <f t="shared" si="57"/>
        <v>20076.361026918974</v>
      </c>
      <c r="I115" s="5">
        <f t="shared" si="57"/>
        <v>6436.4176978467558</v>
      </c>
      <c r="J115" s="5">
        <f t="shared" si="57"/>
        <v>16.292475728155342</v>
      </c>
      <c r="K115" s="5">
        <f t="shared" si="57"/>
        <v>116.80866781580892</v>
      </c>
      <c r="L115" s="5">
        <f t="shared" si="57"/>
        <v>45167.626353258987</v>
      </c>
      <c r="M115" s="5">
        <f t="shared" si="57"/>
        <v>135.15758754863813</v>
      </c>
    </row>
    <row r="116" spans="1:13" x14ac:dyDescent="0.25">
      <c r="A116" s="1">
        <f t="shared" si="47"/>
        <v>1908</v>
      </c>
      <c r="B116" s="5">
        <v>9</v>
      </c>
      <c r="C116" s="5">
        <v>3360</v>
      </c>
      <c r="D116" s="5">
        <v>408</v>
      </c>
      <c r="E116" s="5">
        <v>7</v>
      </c>
      <c r="F116" s="5">
        <v>5439</v>
      </c>
      <c r="G116" s="5">
        <v>3282</v>
      </c>
      <c r="H116" s="5">
        <v>18187</v>
      </c>
      <c r="I116" s="5">
        <v>6636</v>
      </c>
      <c r="J116" s="5">
        <v>50</v>
      </c>
      <c r="K116" s="5">
        <v>141</v>
      </c>
      <c r="L116" s="5">
        <v>37777</v>
      </c>
      <c r="M116" s="5">
        <f t="shared" ref="M116:M118" si="58">L116-SUM(B116:K116)</f>
        <v>258</v>
      </c>
    </row>
    <row r="117" spans="1:13" x14ac:dyDescent="0.25">
      <c r="A117" s="1">
        <f t="shared" si="47"/>
        <v>1909</v>
      </c>
      <c r="B117" s="5">
        <v>1</v>
      </c>
      <c r="C117" s="5">
        <v>1035</v>
      </c>
      <c r="D117" s="5">
        <v>338</v>
      </c>
      <c r="E117" s="5">
        <v>2</v>
      </c>
      <c r="F117" s="5">
        <v>3989</v>
      </c>
      <c r="G117" s="5">
        <v>1944</v>
      </c>
      <c r="H117" s="5">
        <v>8421</v>
      </c>
      <c r="I117" s="5">
        <v>3819</v>
      </c>
      <c r="J117" s="5">
        <v>30</v>
      </c>
      <c r="K117" s="5">
        <v>41</v>
      </c>
      <c r="L117" s="5">
        <v>19707</v>
      </c>
      <c r="M117" s="5">
        <f t="shared" si="58"/>
        <v>87</v>
      </c>
    </row>
    <row r="118" spans="1:13" x14ac:dyDescent="0.25">
      <c r="A118" s="1">
        <f t="shared" si="47"/>
        <v>1910</v>
      </c>
      <c r="B118" s="5">
        <v>4</v>
      </c>
      <c r="C118" s="5">
        <v>692</v>
      </c>
      <c r="D118" s="5">
        <v>503</v>
      </c>
      <c r="E118" s="5">
        <v>3</v>
      </c>
      <c r="F118" s="5">
        <v>3295</v>
      </c>
      <c r="G118" s="5">
        <v>1765</v>
      </c>
      <c r="H118" s="5">
        <v>6705</v>
      </c>
      <c r="I118" s="5">
        <v>4223</v>
      </c>
      <c r="J118" s="5">
        <v>38</v>
      </c>
      <c r="K118" s="5">
        <v>22</v>
      </c>
      <c r="L118" s="5">
        <v>17362</v>
      </c>
      <c r="M118" s="5">
        <f t="shared" si="58"/>
        <v>112</v>
      </c>
    </row>
    <row r="119" spans="1:13" x14ac:dyDescent="0.25">
      <c r="A119" s="1">
        <f t="shared" si="47"/>
        <v>1911</v>
      </c>
      <c r="B119" s="5">
        <f>B26*( B$99/100)</f>
        <v>73.283734500364687</v>
      </c>
      <c r="C119" s="5">
        <v>4219</v>
      </c>
      <c r="D119" s="5">
        <f t="shared" ref="D119:F119" si="59">D26*( D$99/100)</f>
        <v>488.64478609087621</v>
      </c>
      <c r="E119" s="5">
        <f t="shared" si="59"/>
        <v>5.3166666666666664</v>
      </c>
      <c r="F119" s="5">
        <f t="shared" si="59"/>
        <v>4181.1496874757968</v>
      </c>
      <c r="G119" s="5">
        <v>2430</v>
      </c>
      <c r="H119" s="5">
        <f>H26*( H$99/100)</f>
        <v>11035.381673845824</v>
      </c>
      <c r="I119" s="5">
        <v>3838</v>
      </c>
      <c r="J119" s="5">
        <f>J26*( J$99/100)</f>
        <v>21.288834951456312</v>
      </c>
      <c r="K119" s="5">
        <f>K26*( K$99/100)</f>
        <v>60.219157842895839</v>
      </c>
      <c r="L119" s="5">
        <v>27053</v>
      </c>
      <c r="M119" s="5">
        <f>M26*( M$99/100)</f>
        <v>237.20428015564201</v>
      </c>
    </row>
    <row r="120" spans="1:13" x14ac:dyDescent="0.25">
      <c r="A120" s="1">
        <f t="shared" si="47"/>
        <v>1912</v>
      </c>
      <c r="B120" s="5">
        <v>18</v>
      </c>
      <c r="C120" s="5">
        <v>2430</v>
      </c>
      <c r="D120" s="5">
        <v>519</v>
      </c>
      <c r="E120" s="5">
        <v>3</v>
      </c>
      <c r="F120" s="5">
        <v>4448</v>
      </c>
      <c r="G120" s="5">
        <v>4112</v>
      </c>
      <c r="H120" s="5">
        <v>14701</v>
      </c>
      <c r="I120" s="5">
        <v>8139</v>
      </c>
      <c r="J120" s="5">
        <v>133</v>
      </c>
      <c r="K120" s="5">
        <v>59</v>
      </c>
      <c r="L120" s="5">
        <v>34681</v>
      </c>
      <c r="M120" s="5">
        <f t="shared" ref="M120" si="60">L120-SUM(B120:K120)</f>
        <v>119</v>
      </c>
    </row>
    <row r="121" spans="1:13" x14ac:dyDescent="0.25">
      <c r="A121" s="1">
        <f t="shared" si="47"/>
        <v>1913</v>
      </c>
      <c r="B121" s="5">
        <f>B28*( B$99/100)</f>
        <v>438.25601750547042</v>
      </c>
      <c r="C121" s="5">
        <v>3053</v>
      </c>
      <c r="D121" s="5">
        <f t="shared" ref="D121:F121" si="61">D28*( D$99/100)</f>
        <v>993.93210447941408</v>
      </c>
      <c r="E121" s="5">
        <f t="shared" si="61"/>
        <v>5.5</v>
      </c>
      <c r="F121" s="5">
        <f t="shared" si="61"/>
        <v>4727.8692389555181</v>
      </c>
      <c r="G121" s="5">
        <v>3276</v>
      </c>
      <c r="H121" s="5">
        <f>H28*( H$99/100)</f>
        <v>30845.419703635187</v>
      </c>
      <c r="I121" s="5">
        <v>5327</v>
      </c>
      <c r="J121" s="5">
        <f t="shared" ref="J121:K121" si="62">J28*( J$99/100)</f>
        <v>116.65412621359224</v>
      </c>
      <c r="K121" s="5">
        <f t="shared" si="62"/>
        <v>73.58286136419602</v>
      </c>
      <c r="L121" s="5">
        <v>26923</v>
      </c>
      <c r="M121" s="5">
        <f>M28*( M$99/100)</f>
        <v>216.57782101167314</v>
      </c>
    </row>
    <row r="122" spans="1:13" x14ac:dyDescent="0.25">
      <c r="A122" s="1">
        <f t="shared" si="47"/>
        <v>1914</v>
      </c>
      <c r="B122" s="5">
        <v>58</v>
      </c>
      <c r="C122" s="5">
        <v>2252</v>
      </c>
      <c r="D122" s="5">
        <v>811</v>
      </c>
      <c r="E122" s="5">
        <v>5</v>
      </c>
      <c r="F122" s="5">
        <v>4174</v>
      </c>
      <c r="G122" s="5">
        <v>5480</v>
      </c>
      <c r="H122" s="5">
        <v>18779</v>
      </c>
      <c r="I122" s="5">
        <v>15703</v>
      </c>
      <c r="J122" s="5">
        <v>67</v>
      </c>
      <c r="K122" s="5">
        <v>28</v>
      </c>
      <c r="L122" s="5">
        <v>47451</v>
      </c>
      <c r="M122" s="5">
        <f t="shared" ref="M122:M124" si="63">L122-SUM(B122:K122)</f>
        <v>94</v>
      </c>
    </row>
    <row r="123" spans="1:13" x14ac:dyDescent="0.25">
      <c r="A123" s="1">
        <f t="shared" si="47"/>
        <v>1915</v>
      </c>
      <c r="B123" s="5">
        <v>217</v>
      </c>
      <c r="C123" s="5">
        <v>727</v>
      </c>
      <c r="D123" s="5">
        <v>167</v>
      </c>
      <c r="E123" s="5">
        <v>2</v>
      </c>
      <c r="F123" s="5">
        <v>873</v>
      </c>
      <c r="G123" s="5">
        <v>965</v>
      </c>
      <c r="H123" s="5">
        <v>4694</v>
      </c>
      <c r="I123" s="5">
        <v>10501</v>
      </c>
      <c r="J123" s="5">
        <v>40</v>
      </c>
      <c r="K123" s="5">
        <v>33</v>
      </c>
      <c r="L123" s="5">
        <v>18297</v>
      </c>
      <c r="M123" s="5">
        <f t="shared" si="63"/>
        <v>78</v>
      </c>
    </row>
    <row r="124" spans="1:13" x14ac:dyDescent="0.25">
      <c r="A124" s="1">
        <f t="shared" si="47"/>
        <v>1916</v>
      </c>
      <c r="B124" s="5">
        <v>354</v>
      </c>
      <c r="C124" s="5">
        <v>379</v>
      </c>
      <c r="D124" s="5">
        <v>20</v>
      </c>
      <c r="E124" s="5"/>
      <c r="F124" s="5">
        <v>45</v>
      </c>
      <c r="G124" s="5">
        <v>26</v>
      </c>
      <c r="H124" s="5">
        <v>229</v>
      </c>
      <c r="I124" s="5">
        <v>4106</v>
      </c>
      <c r="J124" s="5">
        <v>0</v>
      </c>
      <c r="K124" s="5">
        <v>11</v>
      </c>
      <c r="L124" s="5">
        <v>5259</v>
      </c>
      <c r="M124" s="5">
        <f t="shared" si="63"/>
        <v>89</v>
      </c>
    </row>
    <row r="125" spans="1:13" x14ac:dyDescent="0.25">
      <c r="A125" s="1">
        <v>1917</v>
      </c>
      <c r="B125" s="5">
        <f>B32*( B$99/100)</f>
        <v>49.659372720641862</v>
      </c>
      <c r="C125" s="5">
        <v>1256</v>
      </c>
      <c r="D125" s="5">
        <f>D32*(1 - D$99/100)</f>
        <v>36.829234917696304</v>
      </c>
      <c r="E125" s="5">
        <f t="shared" ref="E125:F125" si="64">E32*( E$99/100)</f>
        <v>2.0166666666666666</v>
      </c>
      <c r="F125" s="5">
        <f t="shared" si="64"/>
        <v>434.32305450456528</v>
      </c>
      <c r="G125" s="5">
        <v>38</v>
      </c>
      <c r="H125" s="5">
        <v>119</v>
      </c>
      <c r="I125" s="5">
        <v>6393</v>
      </c>
      <c r="J125" s="5">
        <f t="shared" ref="J125:K125" si="65">J32*( J$99/100)</f>
        <v>0.7603155339805826</v>
      </c>
      <c r="K125" s="5">
        <f t="shared" si="65"/>
        <v>37.533858655503572</v>
      </c>
      <c r="L125" s="5">
        <v>5947</v>
      </c>
      <c r="M125" s="5">
        <f>M32*( M$99/100)</f>
        <v>62.964980544747078</v>
      </c>
    </row>
    <row r="127" spans="1:13" x14ac:dyDescent="0.25">
      <c r="A127" t="s">
        <v>149</v>
      </c>
    </row>
    <row r="129" spans="1:13" x14ac:dyDescent="0.25">
      <c r="A129" s="11" t="s">
        <v>84</v>
      </c>
      <c r="B129" s="11" t="s">
        <v>70</v>
      </c>
      <c r="C129" s="11" t="s">
        <v>71</v>
      </c>
      <c r="D129" s="11" t="s">
        <v>72</v>
      </c>
      <c r="E129" s="11" t="s">
        <v>73</v>
      </c>
      <c r="F129" s="11" t="s">
        <v>74</v>
      </c>
      <c r="G129" s="11" t="s">
        <v>75</v>
      </c>
      <c r="H129" s="11" t="s">
        <v>76</v>
      </c>
      <c r="I129" s="11" t="s">
        <v>77</v>
      </c>
      <c r="J129" s="11" t="s">
        <v>78</v>
      </c>
      <c r="K129" s="11" t="s">
        <v>79</v>
      </c>
      <c r="L129" s="11" t="s">
        <v>80</v>
      </c>
      <c r="M129" s="11" t="s">
        <v>81</v>
      </c>
    </row>
    <row r="130" spans="1:13" x14ac:dyDescent="0.25">
      <c r="A130" s="1">
        <v>1896</v>
      </c>
      <c r="B130" s="5">
        <f t="shared" ref="B130:B150" si="66">B11-B104</f>
        <v>0.1139102000049569</v>
      </c>
      <c r="C130" s="5">
        <f t="shared" ref="C130:M130" si="67">C11-C104</f>
        <v>4724.3120659442329</v>
      </c>
      <c r="D130" s="5">
        <f t="shared" si="67"/>
        <v>3401.3484010928705</v>
      </c>
      <c r="E130" s="5">
        <f t="shared" si="67"/>
        <v>0.53889953000936608</v>
      </c>
      <c r="F130" s="5">
        <f t="shared" si="67"/>
        <v>20374.173557532635</v>
      </c>
      <c r="G130" s="5">
        <f t="shared" si="67"/>
        <v>4654.9416518200578</v>
      </c>
      <c r="H130" s="5">
        <f t="shared" si="67"/>
        <v>9492.9657373463051</v>
      </c>
      <c r="I130" s="5">
        <f t="shared" si="67"/>
        <v>458.76349390910138</v>
      </c>
      <c r="J130" s="5">
        <f t="shared" si="67"/>
        <v>8.038780412357367</v>
      </c>
      <c r="K130" s="5">
        <f t="shared" si="67"/>
        <v>786.26787126754175</v>
      </c>
      <c r="L130" s="5">
        <f t="shared" si="67"/>
        <v>43041.877480551666</v>
      </c>
      <c r="M130" s="5">
        <f t="shared" si="67"/>
        <v>32.784160243005701</v>
      </c>
    </row>
    <row r="131" spans="1:13" x14ac:dyDescent="0.25">
      <c r="A131" s="1">
        <f>A130+1</f>
        <v>1897</v>
      </c>
      <c r="B131" s="5">
        <f t="shared" si="66"/>
        <v>6.5504482629058863E-2</v>
      </c>
      <c r="C131" s="5">
        <f t="shared" ref="C131:M131" si="68">C12-C105</f>
        <v>2716.7331603704547</v>
      </c>
      <c r="D131" s="5">
        <f t="shared" si="68"/>
        <v>1955.9580024007471</v>
      </c>
      <c r="E131" s="5">
        <f t="shared" si="68"/>
        <v>0.30989617172799611</v>
      </c>
      <c r="F131" s="5">
        <f t="shared" si="68"/>
        <v>11716.244004687467</v>
      </c>
      <c r="G131" s="5">
        <f t="shared" si="68"/>
        <v>2676.8414466629038</v>
      </c>
      <c r="H131" s="5">
        <f t="shared" si="68"/>
        <v>5458.9651252758085</v>
      </c>
      <c r="I131" s="5">
        <f t="shared" si="68"/>
        <v>263.8136472090066</v>
      </c>
      <c r="J131" s="5">
        <f t="shared" si="68"/>
        <v>4.6227304653768266</v>
      </c>
      <c r="K131" s="5">
        <f t="shared" si="68"/>
        <v>452.14625303959195</v>
      </c>
      <c r="L131" s="5">
        <f t="shared" si="68"/>
        <v>24751.391145166861</v>
      </c>
      <c r="M131" s="5">
        <f t="shared" si="68"/>
        <v>18.852652835767429</v>
      </c>
    </row>
    <row r="132" spans="1:13" x14ac:dyDescent="0.25">
      <c r="A132" s="1">
        <f t="shared" ref="A132:A150" si="69">A131+1</f>
        <v>1898</v>
      </c>
      <c r="B132" s="5">
        <f t="shared" si="66"/>
        <v>7.5495877147676846E-2</v>
      </c>
      <c r="C132" s="5">
        <f t="shared" ref="C132:M132" si="70">C13-C106</f>
        <v>3131.1162944344978</v>
      </c>
      <c r="D132" s="5">
        <f t="shared" si="70"/>
        <v>2254.3001505938896</v>
      </c>
      <c r="E132" s="5">
        <f t="shared" si="70"/>
        <v>0.35716461485237905</v>
      </c>
      <c r="F132" s="5">
        <f t="shared" si="70"/>
        <v>13503.321948499743</v>
      </c>
      <c r="G132" s="5">
        <f t="shared" si="70"/>
        <v>3085.1399002031285</v>
      </c>
      <c r="H132" s="5">
        <f t="shared" si="70"/>
        <v>6291.6207244181423</v>
      </c>
      <c r="I132" s="5">
        <f t="shared" si="70"/>
        <v>304.05312583502933</v>
      </c>
      <c r="J132" s="5">
        <f t="shared" si="70"/>
        <v>5.3278352456766234</v>
      </c>
      <c r="K132" s="5">
        <f t="shared" si="70"/>
        <v>521.11209190921124</v>
      </c>
      <c r="L132" s="5">
        <f t="shared" si="70"/>
        <v>28526.719243190542</v>
      </c>
      <c r="M132" s="5">
        <f t="shared" si="70"/>
        <v>21.728246759183747</v>
      </c>
    </row>
    <row r="133" spans="1:13" x14ac:dyDescent="0.25">
      <c r="A133" s="1">
        <f t="shared" si="69"/>
        <v>1899</v>
      </c>
      <c r="B133" s="5">
        <f t="shared" si="66"/>
        <v>0</v>
      </c>
      <c r="C133" s="5">
        <f t="shared" ref="C133:M133" si="71">C14-C107</f>
        <v>4553.2562286645953</v>
      </c>
      <c r="D133" s="5">
        <f t="shared" si="71"/>
        <v>5083.3787579989539</v>
      </c>
      <c r="E133" s="5">
        <f t="shared" si="71"/>
        <v>0.81666666666666665</v>
      </c>
      <c r="F133" s="5">
        <f t="shared" si="71"/>
        <v>22724.758543140961</v>
      </c>
      <c r="G133" s="5">
        <f t="shared" si="71"/>
        <v>5578.6825099711723</v>
      </c>
      <c r="H133" s="5">
        <f t="shared" si="71"/>
        <v>11256.655725298791</v>
      </c>
      <c r="I133" s="5">
        <f t="shared" si="71"/>
        <v>993.95094029642064</v>
      </c>
      <c r="J133" s="5">
        <f t="shared" si="71"/>
        <v>25.850121359223301</v>
      </c>
      <c r="K133" s="5">
        <f t="shared" si="71"/>
        <v>928.51809899039642</v>
      </c>
      <c r="L133" s="5">
        <f t="shared" si="71"/>
        <v>50344.862906993279</v>
      </c>
      <c r="M133" s="5">
        <f t="shared" si="71"/>
        <v>101.49805447470818</v>
      </c>
    </row>
    <row r="134" spans="1:13" x14ac:dyDescent="0.25">
      <c r="A134" s="1">
        <f t="shared" si="69"/>
        <v>1900</v>
      </c>
      <c r="B134" s="5">
        <f t="shared" si="66"/>
        <v>0.51787016776075867</v>
      </c>
      <c r="C134" s="5">
        <f t="shared" ref="C134:M134" si="72">C15-C108</f>
        <v>9421.9579533295982</v>
      </c>
      <c r="D134" s="5">
        <f t="shared" si="72"/>
        <v>5051.2712198655772</v>
      </c>
      <c r="E134" s="5">
        <f t="shared" si="72"/>
        <v>1.6333333333333333</v>
      </c>
      <c r="F134" s="5">
        <f t="shared" si="72"/>
        <v>34647.416619575291</v>
      </c>
      <c r="G134" s="5">
        <f t="shared" si="72"/>
        <v>8400.6571812186558</v>
      </c>
      <c r="H134" s="5">
        <f t="shared" si="72"/>
        <v>16322.404705756449</v>
      </c>
      <c r="I134" s="5">
        <f t="shared" si="72"/>
        <v>698.82489163870241</v>
      </c>
      <c r="J134" s="5">
        <f t="shared" si="72"/>
        <v>0</v>
      </c>
      <c r="K134" s="5">
        <f t="shared" si="72"/>
        <v>1705.6473774932283</v>
      </c>
      <c r="L134" s="5">
        <f t="shared" si="72"/>
        <v>74950.953867324759</v>
      </c>
      <c r="M134" s="5">
        <f t="shared" si="72"/>
        <v>40.233463035019462</v>
      </c>
    </row>
    <row r="135" spans="1:13" x14ac:dyDescent="0.25">
      <c r="A135" s="1">
        <f t="shared" si="69"/>
        <v>1901</v>
      </c>
      <c r="B135" s="5">
        <f t="shared" si="66"/>
        <v>0</v>
      </c>
      <c r="C135" s="5">
        <f t="shared" ref="C135:M135" si="73">C16-C109</f>
        <v>7502.9351148927499</v>
      </c>
      <c r="D135" s="5">
        <f t="shared" si="73"/>
        <v>5328.9069907835956</v>
      </c>
      <c r="E135" s="5">
        <f t="shared" si="73"/>
        <v>0</v>
      </c>
      <c r="F135" s="5">
        <f t="shared" si="73"/>
        <v>35254.970411315699</v>
      </c>
      <c r="G135" s="5">
        <f t="shared" si="73"/>
        <v>7183.4307546499231</v>
      </c>
      <c r="H135" s="5">
        <f t="shared" si="73"/>
        <v>15578.828491383099</v>
      </c>
      <c r="I135" s="5">
        <f t="shared" si="73"/>
        <v>392.90154851789708</v>
      </c>
      <c r="J135" s="5">
        <f t="shared" si="73"/>
        <v>10.696601941747574</v>
      </c>
      <c r="K135" s="5">
        <f t="shared" si="73"/>
        <v>940.44570302881061</v>
      </c>
      <c r="L135" s="5">
        <f t="shared" si="73"/>
        <v>70385.556014258735</v>
      </c>
      <c r="M135" s="5">
        <f t="shared" si="73"/>
        <v>7.3151750972762652</v>
      </c>
    </row>
    <row r="136" spans="1:13" x14ac:dyDescent="0.25">
      <c r="A136" s="1">
        <f t="shared" si="69"/>
        <v>1902</v>
      </c>
      <c r="B136" s="5">
        <f t="shared" si="66"/>
        <v>0</v>
      </c>
      <c r="C136" s="5">
        <f t="shared" ref="C136:M136" si="74">C17-C110</f>
        <v>10430.028404748562</v>
      </c>
      <c r="D136" s="5">
        <f t="shared" si="74"/>
        <v>8066.5467863323538</v>
      </c>
      <c r="E136" s="5">
        <f t="shared" si="74"/>
        <v>0</v>
      </c>
      <c r="F136" s="5">
        <f t="shared" si="74"/>
        <v>35429.092145158094</v>
      </c>
      <c r="G136" s="5">
        <f t="shared" si="74"/>
        <v>8137.9581803103902</v>
      </c>
      <c r="H136" s="5">
        <f t="shared" si="74"/>
        <v>24562.680041431449</v>
      </c>
      <c r="I136" s="5">
        <f t="shared" si="74"/>
        <v>921.36912751677858</v>
      </c>
      <c r="J136" s="5">
        <f t="shared" si="74"/>
        <v>0</v>
      </c>
      <c r="K136" s="5">
        <f t="shared" si="74"/>
        <v>1584.5363211031765</v>
      </c>
      <c r="L136" s="5">
        <f t="shared" si="74"/>
        <v>88622.380349562285</v>
      </c>
      <c r="M136" s="5">
        <f t="shared" si="74"/>
        <v>3.6575875486381326</v>
      </c>
    </row>
    <row r="137" spans="1:13" x14ac:dyDescent="0.25">
      <c r="A137" s="1">
        <f t="shared" si="69"/>
        <v>1903</v>
      </c>
      <c r="B137" s="5">
        <f t="shared" si="66"/>
        <v>0</v>
      </c>
      <c r="C137" s="5">
        <f t="shared" ref="C137:M137" si="75">C18-C111</f>
        <v>14135.571916237837</v>
      </c>
      <c r="D137" s="5">
        <f t="shared" si="75"/>
        <v>9901.3981567191204</v>
      </c>
      <c r="E137" s="5">
        <f t="shared" si="75"/>
        <v>0</v>
      </c>
      <c r="F137" s="5">
        <f t="shared" si="75"/>
        <v>44643.501963495335</v>
      </c>
      <c r="G137" s="5">
        <f t="shared" si="75"/>
        <v>11764.346562413615</v>
      </c>
      <c r="H137" s="5">
        <f t="shared" si="75"/>
        <v>28689.709391255827</v>
      </c>
      <c r="I137" s="5">
        <f t="shared" si="75"/>
        <v>2138.4641533836689</v>
      </c>
      <c r="J137" s="5">
        <f t="shared" si="75"/>
        <v>21.393203883495147</v>
      </c>
      <c r="K137" s="5">
        <f t="shared" si="75"/>
        <v>1441.4050726422063</v>
      </c>
      <c r="L137" s="5">
        <f t="shared" si="75"/>
        <v>112354.19349318546</v>
      </c>
      <c r="M137" s="5">
        <f t="shared" si="75"/>
        <v>6.8579766536964986</v>
      </c>
    </row>
    <row r="138" spans="1:13" x14ac:dyDescent="0.25">
      <c r="A138" s="1">
        <f t="shared" si="69"/>
        <v>1904</v>
      </c>
      <c r="B138" s="5">
        <f t="shared" si="66"/>
        <v>8.8037928519328972</v>
      </c>
      <c r="C138" s="5">
        <f t="shared" ref="C138:M138" si="76">C19-C112</f>
        <v>7586.5018214704232</v>
      </c>
      <c r="D138" s="5">
        <f t="shared" si="76"/>
        <v>6731.2509357266472</v>
      </c>
      <c r="E138" s="5">
        <f t="shared" si="76"/>
        <v>2.4500000000000002</v>
      </c>
      <c r="F138" s="5">
        <f t="shared" si="76"/>
        <v>72591.912521908249</v>
      </c>
      <c r="G138" s="5">
        <f t="shared" si="76"/>
        <v>10366.820510997906</v>
      </c>
      <c r="H138" s="5">
        <f t="shared" si="76"/>
        <v>23632.665693307903</v>
      </c>
      <c r="I138" s="5">
        <f t="shared" si="76"/>
        <v>2343.6127481823269</v>
      </c>
      <c r="J138" s="5">
        <f t="shared" si="76"/>
        <v>154.20934466019418</v>
      </c>
      <c r="K138" s="5">
        <f t="shared" si="76"/>
        <v>799.14947057375025</v>
      </c>
      <c r="L138" s="5">
        <f t="shared" si="76"/>
        <v>119823.94390449495</v>
      </c>
      <c r="M138" s="5">
        <f t="shared" si="76"/>
        <v>62.636186770428026</v>
      </c>
    </row>
    <row r="139" spans="1:13" x14ac:dyDescent="0.25">
      <c r="A139" s="1">
        <f t="shared" si="69"/>
        <v>1905</v>
      </c>
      <c r="B139" s="5">
        <f t="shared" si="66"/>
        <v>5.1787016776075863</v>
      </c>
      <c r="C139" s="5">
        <f t="shared" ref="C139:M139" si="77">C20-C113</f>
        <v>12550.815904111683</v>
      </c>
      <c r="D139" s="5">
        <f t="shared" si="77"/>
        <v>6347.8491568398604</v>
      </c>
      <c r="E139" s="5">
        <f t="shared" si="77"/>
        <v>4.083333333333333</v>
      </c>
      <c r="F139" s="5">
        <f t="shared" si="77"/>
        <v>86487.950248556415</v>
      </c>
      <c r="G139" s="5">
        <f t="shared" si="77"/>
        <v>14398.679090155194</v>
      </c>
      <c r="H139" s="5">
        <f t="shared" si="77"/>
        <v>34258.18843665078</v>
      </c>
      <c r="I139" s="5">
        <f t="shared" si="77"/>
        <v>1966.3072916666667</v>
      </c>
      <c r="J139" s="5">
        <f t="shared" si="77"/>
        <v>158.66626213592232</v>
      </c>
      <c r="K139" s="5">
        <f t="shared" si="77"/>
        <v>633.08052203890668</v>
      </c>
      <c r="L139" s="5">
        <f t="shared" si="77"/>
        <v>152645.27429264924</v>
      </c>
      <c r="M139" s="5">
        <f t="shared" si="77"/>
        <v>37.490272373540861</v>
      </c>
    </row>
    <row r="140" spans="1:13" x14ac:dyDescent="0.25">
      <c r="A140" s="1">
        <f t="shared" si="69"/>
        <v>1906</v>
      </c>
      <c r="B140" s="5">
        <f t="shared" si="66"/>
        <v>67.32312180889862</v>
      </c>
      <c r="C140" s="5">
        <f t="shared" ref="C140:M140" si="78">C21-C114</f>
        <v>10134.157092270852</v>
      </c>
      <c r="D140" s="5">
        <f t="shared" si="78"/>
        <v>9706.8642492051349</v>
      </c>
      <c r="E140" s="5">
        <f t="shared" si="78"/>
        <v>12.25</v>
      </c>
      <c r="F140" s="5">
        <f t="shared" si="78"/>
        <v>117236.35062375758</v>
      </c>
      <c r="G140" s="5">
        <f t="shared" si="78"/>
        <v>11174.497563479841</v>
      </c>
      <c r="H140" s="5">
        <f t="shared" si="78"/>
        <v>33518.239423323153</v>
      </c>
      <c r="I140" s="5">
        <f t="shared" si="78"/>
        <v>3168.4060752237137</v>
      </c>
      <c r="J140" s="5">
        <f t="shared" si="78"/>
        <v>230.86832524271844</v>
      </c>
      <c r="K140" s="5">
        <f t="shared" si="78"/>
        <v>859.70499876877614</v>
      </c>
      <c r="L140" s="5">
        <f t="shared" si="78"/>
        <v>178046.38842341519</v>
      </c>
      <c r="M140" s="5">
        <f t="shared" si="78"/>
        <v>76.352140077821019</v>
      </c>
    </row>
    <row r="141" spans="1:13" x14ac:dyDescent="0.25">
      <c r="A141" s="1">
        <f t="shared" si="69"/>
        <v>1907</v>
      </c>
      <c r="B141" s="5">
        <f t="shared" si="66"/>
        <v>176.59372720641869</v>
      </c>
      <c r="C141" s="5">
        <f t="shared" ref="C141:M141" si="79">C22-C115</f>
        <v>10774.082322820605</v>
      </c>
      <c r="D141" s="5">
        <f t="shared" si="79"/>
        <v>12729.694530526824</v>
      </c>
      <c r="E141" s="5">
        <f t="shared" si="79"/>
        <v>37.566666666666663</v>
      </c>
      <c r="F141" s="5">
        <f t="shared" si="79"/>
        <v>107592.25330093829</v>
      </c>
      <c r="G141" s="5">
        <f t="shared" si="79"/>
        <v>20241.692271847729</v>
      </c>
      <c r="H141" s="5">
        <f t="shared" si="79"/>
        <v>53045.638973081026</v>
      </c>
      <c r="I141" s="5">
        <f t="shared" si="79"/>
        <v>9648.5823021532451</v>
      </c>
      <c r="J141" s="5">
        <f t="shared" si="79"/>
        <v>133.70752427184465</v>
      </c>
      <c r="K141" s="5">
        <f t="shared" si="79"/>
        <v>1299.1913321841912</v>
      </c>
      <c r="L141" s="5">
        <f t="shared" si="79"/>
        <v>213775.37364674101</v>
      </c>
      <c r="M141" s="5">
        <f t="shared" si="79"/>
        <v>113.84241245136187</v>
      </c>
    </row>
    <row r="142" spans="1:13" x14ac:dyDescent="0.25">
      <c r="A142" s="1">
        <f t="shared" si="69"/>
        <v>1908</v>
      </c>
      <c r="B142" s="5">
        <f t="shared" si="66"/>
        <v>53</v>
      </c>
      <c r="C142" s="5">
        <f t="shared" ref="C142:M142" si="80">C23-C116</f>
        <v>2943</v>
      </c>
      <c r="D142" s="5">
        <f t="shared" si="80"/>
        <v>9601</v>
      </c>
      <c r="E142" s="5">
        <f t="shared" si="80"/>
        <v>17</v>
      </c>
      <c r="F142" s="5">
        <f t="shared" si="80"/>
        <v>66539</v>
      </c>
      <c r="G142" s="5">
        <f t="shared" si="80"/>
        <v>9988</v>
      </c>
      <c r="H142" s="5">
        <f t="shared" si="80"/>
        <v>19760</v>
      </c>
      <c r="I142" s="5">
        <f t="shared" si="80"/>
        <v>9688</v>
      </c>
      <c r="J142" s="5">
        <f t="shared" si="80"/>
        <v>-13</v>
      </c>
      <c r="K142" s="5">
        <f t="shared" si="80"/>
        <v>386</v>
      </c>
      <c r="L142" s="5">
        <f t="shared" si="80"/>
        <v>118934</v>
      </c>
      <c r="M142" s="5">
        <f t="shared" si="80"/>
        <v>-28</v>
      </c>
    </row>
    <row r="143" spans="1:13" x14ac:dyDescent="0.25">
      <c r="A143" s="1">
        <f t="shared" si="69"/>
        <v>1909</v>
      </c>
      <c r="B143" s="5">
        <f t="shared" si="66"/>
        <v>49</v>
      </c>
      <c r="C143" s="5">
        <f t="shared" ref="C143:M143" si="81">C24-C117</f>
        <v>10167</v>
      </c>
      <c r="D143" s="5">
        <f t="shared" si="81"/>
        <v>7443</v>
      </c>
      <c r="E143" s="5">
        <f t="shared" si="81"/>
        <v>3</v>
      </c>
      <c r="F143" s="5">
        <f t="shared" si="81"/>
        <v>35161</v>
      </c>
      <c r="G143" s="5">
        <f t="shared" si="81"/>
        <v>12651</v>
      </c>
      <c r="H143" s="5">
        <f t="shared" si="81"/>
        <v>29349</v>
      </c>
      <c r="I143" s="5">
        <f t="shared" si="81"/>
        <v>5280</v>
      </c>
      <c r="J143" s="5">
        <f t="shared" si="81"/>
        <v>40</v>
      </c>
      <c r="K143" s="5">
        <f t="shared" si="81"/>
        <v>550</v>
      </c>
      <c r="L143" s="5">
        <f t="shared" si="81"/>
        <v>100753</v>
      </c>
      <c r="M143" s="5">
        <f t="shared" si="81"/>
        <v>60</v>
      </c>
    </row>
    <row r="144" spans="1:13" x14ac:dyDescent="0.25">
      <c r="A144" s="1">
        <f t="shared" si="69"/>
        <v>1910</v>
      </c>
      <c r="B144" s="5">
        <f t="shared" si="66"/>
        <v>48</v>
      </c>
      <c r="C144" s="5">
        <f t="shared" ref="C144:M144" si="82">C25-C118</f>
        <v>14307</v>
      </c>
      <c r="D144" s="5">
        <f t="shared" si="82"/>
        <v>9513</v>
      </c>
      <c r="E144" s="5">
        <f t="shared" si="82"/>
        <v>0</v>
      </c>
      <c r="F144" s="5">
        <f>F25-F118</f>
        <v>56529</v>
      </c>
      <c r="G144" s="5">
        <f t="shared" si="82"/>
        <v>19911</v>
      </c>
      <c r="H144" s="5">
        <f t="shared" si="82"/>
        <v>56930</v>
      </c>
      <c r="I144" s="5">
        <f t="shared" si="82"/>
        <v>10545</v>
      </c>
      <c r="J144" s="5">
        <f t="shared" si="82"/>
        <v>64</v>
      </c>
      <c r="K144" s="5">
        <f t="shared" si="82"/>
        <v>1376</v>
      </c>
      <c r="L144" s="5">
        <f t="shared" si="82"/>
        <v>169430</v>
      </c>
      <c r="M144" s="5">
        <f t="shared" si="82"/>
        <v>207</v>
      </c>
    </row>
    <row r="145" spans="1:13" x14ac:dyDescent="0.25">
      <c r="A145" s="1">
        <f t="shared" si="69"/>
        <v>1911</v>
      </c>
      <c r="B145" s="5">
        <f t="shared" si="66"/>
        <v>78.716265499635313</v>
      </c>
      <c r="C145" s="5">
        <f t="shared" ref="C145:M145" si="83">C26-C119</f>
        <v>4723</v>
      </c>
      <c r="D145" s="5">
        <f t="shared" si="83"/>
        <v>8290.3552139091244</v>
      </c>
      <c r="E145" s="5">
        <f t="shared" si="83"/>
        <v>23.683333333333334</v>
      </c>
      <c r="F145" s="5">
        <f t="shared" si="83"/>
        <v>61290.850312524206</v>
      </c>
      <c r="G145" s="5">
        <f t="shared" si="83"/>
        <v>13780</v>
      </c>
      <c r="H145" s="5">
        <f t="shared" si="83"/>
        <v>29157.618326154174</v>
      </c>
      <c r="I145" s="5">
        <f t="shared" si="83"/>
        <v>13743</v>
      </c>
      <c r="J145" s="5">
        <f t="shared" si="83"/>
        <v>174.71116504854368</v>
      </c>
      <c r="K145" s="5">
        <f t="shared" si="83"/>
        <v>669.78084215710419</v>
      </c>
      <c r="L145" s="5">
        <f t="shared" si="83"/>
        <v>131668</v>
      </c>
      <c r="M145" s="5">
        <f t="shared" si="83"/>
        <v>199.79571984435799</v>
      </c>
    </row>
    <row r="146" spans="1:13" x14ac:dyDescent="0.25">
      <c r="A146" s="1">
        <f t="shared" si="69"/>
        <v>1912</v>
      </c>
      <c r="B146" s="5">
        <f t="shared" si="66"/>
        <v>232</v>
      </c>
      <c r="C146" s="5">
        <f t="shared" ref="C146:M146" si="84">C27-C120</f>
        <v>3279</v>
      </c>
      <c r="D146" s="5">
        <f t="shared" si="84"/>
        <v>10512</v>
      </c>
      <c r="E146" s="5">
        <f t="shared" si="84"/>
        <v>6</v>
      </c>
      <c r="F146" s="5">
        <f t="shared" si="84"/>
        <v>53941</v>
      </c>
      <c r="G146" s="5">
        <f t="shared" si="84"/>
        <v>9644</v>
      </c>
      <c r="H146" s="5">
        <f t="shared" si="84"/>
        <v>36543</v>
      </c>
      <c r="I146" s="5">
        <f t="shared" si="84"/>
        <v>12962</v>
      </c>
      <c r="J146" s="5">
        <f t="shared" si="84"/>
        <v>251</v>
      </c>
      <c r="K146" s="5">
        <f t="shared" si="84"/>
        <v>355</v>
      </c>
      <c r="L146" s="5">
        <f t="shared" si="84"/>
        <v>127714</v>
      </c>
      <c r="M146" s="5">
        <f t="shared" si="84"/>
        <v>-11</v>
      </c>
    </row>
    <row r="147" spans="1:13" x14ac:dyDescent="0.25">
      <c r="A147" s="1">
        <f t="shared" si="69"/>
        <v>1913</v>
      </c>
      <c r="B147" s="5">
        <f t="shared" si="66"/>
        <v>470.74398249452958</v>
      </c>
      <c r="C147" s="5">
        <f t="shared" ref="C147:M147" si="85">C28-C121</f>
        <v>8103</v>
      </c>
      <c r="D147" s="5">
        <f t="shared" si="85"/>
        <v>16863.067895520588</v>
      </c>
      <c r="E147" s="5">
        <f t="shared" si="85"/>
        <v>24.5</v>
      </c>
      <c r="F147" s="5">
        <f t="shared" si="85"/>
        <v>69305.130761044478</v>
      </c>
      <c r="G147" s="5">
        <f t="shared" si="85"/>
        <v>20597</v>
      </c>
      <c r="H147" s="5">
        <f t="shared" si="85"/>
        <v>81499.580296364817</v>
      </c>
      <c r="I147" s="5">
        <f t="shared" si="85"/>
        <v>43145</v>
      </c>
      <c r="J147" s="5">
        <f t="shared" si="85"/>
        <v>957.34587378640776</v>
      </c>
      <c r="K147" s="5">
        <f t="shared" si="85"/>
        <v>818.41713863580401</v>
      </c>
      <c r="L147" s="5">
        <f t="shared" si="85"/>
        <v>264117</v>
      </c>
      <c r="M147" s="5">
        <f t="shared" si="85"/>
        <v>182.42217898832686</v>
      </c>
    </row>
    <row r="148" spans="1:13" x14ac:dyDescent="0.25">
      <c r="A148" s="1">
        <f t="shared" si="69"/>
        <v>1914</v>
      </c>
      <c r="B148" s="5">
        <f t="shared" si="66"/>
        <v>814</v>
      </c>
      <c r="C148" s="5">
        <f t="shared" ref="C148:M148" si="86">C29-C122</f>
        <v>8716</v>
      </c>
      <c r="D148" s="5">
        <f t="shared" si="86"/>
        <v>9078</v>
      </c>
      <c r="E148" s="5">
        <f t="shared" si="86"/>
        <v>58</v>
      </c>
      <c r="F148" s="5">
        <f t="shared" si="86"/>
        <v>98464</v>
      </c>
      <c r="G148" s="5">
        <f t="shared" si="86"/>
        <v>15328</v>
      </c>
      <c r="H148" s="5">
        <f t="shared" si="86"/>
        <v>47499</v>
      </c>
      <c r="I148" s="5">
        <f t="shared" si="86"/>
        <v>24538</v>
      </c>
      <c r="J148" s="5">
        <f t="shared" si="86"/>
        <v>2476</v>
      </c>
      <c r="K148" s="5">
        <f t="shared" si="86"/>
        <v>715</v>
      </c>
      <c r="L148" s="5">
        <f t="shared" si="86"/>
        <v>208209</v>
      </c>
      <c r="M148" s="5">
        <f t="shared" si="86"/>
        <v>523</v>
      </c>
    </row>
    <row r="149" spans="1:13" x14ac:dyDescent="0.25">
      <c r="A149" s="1">
        <f t="shared" si="69"/>
        <v>1915</v>
      </c>
      <c r="B149" s="5">
        <f t="shared" si="66"/>
        <v>-176</v>
      </c>
      <c r="C149" s="5">
        <f t="shared" ref="C149:M149" si="87">C30-C123</f>
        <v>923</v>
      </c>
      <c r="D149" s="5">
        <f t="shared" si="87"/>
        <v>738</v>
      </c>
      <c r="E149" s="5">
        <f t="shared" si="87"/>
        <v>12</v>
      </c>
      <c r="F149" s="5">
        <f t="shared" si="87"/>
        <v>13623</v>
      </c>
      <c r="G149" s="5">
        <f t="shared" si="87"/>
        <v>1253</v>
      </c>
      <c r="H149" s="5">
        <f t="shared" si="87"/>
        <v>-208</v>
      </c>
      <c r="I149" s="5">
        <f t="shared" si="87"/>
        <v>-8471</v>
      </c>
      <c r="J149" s="5">
        <f t="shared" si="87"/>
        <v>118</v>
      </c>
      <c r="K149" s="5">
        <f t="shared" si="87"/>
        <v>88</v>
      </c>
      <c r="L149" s="5">
        <f t="shared" si="87"/>
        <v>7890</v>
      </c>
      <c r="M149" s="5">
        <f t="shared" si="87"/>
        <v>-10</v>
      </c>
    </row>
    <row r="150" spans="1:13" x14ac:dyDescent="0.25">
      <c r="A150" s="1">
        <f t="shared" si="69"/>
        <v>1916</v>
      </c>
      <c r="B150" s="5">
        <f t="shared" si="66"/>
        <v>-310</v>
      </c>
      <c r="C150" s="5">
        <f t="shared" ref="C150:M150" si="88">C31-C124</f>
        <v>3455</v>
      </c>
      <c r="D150" s="5">
        <f t="shared" si="88"/>
        <v>43</v>
      </c>
      <c r="E150" s="5">
        <f t="shared" si="88"/>
        <v>2</v>
      </c>
      <c r="F150" s="5">
        <f t="shared" si="88"/>
        <v>2093</v>
      </c>
      <c r="G150" s="5">
        <f t="shared" si="88"/>
        <v>110</v>
      </c>
      <c r="H150" s="5">
        <f t="shared" si="88"/>
        <v>48</v>
      </c>
      <c r="I150" s="5">
        <f t="shared" si="88"/>
        <v>-3080</v>
      </c>
      <c r="J150" s="5">
        <f t="shared" si="88"/>
        <v>2</v>
      </c>
      <c r="K150" s="5">
        <f t="shared" si="88"/>
        <v>256</v>
      </c>
      <c r="L150" s="5">
        <f t="shared" si="88"/>
        <v>2583</v>
      </c>
      <c r="M150" s="5">
        <f t="shared" si="88"/>
        <v>-36</v>
      </c>
    </row>
    <row r="151" spans="1:13" x14ac:dyDescent="0.25">
      <c r="A151" s="1">
        <v>1917</v>
      </c>
      <c r="B151" s="5">
        <f>B32-B125</f>
        <v>53.340627279358138</v>
      </c>
      <c r="C151" s="5">
        <f t="shared" ref="C151:M151" si="89">C32-C125</f>
        <v>2489</v>
      </c>
      <c r="D151" s="5">
        <f t="shared" si="89"/>
        <v>2.1707650823036957</v>
      </c>
      <c r="E151" s="5">
        <f t="shared" si="89"/>
        <v>8.9833333333333343</v>
      </c>
      <c r="F151" s="5">
        <f t="shared" si="89"/>
        <v>6366.6769454954347</v>
      </c>
      <c r="G151" s="5">
        <f t="shared" si="89"/>
        <v>35</v>
      </c>
      <c r="H151" s="5">
        <f t="shared" si="89"/>
        <v>241</v>
      </c>
      <c r="I151" s="5">
        <f t="shared" si="89"/>
        <v>-5387</v>
      </c>
      <c r="J151" s="5">
        <f t="shared" si="89"/>
        <v>6.2396844660194173</v>
      </c>
      <c r="K151" s="5">
        <f t="shared" si="89"/>
        <v>417.46614134449641</v>
      </c>
      <c r="L151" s="5">
        <f t="shared" si="89"/>
        <v>6769</v>
      </c>
      <c r="M151" s="5">
        <f t="shared" si="89"/>
        <v>53.035019455252922</v>
      </c>
    </row>
    <row r="153" spans="1:13" x14ac:dyDescent="0.25">
      <c r="A153" t="s">
        <v>150</v>
      </c>
    </row>
    <row r="155" spans="1:13" x14ac:dyDescent="0.25">
      <c r="A155" s="11" t="s">
        <v>87</v>
      </c>
      <c r="B155" s="11" t="s">
        <v>70</v>
      </c>
      <c r="C155" s="11" t="s">
        <v>71</v>
      </c>
      <c r="D155" s="11" t="s">
        <v>72</v>
      </c>
      <c r="E155" s="11" t="s">
        <v>73</v>
      </c>
      <c r="F155" s="11" t="s">
        <v>74</v>
      </c>
      <c r="G155" s="11" t="s">
        <v>75</v>
      </c>
      <c r="H155" s="11" t="s">
        <v>76</v>
      </c>
      <c r="I155" s="11" t="s">
        <v>77</v>
      </c>
      <c r="J155" s="11" t="s">
        <v>78</v>
      </c>
      <c r="K155" s="11" t="s">
        <v>79</v>
      </c>
      <c r="L155" s="11" t="s">
        <v>80</v>
      </c>
      <c r="M155" s="11" t="s">
        <v>81</v>
      </c>
    </row>
    <row r="156" spans="1:13" x14ac:dyDescent="0.25">
      <c r="A156" s="1">
        <v>1896</v>
      </c>
      <c r="B156" s="5">
        <f>(B130+B131)/2</f>
        <v>8.9707341317007888E-2</v>
      </c>
      <c r="C156" s="5">
        <f t="shared" ref="C156:M156" si="90">(C130+C131)/2</f>
        <v>3720.5226131573436</v>
      </c>
      <c r="D156" s="5">
        <f t="shared" si="90"/>
        <v>2678.6532017468089</v>
      </c>
      <c r="E156" s="5">
        <f t="shared" si="90"/>
        <v>0.42439785086868109</v>
      </c>
      <c r="F156" s="5">
        <f t="shared" si="90"/>
        <v>16045.20878111005</v>
      </c>
      <c r="G156" s="5">
        <f t="shared" si="90"/>
        <v>3665.8915492414808</v>
      </c>
      <c r="H156" s="5">
        <f t="shared" si="90"/>
        <v>7475.9654313110568</v>
      </c>
      <c r="I156" s="5">
        <f t="shared" si="90"/>
        <v>361.28857055905399</v>
      </c>
      <c r="J156" s="5">
        <f t="shared" si="90"/>
        <v>6.3307554388670972</v>
      </c>
      <c r="K156" s="5">
        <f t="shared" si="90"/>
        <v>619.20706215356688</v>
      </c>
      <c r="L156" s="5">
        <f t="shared" si="90"/>
        <v>33896.634312859263</v>
      </c>
      <c r="M156" s="5">
        <f t="shared" si="90"/>
        <v>25.818406539386565</v>
      </c>
    </row>
    <row r="157" spans="1:13" x14ac:dyDescent="0.25">
      <c r="A157" s="1">
        <f>A156+1</f>
        <v>1897</v>
      </c>
      <c r="B157" s="5">
        <f t="shared" ref="B157:M157" si="91">(B131+B132)/2</f>
        <v>7.0500179888367848E-2</v>
      </c>
      <c r="C157" s="5">
        <f t="shared" si="91"/>
        <v>2923.9247274024765</v>
      </c>
      <c r="D157" s="5">
        <f t="shared" si="91"/>
        <v>2105.1290764973182</v>
      </c>
      <c r="E157" s="5">
        <f t="shared" si="91"/>
        <v>0.33353039329018758</v>
      </c>
      <c r="F157" s="5">
        <f t="shared" si="91"/>
        <v>12609.782976593604</v>
      </c>
      <c r="G157" s="5">
        <f t="shared" si="91"/>
        <v>2880.9906734330161</v>
      </c>
      <c r="H157" s="5">
        <f t="shared" si="91"/>
        <v>5875.2929248469754</v>
      </c>
      <c r="I157" s="5">
        <f t="shared" si="91"/>
        <v>283.93338652201794</v>
      </c>
      <c r="J157" s="5">
        <f t="shared" si="91"/>
        <v>4.975282855526725</v>
      </c>
      <c r="K157" s="5">
        <f t="shared" si="91"/>
        <v>486.62917247440157</v>
      </c>
      <c r="L157" s="5">
        <f t="shared" si="91"/>
        <v>26639.055194178702</v>
      </c>
      <c r="M157" s="5">
        <f t="shared" si="91"/>
        <v>20.290449797475588</v>
      </c>
    </row>
    <row r="158" spans="1:13" x14ac:dyDescent="0.25">
      <c r="A158" s="1">
        <f t="shared" ref="A158:A175" si="92">A157+1</f>
        <v>1898</v>
      </c>
      <c r="B158" s="5">
        <f t="shared" ref="B158:M158" si="93">(B132+B133)/2</f>
        <v>3.7747938573838423E-2</v>
      </c>
      <c r="C158" s="5">
        <f t="shared" si="93"/>
        <v>3842.1862615495465</v>
      </c>
      <c r="D158" s="5">
        <f t="shared" si="93"/>
        <v>3668.8394542964215</v>
      </c>
      <c r="E158" s="5">
        <f t="shared" si="93"/>
        <v>0.58691564075952285</v>
      </c>
      <c r="F158" s="5">
        <f t="shared" si="93"/>
        <v>18114.040245820353</v>
      </c>
      <c r="G158" s="5">
        <f t="shared" si="93"/>
        <v>4331.9112050871499</v>
      </c>
      <c r="H158" s="5">
        <f t="shared" si="93"/>
        <v>8774.1382248584669</v>
      </c>
      <c r="I158" s="5">
        <f t="shared" si="93"/>
        <v>649.00203306572496</v>
      </c>
      <c r="J158" s="5">
        <f t="shared" si="93"/>
        <v>15.588978302449963</v>
      </c>
      <c r="K158" s="5">
        <f t="shared" si="93"/>
        <v>724.81509544980383</v>
      </c>
      <c r="L158" s="5">
        <f t="shared" si="93"/>
        <v>39435.791075091911</v>
      </c>
      <c r="M158" s="5">
        <f t="shared" si="93"/>
        <v>61.613150616945966</v>
      </c>
    </row>
    <row r="159" spans="1:13" x14ac:dyDescent="0.25">
      <c r="A159" s="1">
        <f t="shared" si="92"/>
        <v>1899</v>
      </c>
      <c r="B159" s="5">
        <f t="shared" ref="B159:M159" si="94">(B133+B134)/2</f>
        <v>0.25893508388037934</v>
      </c>
      <c r="C159" s="5">
        <f t="shared" si="94"/>
        <v>6987.6070909970967</v>
      </c>
      <c r="D159" s="5">
        <f t="shared" si="94"/>
        <v>5067.3249889322651</v>
      </c>
      <c r="E159" s="5">
        <f t="shared" si="94"/>
        <v>1.2250000000000001</v>
      </c>
      <c r="F159" s="5">
        <f t="shared" si="94"/>
        <v>28686.087581358126</v>
      </c>
      <c r="G159" s="5">
        <f t="shared" si="94"/>
        <v>6989.6698455949136</v>
      </c>
      <c r="H159" s="5">
        <f t="shared" si="94"/>
        <v>13789.53021552762</v>
      </c>
      <c r="I159" s="5">
        <f t="shared" si="94"/>
        <v>846.38791596756153</v>
      </c>
      <c r="J159" s="5">
        <f t="shared" si="94"/>
        <v>12.925060679611651</v>
      </c>
      <c r="K159" s="5">
        <f t="shared" si="94"/>
        <v>1317.0827382418124</v>
      </c>
      <c r="L159" s="5">
        <f t="shared" si="94"/>
        <v>62647.908387159019</v>
      </c>
      <c r="M159" s="5">
        <f t="shared" si="94"/>
        <v>70.865758754863819</v>
      </c>
    </row>
    <row r="160" spans="1:13" x14ac:dyDescent="0.25">
      <c r="A160" s="1">
        <f t="shared" si="92"/>
        <v>1900</v>
      </c>
      <c r="B160" s="5">
        <f t="shared" ref="B160:M160" si="95">(B134+B135)/2</f>
        <v>0.25893508388037934</v>
      </c>
      <c r="C160" s="5">
        <f t="shared" si="95"/>
        <v>8462.4465341111736</v>
      </c>
      <c r="D160" s="5">
        <f t="shared" si="95"/>
        <v>5190.0891053245869</v>
      </c>
      <c r="E160" s="5">
        <f t="shared" si="95"/>
        <v>0.81666666666666665</v>
      </c>
      <c r="F160" s="5">
        <f t="shared" si="95"/>
        <v>34951.193515445499</v>
      </c>
      <c r="G160" s="5">
        <f t="shared" si="95"/>
        <v>7792.043967934289</v>
      </c>
      <c r="H160" s="5">
        <f t="shared" si="95"/>
        <v>15950.616598569773</v>
      </c>
      <c r="I160" s="5">
        <f t="shared" si="95"/>
        <v>545.86322007829972</v>
      </c>
      <c r="J160" s="5">
        <f t="shared" si="95"/>
        <v>5.3483009708737868</v>
      </c>
      <c r="K160" s="5">
        <f t="shared" si="95"/>
        <v>1323.0465402610193</v>
      </c>
      <c r="L160" s="5">
        <f t="shared" si="95"/>
        <v>72668.254940791754</v>
      </c>
      <c r="M160" s="5">
        <f t="shared" si="95"/>
        <v>23.774319066147864</v>
      </c>
    </row>
    <row r="161" spans="1:13" x14ac:dyDescent="0.25">
      <c r="A161" s="1">
        <f t="shared" si="92"/>
        <v>1901</v>
      </c>
      <c r="B161" s="5">
        <f t="shared" ref="B161:M161" si="96">(B135+B136)/2</f>
        <v>0</v>
      </c>
      <c r="C161" s="5">
        <f t="shared" si="96"/>
        <v>8966.4817598206555</v>
      </c>
      <c r="D161" s="5">
        <f t="shared" si="96"/>
        <v>6697.7268885579742</v>
      </c>
      <c r="E161" s="5">
        <f t="shared" si="96"/>
        <v>0</v>
      </c>
      <c r="F161" s="5">
        <f t="shared" si="96"/>
        <v>35342.0312782369</v>
      </c>
      <c r="G161" s="5">
        <f t="shared" si="96"/>
        <v>7660.6944674801562</v>
      </c>
      <c r="H161" s="5">
        <f t="shared" si="96"/>
        <v>20070.754266407275</v>
      </c>
      <c r="I161" s="5">
        <f t="shared" si="96"/>
        <v>657.13533801733786</v>
      </c>
      <c r="J161" s="5">
        <f t="shared" si="96"/>
        <v>5.3483009708737868</v>
      </c>
      <c r="K161" s="5">
        <f t="shared" si="96"/>
        <v>1262.4910120659936</v>
      </c>
      <c r="L161" s="5">
        <f t="shared" si="96"/>
        <v>79503.968181910517</v>
      </c>
      <c r="M161" s="5">
        <f t="shared" si="96"/>
        <v>5.4863813229571985</v>
      </c>
    </row>
    <row r="162" spans="1:13" x14ac:dyDescent="0.25">
      <c r="A162" s="1">
        <f t="shared" si="92"/>
        <v>1902</v>
      </c>
      <c r="B162" s="5">
        <f t="shared" ref="B162:M162" si="97">(B136+B137)/2</f>
        <v>0</v>
      </c>
      <c r="C162" s="5">
        <f t="shared" si="97"/>
        <v>12282.8001604932</v>
      </c>
      <c r="D162" s="5">
        <f t="shared" si="97"/>
        <v>8983.9724715257362</v>
      </c>
      <c r="E162" s="5">
        <f t="shared" si="97"/>
        <v>0</v>
      </c>
      <c r="F162" s="5">
        <f t="shared" si="97"/>
        <v>40036.297054326715</v>
      </c>
      <c r="G162" s="5">
        <f t="shared" si="97"/>
        <v>9951.1523713620027</v>
      </c>
      <c r="H162" s="5">
        <f t="shared" si="97"/>
        <v>26626.194716343638</v>
      </c>
      <c r="I162" s="5">
        <f t="shared" si="97"/>
        <v>1529.9166404502237</v>
      </c>
      <c r="J162" s="5">
        <f t="shared" si="97"/>
        <v>10.696601941747574</v>
      </c>
      <c r="K162" s="5">
        <f t="shared" si="97"/>
        <v>1512.9706968726914</v>
      </c>
      <c r="L162" s="5">
        <f t="shared" si="97"/>
        <v>100488.28692137387</v>
      </c>
      <c r="M162" s="5">
        <f t="shared" si="97"/>
        <v>5.2577821011673151</v>
      </c>
    </row>
    <row r="163" spans="1:13" x14ac:dyDescent="0.25">
      <c r="A163" s="1">
        <f t="shared" si="92"/>
        <v>1903</v>
      </c>
      <c r="B163" s="5">
        <f t="shared" ref="B163:M163" si="98">(B137+B138)/2</f>
        <v>4.4018964259664486</v>
      </c>
      <c r="C163" s="5">
        <f t="shared" si="98"/>
        <v>10861.036868854131</v>
      </c>
      <c r="D163" s="5">
        <f t="shared" si="98"/>
        <v>8316.3245462228842</v>
      </c>
      <c r="E163" s="5">
        <f t="shared" si="98"/>
        <v>1.2250000000000001</v>
      </c>
      <c r="F163" s="5">
        <f t="shared" si="98"/>
        <v>58617.707242701792</v>
      </c>
      <c r="G163" s="5">
        <f t="shared" si="98"/>
        <v>11065.583536705761</v>
      </c>
      <c r="H163" s="5">
        <f t="shared" si="98"/>
        <v>26161.187542281863</v>
      </c>
      <c r="I163" s="5">
        <f t="shared" si="98"/>
        <v>2241.0384507829976</v>
      </c>
      <c r="J163" s="5">
        <f t="shared" si="98"/>
        <v>87.801274271844662</v>
      </c>
      <c r="K163" s="5">
        <f t="shared" si="98"/>
        <v>1120.2772716079783</v>
      </c>
      <c r="L163" s="5">
        <f t="shared" si="98"/>
        <v>116089.06869884022</v>
      </c>
      <c r="M163" s="5">
        <f t="shared" si="98"/>
        <v>34.747081712062261</v>
      </c>
    </row>
    <row r="164" spans="1:13" x14ac:dyDescent="0.25">
      <c r="A164" s="1">
        <f t="shared" si="92"/>
        <v>1904</v>
      </c>
      <c r="B164" s="5">
        <f t="shared" ref="B164:M164" si="99">(B138+B139)/2</f>
        <v>6.9912472647702417</v>
      </c>
      <c r="C164" s="5">
        <f t="shared" si="99"/>
        <v>10068.658862791053</v>
      </c>
      <c r="D164" s="5">
        <f t="shared" si="99"/>
        <v>6539.5500462832533</v>
      </c>
      <c r="E164" s="5">
        <f t="shared" si="99"/>
        <v>3.2666666666666666</v>
      </c>
      <c r="F164" s="5">
        <f t="shared" si="99"/>
        <v>79539.931385232339</v>
      </c>
      <c r="G164" s="5">
        <f t="shared" si="99"/>
        <v>12382.74980057655</v>
      </c>
      <c r="H164" s="5">
        <f t="shared" si="99"/>
        <v>28945.42706497934</v>
      </c>
      <c r="I164" s="5">
        <f t="shared" si="99"/>
        <v>2154.9600199244969</v>
      </c>
      <c r="J164" s="5">
        <f t="shared" si="99"/>
        <v>156.43780339805824</v>
      </c>
      <c r="K164" s="5">
        <f t="shared" si="99"/>
        <v>716.11499630632852</v>
      </c>
      <c r="L164" s="5">
        <f t="shared" si="99"/>
        <v>136234.60909857211</v>
      </c>
      <c r="M164" s="5">
        <f t="shared" si="99"/>
        <v>50.063229571984444</v>
      </c>
    </row>
    <row r="165" spans="1:13" x14ac:dyDescent="0.25">
      <c r="A165" s="1">
        <f t="shared" si="92"/>
        <v>1905</v>
      </c>
      <c r="B165" s="5">
        <f t="shared" ref="B165:M165" si="100">(B139+B140)/2</f>
        <v>36.250911743253106</v>
      </c>
      <c r="C165" s="5">
        <f t="shared" si="100"/>
        <v>11342.486498191269</v>
      </c>
      <c r="D165" s="5">
        <f t="shared" si="100"/>
        <v>8027.3567030224976</v>
      </c>
      <c r="E165" s="5">
        <f t="shared" si="100"/>
        <v>8.1666666666666661</v>
      </c>
      <c r="F165" s="5">
        <f t="shared" si="100"/>
        <v>101862.150436157</v>
      </c>
      <c r="G165" s="5">
        <f t="shared" si="100"/>
        <v>12786.588326817517</v>
      </c>
      <c r="H165" s="5">
        <f t="shared" si="100"/>
        <v>33888.213929986967</v>
      </c>
      <c r="I165" s="5">
        <f t="shared" si="100"/>
        <v>2567.3566834451904</v>
      </c>
      <c r="J165" s="5">
        <f t="shared" si="100"/>
        <v>194.76729368932038</v>
      </c>
      <c r="K165" s="5">
        <f t="shared" si="100"/>
        <v>746.39276040384141</v>
      </c>
      <c r="L165" s="5">
        <f t="shared" si="100"/>
        <v>165345.83135803221</v>
      </c>
      <c r="M165" s="5">
        <f t="shared" si="100"/>
        <v>56.92120622568094</v>
      </c>
    </row>
    <row r="166" spans="1:13" x14ac:dyDescent="0.25">
      <c r="A166" s="1">
        <f t="shared" si="92"/>
        <v>1906</v>
      </c>
      <c r="B166" s="5">
        <f t="shared" ref="B166:M166" si="101">(B140+B141)/2</f>
        <v>121.95842450765866</v>
      </c>
      <c r="C166" s="5">
        <f t="shared" si="101"/>
        <v>10454.119707545728</v>
      </c>
      <c r="D166" s="5">
        <f t="shared" si="101"/>
        <v>11218.27938986598</v>
      </c>
      <c r="E166" s="5">
        <f t="shared" si="101"/>
        <v>24.908333333333331</v>
      </c>
      <c r="F166" s="5">
        <f t="shared" si="101"/>
        <v>112414.30196234793</v>
      </c>
      <c r="G166" s="5">
        <f t="shared" si="101"/>
        <v>15708.094917663784</v>
      </c>
      <c r="H166" s="5">
        <f t="shared" si="101"/>
        <v>43281.93919820209</v>
      </c>
      <c r="I166" s="5">
        <f t="shared" si="101"/>
        <v>6408.494188688479</v>
      </c>
      <c r="J166" s="5">
        <f t="shared" si="101"/>
        <v>182.28792475728153</v>
      </c>
      <c r="K166" s="5">
        <f t="shared" si="101"/>
        <v>1079.4481654764836</v>
      </c>
      <c r="L166" s="5">
        <f t="shared" si="101"/>
        <v>195910.88103507808</v>
      </c>
      <c r="M166" s="5">
        <f t="shared" si="101"/>
        <v>95.097276264591443</v>
      </c>
    </row>
    <row r="167" spans="1:13" x14ac:dyDescent="0.25">
      <c r="A167" s="1">
        <f t="shared" si="92"/>
        <v>1907</v>
      </c>
      <c r="B167" s="5">
        <f t="shared" ref="B167:M167" si="102">(B141+B142)/2</f>
        <v>114.79686360320935</v>
      </c>
      <c r="C167" s="5">
        <f t="shared" si="102"/>
        <v>6858.5411614103023</v>
      </c>
      <c r="D167" s="5">
        <f t="shared" si="102"/>
        <v>11165.347265263412</v>
      </c>
      <c r="E167" s="5">
        <f t="shared" si="102"/>
        <v>27.283333333333331</v>
      </c>
      <c r="F167" s="5">
        <f t="shared" si="102"/>
        <v>87065.626650469145</v>
      </c>
      <c r="G167" s="5">
        <f t="shared" si="102"/>
        <v>15114.846135923864</v>
      </c>
      <c r="H167" s="5">
        <f t="shared" si="102"/>
        <v>36402.819486540509</v>
      </c>
      <c r="I167" s="5">
        <f t="shared" si="102"/>
        <v>9668.2911510766226</v>
      </c>
      <c r="J167" s="5">
        <f t="shared" si="102"/>
        <v>60.353762135922324</v>
      </c>
      <c r="K167" s="5">
        <f t="shared" si="102"/>
        <v>842.5956660920956</v>
      </c>
      <c r="L167" s="5">
        <f t="shared" si="102"/>
        <v>166354.68682337052</v>
      </c>
      <c r="M167" s="5">
        <f t="shared" si="102"/>
        <v>42.921206225680933</v>
      </c>
    </row>
    <row r="168" spans="1:13" x14ac:dyDescent="0.25">
      <c r="A168" s="1">
        <f t="shared" si="92"/>
        <v>1908</v>
      </c>
      <c r="B168" s="5">
        <f t="shared" ref="B168:M168" si="103">(B142+B143)/2</f>
        <v>51</v>
      </c>
      <c r="C168" s="5">
        <f t="shared" si="103"/>
        <v>6555</v>
      </c>
      <c r="D168" s="5">
        <f t="shared" si="103"/>
        <v>8522</v>
      </c>
      <c r="E168" s="5">
        <f t="shared" si="103"/>
        <v>10</v>
      </c>
      <c r="F168" s="5">
        <f t="shared" si="103"/>
        <v>50850</v>
      </c>
      <c r="G168" s="5">
        <f t="shared" si="103"/>
        <v>11319.5</v>
      </c>
      <c r="H168" s="5">
        <f t="shared" si="103"/>
        <v>24554.5</v>
      </c>
      <c r="I168" s="5">
        <f t="shared" si="103"/>
        <v>7484</v>
      </c>
      <c r="J168" s="5">
        <f t="shared" si="103"/>
        <v>13.5</v>
      </c>
      <c r="K168" s="5">
        <f t="shared" si="103"/>
        <v>468</v>
      </c>
      <c r="L168" s="5">
        <f t="shared" si="103"/>
        <v>109843.5</v>
      </c>
      <c r="M168" s="5">
        <f t="shared" si="103"/>
        <v>16</v>
      </c>
    </row>
    <row r="169" spans="1:13" x14ac:dyDescent="0.25">
      <c r="A169" s="1">
        <f t="shared" si="92"/>
        <v>1909</v>
      </c>
      <c r="B169" s="5">
        <f t="shared" ref="B169:M169" si="104">(B143+B144)/2</f>
        <v>48.5</v>
      </c>
      <c r="C169" s="5">
        <f t="shared" si="104"/>
        <v>12237</v>
      </c>
      <c r="D169" s="5">
        <f t="shared" si="104"/>
        <v>8478</v>
      </c>
      <c r="E169" s="5">
        <f t="shared" si="104"/>
        <v>1.5</v>
      </c>
      <c r="F169" s="5">
        <f t="shared" si="104"/>
        <v>45845</v>
      </c>
      <c r="G169" s="5">
        <f t="shared" si="104"/>
        <v>16281</v>
      </c>
      <c r="H169" s="5">
        <f t="shared" si="104"/>
        <v>43139.5</v>
      </c>
      <c r="I169" s="5">
        <f t="shared" si="104"/>
        <v>7912.5</v>
      </c>
      <c r="J169" s="5">
        <f t="shared" si="104"/>
        <v>52</v>
      </c>
      <c r="K169" s="5">
        <f t="shared" si="104"/>
        <v>963</v>
      </c>
      <c r="L169" s="5">
        <f t="shared" si="104"/>
        <v>135091.5</v>
      </c>
      <c r="M169" s="5">
        <f t="shared" si="104"/>
        <v>133.5</v>
      </c>
    </row>
    <row r="170" spans="1:13" x14ac:dyDescent="0.25">
      <c r="A170" s="1">
        <f t="shared" si="92"/>
        <v>1910</v>
      </c>
      <c r="B170" s="5">
        <f t="shared" ref="B170:M170" si="105">(B144+B145)/2</f>
        <v>63.358132749817656</v>
      </c>
      <c r="C170" s="5">
        <f t="shared" si="105"/>
        <v>9515</v>
      </c>
      <c r="D170" s="5">
        <f t="shared" si="105"/>
        <v>8901.6776069545631</v>
      </c>
      <c r="E170" s="5">
        <f t="shared" si="105"/>
        <v>11.841666666666667</v>
      </c>
      <c r="F170" s="5">
        <f t="shared" si="105"/>
        <v>58909.925156262107</v>
      </c>
      <c r="G170" s="5">
        <f t="shared" si="105"/>
        <v>16845.5</v>
      </c>
      <c r="H170" s="5">
        <f t="shared" si="105"/>
        <v>43043.809163077087</v>
      </c>
      <c r="I170" s="5">
        <f t="shared" si="105"/>
        <v>12144</v>
      </c>
      <c r="J170" s="5">
        <f t="shared" si="105"/>
        <v>119.35558252427184</v>
      </c>
      <c r="K170" s="5">
        <f t="shared" si="105"/>
        <v>1022.8904210785521</v>
      </c>
      <c r="L170" s="5">
        <f t="shared" si="105"/>
        <v>150549</v>
      </c>
      <c r="M170" s="5">
        <f t="shared" si="105"/>
        <v>203.39785992217901</v>
      </c>
    </row>
    <row r="171" spans="1:13" x14ac:dyDescent="0.25">
      <c r="A171" s="1">
        <f t="shared" si="92"/>
        <v>1911</v>
      </c>
      <c r="B171" s="5">
        <f t="shared" ref="B171:M171" si="106">(B145+B146)/2</f>
        <v>155.35813274981766</v>
      </c>
      <c r="C171" s="5">
        <f t="shared" si="106"/>
        <v>4001</v>
      </c>
      <c r="D171" s="5">
        <f t="shared" si="106"/>
        <v>9401.1776069545631</v>
      </c>
      <c r="E171" s="5">
        <f t="shared" si="106"/>
        <v>14.841666666666667</v>
      </c>
      <c r="F171" s="5">
        <f t="shared" si="106"/>
        <v>57615.925156262107</v>
      </c>
      <c r="G171" s="5">
        <f t="shared" si="106"/>
        <v>11712</v>
      </c>
      <c r="H171" s="5">
        <f t="shared" si="106"/>
        <v>32850.309163077087</v>
      </c>
      <c r="I171" s="5">
        <f t="shared" si="106"/>
        <v>13352.5</v>
      </c>
      <c r="J171" s="5">
        <f t="shared" si="106"/>
        <v>212.85558252427182</v>
      </c>
      <c r="K171" s="5">
        <f t="shared" si="106"/>
        <v>512.39042107855209</v>
      </c>
      <c r="L171" s="5">
        <f t="shared" si="106"/>
        <v>129691</v>
      </c>
      <c r="M171" s="5">
        <f t="shared" si="106"/>
        <v>94.397859922178995</v>
      </c>
    </row>
    <row r="172" spans="1:13" x14ac:dyDescent="0.25">
      <c r="A172" s="1">
        <f t="shared" si="92"/>
        <v>1912</v>
      </c>
      <c r="B172" s="5">
        <f t="shared" ref="B172:M172" si="107">(B146+B147)/2</f>
        <v>351.37199124726476</v>
      </c>
      <c r="C172" s="5">
        <f t="shared" si="107"/>
        <v>5691</v>
      </c>
      <c r="D172" s="5">
        <f t="shared" si="107"/>
        <v>13687.533947760294</v>
      </c>
      <c r="E172" s="5">
        <f t="shared" si="107"/>
        <v>15.25</v>
      </c>
      <c r="F172" s="5">
        <f t="shared" si="107"/>
        <v>61623.065380522239</v>
      </c>
      <c r="G172" s="5">
        <f t="shared" si="107"/>
        <v>15120.5</v>
      </c>
      <c r="H172" s="5">
        <f t="shared" si="107"/>
        <v>59021.290148182408</v>
      </c>
      <c r="I172" s="5">
        <f t="shared" si="107"/>
        <v>28053.5</v>
      </c>
      <c r="J172" s="5">
        <f t="shared" si="107"/>
        <v>604.17293689320388</v>
      </c>
      <c r="K172" s="5">
        <f t="shared" si="107"/>
        <v>586.70856931790195</v>
      </c>
      <c r="L172" s="5">
        <f t="shared" si="107"/>
        <v>195915.5</v>
      </c>
      <c r="M172" s="5">
        <f t="shared" si="107"/>
        <v>85.711089494163431</v>
      </c>
    </row>
    <row r="173" spans="1:13" x14ac:dyDescent="0.25">
      <c r="A173" s="1">
        <f t="shared" si="92"/>
        <v>1913</v>
      </c>
      <c r="B173" s="5">
        <f t="shared" ref="B173:M173" si="108">(B147+B148)/2</f>
        <v>642.37199124726476</v>
      </c>
      <c r="C173" s="5">
        <f t="shared" si="108"/>
        <v>8409.5</v>
      </c>
      <c r="D173" s="5">
        <f t="shared" si="108"/>
        <v>12970.533947760294</v>
      </c>
      <c r="E173" s="5">
        <f t="shared" si="108"/>
        <v>41.25</v>
      </c>
      <c r="F173" s="5">
        <f t="shared" si="108"/>
        <v>83884.565380522239</v>
      </c>
      <c r="G173" s="5">
        <f t="shared" si="108"/>
        <v>17962.5</v>
      </c>
      <c r="H173" s="5">
        <f t="shared" si="108"/>
        <v>64499.290148182408</v>
      </c>
      <c r="I173" s="5">
        <f t="shared" si="108"/>
        <v>33841.5</v>
      </c>
      <c r="J173" s="5">
        <f t="shared" si="108"/>
        <v>1716.6729368932038</v>
      </c>
      <c r="K173" s="5">
        <f t="shared" si="108"/>
        <v>766.70856931790195</v>
      </c>
      <c r="L173" s="5">
        <f t="shared" si="108"/>
        <v>236163</v>
      </c>
      <c r="M173" s="5">
        <f t="shared" si="108"/>
        <v>352.71108949416345</v>
      </c>
    </row>
    <row r="174" spans="1:13" x14ac:dyDescent="0.25">
      <c r="A174" s="1">
        <f t="shared" si="92"/>
        <v>1914</v>
      </c>
      <c r="B174" s="5">
        <f t="shared" ref="B174:M174" si="109">(B148+B149)/2</f>
        <v>319</v>
      </c>
      <c r="C174" s="5">
        <f t="shared" si="109"/>
        <v>4819.5</v>
      </c>
      <c r="D174" s="5">
        <f t="shared" si="109"/>
        <v>4908</v>
      </c>
      <c r="E174" s="5">
        <f t="shared" si="109"/>
        <v>35</v>
      </c>
      <c r="F174" s="5">
        <f t="shared" si="109"/>
        <v>56043.5</v>
      </c>
      <c r="G174" s="5">
        <f t="shared" si="109"/>
        <v>8290.5</v>
      </c>
      <c r="H174" s="5">
        <f t="shared" si="109"/>
        <v>23645.5</v>
      </c>
      <c r="I174" s="5">
        <f t="shared" si="109"/>
        <v>8033.5</v>
      </c>
      <c r="J174" s="5">
        <f t="shared" si="109"/>
        <v>1297</v>
      </c>
      <c r="K174" s="5">
        <f t="shared" si="109"/>
        <v>401.5</v>
      </c>
      <c r="L174" s="5">
        <f t="shared" si="109"/>
        <v>108049.5</v>
      </c>
      <c r="M174" s="5">
        <f t="shared" si="109"/>
        <v>256.5</v>
      </c>
    </row>
    <row r="175" spans="1:13" x14ac:dyDescent="0.25">
      <c r="A175" s="1">
        <f t="shared" si="92"/>
        <v>1915</v>
      </c>
      <c r="B175" s="5">
        <f t="shared" ref="B175:M175" si="110">(B149+B150)/2</f>
        <v>-243</v>
      </c>
      <c r="C175" s="5">
        <f t="shared" si="110"/>
        <v>2189</v>
      </c>
      <c r="D175" s="5">
        <f t="shared" si="110"/>
        <v>390.5</v>
      </c>
      <c r="E175" s="5">
        <f t="shared" si="110"/>
        <v>7</v>
      </c>
      <c r="F175" s="5">
        <f t="shared" si="110"/>
        <v>7858</v>
      </c>
      <c r="G175" s="5">
        <f t="shared" si="110"/>
        <v>681.5</v>
      </c>
      <c r="H175" s="5">
        <f t="shared" si="110"/>
        <v>-80</v>
      </c>
      <c r="I175" s="5">
        <f t="shared" si="110"/>
        <v>-5775.5</v>
      </c>
      <c r="J175" s="5">
        <f t="shared" si="110"/>
        <v>60</v>
      </c>
      <c r="K175" s="5">
        <f t="shared" si="110"/>
        <v>172</v>
      </c>
      <c r="L175" s="5">
        <f t="shared" si="110"/>
        <v>5236.5</v>
      </c>
      <c r="M175" s="5">
        <f t="shared" si="110"/>
        <v>-23</v>
      </c>
    </row>
    <row r="176" spans="1:13" x14ac:dyDescent="0.25">
      <c r="A176" s="1">
        <v>1916</v>
      </c>
      <c r="B176" s="5">
        <f t="shared" ref="B176:M176" si="111">(B150+B151)/2</f>
        <v>-128.32968636032092</v>
      </c>
      <c r="C176" s="5">
        <f t="shared" si="111"/>
        <v>2972</v>
      </c>
      <c r="D176" s="5">
        <f t="shared" si="111"/>
        <v>22.585382541151848</v>
      </c>
      <c r="E176" s="5">
        <f t="shared" si="111"/>
        <v>5.4916666666666671</v>
      </c>
      <c r="F176" s="5">
        <f t="shared" si="111"/>
        <v>4229.8384727477169</v>
      </c>
      <c r="G176" s="5">
        <f t="shared" si="111"/>
        <v>72.5</v>
      </c>
      <c r="H176" s="5">
        <f t="shared" si="111"/>
        <v>144.5</v>
      </c>
      <c r="I176" s="5">
        <f t="shared" si="111"/>
        <v>-4233.5</v>
      </c>
      <c r="J176" s="5">
        <f t="shared" si="111"/>
        <v>4.1198422330097086</v>
      </c>
      <c r="K176" s="5">
        <f t="shared" si="111"/>
        <v>336.73307067224823</v>
      </c>
      <c r="L176" s="5">
        <f t="shared" si="111"/>
        <v>4676</v>
      </c>
      <c r="M176" s="5">
        <f t="shared" si="111"/>
        <v>8.5175097276264609</v>
      </c>
    </row>
    <row r="177" spans="1:13" x14ac:dyDescent="0.25">
      <c r="A177" s="13" t="s">
        <v>49</v>
      </c>
      <c r="B177" s="5">
        <f>SUM(B156:B176)</f>
        <v>1544.7457308062417</v>
      </c>
      <c r="C177" s="5">
        <f t="shared" ref="C177:M177" si="112">SUM(C156:C176)</f>
        <v>153159.81224632397</v>
      </c>
      <c r="D177" s="5">
        <f t="shared" si="112"/>
        <v>146940.60162951</v>
      </c>
      <c r="E177" s="5">
        <f t="shared" si="112"/>
        <v>210.41151055158508</v>
      </c>
      <c r="F177" s="5">
        <f t="shared" si="112"/>
        <v>1052144.1786561161</v>
      </c>
      <c r="G177" s="5">
        <f t="shared" si="112"/>
        <v>208615.7167978205</v>
      </c>
      <c r="H177" s="5">
        <f t="shared" si="112"/>
        <v>558060.77822237462</v>
      </c>
      <c r="I177" s="5">
        <f t="shared" si="112"/>
        <v>128726.167598578</v>
      </c>
      <c r="J177" s="5">
        <f t="shared" si="112"/>
        <v>4822.5382204803391</v>
      </c>
      <c r="K177" s="5">
        <f t="shared" si="112"/>
        <v>16981.002228871173</v>
      </c>
      <c r="L177" s="5">
        <f t="shared" si="112"/>
        <v>2270430.4760272582</v>
      </c>
      <c r="M177" s="5">
        <f t="shared" si="112"/>
        <v>1620.5916567592556</v>
      </c>
    </row>
    <row r="178" spans="1:13" x14ac:dyDescent="0.25">
      <c r="A178" s="13" t="s">
        <v>88</v>
      </c>
      <c r="B178" s="5">
        <f>100*B177/$L177</f>
        <v>6.8037570280909843E-2</v>
      </c>
      <c r="C178" s="28">
        <f t="shared" ref="C178:M178" si="113">100*C177/$L177</f>
        <v>6.7458490301063581</v>
      </c>
      <c r="D178" s="28">
        <f t="shared" si="113"/>
        <v>6.471926939891282</v>
      </c>
      <c r="E178" s="28">
        <f t="shared" si="113"/>
        <v>9.2674720839617079E-3</v>
      </c>
      <c r="F178" s="28">
        <f t="shared" si="113"/>
        <v>46.341175815131386</v>
      </c>
      <c r="G178" s="28">
        <f t="shared" si="113"/>
        <v>9.1883772262804975</v>
      </c>
      <c r="H178" s="28">
        <f t="shared" si="113"/>
        <v>24.57951406637455</v>
      </c>
      <c r="I178" s="28">
        <f t="shared" si="113"/>
        <v>5.6696811004677752</v>
      </c>
      <c r="J178" s="28">
        <f t="shared" si="113"/>
        <v>0.21240633753818769</v>
      </c>
      <c r="K178" s="28">
        <f t="shared" si="113"/>
        <v>0.74791993889124064</v>
      </c>
      <c r="L178" s="28">
        <f t="shared" si="113"/>
        <v>100</v>
      </c>
      <c r="M178" s="28">
        <f t="shared" si="113"/>
        <v>7.1378166998309761E-2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B77F-63AA-4843-B8D8-CA14FF4F0797}">
  <dimension ref="A1:P31"/>
  <sheetViews>
    <sheetView tabSelected="1" topLeftCell="A10" workbookViewId="0">
      <selection activeCell="N22" sqref="N22"/>
    </sheetView>
  </sheetViews>
  <sheetFormatPr defaultRowHeight="15" x14ac:dyDescent="0.25"/>
  <cols>
    <col min="1" max="1" width="13.42578125" customWidth="1"/>
    <col min="2" max="2" width="13.85546875" customWidth="1"/>
    <col min="4" max="4" width="11.42578125" customWidth="1"/>
  </cols>
  <sheetData>
    <row r="1" spans="1:12" x14ac:dyDescent="0.25">
      <c r="A1" t="s">
        <v>151</v>
      </c>
    </row>
    <row r="3" spans="1:12" x14ac:dyDescent="0.25">
      <c r="A3" t="s">
        <v>108</v>
      </c>
    </row>
    <row r="5" spans="1:12" ht="60" x14ac:dyDescent="0.25">
      <c r="A5" t="s">
        <v>118</v>
      </c>
      <c r="B5" s="23" t="s">
        <v>109</v>
      </c>
      <c r="C5" t="s">
        <v>110</v>
      </c>
      <c r="D5" t="s">
        <v>111</v>
      </c>
      <c r="E5" t="s">
        <v>112</v>
      </c>
      <c r="F5" s="23" t="s">
        <v>113</v>
      </c>
      <c r="G5" t="s">
        <v>114</v>
      </c>
      <c r="H5" t="s">
        <v>115</v>
      </c>
      <c r="I5" t="s">
        <v>116</v>
      </c>
      <c r="J5" s="23" t="s">
        <v>117</v>
      </c>
      <c r="K5" t="s">
        <v>80</v>
      </c>
    </row>
    <row r="6" spans="1:12" x14ac:dyDescent="0.25">
      <c r="A6" t="s">
        <v>119</v>
      </c>
      <c r="B6" s="5">
        <v>4339</v>
      </c>
      <c r="C6" s="5">
        <v>25985</v>
      </c>
      <c r="D6" s="5">
        <v>5</v>
      </c>
      <c r="E6" s="5">
        <v>22</v>
      </c>
      <c r="F6" s="5">
        <v>9</v>
      </c>
      <c r="G6" s="5">
        <v>1</v>
      </c>
      <c r="H6" s="5">
        <v>36</v>
      </c>
      <c r="I6" s="5">
        <v>1</v>
      </c>
      <c r="J6" s="5">
        <v>0</v>
      </c>
      <c r="K6" s="5">
        <v>30398</v>
      </c>
      <c r="L6" s="5"/>
    </row>
    <row r="7" spans="1:12" x14ac:dyDescent="0.25">
      <c r="A7" t="s">
        <v>120</v>
      </c>
      <c r="B7" s="5">
        <v>20056</v>
      </c>
      <c r="C7" s="5">
        <v>2150</v>
      </c>
      <c r="D7" s="5">
        <v>953</v>
      </c>
      <c r="E7" s="5">
        <v>4194</v>
      </c>
      <c r="F7" s="5">
        <v>6</v>
      </c>
      <c r="G7" s="5">
        <v>2</v>
      </c>
      <c r="H7" s="5">
        <v>5</v>
      </c>
      <c r="I7" s="5">
        <v>159</v>
      </c>
      <c r="J7" s="5">
        <v>0</v>
      </c>
      <c r="K7" s="5">
        <v>27525</v>
      </c>
      <c r="L7" s="5"/>
    </row>
    <row r="8" spans="1:12" x14ac:dyDescent="0.25">
      <c r="A8" t="s">
        <v>121</v>
      </c>
      <c r="B8" s="5">
        <v>184</v>
      </c>
      <c r="C8" s="5">
        <v>63815</v>
      </c>
      <c r="D8" s="5">
        <v>60</v>
      </c>
      <c r="E8" s="5">
        <v>52</v>
      </c>
      <c r="F8" s="5">
        <v>33</v>
      </c>
      <c r="G8" s="5">
        <v>2</v>
      </c>
      <c r="H8" s="5">
        <v>38</v>
      </c>
      <c r="I8" s="5">
        <v>209</v>
      </c>
      <c r="J8" s="5">
        <v>0</v>
      </c>
      <c r="K8" s="5">
        <v>64393</v>
      </c>
      <c r="L8" s="5"/>
    </row>
    <row r="9" spans="1:12" x14ac:dyDescent="0.25">
      <c r="A9" t="s">
        <v>122</v>
      </c>
      <c r="B9" s="5">
        <v>1951</v>
      </c>
      <c r="C9" s="5">
        <v>187089</v>
      </c>
      <c r="D9" s="5">
        <v>3933</v>
      </c>
      <c r="E9" s="5">
        <v>29528</v>
      </c>
      <c r="F9" s="5">
        <v>50</v>
      </c>
      <c r="G9" s="5">
        <v>10</v>
      </c>
      <c r="H9" s="5">
        <v>175</v>
      </c>
      <c r="I9" s="5">
        <v>511</v>
      </c>
      <c r="J9" s="5">
        <v>0</v>
      </c>
      <c r="K9" s="5">
        <v>223248</v>
      </c>
      <c r="L9" s="5"/>
    </row>
    <row r="10" spans="1:12" x14ac:dyDescent="0.25">
      <c r="A10" t="s">
        <v>123</v>
      </c>
      <c r="B10" s="5">
        <v>7227</v>
      </c>
      <c r="C10" s="5">
        <v>253103</v>
      </c>
      <c r="D10" s="5">
        <v>5720</v>
      </c>
      <c r="E10" s="5">
        <v>10769</v>
      </c>
      <c r="F10" s="5">
        <v>9</v>
      </c>
      <c r="G10" s="5">
        <v>37</v>
      </c>
      <c r="H10" s="5">
        <v>155</v>
      </c>
      <c r="I10" s="5">
        <v>2238</v>
      </c>
      <c r="J10" s="5">
        <v>0</v>
      </c>
      <c r="K10" s="5">
        <v>279258</v>
      </c>
      <c r="L10" s="5"/>
    </row>
    <row r="11" spans="1:12" x14ac:dyDescent="0.25">
      <c r="A11" t="s">
        <v>124</v>
      </c>
      <c r="B11" s="5">
        <v>1594</v>
      </c>
      <c r="C11" s="5">
        <v>162814</v>
      </c>
      <c r="D11" s="5">
        <v>4991</v>
      </c>
      <c r="E11" s="5">
        <v>1070</v>
      </c>
      <c r="F11" s="5">
        <v>36</v>
      </c>
      <c r="G11" s="5">
        <v>8</v>
      </c>
      <c r="H11" s="5">
        <v>97</v>
      </c>
      <c r="I11" s="5">
        <v>3304</v>
      </c>
      <c r="J11" s="5">
        <v>0</v>
      </c>
      <c r="K11" s="5">
        <v>173914</v>
      </c>
      <c r="L11" s="5"/>
    </row>
    <row r="12" spans="1:12" x14ac:dyDescent="0.25">
      <c r="A12" t="s">
        <v>125</v>
      </c>
      <c r="B12" s="5">
        <v>2787</v>
      </c>
      <c r="C12" s="5">
        <v>321504</v>
      </c>
      <c r="D12" s="5">
        <v>11107</v>
      </c>
      <c r="E12" s="5">
        <v>963</v>
      </c>
      <c r="F12" s="5">
        <v>7</v>
      </c>
      <c r="G12" s="5">
        <v>0</v>
      </c>
      <c r="H12" s="5">
        <v>66</v>
      </c>
      <c r="I12" s="5">
        <v>3740</v>
      </c>
      <c r="J12" s="5">
        <v>0</v>
      </c>
      <c r="K12" s="5">
        <v>340174</v>
      </c>
      <c r="L12" s="5"/>
    </row>
    <row r="13" spans="1:12" x14ac:dyDescent="0.25">
      <c r="A13" t="s">
        <v>126</v>
      </c>
      <c r="B13" s="5">
        <v>3292</v>
      </c>
      <c r="C13" s="5">
        <v>424128</v>
      </c>
      <c r="D13" s="5">
        <v>35644</v>
      </c>
      <c r="E13" s="5">
        <v>8232</v>
      </c>
      <c r="F13" s="5">
        <v>38</v>
      </c>
      <c r="G13" s="5">
        <v>0</v>
      </c>
      <c r="H13" s="5">
        <v>87</v>
      </c>
      <c r="I13" s="5">
        <v>550</v>
      </c>
      <c r="J13" s="5">
        <v>0</v>
      </c>
      <c r="K13" s="5">
        <v>471971</v>
      </c>
      <c r="L13" s="5"/>
    </row>
    <row r="14" spans="1:12" x14ac:dyDescent="0.25">
      <c r="A14" t="s">
        <v>127</v>
      </c>
      <c r="B14" s="5">
        <v>24693</v>
      </c>
      <c r="C14" s="5">
        <v>330377</v>
      </c>
      <c r="D14" s="5">
        <v>31939</v>
      </c>
      <c r="E14" s="5">
        <v>21559</v>
      </c>
      <c r="F14" s="5">
        <v>217</v>
      </c>
      <c r="G14" s="5">
        <v>0</v>
      </c>
      <c r="H14" s="5">
        <v>117</v>
      </c>
      <c r="I14" s="5">
        <v>1009</v>
      </c>
      <c r="J14" s="5">
        <v>0</v>
      </c>
      <c r="K14" s="5">
        <v>409911</v>
      </c>
      <c r="L14" s="5"/>
    </row>
    <row r="15" spans="1:12" x14ac:dyDescent="0.25">
      <c r="A15" s="24" t="s">
        <v>130</v>
      </c>
      <c r="B15" s="14">
        <f t="shared" ref="B15:K15" si="0">SUM(B6:B14)</f>
        <v>66123</v>
      </c>
      <c r="C15" s="14">
        <f t="shared" si="0"/>
        <v>1770965</v>
      </c>
      <c r="D15" s="14">
        <f t="shared" si="0"/>
        <v>94352</v>
      </c>
      <c r="E15" s="14">
        <f t="shared" si="0"/>
        <v>76389</v>
      </c>
      <c r="F15" s="14">
        <f t="shared" si="0"/>
        <v>405</v>
      </c>
      <c r="G15" s="14">
        <f t="shared" si="0"/>
        <v>60</v>
      </c>
      <c r="H15" s="14">
        <f t="shared" si="0"/>
        <v>776</v>
      </c>
      <c r="I15" s="14">
        <f t="shared" si="0"/>
        <v>11721</v>
      </c>
      <c r="J15" s="14">
        <f t="shared" si="0"/>
        <v>0</v>
      </c>
      <c r="K15" s="14">
        <f t="shared" si="0"/>
        <v>2020792</v>
      </c>
      <c r="L15" s="5"/>
    </row>
    <row r="16" spans="1:12" x14ac:dyDescent="0.25">
      <c r="A16" s="24" t="s">
        <v>131</v>
      </c>
      <c r="B16" s="25">
        <f t="shared" ref="B16" si="1">100*B15/$K15</f>
        <v>3.2721329063060423</v>
      </c>
      <c r="C16" s="25">
        <f t="shared" ref="C16:K18" si="2">100*C15/$K15</f>
        <v>87.637173939722643</v>
      </c>
      <c r="D16" s="25">
        <f t="shared" ref="D16" si="3">100*D15/$K15</f>
        <v>4.6690604475868867</v>
      </c>
      <c r="E16" s="25">
        <f t="shared" ref="E16" si="4">100*E15/$K15</f>
        <v>3.7801515445429317</v>
      </c>
      <c r="F16" s="25">
        <f t="shared" ref="F16" si="5">100*F15/$K15</f>
        <v>2.0041647037399198E-2</v>
      </c>
      <c r="G16" s="25">
        <f t="shared" ref="G16" si="6">100*G15/$K15</f>
        <v>2.9691328944295107E-3</v>
      </c>
      <c r="H16" s="25">
        <f t="shared" ref="H16" si="7">100*H15/$K15</f>
        <v>3.8400785434621672E-2</v>
      </c>
      <c r="I16" s="25">
        <f t="shared" ref="I16" si="8">100*I15/$K15</f>
        <v>0.58002011092680494</v>
      </c>
      <c r="J16" s="25">
        <f t="shared" ref="J16" si="9">100*J15/$K15</f>
        <v>0</v>
      </c>
      <c r="K16" s="25">
        <f t="shared" ref="K16" si="10">100*K15/$K15</f>
        <v>100</v>
      </c>
      <c r="L16" s="5"/>
    </row>
    <row r="17" spans="1:16" x14ac:dyDescent="0.25">
      <c r="A17" s="19" t="s">
        <v>128</v>
      </c>
      <c r="B17" s="19">
        <f t="shared" ref="B17:K17" si="11">SUM(B11:B14)</f>
        <v>32366</v>
      </c>
      <c r="C17" s="19">
        <f t="shared" si="11"/>
        <v>1238823</v>
      </c>
      <c r="D17" s="19">
        <f t="shared" si="11"/>
        <v>83681</v>
      </c>
      <c r="E17" s="19">
        <f t="shared" si="11"/>
        <v>31824</v>
      </c>
      <c r="F17" s="19">
        <f t="shared" si="11"/>
        <v>298</v>
      </c>
      <c r="G17" s="19">
        <f t="shared" si="11"/>
        <v>8</v>
      </c>
      <c r="H17" s="19">
        <f t="shared" si="11"/>
        <v>367</v>
      </c>
      <c r="I17" s="19">
        <f t="shared" si="11"/>
        <v>8603</v>
      </c>
      <c r="J17" s="19">
        <f t="shared" si="11"/>
        <v>0</v>
      </c>
      <c r="K17" s="19">
        <f t="shared" si="11"/>
        <v>1395970</v>
      </c>
    </row>
    <row r="18" spans="1:16" x14ac:dyDescent="0.25">
      <c r="A18" s="26" t="s">
        <v>129</v>
      </c>
      <c r="B18" s="27">
        <f>100*B17/$K17</f>
        <v>2.3185312005272318</v>
      </c>
      <c r="C18" s="27">
        <f t="shared" si="2"/>
        <v>88.742809659233359</v>
      </c>
      <c r="D18" s="27">
        <f t="shared" si="2"/>
        <v>5.9944697951961716</v>
      </c>
      <c r="E18" s="27">
        <f t="shared" si="2"/>
        <v>2.2797051512568323</v>
      </c>
      <c r="F18" s="27">
        <f t="shared" si="2"/>
        <v>2.134716362099472E-2</v>
      </c>
      <c r="G18" s="27">
        <f t="shared" si="2"/>
        <v>5.7307821801328112E-4</v>
      </c>
      <c r="H18" s="27">
        <f t="shared" si="2"/>
        <v>2.628996325135927E-2</v>
      </c>
      <c r="I18" s="27">
        <f t="shared" si="2"/>
        <v>0.61627398869603212</v>
      </c>
      <c r="J18" s="27">
        <f t="shared" si="2"/>
        <v>0</v>
      </c>
      <c r="K18" s="27">
        <f t="shared" si="2"/>
        <v>100</v>
      </c>
    </row>
    <row r="21" spans="1:16" x14ac:dyDescent="0.25">
      <c r="A21" t="s">
        <v>152</v>
      </c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6" x14ac:dyDescent="0.25">
      <c r="A22" t="s">
        <v>153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6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6" x14ac:dyDescent="0.25">
      <c r="A24" t="s">
        <v>118</v>
      </c>
      <c r="B24" s="5" t="s">
        <v>154</v>
      </c>
      <c r="C24" s="5" t="s">
        <v>110</v>
      </c>
      <c r="D24" s="5" t="s">
        <v>111</v>
      </c>
      <c r="E24" s="5" t="s">
        <v>112</v>
      </c>
      <c r="F24" s="5" t="s">
        <v>155</v>
      </c>
      <c r="G24" s="5" t="s">
        <v>156</v>
      </c>
      <c r="H24" s="5" t="s">
        <v>157</v>
      </c>
      <c r="I24" s="5" t="s">
        <v>80</v>
      </c>
      <c r="J24" s="5"/>
      <c r="K24" s="5"/>
    </row>
    <row r="25" spans="1:16" x14ac:dyDescent="0.25">
      <c r="A25" s="23" t="s">
        <v>124</v>
      </c>
      <c r="B25" s="5"/>
      <c r="C25" s="5">
        <v>258858</v>
      </c>
      <c r="D25" s="5">
        <v>6456</v>
      </c>
      <c r="E25" s="5">
        <v>1978</v>
      </c>
      <c r="F25" s="5">
        <v>9</v>
      </c>
      <c r="G25" s="5"/>
      <c r="H25" s="5"/>
      <c r="I25" s="5">
        <f>SUM(B25:H25)</f>
        <v>267301</v>
      </c>
      <c r="J25" s="5"/>
      <c r="K25" s="5"/>
      <c r="L25" s="5"/>
      <c r="M25" s="5"/>
      <c r="N25" s="5"/>
      <c r="O25" s="5"/>
      <c r="P25" s="5"/>
    </row>
    <row r="26" spans="1:16" x14ac:dyDescent="0.25">
      <c r="A26" t="s">
        <v>125</v>
      </c>
      <c r="B26" s="5">
        <v>12995</v>
      </c>
      <c r="C26" s="5">
        <v>678735</v>
      </c>
      <c r="D26" s="5">
        <v>19739</v>
      </c>
      <c r="E26" s="5">
        <v>1861</v>
      </c>
      <c r="F26" s="5">
        <v>18</v>
      </c>
      <c r="G26" s="5">
        <v>527</v>
      </c>
      <c r="H26" s="5"/>
      <c r="I26" s="5">
        <f t="shared" ref="I26:I29" si="12">SUM(B26:H26)</f>
        <v>713875</v>
      </c>
      <c r="J26" s="5"/>
      <c r="K26" s="5"/>
      <c r="L26" s="5"/>
      <c r="M26" s="5"/>
      <c r="N26" s="5"/>
      <c r="O26" s="5"/>
      <c r="P26" s="5"/>
    </row>
    <row r="27" spans="1:16" x14ac:dyDescent="0.25">
      <c r="A27" t="s">
        <v>126</v>
      </c>
      <c r="B27" s="5">
        <v>26337</v>
      </c>
      <c r="C27" s="5">
        <v>938571</v>
      </c>
      <c r="D27" s="5">
        <v>64754</v>
      </c>
      <c r="E27" s="5">
        <v>15360</v>
      </c>
      <c r="F27" s="5"/>
      <c r="G27" s="5">
        <v>2231</v>
      </c>
      <c r="H27" s="5"/>
      <c r="I27" s="5">
        <f t="shared" si="12"/>
        <v>1047253</v>
      </c>
      <c r="J27" s="5"/>
      <c r="K27" s="5"/>
      <c r="L27" s="5"/>
      <c r="M27" s="5"/>
      <c r="N27" s="5"/>
      <c r="O27" s="5"/>
      <c r="P27" s="5"/>
    </row>
    <row r="28" spans="1:16" x14ac:dyDescent="0.25">
      <c r="A28" t="s">
        <v>127</v>
      </c>
      <c r="B28" s="5">
        <v>58290</v>
      </c>
      <c r="C28" s="5">
        <v>894003</v>
      </c>
      <c r="D28" s="5">
        <v>55308</v>
      </c>
      <c r="E28" s="5">
        <v>35055</v>
      </c>
      <c r="F28" s="5"/>
      <c r="G28" s="5">
        <v>5649</v>
      </c>
      <c r="H28" s="5">
        <v>404</v>
      </c>
      <c r="I28" s="5">
        <f t="shared" si="12"/>
        <v>1048709</v>
      </c>
      <c r="J28" s="5"/>
      <c r="K28" s="5"/>
      <c r="L28" s="5"/>
      <c r="M28" s="5"/>
      <c r="N28" s="5"/>
      <c r="O28" s="5"/>
      <c r="P28" s="5"/>
    </row>
    <row r="29" spans="1:16" x14ac:dyDescent="0.25">
      <c r="A29" s="29" t="s">
        <v>128</v>
      </c>
      <c r="B29" s="14">
        <f>SUM(B25:B28)</f>
        <v>97622</v>
      </c>
      <c r="C29" s="14">
        <f t="shared" ref="C29:H29" si="13">SUM(C25:C28)</f>
        <v>2770167</v>
      </c>
      <c r="D29" s="14">
        <f t="shared" si="13"/>
        <v>146257</v>
      </c>
      <c r="E29" s="14">
        <f t="shared" si="13"/>
        <v>54254</v>
      </c>
      <c r="F29" s="14">
        <f t="shared" si="13"/>
        <v>27</v>
      </c>
      <c r="G29" s="14">
        <f t="shared" si="13"/>
        <v>8407</v>
      </c>
      <c r="H29" s="14">
        <f t="shared" si="13"/>
        <v>404</v>
      </c>
      <c r="I29" s="14">
        <f t="shared" si="12"/>
        <v>3077138</v>
      </c>
      <c r="J29" s="5"/>
      <c r="K29" s="5"/>
      <c r="L29" s="5"/>
      <c r="M29" s="5"/>
      <c r="N29" s="5"/>
      <c r="O29" s="5"/>
      <c r="P29" s="5"/>
    </row>
    <row r="30" spans="1:16" x14ac:dyDescent="0.25">
      <c r="A30" s="24" t="s">
        <v>88</v>
      </c>
      <c r="B30" s="25">
        <f>100*B29/$I29</f>
        <v>3.1724934013359167</v>
      </c>
      <c r="C30" s="25">
        <f t="shared" ref="C30:I30" si="14">100*C29/$I29</f>
        <v>90.024139313868929</v>
      </c>
      <c r="D30" s="25">
        <f t="shared" si="14"/>
        <v>4.7530205015179687</v>
      </c>
      <c r="E30" s="25">
        <f t="shared" si="14"/>
        <v>1.76313184524061</v>
      </c>
      <c r="F30" s="25">
        <f t="shared" si="14"/>
        <v>8.7743871090604326E-4</v>
      </c>
      <c r="G30" s="25">
        <f t="shared" si="14"/>
        <v>0.27320841639211502</v>
      </c>
      <c r="H30" s="25">
        <f t="shared" si="14"/>
        <v>1.3129082933557091E-2</v>
      </c>
      <c r="I30" s="25">
        <f t="shared" si="14"/>
        <v>100</v>
      </c>
      <c r="J30" s="5"/>
      <c r="K30" s="5"/>
      <c r="L30" s="5"/>
      <c r="M30" s="5"/>
      <c r="N30" s="5"/>
      <c r="O30" s="5"/>
      <c r="P30" s="5"/>
    </row>
    <row r="31" spans="1:16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A41B-E56C-436F-BC19-85A66CBD0B6E}">
  <dimension ref="A1:O22"/>
  <sheetViews>
    <sheetView workbookViewId="0">
      <selection activeCell="O8" sqref="O8"/>
    </sheetView>
  </sheetViews>
  <sheetFormatPr defaultRowHeight="15" x14ac:dyDescent="0.25"/>
  <cols>
    <col min="11" max="11" width="13.5703125" customWidth="1"/>
  </cols>
  <sheetData>
    <row r="1" spans="1:15" x14ac:dyDescent="0.25">
      <c r="A1" s="11" t="s">
        <v>19</v>
      </c>
      <c r="B1" s="11" t="s">
        <v>70</v>
      </c>
      <c r="C1" s="11" t="s">
        <v>71</v>
      </c>
      <c r="D1" s="11" t="s">
        <v>72</v>
      </c>
      <c r="E1" s="11" t="s">
        <v>73</v>
      </c>
      <c r="F1" s="11" t="s">
        <v>74</v>
      </c>
      <c r="G1" s="11" t="s">
        <v>75</v>
      </c>
      <c r="H1" s="11" t="s">
        <v>76</v>
      </c>
      <c r="I1" s="11" t="s">
        <v>77</v>
      </c>
      <c r="J1" s="11" t="s">
        <v>78</v>
      </c>
      <c r="K1" s="11" t="s">
        <v>79</v>
      </c>
      <c r="L1" s="11" t="s">
        <v>80</v>
      </c>
      <c r="M1" s="11" t="s">
        <v>81</v>
      </c>
    </row>
    <row r="2" spans="1:15" x14ac:dyDescent="0.25">
      <c r="A2">
        <v>1896</v>
      </c>
      <c r="B2" s="5">
        <v>0.17322361259946167</v>
      </c>
      <c r="C2" s="5">
        <v>4941.8964438500416</v>
      </c>
      <c r="D2" s="5">
        <v>2836.5366563161847</v>
      </c>
      <c r="E2" s="5">
        <v>0.51967083779838497</v>
      </c>
      <c r="F2" s="5">
        <v>17139.783572266333</v>
      </c>
      <c r="G2" s="5">
        <v>4493.4205108300348</v>
      </c>
      <c r="H2" s="5">
        <v>10305.419160767173</v>
      </c>
      <c r="I2" s="5">
        <v>602.29850100832823</v>
      </c>
      <c r="J2" s="5">
        <v>7.1021681165779267</v>
      </c>
      <c r="K2" s="5">
        <v>674.8791946875026</v>
      </c>
      <c r="L2" s="5">
        <v>41058.5</v>
      </c>
      <c r="M2" s="5">
        <v>56.470897707424228</v>
      </c>
    </row>
    <row r="3" spans="1:15" x14ac:dyDescent="0.25">
      <c r="A3">
        <v>1897</v>
      </c>
      <c r="B3" s="5">
        <v>0.13613485440415818</v>
      </c>
      <c r="C3" s="5">
        <v>3883.7912612962291</v>
      </c>
      <c r="D3" s="5">
        <v>2229.2082408680903</v>
      </c>
      <c r="E3" s="5">
        <v>0.40840456321247454</v>
      </c>
      <c r="F3" s="5">
        <v>13469.999303873836</v>
      </c>
      <c r="G3" s="5">
        <v>3531.3381232438633</v>
      </c>
      <c r="H3" s="5">
        <v>8098.9347582121791</v>
      </c>
      <c r="I3" s="5">
        <v>473.34088876325808</v>
      </c>
      <c r="J3" s="5">
        <v>5.5815290305704854</v>
      </c>
      <c r="K3" s="5">
        <v>530.38139275860033</v>
      </c>
      <c r="L3" s="5">
        <v>32267.5</v>
      </c>
      <c r="M3" s="5">
        <v>44.379962535755112</v>
      </c>
    </row>
    <row r="4" spans="1:15" x14ac:dyDescent="0.25">
      <c r="A4">
        <v>1898</v>
      </c>
      <c r="B4" s="5">
        <v>7.2890737724975313E-2</v>
      </c>
      <c r="C4" s="5">
        <v>5103.4998565558208</v>
      </c>
      <c r="D4" s="5">
        <v>3885.0858302464708</v>
      </c>
      <c r="E4" s="5">
        <v>0.71867221317492591</v>
      </c>
      <c r="F4" s="5">
        <v>19349.746934935407</v>
      </c>
      <c r="G4" s="5">
        <v>5309.7857365858599</v>
      </c>
      <c r="H4" s="5">
        <v>12094.915768734232</v>
      </c>
      <c r="I4" s="5">
        <v>1081.9410950697393</v>
      </c>
      <c r="J4" s="5">
        <v>17.488520246723986</v>
      </c>
      <c r="K4" s="5">
        <v>789.98231417650391</v>
      </c>
      <c r="L4" s="5">
        <v>47768</v>
      </c>
      <c r="M4" s="5">
        <v>134.76238049834137</v>
      </c>
    </row>
    <row r="5" spans="1:15" x14ac:dyDescent="0.25">
      <c r="A5">
        <v>1899</v>
      </c>
      <c r="B5" s="5">
        <v>0.5</v>
      </c>
      <c r="C5" s="5">
        <v>9281.5</v>
      </c>
      <c r="D5" s="5">
        <v>5366</v>
      </c>
      <c r="E5" s="5">
        <v>1.5</v>
      </c>
      <c r="F5" s="5">
        <v>30643</v>
      </c>
      <c r="G5" s="5">
        <v>8567.5</v>
      </c>
      <c r="H5" s="5">
        <v>19008.5</v>
      </c>
      <c r="I5" s="5">
        <v>1411</v>
      </c>
      <c r="J5" s="5">
        <v>14.5</v>
      </c>
      <c r="K5" s="5">
        <v>1435.5</v>
      </c>
      <c r="L5" s="5">
        <v>75884.5</v>
      </c>
      <c r="M5" s="5">
        <v>155</v>
      </c>
    </row>
    <row r="6" spans="1:15" x14ac:dyDescent="0.25">
      <c r="A6">
        <v>1900</v>
      </c>
      <c r="B6" s="5">
        <v>0.5</v>
      </c>
      <c r="C6" s="5">
        <v>11240.5</v>
      </c>
      <c r="D6" s="5">
        <v>5496</v>
      </c>
      <c r="E6" s="5">
        <v>1</v>
      </c>
      <c r="F6" s="5">
        <v>37335.5</v>
      </c>
      <c r="G6" s="5">
        <v>9551</v>
      </c>
      <c r="H6" s="5">
        <v>21987.5</v>
      </c>
      <c r="I6" s="5">
        <v>910</v>
      </c>
      <c r="J6" s="5">
        <v>6</v>
      </c>
      <c r="K6" s="5">
        <v>1442</v>
      </c>
      <c r="L6" s="5">
        <v>88022</v>
      </c>
      <c r="M6" s="5">
        <v>52</v>
      </c>
    </row>
    <row r="7" spans="1:15" x14ac:dyDescent="0.25">
      <c r="A7">
        <v>1901</v>
      </c>
      <c r="B7" s="5">
        <v>0</v>
      </c>
      <c r="C7" s="5">
        <v>11910</v>
      </c>
      <c r="D7" s="5">
        <v>7092.5</v>
      </c>
      <c r="E7" s="5">
        <v>0</v>
      </c>
      <c r="F7" s="5">
        <v>37753</v>
      </c>
      <c r="G7" s="5">
        <v>9390</v>
      </c>
      <c r="H7" s="5">
        <v>27667</v>
      </c>
      <c r="I7" s="5">
        <v>1095.5</v>
      </c>
      <c r="J7" s="5">
        <v>6</v>
      </c>
      <c r="K7" s="5">
        <v>1376</v>
      </c>
      <c r="L7" s="5">
        <v>96302</v>
      </c>
      <c r="M7" s="5">
        <v>12</v>
      </c>
    </row>
    <row r="8" spans="1:15" x14ac:dyDescent="0.25">
      <c r="A8">
        <v>1902</v>
      </c>
      <c r="B8" s="5">
        <v>0</v>
      </c>
      <c r="C8" s="5">
        <v>16315</v>
      </c>
      <c r="D8" s="5">
        <v>9513.5</v>
      </c>
      <c r="E8" s="5">
        <v>0</v>
      </c>
      <c r="F8" s="5">
        <v>42767.5</v>
      </c>
      <c r="G8" s="5">
        <v>12197.5</v>
      </c>
      <c r="H8" s="5">
        <v>36703.5</v>
      </c>
      <c r="I8" s="5">
        <v>2550.5</v>
      </c>
      <c r="J8" s="5">
        <v>12</v>
      </c>
      <c r="K8" s="5">
        <v>1649</v>
      </c>
      <c r="L8" s="5">
        <v>121720</v>
      </c>
      <c r="M8" s="5">
        <v>11.5</v>
      </c>
      <c r="O8" s="5"/>
    </row>
    <row r="9" spans="1:15" x14ac:dyDescent="0.25">
      <c r="A9">
        <v>1903</v>
      </c>
      <c r="B9" s="5">
        <v>8.5</v>
      </c>
      <c r="C9" s="5">
        <v>14426.5</v>
      </c>
      <c r="D9" s="5">
        <v>8806.5</v>
      </c>
      <c r="E9" s="5">
        <v>1.5</v>
      </c>
      <c r="F9" s="5">
        <v>62616.5</v>
      </c>
      <c r="G9" s="5">
        <v>13563.5</v>
      </c>
      <c r="H9" s="5">
        <v>36062.5</v>
      </c>
      <c r="I9" s="5">
        <v>3736</v>
      </c>
      <c r="J9" s="5">
        <v>98.5</v>
      </c>
      <c r="K9" s="5">
        <v>1221</v>
      </c>
      <c r="L9" s="5">
        <v>140617</v>
      </c>
      <c r="M9" s="5">
        <v>76</v>
      </c>
    </row>
    <row r="10" spans="1:15" x14ac:dyDescent="0.25">
      <c r="A10">
        <v>1904</v>
      </c>
      <c r="B10" s="5">
        <v>13.5</v>
      </c>
      <c r="C10" s="5">
        <v>13374</v>
      </c>
      <c r="D10" s="5">
        <v>6925</v>
      </c>
      <c r="E10" s="5">
        <v>4</v>
      </c>
      <c r="F10" s="5">
        <v>84966</v>
      </c>
      <c r="G10" s="5">
        <v>15178</v>
      </c>
      <c r="H10" s="5">
        <v>39900.5</v>
      </c>
      <c r="I10" s="5">
        <v>3592.5</v>
      </c>
      <c r="J10" s="5">
        <v>175.5</v>
      </c>
      <c r="K10" s="5">
        <v>780.5</v>
      </c>
      <c r="L10" s="5">
        <v>165019</v>
      </c>
      <c r="M10" s="5">
        <v>109.5</v>
      </c>
    </row>
    <row r="11" spans="1:15" x14ac:dyDescent="0.25">
      <c r="A11">
        <v>1905</v>
      </c>
      <c r="B11" s="5">
        <v>70</v>
      </c>
      <c r="C11" s="5">
        <v>15066</v>
      </c>
      <c r="D11" s="5">
        <v>8500.5</v>
      </c>
      <c r="E11" s="5">
        <v>10</v>
      </c>
      <c r="F11" s="5">
        <v>108811</v>
      </c>
      <c r="G11" s="5">
        <v>15673</v>
      </c>
      <c r="H11" s="5">
        <v>46714</v>
      </c>
      <c r="I11" s="5">
        <v>4280</v>
      </c>
      <c r="J11" s="5">
        <v>218.5</v>
      </c>
      <c r="K11" s="5">
        <v>813.5</v>
      </c>
      <c r="L11" s="5">
        <v>200281</v>
      </c>
      <c r="M11" s="5">
        <v>124.5</v>
      </c>
    </row>
    <row r="12" spans="1:15" x14ac:dyDescent="0.25">
      <c r="A12">
        <v>1906</v>
      </c>
      <c r="B12" s="5">
        <v>235.5</v>
      </c>
      <c r="C12" s="5">
        <v>13886</v>
      </c>
      <c r="D12" s="5">
        <v>11879.5</v>
      </c>
      <c r="E12" s="5">
        <v>30.5</v>
      </c>
      <c r="F12" s="5">
        <v>120083</v>
      </c>
      <c r="G12" s="5">
        <v>19254</v>
      </c>
      <c r="H12" s="5">
        <v>59663</v>
      </c>
      <c r="I12" s="5">
        <v>10683.5</v>
      </c>
      <c r="J12" s="5">
        <v>204.5</v>
      </c>
      <c r="K12" s="5">
        <v>1176.5</v>
      </c>
      <c r="L12" s="5">
        <v>237304</v>
      </c>
      <c r="M12" s="5">
        <v>208</v>
      </c>
    </row>
    <row r="13" spans="1:15" x14ac:dyDescent="0.25">
      <c r="A13">
        <v>1907</v>
      </c>
      <c r="B13" s="5">
        <v>201.5</v>
      </c>
      <c r="C13" s="5">
        <v>10307</v>
      </c>
      <c r="D13" s="5">
        <v>11744.5</v>
      </c>
      <c r="E13" s="5">
        <v>35</v>
      </c>
      <c r="F13" s="5">
        <v>93455</v>
      </c>
      <c r="G13" s="5">
        <v>19040.5</v>
      </c>
      <c r="H13" s="5">
        <v>55534.5</v>
      </c>
      <c r="I13" s="5">
        <v>16204.5</v>
      </c>
      <c r="J13" s="5">
        <v>93.5</v>
      </c>
      <c r="K13" s="5">
        <v>971.5</v>
      </c>
      <c r="L13" s="5">
        <v>207827</v>
      </c>
      <c r="M13" s="5">
        <v>239.5</v>
      </c>
    </row>
    <row r="14" spans="1:15" x14ac:dyDescent="0.25">
      <c r="A14">
        <v>1908</v>
      </c>
      <c r="B14" s="5">
        <v>56</v>
      </c>
      <c r="C14" s="5">
        <v>8752.5</v>
      </c>
      <c r="D14" s="5">
        <v>8895</v>
      </c>
      <c r="E14" s="5">
        <v>14.5</v>
      </c>
      <c r="F14" s="5">
        <v>55564</v>
      </c>
      <c r="G14" s="5">
        <v>13932.5</v>
      </c>
      <c r="H14" s="5">
        <v>37858.5</v>
      </c>
      <c r="I14" s="5">
        <v>12711.5</v>
      </c>
      <c r="J14" s="5">
        <v>53.5</v>
      </c>
      <c r="K14" s="5">
        <v>559</v>
      </c>
      <c r="L14" s="5">
        <v>138585.5</v>
      </c>
      <c r="M14" s="5">
        <v>188.5</v>
      </c>
    </row>
    <row r="15" spans="1:15" x14ac:dyDescent="0.25">
      <c r="A15">
        <v>1909</v>
      </c>
      <c r="B15" s="5">
        <v>51</v>
      </c>
      <c r="C15" s="5">
        <v>13100.5</v>
      </c>
      <c r="D15" s="5">
        <v>8898.5</v>
      </c>
      <c r="E15" s="5">
        <v>4</v>
      </c>
      <c r="F15" s="5">
        <v>49487</v>
      </c>
      <c r="G15" s="5">
        <v>18135.5</v>
      </c>
      <c r="H15" s="5">
        <v>50702.5</v>
      </c>
      <c r="I15" s="5">
        <v>11933.5</v>
      </c>
      <c r="J15" s="5">
        <v>86</v>
      </c>
      <c r="K15" s="5">
        <v>994.5</v>
      </c>
      <c r="L15" s="5">
        <v>153626</v>
      </c>
      <c r="M15" s="5">
        <v>233</v>
      </c>
    </row>
    <row r="16" spans="1:15" x14ac:dyDescent="0.25">
      <c r="A16">
        <v>1910</v>
      </c>
      <c r="B16" s="5">
        <v>102</v>
      </c>
      <c r="C16" s="5">
        <v>11970.5</v>
      </c>
      <c r="D16" s="5">
        <v>9397.5</v>
      </c>
      <c r="E16" s="5">
        <v>16</v>
      </c>
      <c r="F16" s="5">
        <v>62648</v>
      </c>
      <c r="G16" s="5">
        <v>18943</v>
      </c>
      <c r="H16" s="5">
        <v>51914</v>
      </c>
      <c r="I16" s="5">
        <v>16174.5</v>
      </c>
      <c r="J16" s="5">
        <v>149</v>
      </c>
      <c r="K16" s="5">
        <v>1064</v>
      </c>
      <c r="L16" s="5">
        <v>172756.5</v>
      </c>
      <c r="M16" s="5">
        <v>378</v>
      </c>
    </row>
    <row r="17" spans="1:13" x14ac:dyDescent="0.25">
      <c r="A17">
        <v>1911</v>
      </c>
      <c r="B17" s="5">
        <v>201</v>
      </c>
      <c r="C17" s="5">
        <v>7325.5</v>
      </c>
      <c r="D17" s="5">
        <v>9905</v>
      </c>
      <c r="E17" s="5">
        <v>19</v>
      </c>
      <c r="F17" s="5">
        <v>61930.5</v>
      </c>
      <c r="G17" s="5">
        <v>14983</v>
      </c>
      <c r="H17" s="5">
        <v>45718.5</v>
      </c>
      <c r="I17" s="5">
        <v>19341</v>
      </c>
      <c r="J17" s="5">
        <v>290</v>
      </c>
      <c r="K17" s="5">
        <v>572</v>
      </c>
      <c r="L17" s="5">
        <v>160558</v>
      </c>
      <c r="M17" s="5">
        <v>272.5</v>
      </c>
    </row>
    <row r="18" spans="1:13" x14ac:dyDescent="0.25">
      <c r="A18">
        <v>1912</v>
      </c>
      <c r="B18" s="5">
        <v>579.5</v>
      </c>
      <c r="C18" s="5">
        <v>8432.5</v>
      </c>
      <c r="D18" s="5">
        <v>14444</v>
      </c>
      <c r="E18" s="5">
        <v>19.5</v>
      </c>
      <c r="F18" s="5">
        <v>66211</v>
      </c>
      <c r="G18" s="5">
        <v>18814.5</v>
      </c>
      <c r="H18" s="5">
        <v>81794.5</v>
      </c>
      <c r="I18" s="5">
        <v>34786.5</v>
      </c>
      <c r="J18" s="5">
        <v>729</v>
      </c>
      <c r="K18" s="5">
        <v>653</v>
      </c>
      <c r="L18" s="5">
        <v>226717.5</v>
      </c>
      <c r="M18" s="5">
        <v>253.5</v>
      </c>
    </row>
    <row r="19" spans="1:13" x14ac:dyDescent="0.25">
      <c r="A19">
        <v>1913</v>
      </c>
      <c r="B19" s="5">
        <v>890.5</v>
      </c>
      <c r="C19" s="5">
        <v>11062</v>
      </c>
      <c r="D19" s="5">
        <v>13873</v>
      </c>
      <c r="E19" s="5">
        <v>46.5</v>
      </c>
      <c r="F19" s="5">
        <v>88335.5</v>
      </c>
      <c r="G19" s="5">
        <v>22340.5</v>
      </c>
      <c r="H19" s="5">
        <v>89311.5</v>
      </c>
      <c r="I19" s="5">
        <v>44356.5</v>
      </c>
      <c r="J19" s="5">
        <v>1808.5</v>
      </c>
      <c r="K19" s="5">
        <v>817.5</v>
      </c>
      <c r="L19" s="5">
        <v>273350</v>
      </c>
      <c r="M19" s="5">
        <v>508</v>
      </c>
    </row>
    <row r="20" spans="1:13" x14ac:dyDescent="0.25">
      <c r="A20">
        <v>1914</v>
      </c>
      <c r="B20" s="5">
        <v>456.5</v>
      </c>
      <c r="C20" s="5">
        <v>6309</v>
      </c>
      <c r="D20" s="5">
        <v>5397</v>
      </c>
      <c r="E20" s="5">
        <v>38.5</v>
      </c>
      <c r="F20" s="5">
        <v>58567</v>
      </c>
      <c r="G20" s="5">
        <v>11513</v>
      </c>
      <c r="H20" s="5">
        <v>35382</v>
      </c>
      <c r="I20" s="5">
        <v>21135.5</v>
      </c>
      <c r="J20" s="5">
        <v>1350.5</v>
      </c>
      <c r="K20" s="5">
        <v>432</v>
      </c>
      <c r="L20" s="5">
        <v>140923.5</v>
      </c>
      <c r="M20" s="5">
        <v>342.5</v>
      </c>
    </row>
    <row r="21" spans="1:13" x14ac:dyDescent="0.25">
      <c r="A21">
        <v>1915</v>
      </c>
      <c r="B21" s="5">
        <v>42.5</v>
      </c>
      <c r="C21" s="5">
        <v>2742</v>
      </c>
      <c r="D21" s="5">
        <v>484</v>
      </c>
      <c r="E21" s="5">
        <v>8</v>
      </c>
      <c r="F21" s="5">
        <v>8317</v>
      </c>
      <c r="G21" s="5">
        <v>1177</v>
      </c>
      <c r="H21" s="5">
        <v>2381.5</v>
      </c>
      <c r="I21" s="5">
        <v>1528</v>
      </c>
      <c r="J21" s="5">
        <v>80</v>
      </c>
      <c r="K21" s="5">
        <v>194</v>
      </c>
      <c r="L21" s="5">
        <v>17014.5</v>
      </c>
      <c r="M21" s="5">
        <v>60.5</v>
      </c>
    </row>
    <row r="22" spans="1:13" x14ac:dyDescent="0.25">
      <c r="A22">
        <v>1916</v>
      </c>
      <c r="B22" s="5">
        <v>73.5</v>
      </c>
      <c r="C22" s="5">
        <v>3789.5</v>
      </c>
      <c r="D22" s="5">
        <v>51</v>
      </c>
      <c r="E22" s="5">
        <v>6.5</v>
      </c>
      <c r="F22" s="5">
        <v>4469.5</v>
      </c>
      <c r="G22" s="5">
        <v>104.5</v>
      </c>
      <c r="H22" s="5">
        <v>318.5</v>
      </c>
      <c r="I22" s="5">
        <v>1016</v>
      </c>
      <c r="J22" s="5">
        <v>4.5</v>
      </c>
      <c r="K22" s="5">
        <v>361</v>
      </c>
      <c r="L22" s="5">
        <v>10279</v>
      </c>
      <c r="M22" s="5">
        <v>84.5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note-1</vt:lpstr>
      <vt:lpstr>note-2</vt:lpstr>
      <vt:lpstr>note-3</vt:lpstr>
      <vt:lpstr>note-5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sergey</cp:lastModifiedBy>
  <dcterms:created xsi:type="dcterms:W3CDTF">2024-09-26T23:11:15Z</dcterms:created>
  <dcterms:modified xsi:type="dcterms:W3CDTF">2024-10-19T09:30:17Z</dcterms:modified>
</cp:coreProperties>
</file>