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alcohol\"/>
    </mc:Choice>
  </mc:AlternateContent>
  <xr:revisionPtr revIDLastSave="0" documentId="13_ncr:1_{F09886D2-6BE0-4217-8142-581353F7B4BA}" xr6:coauthVersionLast="47" xr6:coauthVersionMax="47" xr10:uidLastSave="{00000000-0000-0000-0000-000000000000}"/>
  <bookViews>
    <workbookView xWindow="86340" yWindow="2280" windowWidth="24855" windowHeight="20280" activeTab="1" xr2:uid="{7DC3CD0D-E6C9-4725-B77C-6DA5571241DA}"/>
  </bookViews>
  <sheets>
    <sheet name="notes" sheetId="1" r:id="rId1"/>
    <sheet name="бюджет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2" l="1"/>
  <c r="N21" i="2"/>
  <c r="L22" i="2"/>
  <c r="L21" i="2"/>
  <c r="J22" i="2"/>
  <c r="J21" i="2"/>
  <c r="H22" i="2"/>
  <c r="H21" i="2"/>
  <c r="F22" i="2"/>
  <c r="F21" i="2"/>
  <c r="M22" i="2"/>
  <c r="K22" i="2"/>
  <c r="I22" i="2"/>
  <c r="G22" i="2"/>
  <c r="E22" i="2"/>
  <c r="D22" i="2"/>
  <c r="C22" i="2"/>
  <c r="B22" i="2"/>
  <c r="M21" i="2"/>
  <c r="K21" i="2"/>
  <c r="I21" i="2"/>
  <c r="G21" i="2"/>
  <c r="E21" i="2"/>
  <c r="D21" i="2"/>
  <c r="C21" i="2"/>
  <c r="B21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I8" i="2"/>
  <c r="I7" i="2"/>
  <c r="I6" i="2"/>
  <c r="I5" i="2"/>
  <c r="I9" i="2"/>
</calcChain>
</file>

<file path=xl/sharedStrings.xml><?xml version="1.0" encoding="utf-8"?>
<sst xmlns="http://schemas.openxmlformats.org/spreadsheetml/2006/main" count="38" uniqueCount="30">
  <si>
    <t>ЦСК, "Ежегодник России" (1904-1910)</t>
  </si>
  <si>
    <t>ЦСК, "Статистический ежегодник России" (1911-1916)</t>
  </si>
  <si>
    <t>1904:368-373</t>
  </si>
  <si>
    <t>1905:405-412</t>
  </si>
  <si>
    <t>1906:181-187</t>
  </si>
  <si>
    <t>1907:398-404</t>
  </si>
  <si>
    <t>1908:196-203</t>
  </si>
  <si>
    <t>1909:222-229</t>
  </si>
  <si>
    <t>1910:625-653</t>
  </si>
  <si>
    <t>1911:XII/38-38</t>
  </si>
  <si>
    <t>1912:XII/1-15</t>
  </si>
  <si>
    <t>1913:XII/1-25</t>
  </si>
  <si>
    <t>1914:XII/1-25</t>
  </si>
  <si>
    <t>1915:XII/1-20</t>
  </si>
  <si>
    <t>обыкновенные</t>
  </si>
  <si>
    <t>чрезвычайные</t>
  </si>
  <si>
    <t>сумма</t>
  </si>
  <si>
    <t>руб</t>
  </si>
  <si>
    <t>доходы</t>
  </si>
  <si>
    <t>прибыль</t>
  </si>
  <si>
    <t>%</t>
  </si>
  <si>
    <t>казённая винная операция</t>
  </si>
  <si>
    <t>год</t>
  </si>
  <si>
    <t>операц. расходы</t>
  </si>
  <si>
    <t>Жирным шрифтом выделены источники использованные для страницы "бюджет"</t>
  </si>
  <si>
    <t>доходы бюджета (тыс. руб.)</t>
  </si>
  <si>
    <t>акциз + прибыль
по каз. операции</t>
  </si>
  <si>
    <t>1900-1913</t>
  </si>
  <si>
    <t>1900-1914</t>
  </si>
  <si>
    <t xml:space="preserve">акциз с питей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</si>
</sst>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0" fillId="0" borderId="0" xfId="0" applyFont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4" fontId="0" fillId="4" borderId="0" xfId="0" applyNumberFormat="1" applyFill="1"/>
    <xf numFmtId="2" fontId="0" fillId="4" borderId="0" xfId="0" applyNumberFormat="1" applyFill="1"/>
    <xf numFmtId="0" fontId="1" fillId="4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475A-0692-418C-8B8F-53DC7C2D36AB}">
  <dimension ref="A1:A17"/>
  <sheetViews>
    <sheetView workbookViewId="0">
      <selection activeCell="A40" sqref="A40"/>
    </sheetView>
  </sheetViews>
  <sheetFormatPr defaultRowHeight="14.4" x14ac:dyDescent="0.55000000000000004"/>
  <cols>
    <col min="1" max="1" width="70.9453125" customWidth="1"/>
  </cols>
  <sheetData>
    <row r="1" spans="1:1" x14ac:dyDescent="0.55000000000000004">
      <c r="A1" t="s">
        <v>0</v>
      </c>
    </row>
    <row r="2" spans="1:1" x14ac:dyDescent="0.55000000000000004">
      <c r="A2" t="s">
        <v>1</v>
      </c>
    </row>
    <row r="4" spans="1:1" x14ac:dyDescent="0.55000000000000004">
      <c r="A4" t="s">
        <v>2</v>
      </c>
    </row>
    <row r="5" spans="1:1" x14ac:dyDescent="0.55000000000000004">
      <c r="A5" s="2" t="s">
        <v>3</v>
      </c>
    </row>
    <row r="6" spans="1:1" x14ac:dyDescent="0.55000000000000004">
      <c r="A6" s="7" t="s">
        <v>4</v>
      </c>
    </row>
    <row r="7" spans="1:1" x14ac:dyDescent="0.55000000000000004">
      <c r="A7" t="s">
        <v>5</v>
      </c>
    </row>
    <row r="8" spans="1:1" x14ac:dyDescent="0.55000000000000004">
      <c r="A8" t="s">
        <v>6</v>
      </c>
    </row>
    <row r="9" spans="1:1" x14ac:dyDescent="0.55000000000000004">
      <c r="A9" t="s">
        <v>7</v>
      </c>
    </row>
    <row r="10" spans="1:1" x14ac:dyDescent="0.55000000000000004">
      <c r="A10" s="2" t="s">
        <v>8</v>
      </c>
    </row>
    <row r="11" spans="1:1" x14ac:dyDescent="0.55000000000000004">
      <c r="A11" t="s">
        <v>9</v>
      </c>
    </row>
    <row r="12" spans="1:1" x14ac:dyDescent="0.55000000000000004">
      <c r="A12" t="s">
        <v>10</v>
      </c>
    </row>
    <row r="13" spans="1:1" x14ac:dyDescent="0.55000000000000004">
      <c r="A13" t="s">
        <v>11</v>
      </c>
    </row>
    <row r="14" spans="1:1" x14ac:dyDescent="0.55000000000000004">
      <c r="A14" s="2" t="s">
        <v>12</v>
      </c>
    </row>
    <row r="15" spans="1:1" x14ac:dyDescent="0.55000000000000004">
      <c r="A15" s="2" t="s">
        <v>13</v>
      </c>
    </row>
    <row r="17" spans="1:1" x14ac:dyDescent="0.55000000000000004">
      <c r="A1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AC50E-6E98-4B10-AC39-A268973C385D}">
  <dimension ref="A2:N22"/>
  <sheetViews>
    <sheetView tabSelected="1" workbookViewId="0">
      <selection activeCell="F6" sqref="F6"/>
    </sheetView>
  </sheetViews>
  <sheetFormatPr defaultRowHeight="14.4" x14ac:dyDescent="0.55000000000000004"/>
  <cols>
    <col min="1" max="1" width="9.26171875" bestFit="1" customWidth="1"/>
    <col min="2" max="2" width="14.15625" bestFit="1" customWidth="1"/>
    <col min="3" max="3" width="13.62890625" bestFit="1" customWidth="1"/>
    <col min="4" max="4" width="9.62890625" bestFit="1" customWidth="1"/>
    <col min="5" max="5" width="7.15625" bestFit="1" customWidth="1"/>
    <col min="6" max="6" width="4.15625" bestFit="1" customWidth="1"/>
    <col min="7" max="7" width="8.62890625" bestFit="1" customWidth="1"/>
    <col min="8" max="8" width="5.15625" bestFit="1" customWidth="1"/>
    <col min="9" max="9" width="9.41796875" customWidth="1"/>
    <col min="10" max="10" width="8" customWidth="1"/>
    <col min="11" max="11" width="8.62890625" bestFit="1" customWidth="1"/>
    <col min="12" max="12" width="5.15625" bestFit="1" customWidth="1"/>
    <col min="13" max="13" width="8.62890625" bestFit="1" customWidth="1"/>
    <col min="14" max="14" width="5.15625" bestFit="1" customWidth="1"/>
  </cols>
  <sheetData>
    <row r="2" spans="1:14" x14ac:dyDescent="0.55000000000000004">
      <c r="E2" s="5" t="s">
        <v>29</v>
      </c>
      <c r="F2" s="4"/>
      <c r="G2" s="10" t="s">
        <v>21</v>
      </c>
      <c r="H2" s="10"/>
      <c r="I2" s="10"/>
      <c r="J2" s="10"/>
      <c r="K2" s="10"/>
      <c r="L2" s="10"/>
      <c r="M2" s="8" t="s">
        <v>26</v>
      </c>
      <c r="N2" s="9"/>
    </row>
    <row r="3" spans="1:14" x14ac:dyDescent="0.55000000000000004">
      <c r="A3" s="3" t="s">
        <v>22</v>
      </c>
      <c r="B3" s="10" t="s">
        <v>25</v>
      </c>
      <c r="C3" s="10"/>
      <c r="D3" s="10"/>
      <c r="E3" s="4"/>
      <c r="F3" s="4"/>
      <c r="G3" s="10" t="s">
        <v>18</v>
      </c>
      <c r="H3" s="10"/>
      <c r="I3" s="10" t="s">
        <v>23</v>
      </c>
      <c r="J3" s="10"/>
      <c r="K3" s="10" t="s">
        <v>19</v>
      </c>
      <c r="L3" s="10"/>
      <c r="M3" s="9"/>
      <c r="N3" s="9"/>
    </row>
    <row r="4" spans="1:14" x14ac:dyDescent="0.55000000000000004">
      <c r="B4" s="6" t="s">
        <v>14</v>
      </c>
      <c r="C4" s="6" t="s">
        <v>15</v>
      </c>
      <c r="D4" s="6" t="s">
        <v>16</v>
      </c>
      <c r="E4" s="6" t="s">
        <v>17</v>
      </c>
      <c r="F4" s="6" t="s">
        <v>20</v>
      </c>
      <c r="G4" s="6" t="s">
        <v>17</v>
      </c>
      <c r="H4" s="6" t="s">
        <v>20</v>
      </c>
      <c r="I4" s="6" t="s">
        <v>17</v>
      </c>
      <c r="J4" s="6" t="s">
        <v>20</v>
      </c>
      <c r="K4" s="6" t="s">
        <v>17</v>
      </c>
      <c r="L4" s="6" t="s">
        <v>20</v>
      </c>
      <c r="M4" s="6" t="s">
        <v>17</v>
      </c>
      <c r="N4" s="6" t="s">
        <v>20</v>
      </c>
    </row>
    <row r="5" spans="1:14" x14ac:dyDescent="0.55000000000000004">
      <c r="A5" s="13">
        <v>1900</v>
      </c>
      <c r="B5" s="1">
        <v>1704129</v>
      </c>
      <c r="C5" s="1">
        <v>32569</v>
      </c>
      <c r="D5" s="1">
        <f>B5+C5</f>
        <v>1736698</v>
      </c>
      <c r="E5" s="1">
        <v>164448</v>
      </c>
      <c r="F5" s="11">
        <f>100*E5/D5</f>
        <v>9.4690038221959139</v>
      </c>
      <c r="G5" s="1">
        <v>270279</v>
      </c>
      <c r="H5" s="11">
        <f>100*G5/D5</f>
        <v>15.562809423400038</v>
      </c>
      <c r="I5" s="1">
        <f>24929 + 87826</f>
        <v>112755</v>
      </c>
      <c r="J5" s="11">
        <f>100*I5/D5</f>
        <v>6.4924932256500556</v>
      </c>
      <c r="K5" s="1">
        <f>G5-I5</f>
        <v>157524</v>
      </c>
      <c r="L5" s="11">
        <f>100*K5/D5</f>
        <v>9.0703161977499835</v>
      </c>
      <c r="M5" s="1">
        <f>E5+K5</f>
        <v>321972</v>
      </c>
      <c r="N5" s="12">
        <f>100*M5/D5</f>
        <v>18.539320019945897</v>
      </c>
    </row>
    <row r="6" spans="1:14" x14ac:dyDescent="0.55000000000000004">
      <c r="A6" s="13">
        <v>1901</v>
      </c>
      <c r="B6" s="1">
        <v>1799457</v>
      </c>
      <c r="C6" s="1">
        <v>163916</v>
      </c>
      <c r="D6" s="1">
        <f t="shared" ref="D6:D19" si="0">B6+C6</f>
        <v>1963373</v>
      </c>
      <c r="E6" s="1">
        <v>97180</v>
      </c>
      <c r="F6" s="11">
        <f t="shared" ref="F6:F22" si="1">100*E6/D6</f>
        <v>4.9496453297463088</v>
      </c>
      <c r="G6" s="1">
        <v>379079</v>
      </c>
      <c r="H6" s="11">
        <f t="shared" ref="H6:H22" si="2">100*G6/D6</f>
        <v>19.307538608303158</v>
      </c>
      <c r="I6" s="1">
        <f>20560 + 124940</f>
        <v>145500</v>
      </c>
      <c r="J6" s="11">
        <f t="shared" ref="J6:J22" si="3">100*I6/D6</f>
        <v>7.4107161502169987</v>
      </c>
      <c r="K6" s="1">
        <f t="shared" ref="K6:K19" si="4">G6-I6</f>
        <v>233579</v>
      </c>
      <c r="L6" s="11">
        <f t="shared" ref="L6:L22" si="5">100*K6/D6</f>
        <v>11.896822458086161</v>
      </c>
      <c r="M6" s="1">
        <f t="shared" ref="M6:M19" si="6">E6+K6</f>
        <v>330759</v>
      </c>
      <c r="N6" s="12">
        <f t="shared" ref="N6:N22" si="7">100*M6/D6</f>
        <v>16.84646778783247</v>
      </c>
    </row>
    <row r="7" spans="1:14" x14ac:dyDescent="0.55000000000000004">
      <c r="A7" s="13">
        <v>1902</v>
      </c>
      <c r="B7" s="1">
        <v>1905404</v>
      </c>
      <c r="C7" s="1">
        <v>202148</v>
      </c>
      <c r="D7" s="1">
        <f t="shared" si="0"/>
        <v>2107552</v>
      </c>
      <c r="E7" s="1">
        <v>39084</v>
      </c>
      <c r="F7" s="11">
        <f t="shared" si="1"/>
        <v>1.8544738160671719</v>
      </c>
      <c r="G7" s="1">
        <v>484558</v>
      </c>
      <c r="H7" s="11">
        <f t="shared" si="2"/>
        <v>22.991508631815488</v>
      </c>
      <c r="I7" s="1">
        <f>7561+150797</f>
        <v>158358</v>
      </c>
      <c r="J7" s="11">
        <f t="shared" si="3"/>
        <v>7.5138359575469549</v>
      </c>
      <c r="K7" s="1">
        <f t="shared" si="4"/>
        <v>326200</v>
      </c>
      <c r="L7" s="11">
        <f t="shared" si="5"/>
        <v>15.477672674268534</v>
      </c>
      <c r="M7" s="1">
        <f t="shared" si="6"/>
        <v>365284</v>
      </c>
      <c r="N7" s="12">
        <f t="shared" si="7"/>
        <v>17.332146490335706</v>
      </c>
    </row>
    <row r="8" spans="1:14" x14ac:dyDescent="0.55000000000000004">
      <c r="A8" s="13">
        <v>1903</v>
      </c>
      <c r="B8" s="1">
        <v>2031801</v>
      </c>
      <c r="C8" s="1">
        <v>177980</v>
      </c>
      <c r="D8" s="1">
        <f t="shared" si="0"/>
        <v>2209781</v>
      </c>
      <c r="E8" s="1">
        <v>34173</v>
      </c>
      <c r="F8" s="11">
        <f t="shared" si="1"/>
        <v>1.5464428375481551</v>
      </c>
      <c r="G8" s="1">
        <v>542288</v>
      </c>
      <c r="H8" s="11">
        <f t="shared" si="2"/>
        <v>24.540350378612178</v>
      </c>
      <c r="I8" s="1">
        <f>6146+164446</f>
        <v>170592</v>
      </c>
      <c r="J8" s="11">
        <f t="shared" si="3"/>
        <v>7.7198600223280041</v>
      </c>
      <c r="K8" s="1">
        <f t="shared" si="4"/>
        <v>371696</v>
      </c>
      <c r="L8" s="11">
        <f t="shared" si="5"/>
        <v>16.820490356284175</v>
      </c>
      <c r="M8" s="1">
        <f t="shared" si="6"/>
        <v>405869</v>
      </c>
      <c r="N8" s="12">
        <f t="shared" si="7"/>
        <v>18.366933193832331</v>
      </c>
    </row>
    <row r="9" spans="1:14" x14ac:dyDescent="0.55000000000000004">
      <c r="A9" s="13">
        <v>1904</v>
      </c>
      <c r="B9" s="1">
        <v>2018261</v>
      </c>
      <c r="C9" s="1">
        <v>385353</v>
      </c>
      <c r="D9" s="1">
        <f t="shared" si="0"/>
        <v>2403614</v>
      </c>
      <c r="E9" s="1">
        <v>29794</v>
      </c>
      <c r="F9" s="11">
        <f t="shared" si="1"/>
        <v>1.2395501107914999</v>
      </c>
      <c r="G9" s="1">
        <v>543484</v>
      </c>
      <c r="H9" s="11">
        <f t="shared" si="2"/>
        <v>22.611118091340789</v>
      </c>
      <c r="I9" s="1">
        <f>163773+2992</f>
        <v>166765</v>
      </c>
      <c r="J9" s="11">
        <f t="shared" si="3"/>
        <v>6.938094053371298</v>
      </c>
      <c r="K9" s="1">
        <f t="shared" si="4"/>
        <v>376719</v>
      </c>
      <c r="L9" s="11">
        <f t="shared" si="5"/>
        <v>15.673024037969491</v>
      </c>
      <c r="M9" s="1">
        <f t="shared" si="6"/>
        <v>406513</v>
      </c>
      <c r="N9" s="12">
        <f t="shared" si="7"/>
        <v>16.912574148760992</v>
      </c>
    </row>
    <row r="10" spans="1:14" x14ac:dyDescent="0.55000000000000004">
      <c r="A10" s="13">
        <v>1905</v>
      </c>
      <c r="B10" s="1">
        <v>2024558</v>
      </c>
      <c r="C10" s="1">
        <v>793515</v>
      </c>
      <c r="D10" s="1">
        <f t="shared" si="0"/>
        <v>2818073</v>
      </c>
      <c r="E10" s="1">
        <v>29771</v>
      </c>
      <c r="F10" s="11">
        <f t="shared" si="1"/>
        <v>1.0564311144530323</v>
      </c>
      <c r="G10" s="1">
        <v>609365</v>
      </c>
      <c r="H10" s="11">
        <f t="shared" si="2"/>
        <v>21.623463976980016</v>
      </c>
      <c r="I10" s="1">
        <v>169229</v>
      </c>
      <c r="J10" s="11">
        <f t="shared" si="3"/>
        <v>6.0051318755759695</v>
      </c>
      <c r="K10" s="1">
        <f t="shared" si="4"/>
        <v>440136</v>
      </c>
      <c r="L10" s="11">
        <f t="shared" si="5"/>
        <v>15.618332101404045</v>
      </c>
      <c r="M10" s="1">
        <f t="shared" si="6"/>
        <v>469907</v>
      </c>
      <c r="N10" s="12">
        <f t="shared" si="7"/>
        <v>16.674763215857077</v>
      </c>
    </row>
    <row r="11" spans="1:14" x14ac:dyDescent="0.55000000000000004">
      <c r="A11" s="13">
        <v>1906</v>
      </c>
      <c r="B11" s="1">
        <v>2271670</v>
      </c>
      <c r="C11" s="1">
        <v>1084111</v>
      </c>
      <c r="D11" s="1">
        <f t="shared" si="0"/>
        <v>3355781</v>
      </c>
      <c r="E11" s="1">
        <v>39394</v>
      </c>
      <c r="F11" s="11">
        <f t="shared" si="1"/>
        <v>1.1739145075319277</v>
      </c>
      <c r="G11" s="1">
        <v>697504</v>
      </c>
      <c r="H11" s="11">
        <f t="shared" si="2"/>
        <v>20.785146587336897</v>
      </c>
      <c r="I11" s="1">
        <v>178201</v>
      </c>
      <c r="J11" s="11">
        <f t="shared" si="3"/>
        <v>5.3102690551022249</v>
      </c>
      <c r="K11" s="1">
        <f t="shared" si="4"/>
        <v>519303</v>
      </c>
      <c r="L11" s="11">
        <f t="shared" si="5"/>
        <v>15.474877532234672</v>
      </c>
      <c r="M11" s="1">
        <f t="shared" si="6"/>
        <v>558697</v>
      </c>
      <c r="N11" s="12">
        <f t="shared" si="7"/>
        <v>16.648792039766601</v>
      </c>
    </row>
    <row r="12" spans="1:14" x14ac:dyDescent="0.55000000000000004">
      <c r="A12" s="13">
        <v>1907</v>
      </c>
      <c r="B12" s="1">
        <v>2342474</v>
      </c>
      <c r="C12" s="1">
        <v>143043</v>
      </c>
      <c r="D12" s="1">
        <f t="shared" si="0"/>
        <v>2485517</v>
      </c>
      <c r="E12" s="1">
        <v>41117</v>
      </c>
      <c r="F12" s="11">
        <f t="shared" si="1"/>
        <v>1.6542634791876298</v>
      </c>
      <c r="G12" s="1">
        <v>707142</v>
      </c>
      <c r="H12" s="11">
        <f t="shared" si="2"/>
        <v>28.450499433317091</v>
      </c>
      <c r="I12" s="1">
        <v>221342</v>
      </c>
      <c r="J12" s="11">
        <f t="shared" si="3"/>
        <v>8.9052700102232247</v>
      </c>
      <c r="K12" s="1">
        <f t="shared" si="4"/>
        <v>485800</v>
      </c>
      <c r="L12" s="11">
        <f t="shared" si="5"/>
        <v>19.545229423093868</v>
      </c>
      <c r="M12" s="1">
        <f t="shared" si="6"/>
        <v>526917</v>
      </c>
      <c r="N12" s="12">
        <f t="shared" si="7"/>
        <v>21.199492902281499</v>
      </c>
    </row>
    <row r="13" spans="1:14" x14ac:dyDescent="0.55000000000000004">
      <c r="A13" s="13">
        <v>1908</v>
      </c>
      <c r="B13" s="1">
        <v>2417808</v>
      </c>
      <c r="C13" s="1">
        <v>200860</v>
      </c>
      <c r="D13" s="1">
        <f t="shared" si="0"/>
        <v>2618668</v>
      </c>
      <c r="E13" s="1">
        <v>39054</v>
      </c>
      <c r="F13" s="11">
        <f t="shared" si="1"/>
        <v>1.4913688944150232</v>
      </c>
      <c r="G13" s="1">
        <v>709003</v>
      </c>
      <c r="H13" s="11">
        <f t="shared" si="2"/>
        <v>27.074948027012205</v>
      </c>
      <c r="I13" s="1">
        <v>212123</v>
      </c>
      <c r="J13" s="11">
        <f t="shared" si="3"/>
        <v>8.1004159366517641</v>
      </c>
      <c r="K13" s="1">
        <f t="shared" si="4"/>
        <v>496880</v>
      </c>
      <c r="L13" s="11">
        <f t="shared" si="5"/>
        <v>18.974532090360444</v>
      </c>
      <c r="M13" s="1">
        <f t="shared" si="6"/>
        <v>535934</v>
      </c>
      <c r="N13" s="12">
        <f t="shared" si="7"/>
        <v>20.465900984775466</v>
      </c>
    </row>
    <row r="14" spans="1:14" x14ac:dyDescent="0.55000000000000004">
      <c r="A14" s="13">
        <v>1909</v>
      </c>
      <c r="B14" s="1">
        <v>2526341</v>
      </c>
      <c r="C14" s="1">
        <v>162744</v>
      </c>
      <c r="D14" s="1">
        <f t="shared" si="0"/>
        <v>2689085</v>
      </c>
      <c r="E14" s="1">
        <v>40161</v>
      </c>
      <c r="F14" s="11">
        <f t="shared" si="1"/>
        <v>1.4934819836487132</v>
      </c>
      <c r="G14" s="1">
        <v>718884</v>
      </c>
      <c r="H14" s="11">
        <f t="shared" si="2"/>
        <v>26.733405600789858</v>
      </c>
      <c r="I14" s="1">
        <v>196326</v>
      </c>
      <c r="J14" s="11">
        <f t="shared" si="3"/>
        <v>7.3008476861088436</v>
      </c>
      <c r="K14" s="1">
        <f t="shared" si="4"/>
        <v>522558</v>
      </c>
      <c r="L14" s="11">
        <f t="shared" si="5"/>
        <v>19.432557914681016</v>
      </c>
      <c r="M14" s="1">
        <f t="shared" si="6"/>
        <v>562719</v>
      </c>
      <c r="N14" s="12">
        <f t="shared" si="7"/>
        <v>20.92603989832973</v>
      </c>
    </row>
    <row r="15" spans="1:14" x14ac:dyDescent="0.55000000000000004">
      <c r="A15" s="13">
        <v>1910</v>
      </c>
      <c r="B15" s="1">
        <v>2780987</v>
      </c>
      <c r="C15" s="1">
        <v>24249</v>
      </c>
      <c r="D15" s="1">
        <f t="shared" si="0"/>
        <v>2805236</v>
      </c>
      <c r="E15" s="1">
        <v>44015</v>
      </c>
      <c r="F15" s="11">
        <f t="shared" si="1"/>
        <v>1.5690301992417037</v>
      </c>
      <c r="G15" s="1">
        <v>767033</v>
      </c>
      <c r="H15" s="11">
        <f t="shared" si="2"/>
        <v>27.342904482902686</v>
      </c>
      <c r="I15" s="1">
        <v>188288</v>
      </c>
      <c r="J15" s="11">
        <f t="shared" si="3"/>
        <v>6.712019951262568</v>
      </c>
      <c r="K15" s="1">
        <f t="shared" si="4"/>
        <v>578745</v>
      </c>
      <c r="L15" s="11">
        <f t="shared" si="5"/>
        <v>20.63088453164012</v>
      </c>
      <c r="M15" s="1">
        <f t="shared" si="6"/>
        <v>622760</v>
      </c>
      <c r="N15" s="12">
        <f t="shared" si="7"/>
        <v>22.199914730881822</v>
      </c>
    </row>
    <row r="16" spans="1:14" x14ac:dyDescent="0.55000000000000004">
      <c r="A16" s="13">
        <v>1911</v>
      </c>
      <c r="B16" s="1">
        <v>2951783</v>
      </c>
      <c r="C16" s="1">
        <v>2568</v>
      </c>
      <c r="D16" s="1">
        <f t="shared" si="0"/>
        <v>2954351</v>
      </c>
      <c r="E16" s="1">
        <v>47664</v>
      </c>
      <c r="F16" s="11">
        <f t="shared" si="1"/>
        <v>1.6133492601251509</v>
      </c>
      <c r="G16" s="1">
        <v>783132</v>
      </c>
      <c r="H16" s="11">
        <f t="shared" si="2"/>
        <v>26.507750771658479</v>
      </c>
      <c r="I16" s="1">
        <v>187803</v>
      </c>
      <c r="J16" s="11">
        <f t="shared" si="3"/>
        <v>6.3568276078231731</v>
      </c>
      <c r="K16" s="1">
        <f t="shared" si="4"/>
        <v>595329</v>
      </c>
      <c r="L16" s="11">
        <f t="shared" si="5"/>
        <v>20.150923163835305</v>
      </c>
      <c r="M16" s="1">
        <f t="shared" si="6"/>
        <v>642993</v>
      </c>
      <c r="N16" s="12">
        <f t="shared" si="7"/>
        <v>21.764272423960456</v>
      </c>
    </row>
    <row r="17" spans="1:14" x14ac:dyDescent="0.55000000000000004">
      <c r="A17" s="13">
        <v>1912</v>
      </c>
      <c r="B17" s="1">
        <v>3105917</v>
      </c>
      <c r="C17" s="1">
        <v>1813</v>
      </c>
      <c r="D17" s="1">
        <f t="shared" si="0"/>
        <v>3107730</v>
      </c>
      <c r="E17" s="1">
        <v>48899</v>
      </c>
      <c r="F17" s="11">
        <f t="shared" si="1"/>
        <v>1.5734635891792401</v>
      </c>
      <c r="G17" s="1">
        <v>824692</v>
      </c>
      <c r="H17" s="11">
        <f t="shared" si="2"/>
        <v>26.536796954690402</v>
      </c>
      <c r="I17" s="1">
        <v>198772</v>
      </c>
      <c r="J17" s="11">
        <f t="shared" si="3"/>
        <v>6.3960511370035364</v>
      </c>
      <c r="K17" s="1">
        <f t="shared" si="4"/>
        <v>625920</v>
      </c>
      <c r="L17" s="11">
        <f t="shared" si="5"/>
        <v>20.140745817686863</v>
      </c>
      <c r="M17" s="1">
        <f t="shared" si="6"/>
        <v>674819</v>
      </c>
      <c r="N17" s="12">
        <f t="shared" si="7"/>
        <v>21.714209406866104</v>
      </c>
    </row>
    <row r="18" spans="1:14" x14ac:dyDescent="0.55000000000000004">
      <c r="A18" s="13">
        <v>1913</v>
      </c>
      <c r="B18" s="1">
        <v>3417360</v>
      </c>
      <c r="C18" s="1">
        <v>13845</v>
      </c>
      <c r="D18" s="1">
        <f t="shared" si="0"/>
        <v>3431205</v>
      </c>
      <c r="E18" s="1">
        <v>53729</v>
      </c>
      <c r="F18" s="11">
        <f t="shared" si="1"/>
        <v>1.5658930317483217</v>
      </c>
      <c r="G18" s="1">
        <v>899299</v>
      </c>
      <c r="H18" s="11">
        <f t="shared" si="2"/>
        <v>26.209422054351169</v>
      </c>
      <c r="I18" s="1">
        <v>234995</v>
      </c>
      <c r="J18" s="11">
        <f t="shared" si="3"/>
        <v>6.8487601294588929</v>
      </c>
      <c r="K18" s="1">
        <f t="shared" si="4"/>
        <v>664304</v>
      </c>
      <c r="L18" s="11">
        <f t="shared" si="5"/>
        <v>19.360661924892277</v>
      </c>
      <c r="M18" s="1">
        <f t="shared" si="6"/>
        <v>718033</v>
      </c>
      <c r="N18" s="12">
        <f t="shared" si="7"/>
        <v>20.926554956640597</v>
      </c>
    </row>
    <row r="19" spans="1:14" x14ac:dyDescent="0.55000000000000004">
      <c r="A19" s="13">
        <v>1914</v>
      </c>
      <c r="B19" s="1">
        <v>2898100</v>
      </c>
      <c r="C19" s="1">
        <v>1603596</v>
      </c>
      <c r="D19" s="1">
        <f t="shared" si="0"/>
        <v>4501696</v>
      </c>
      <c r="E19" s="1">
        <v>41300</v>
      </c>
      <c r="F19" s="11">
        <f t="shared" si="1"/>
        <v>0.91743200784770895</v>
      </c>
      <c r="G19" s="1">
        <v>503900</v>
      </c>
      <c r="H19" s="11">
        <f t="shared" si="2"/>
        <v>11.193559049744808</v>
      </c>
      <c r="I19" s="1">
        <v>208400</v>
      </c>
      <c r="J19" s="11">
        <f t="shared" si="3"/>
        <v>4.6293663543695533</v>
      </c>
      <c r="K19" s="1">
        <f t="shared" si="4"/>
        <v>295500</v>
      </c>
      <c r="L19" s="11">
        <f t="shared" si="5"/>
        <v>6.5641926953752545</v>
      </c>
      <c r="M19" s="1">
        <f t="shared" si="6"/>
        <v>336800</v>
      </c>
      <c r="N19" s="12">
        <f t="shared" si="7"/>
        <v>7.4816247032229635</v>
      </c>
    </row>
    <row r="20" spans="1:14" x14ac:dyDescent="0.55000000000000004">
      <c r="A20" s="14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55000000000000004">
      <c r="A21" s="13" t="s">
        <v>27</v>
      </c>
      <c r="B21" s="1">
        <f>SUM(B5:B18)</f>
        <v>33297950</v>
      </c>
      <c r="C21" s="1">
        <f>SUM(C5:C18)</f>
        <v>3388714</v>
      </c>
      <c r="D21" s="1">
        <f>SUM(D5:D18)</f>
        <v>36686664</v>
      </c>
      <c r="E21" s="1">
        <f>SUM(E5:E18)</f>
        <v>748483</v>
      </c>
      <c r="F21" s="11">
        <f t="shared" si="1"/>
        <v>2.0402045822427461</v>
      </c>
      <c r="G21" s="1">
        <f>SUM(G5:G18)</f>
        <v>8935742</v>
      </c>
      <c r="H21" s="11">
        <f t="shared" si="2"/>
        <v>24.356921632340296</v>
      </c>
      <c r="I21" s="1">
        <f>SUM(I5:I18)</f>
        <v>2541049</v>
      </c>
      <c r="J21" s="11">
        <f t="shared" si="3"/>
        <v>6.9263561276653558</v>
      </c>
      <c r="K21" s="1">
        <f>SUM(K5:K18)</f>
        <v>6394693</v>
      </c>
      <c r="L21" s="11">
        <f t="shared" si="5"/>
        <v>17.430565504674941</v>
      </c>
      <c r="M21" s="1">
        <f>SUM(M5:M18)</f>
        <v>7143176</v>
      </c>
      <c r="N21" s="12">
        <f t="shared" si="7"/>
        <v>19.470770086917689</v>
      </c>
    </row>
    <row r="22" spans="1:14" x14ac:dyDescent="0.55000000000000004">
      <c r="A22" s="13" t="s">
        <v>28</v>
      </c>
      <c r="B22" s="1">
        <f>SUM(B5:B19)</f>
        <v>36196050</v>
      </c>
      <c r="C22" s="1">
        <f>SUM(C5:C19)</f>
        <v>4992310</v>
      </c>
      <c r="D22" s="1">
        <f>SUM(D5:D19)</f>
        <v>41188360</v>
      </c>
      <c r="E22" s="1">
        <f>SUM(E5:E19)</f>
        <v>789783</v>
      </c>
      <c r="F22" s="11">
        <f t="shared" si="1"/>
        <v>1.9174907668088752</v>
      </c>
      <c r="G22" s="1">
        <f>SUM(G5:G19)</f>
        <v>9439642</v>
      </c>
      <c r="H22" s="11">
        <f t="shared" si="2"/>
        <v>22.918227382687729</v>
      </c>
      <c r="I22" s="1">
        <f>SUM(I5:I19)</f>
        <v>2749449</v>
      </c>
      <c r="J22" s="11">
        <f t="shared" si="3"/>
        <v>6.6753058388340785</v>
      </c>
      <c r="K22" s="1">
        <f>SUM(K5:K19)</f>
        <v>6690193</v>
      </c>
      <c r="L22" s="11">
        <f t="shared" si="5"/>
        <v>16.242921543853651</v>
      </c>
      <c r="M22" s="1">
        <f>SUM(M5:M19)</f>
        <v>7479976</v>
      </c>
      <c r="N22" s="12">
        <f t="shared" si="7"/>
        <v>18.160412310662526</v>
      </c>
    </row>
  </sheetData>
  <mergeCells count="7">
    <mergeCell ref="M2:N3"/>
    <mergeCell ref="B3:D3"/>
    <mergeCell ref="G3:H3"/>
    <mergeCell ref="I3:J3"/>
    <mergeCell ref="K3:L3"/>
    <mergeCell ref="E2:F3"/>
    <mergeCell ref="G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бюджет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2024-09-17T22:07:48Z</dcterms:created>
  <dcterms:modified xsi:type="dcterms:W3CDTF">2024-09-17T23:16:42Z</dcterms:modified>
</cp:coreProperties>
</file>