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"/>
    </mc:Choice>
  </mc:AlternateContent>
  <xr:revisionPtr revIDLastSave="0" documentId="13_ncr:1_{0E605727-6917-4389-B89A-A4EB64AB0A8C}" xr6:coauthVersionLast="47" xr6:coauthVersionMax="47" xr10:uidLastSave="{00000000-0000-0000-0000-000000000000}"/>
  <bookViews>
    <workbookView xWindow="58260" yWindow="1125" windowWidth="30045" windowHeight="21915" activeTab="5" xr2:uid="{4A7477AA-BE08-4E7C-AEF1-FC3B0656E4FB}"/>
  </bookViews>
  <sheets>
    <sheet name="note-1" sheetId="2" r:id="rId1"/>
    <sheet name="note-2" sheetId="1" r:id="rId2"/>
    <sheet name="note-3" sheetId="3" r:id="rId3"/>
    <sheet name="note-4" sheetId="5" r:id="rId4"/>
    <sheet name="note-5" sheetId="7" r:id="rId5"/>
    <sheet name="dat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0" i="3" l="1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A290" i="3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84" i="3" s="1"/>
  <c r="L263" i="3"/>
  <c r="M284" i="3"/>
  <c r="K284" i="3"/>
  <c r="J284" i="3"/>
  <c r="I284" i="3"/>
  <c r="H284" i="3"/>
  <c r="G284" i="3"/>
  <c r="F284" i="3"/>
  <c r="E284" i="3"/>
  <c r="D284" i="3"/>
  <c r="C284" i="3"/>
  <c r="B284" i="3"/>
  <c r="M283" i="3"/>
  <c r="K283" i="3"/>
  <c r="J283" i="3"/>
  <c r="I283" i="3"/>
  <c r="H283" i="3"/>
  <c r="G283" i="3"/>
  <c r="F283" i="3"/>
  <c r="E283" i="3"/>
  <c r="D283" i="3"/>
  <c r="C283" i="3"/>
  <c r="B283" i="3"/>
  <c r="M282" i="3"/>
  <c r="K282" i="3"/>
  <c r="J282" i="3"/>
  <c r="I282" i="3"/>
  <c r="H282" i="3"/>
  <c r="G282" i="3"/>
  <c r="F282" i="3"/>
  <c r="E282" i="3"/>
  <c r="D282" i="3"/>
  <c r="C282" i="3"/>
  <c r="B282" i="3"/>
  <c r="M281" i="3"/>
  <c r="K281" i="3"/>
  <c r="J281" i="3"/>
  <c r="I281" i="3"/>
  <c r="H281" i="3"/>
  <c r="G281" i="3"/>
  <c r="F281" i="3"/>
  <c r="E281" i="3"/>
  <c r="D281" i="3"/>
  <c r="C281" i="3"/>
  <c r="B281" i="3"/>
  <c r="M280" i="3"/>
  <c r="K280" i="3"/>
  <c r="J280" i="3"/>
  <c r="I280" i="3"/>
  <c r="H280" i="3"/>
  <c r="G280" i="3"/>
  <c r="F280" i="3"/>
  <c r="E280" i="3"/>
  <c r="D280" i="3"/>
  <c r="C280" i="3"/>
  <c r="B280" i="3"/>
  <c r="M279" i="3"/>
  <c r="K279" i="3"/>
  <c r="J279" i="3"/>
  <c r="I279" i="3"/>
  <c r="H279" i="3"/>
  <c r="G279" i="3"/>
  <c r="F279" i="3"/>
  <c r="E279" i="3"/>
  <c r="D279" i="3"/>
  <c r="C279" i="3"/>
  <c r="B279" i="3"/>
  <c r="M278" i="3"/>
  <c r="K278" i="3"/>
  <c r="J278" i="3"/>
  <c r="I278" i="3"/>
  <c r="H278" i="3"/>
  <c r="G278" i="3"/>
  <c r="F278" i="3"/>
  <c r="E278" i="3"/>
  <c r="D278" i="3"/>
  <c r="C278" i="3"/>
  <c r="B278" i="3"/>
  <c r="M277" i="3"/>
  <c r="K277" i="3"/>
  <c r="J277" i="3"/>
  <c r="I277" i="3"/>
  <c r="H277" i="3"/>
  <c r="G277" i="3"/>
  <c r="F277" i="3"/>
  <c r="E277" i="3"/>
  <c r="D277" i="3"/>
  <c r="C277" i="3"/>
  <c r="B277" i="3"/>
  <c r="M276" i="3"/>
  <c r="K276" i="3"/>
  <c r="J276" i="3"/>
  <c r="I276" i="3"/>
  <c r="H276" i="3"/>
  <c r="G276" i="3"/>
  <c r="F276" i="3"/>
  <c r="E276" i="3"/>
  <c r="D276" i="3"/>
  <c r="C276" i="3"/>
  <c r="B276" i="3"/>
  <c r="M275" i="3"/>
  <c r="K275" i="3"/>
  <c r="J275" i="3"/>
  <c r="I275" i="3"/>
  <c r="H275" i="3"/>
  <c r="G275" i="3"/>
  <c r="F275" i="3"/>
  <c r="E275" i="3"/>
  <c r="D275" i="3"/>
  <c r="C275" i="3"/>
  <c r="B275" i="3"/>
  <c r="M274" i="3"/>
  <c r="K274" i="3"/>
  <c r="J274" i="3"/>
  <c r="I274" i="3"/>
  <c r="H274" i="3"/>
  <c r="G274" i="3"/>
  <c r="F274" i="3"/>
  <c r="E274" i="3"/>
  <c r="D274" i="3"/>
  <c r="C274" i="3"/>
  <c r="B274" i="3"/>
  <c r="M273" i="3"/>
  <c r="K273" i="3"/>
  <c r="J273" i="3"/>
  <c r="I273" i="3"/>
  <c r="H273" i="3"/>
  <c r="G273" i="3"/>
  <c r="F273" i="3"/>
  <c r="E273" i="3"/>
  <c r="D273" i="3"/>
  <c r="C273" i="3"/>
  <c r="B273" i="3"/>
  <c r="M272" i="3"/>
  <c r="K272" i="3"/>
  <c r="J272" i="3"/>
  <c r="I272" i="3"/>
  <c r="H272" i="3"/>
  <c r="G272" i="3"/>
  <c r="F272" i="3"/>
  <c r="E272" i="3"/>
  <c r="D272" i="3"/>
  <c r="C272" i="3"/>
  <c r="B272" i="3"/>
  <c r="M271" i="3"/>
  <c r="K271" i="3"/>
  <c r="J271" i="3"/>
  <c r="I271" i="3"/>
  <c r="H271" i="3"/>
  <c r="G271" i="3"/>
  <c r="F271" i="3"/>
  <c r="E271" i="3"/>
  <c r="D271" i="3"/>
  <c r="C271" i="3"/>
  <c r="B271" i="3"/>
  <c r="M270" i="3"/>
  <c r="K270" i="3"/>
  <c r="J270" i="3"/>
  <c r="I270" i="3"/>
  <c r="H270" i="3"/>
  <c r="G270" i="3"/>
  <c r="F270" i="3"/>
  <c r="E270" i="3"/>
  <c r="D270" i="3"/>
  <c r="C270" i="3"/>
  <c r="B270" i="3"/>
  <c r="M269" i="3"/>
  <c r="K269" i="3"/>
  <c r="J269" i="3"/>
  <c r="I269" i="3"/>
  <c r="H269" i="3"/>
  <c r="G269" i="3"/>
  <c r="F269" i="3"/>
  <c r="E269" i="3"/>
  <c r="D269" i="3"/>
  <c r="C269" i="3"/>
  <c r="B269" i="3"/>
  <c r="M268" i="3"/>
  <c r="K268" i="3"/>
  <c r="J268" i="3"/>
  <c r="I268" i="3"/>
  <c r="H268" i="3"/>
  <c r="G268" i="3"/>
  <c r="F268" i="3"/>
  <c r="E268" i="3"/>
  <c r="D268" i="3"/>
  <c r="C268" i="3"/>
  <c r="B268" i="3"/>
  <c r="M267" i="3"/>
  <c r="K267" i="3"/>
  <c r="J267" i="3"/>
  <c r="I267" i="3"/>
  <c r="H267" i="3"/>
  <c r="G267" i="3"/>
  <c r="F267" i="3"/>
  <c r="E267" i="3"/>
  <c r="D267" i="3"/>
  <c r="C267" i="3"/>
  <c r="B267" i="3"/>
  <c r="M266" i="3"/>
  <c r="K266" i="3"/>
  <c r="J266" i="3"/>
  <c r="I266" i="3"/>
  <c r="H266" i="3"/>
  <c r="G266" i="3"/>
  <c r="F266" i="3"/>
  <c r="E266" i="3"/>
  <c r="D266" i="3"/>
  <c r="C266" i="3"/>
  <c r="B266" i="3"/>
  <c r="M265" i="3"/>
  <c r="K265" i="3"/>
  <c r="J265" i="3"/>
  <c r="I265" i="3"/>
  <c r="H265" i="3"/>
  <c r="G265" i="3"/>
  <c r="F265" i="3"/>
  <c r="E265" i="3"/>
  <c r="D265" i="3"/>
  <c r="C265" i="3"/>
  <c r="B265" i="3"/>
  <c r="M264" i="3"/>
  <c r="K264" i="3"/>
  <c r="J264" i="3"/>
  <c r="I264" i="3"/>
  <c r="H264" i="3"/>
  <c r="G264" i="3"/>
  <c r="F264" i="3"/>
  <c r="E264" i="3"/>
  <c r="D264" i="3"/>
  <c r="C264" i="3"/>
  <c r="B264" i="3"/>
  <c r="M263" i="3"/>
  <c r="K263" i="3"/>
  <c r="J263" i="3"/>
  <c r="I263" i="3"/>
  <c r="H263" i="3"/>
  <c r="G263" i="3"/>
  <c r="F263" i="3"/>
  <c r="E263" i="3"/>
  <c r="D263" i="3"/>
  <c r="C263" i="3"/>
  <c r="B263" i="3"/>
  <c r="A264" i="3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5" i="3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P77" i="3"/>
  <c r="Q77" i="3" s="1"/>
  <c r="R78" i="3" s="1"/>
  <c r="P78" i="3"/>
  <c r="C200" i="3"/>
  <c r="G199" i="3"/>
  <c r="B199" i="3"/>
  <c r="L198" i="3"/>
  <c r="C198" i="3"/>
  <c r="H197" i="3"/>
  <c r="F197" i="3"/>
  <c r="G196" i="3"/>
  <c r="K195" i="3"/>
  <c r="F195" i="3"/>
  <c r="C194" i="3"/>
  <c r="H193" i="3"/>
  <c r="F192" i="3"/>
  <c r="B192" i="3"/>
  <c r="H191" i="3"/>
  <c r="F191" i="3"/>
  <c r="L174" i="3"/>
  <c r="L200" i="3" s="1"/>
  <c r="I174" i="3"/>
  <c r="I200" i="3" s="1"/>
  <c r="G174" i="3"/>
  <c r="G200" i="3" s="1"/>
  <c r="C174" i="3"/>
  <c r="L173" i="3"/>
  <c r="L199" i="3" s="1"/>
  <c r="K173" i="3"/>
  <c r="K199" i="3" s="1"/>
  <c r="J173" i="3"/>
  <c r="J199" i="3" s="1"/>
  <c r="I173" i="3"/>
  <c r="I199" i="3" s="1"/>
  <c r="H173" i="3"/>
  <c r="H199" i="3" s="1"/>
  <c r="G173" i="3"/>
  <c r="F173" i="3"/>
  <c r="F199" i="3" s="1"/>
  <c r="E173" i="3"/>
  <c r="E199" i="3" s="1"/>
  <c r="D173" i="3"/>
  <c r="D199" i="3" s="1"/>
  <c r="C173" i="3"/>
  <c r="C199" i="3" s="1"/>
  <c r="B173" i="3"/>
  <c r="L172" i="3"/>
  <c r="K172" i="3"/>
  <c r="K198" i="3" s="1"/>
  <c r="J172" i="3"/>
  <c r="J198" i="3" s="1"/>
  <c r="I172" i="3"/>
  <c r="I198" i="3" s="1"/>
  <c r="H172" i="3"/>
  <c r="H198" i="3" s="1"/>
  <c r="G172" i="3"/>
  <c r="G198" i="3" s="1"/>
  <c r="F172" i="3"/>
  <c r="F198" i="3" s="1"/>
  <c r="E172" i="3"/>
  <c r="E198" i="3" s="1"/>
  <c r="D172" i="3"/>
  <c r="D198" i="3" s="1"/>
  <c r="C172" i="3"/>
  <c r="B172" i="3"/>
  <c r="B198" i="3" s="1"/>
  <c r="L171" i="3"/>
  <c r="L197" i="3" s="1"/>
  <c r="K171" i="3"/>
  <c r="K197" i="3" s="1"/>
  <c r="J171" i="3"/>
  <c r="J197" i="3" s="1"/>
  <c r="I171" i="3"/>
  <c r="I197" i="3" s="1"/>
  <c r="H171" i="3"/>
  <c r="G171" i="3"/>
  <c r="G197" i="3" s="1"/>
  <c r="F171" i="3"/>
  <c r="E171" i="3"/>
  <c r="E197" i="3" s="1"/>
  <c r="D171" i="3"/>
  <c r="D197" i="3" s="1"/>
  <c r="C171" i="3"/>
  <c r="C197" i="3" s="1"/>
  <c r="B171" i="3"/>
  <c r="B197" i="3" s="1"/>
  <c r="L170" i="3"/>
  <c r="L196" i="3" s="1"/>
  <c r="I170" i="3"/>
  <c r="I196" i="3" s="1"/>
  <c r="G170" i="3"/>
  <c r="C170" i="3"/>
  <c r="C196" i="3" s="1"/>
  <c r="L169" i="3"/>
  <c r="L195" i="3" s="1"/>
  <c r="K169" i="3"/>
  <c r="J169" i="3"/>
  <c r="J195" i="3" s="1"/>
  <c r="I169" i="3"/>
  <c r="I195" i="3" s="1"/>
  <c r="H169" i="3"/>
  <c r="H195" i="3" s="1"/>
  <c r="G169" i="3"/>
  <c r="G195" i="3" s="1"/>
  <c r="F169" i="3"/>
  <c r="E169" i="3"/>
  <c r="E195" i="3" s="1"/>
  <c r="D169" i="3"/>
  <c r="D195" i="3" s="1"/>
  <c r="C169" i="3"/>
  <c r="C195" i="3" s="1"/>
  <c r="B169" i="3"/>
  <c r="B195" i="3" s="1"/>
  <c r="L168" i="3"/>
  <c r="L194" i="3" s="1"/>
  <c r="I168" i="3"/>
  <c r="I194" i="3" s="1"/>
  <c r="G168" i="3"/>
  <c r="G194" i="3" s="1"/>
  <c r="C168" i="3"/>
  <c r="A143" i="3"/>
  <c r="A144" i="3" s="1"/>
  <c r="A145" i="3" s="1"/>
  <c r="A146" i="3" s="1"/>
  <c r="A147" i="3" s="1"/>
  <c r="A148" i="3" s="1"/>
  <c r="A174" i="3"/>
  <c r="L167" i="3"/>
  <c r="L193" i="3" s="1"/>
  <c r="K167" i="3"/>
  <c r="K193" i="3" s="1"/>
  <c r="J167" i="3"/>
  <c r="J193" i="3" s="1"/>
  <c r="I167" i="3"/>
  <c r="I193" i="3" s="1"/>
  <c r="H167" i="3"/>
  <c r="G167" i="3"/>
  <c r="G193" i="3" s="1"/>
  <c r="F167" i="3"/>
  <c r="F193" i="3" s="1"/>
  <c r="E167" i="3"/>
  <c r="E193" i="3" s="1"/>
  <c r="D167" i="3"/>
  <c r="D193" i="3" s="1"/>
  <c r="C167" i="3"/>
  <c r="C193" i="3" s="1"/>
  <c r="B167" i="3"/>
  <c r="B193" i="3" s="1"/>
  <c r="L166" i="3"/>
  <c r="L192" i="3" s="1"/>
  <c r="K166" i="3"/>
  <c r="K192" i="3" s="1"/>
  <c r="J166" i="3"/>
  <c r="J192" i="3" s="1"/>
  <c r="I166" i="3"/>
  <c r="I192" i="3" s="1"/>
  <c r="H166" i="3"/>
  <c r="H192" i="3" s="1"/>
  <c r="G166" i="3"/>
  <c r="G192" i="3" s="1"/>
  <c r="F166" i="3"/>
  <c r="E166" i="3"/>
  <c r="E192" i="3" s="1"/>
  <c r="D166" i="3"/>
  <c r="D192" i="3" s="1"/>
  <c r="C166" i="3"/>
  <c r="C192" i="3" s="1"/>
  <c r="B166" i="3"/>
  <c r="L165" i="3"/>
  <c r="L191" i="3" s="1"/>
  <c r="K165" i="3"/>
  <c r="K191" i="3" s="1"/>
  <c r="J165" i="3"/>
  <c r="J191" i="3" s="1"/>
  <c r="I165" i="3"/>
  <c r="I191" i="3" s="1"/>
  <c r="H165" i="3"/>
  <c r="G165" i="3"/>
  <c r="G191" i="3" s="1"/>
  <c r="F165" i="3"/>
  <c r="E165" i="3"/>
  <c r="E191" i="3" s="1"/>
  <c r="D165" i="3"/>
  <c r="D191" i="3" s="1"/>
  <c r="C165" i="3"/>
  <c r="C191" i="3" s="1"/>
  <c r="B165" i="3"/>
  <c r="B191" i="3" s="1"/>
  <c r="A153" i="3"/>
  <c r="O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J35" i="7"/>
  <c r="J33" i="7"/>
  <c r="J30" i="7"/>
  <c r="J28" i="7"/>
  <c r="J26" i="7"/>
  <c r="J24" i="7"/>
  <c r="J23" i="7"/>
  <c r="J22" i="7"/>
  <c r="E37" i="7"/>
  <c r="D37" i="7"/>
  <c r="C37" i="7"/>
  <c r="B37" i="7"/>
  <c r="H36" i="7"/>
  <c r="J36" i="7" s="1"/>
  <c r="H35" i="7"/>
  <c r="H34" i="7"/>
  <c r="J34" i="7" s="1"/>
  <c r="H33" i="7"/>
  <c r="H32" i="7"/>
  <c r="J32" i="7" s="1"/>
  <c r="H31" i="7"/>
  <c r="H30" i="7"/>
  <c r="H29" i="7"/>
  <c r="J29" i="7" s="1"/>
  <c r="H28" i="7"/>
  <c r="H27" i="7"/>
  <c r="J27" i="7" s="1"/>
  <c r="H26" i="7"/>
  <c r="H25" i="7"/>
  <c r="J25" i="7" s="1"/>
  <c r="H24" i="7"/>
  <c r="H23" i="7"/>
  <c r="H22" i="7"/>
  <c r="H21" i="7"/>
  <c r="J21" i="7" s="1"/>
  <c r="H20" i="7"/>
  <c r="J20" i="7" s="1"/>
  <c r="H19" i="7"/>
  <c r="J19" i="7" s="1"/>
  <c r="H18" i="7"/>
  <c r="J18" i="7" s="1"/>
  <c r="H17" i="7"/>
  <c r="J17" i="7" s="1"/>
  <c r="H16" i="7"/>
  <c r="J16" i="7" s="1"/>
  <c r="G36" i="7"/>
  <c r="G35" i="7"/>
  <c r="G34" i="7"/>
  <c r="G33" i="7"/>
  <c r="G32" i="7"/>
  <c r="G31" i="7"/>
  <c r="J31" i="7" s="1"/>
  <c r="G30" i="7"/>
  <c r="G29" i="7"/>
  <c r="G28" i="7"/>
  <c r="G27" i="7"/>
  <c r="G26" i="7"/>
  <c r="G25" i="7"/>
  <c r="G24" i="7"/>
  <c r="G23" i="7"/>
  <c r="G22" i="7"/>
  <c r="G37" i="7" s="1"/>
  <c r="G21" i="7"/>
  <c r="G20" i="7"/>
  <c r="G19" i="7"/>
  <c r="G18" i="7"/>
  <c r="G17" i="7"/>
  <c r="G16" i="7"/>
  <c r="A17" i="7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H37" i="7" l="1"/>
  <c r="J37" i="7" s="1"/>
  <c r="M137" i="3" l="1"/>
  <c r="M173" i="3" s="1"/>
  <c r="O173" i="3" s="1"/>
  <c r="M136" i="3"/>
  <c r="M172" i="3" s="1"/>
  <c r="O172" i="3" s="1"/>
  <c r="M135" i="3"/>
  <c r="M171" i="3" s="1"/>
  <c r="O171" i="3" s="1"/>
  <c r="M133" i="3"/>
  <c r="M169" i="3" s="1"/>
  <c r="O169" i="3" s="1"/>
  <c r="M131" i="3"/>
  <c r="M130" i="3"/>
  <c r="M129" i="3"/>
  <c r="L105" i="3"/>
  <c r="K105" i="3"/>
  <c r="J105" i="3"/>
  <c r="I105" i="3"/>
  <c r="H105" i="3"/>
  <c r="G105" i="3"/>
  <c r="F105" i="3"/>
  <c r="E105" i="3"/>
  <c r="D105" i="3"/>
  <c r="C105" i="3"/>
  <c r="B105" i="3"/>
  <c r="L104" i="3"/>
  <c r="K104" i="3"/>
  <c r="J104" i="3"/>
  <c r="I104" i="3"/>
  <c r="H104" i="3"/>
  <c r="G104" i="3"/>
  <c r="F104" i="3"/>
  <c r="E104" i="3"/>
  <c r="D104" i="3"/>
  <c r="C104" i="3"/>
  <c r="B104" i="3"/>
  <c r="O131" i="3" l="1"/>
  <c r="M167" i="3"/>
  <c r="O167" i="3" s="1"/>
  <c r="O135" i="3"/>
  <c r="O130" i="3"/>
  <c r="M166" i="3"/>
  <c r="O166" i="3" s="1"/>
  <c r="O133" i="3"/>
  <c r="O136" i="3"/>
  <c r="O129" i="3"/>
  <c r="M165" i="3"/>
  <c r="O165" i="3" s="1"/>
  <c r="O137" i="3"/>
  <c r="F106" i="3"/>
  <c r="G106" i="3"/>
  <c r="E106" i="3"/>
  <c r="H106" i="3"/>
  <c r="I106" i="3"/>
  <c r="B106" i="3"/>
  <c r="B112" i="3" s="1"/>
  <c r="C106" i="3"/>
  <c r="J106" i="3"/>
  <c r="K106" i="3"/>
  <c r="L106" i="3"/>
  <c r="D106" i="3"/>
  <c r="C30" i="5"/>
  <c r="B30" i="5"/>
  <c r="I29" i="5"/>
  <c r="E30" i="5" s="1"/>
  <c r="I28" i="5"/>
  <c r="I27" i="5"/>
  <c r="I26" i="5"/>
  <c r="I25" i="5"/>
  <c r="H29" i="5"/>
  <c r="G29" i="5"/>
  <c r="F29" i="5"/>
  <c r="E29" i="5"/>
  <c r="D29" i="5"/>
  <c r="C29" i="5"/>
  <c r="B29" i="5"/>
  <c r="B127" i="3" l="1"/>
  <c r="B163" i="3" s="1"/>
  <c r="B189" i="3" s="1"/>
  <c r="B134" i="3"/>
  <c r="B132" i="3"/>
  <c r="B126" i="3"/>
  <c r="B162" i="3" s="1"/>
  <c r="B188" i="3" s="1"/>
  <c r="B138" i="3"/>
  <c r="B121" i="3"/>
  <c r="B157" i="3" s="1"/>
  <c r="B183" i="3" s="1"/>
  <c r="B120" i="3"/>
  <c r="B156" i="3" s="1"/>
  <c r="B182" i="3" s="1"/>
  <c r="B128" i="3"/>
  <c r="B164" i="3" s="1"/>
  <c r="B190" i="3" s="1"/>
  <c r="B125" i="3"/>
  <c r="B161" i="3" s="1"/>
  <c r="B187" i="3" s="1"/>
  <c r="B123" i="3"/>
  <c r="B159" i="3" s="1"/>
  <c r="B185" i="3" s="1"/>
  <c r="B122" i="3"/>
  <c r="B158" i="3" s="1"/>
  <c r="B184" i="3" s="1"/>
  <c r="B124" i="3"/>
  <c r="B160" i="3" s="1"/>
  <c r="B186" i="3" s="1"/>
  <c r="H30" i="5"/>
  <c r="F30" i="5"/>
  <c r="G30" i="5"/>
  <c r="D30" i="5"/>
  <c r="I30" i="5"/>
  <c r="A206" i="3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180" i="3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118" i="3"/>
  <c r="L97" i="3"/>
  <c r="K97" i="3"/>
  <c r="J97" i="3"/>
  <c r="I97" i="3"/>
  <c r="H97" i="3"/>
  <c r="G97" i="3"/>
  <c r="F97" i="3"/>
  <c r="E97" i="3"/>
  <c r="D97" i="3"/>
  <c r="C97" i="3"/>
  <c r="B97" i="3"/>
  <c r="L98" i="3"/>
  <c r="K98" i="3"/>
  <c r="J98" i="3"/>
  <c r="I98" i="3"/>
  <c r="H98" i="3"/>
  <c r="G98" i="3"/>
  <c r="F98" i="3"/>
  <c r="E98" i="3"/>
  <c r="D98" i="3"/>
  <c r="C98" i="3"/>
  <c r="B98" i="3"/>
  <c r="A84" i="3"/>
  <c r="A85" i="3" s="1"/>
  <c r="A86" i="3" s="1"/>
  <c r="A87" i="3" s="1"/>
  <c r="A88" i="3" s="1"/>
  <c r="A89" i="3" s="1"/>
  <c r="A90" i="3" s="1"/>
  <c r="M91" i="3"/>
  <c r="M90" i="3"/>
  <c r="M89" i="3"/>
  <c r="M87" i="3"/>
  <c r="M85" i="3"/>
  <c r="M84" i="3"/>
  <c r="M83" i="3"/>
  <c r="A119" i="3" l="1"/>
  <c r="A154" i="3"/>
  <c r="B216" i="3"/>
  <c r="B217" i="3"/>
  <c r="L225" i="3"/>
  <c r="B218" i="3"/>
  <c r="I99" i="3"/>
  <c r="I112" i="3" s="1"/>
  <c r="D218" i="3"/>
  <c r="F99" i="3"/>
  <c r="F112" i="3" s="1"/>
  <c r="F217" i="3"/>
  <c r="H217" i="3"/>
  <c r="K99" i="3"/>
  <c r="K112" i="3" s="1"/>
  <c r="G99" i="3"/>
  <c r="G112" i="3" s="1"/>
  <c r="C225" i="3"/>
  <c r="J218" i="3"/>
  <c r="L218" i="3"/>
  <c r="G221" i="3"/>
  <c r="I217" i="3"/>
  <c r="H99" i="3"/>
  <c r="H112" i="3" s="1"/>
  <c r="H138" i="3" s="1"/>
  <c r="J99" i="3"/>
  <c r="J112" i="3" s="1"/>
  <c r="L223" i="3"/>
  <c r="D224" i="3"/>
  <c r="F224" i="3"/>
  <c r="L222" i="3"/>
  <c r="G224" i="3"/>
  <c r="C224" i="3"/>
  <c r="D217" i="3"/>
  <c r="H224" i="3"/>
  <c r="D99" i="3"/>
  <c r="D112" i="3" s="1"/>
  <c r="C223" i="3"/>
  <c r="C99" i="3"/>
  <c r="C112" i="3" s="1"/>
  <c r="I224" i="3"/>
  <c r="E99" i="3"/>
  <c r="E112" i="3" s="1"/>
  <c r="I218" i="3"/>
  <c r="D223" i="3"/>
  <c r="J224" i="3"/>
  <c r="B99" i="3"/>
  <c r="C221" i="3"/>
  <c r="K224" i="3"/>
  <c r="K218" i="3"/>
  <c r="C219" i="3"/>
  <c r="L99" i="3"/>
  <c r="L112" i="3" s="1"/>
  <c r="I221" i="3"/>
  <c r="L224" i="3"/>
  <c r="G223" i="3"/>
  <c r="E224" i="3"/>
  <c r="L217" i="3"/>
  <c r="H223" i="3"/>
  <c r="L221" i="3"/>
  <c r="I223" i="3"/>
  <c r="E218" i="3"/>
  <c r="J223" i="3"/>
  <c r="F218" i="3"/>
  <c r="C220" i="3"/>
  <c r="K223" i="3"/>
  <c r="G225" i="3"/>
  <c r="G217" i="3"/>
  <c r="C222" i="3"/>
  <c r="H218" i="3"/>
  <c r="G220" i="3"/>
  <c r="G222" i="3"/>
  <c r="I225" i="3"/>
  <c r="F223" i="3"/>
  <c r="I219" i="3"/>
  <c r="L219" i="3"/>
  <c r="I222" i="3"/>
  <c r="C217" i="3"/>
  <c r="G219" i="3"/>
  <c r="I220" i="3"/>
  <c r="E217" i="3"/>
  <c r="G218" i="3"/>
  <c r="E223" i="3"/>
  <c r="L220" i="3"/>
  <c r="J217" i="3"/>
  <c r="C218" i="3"/>
  <c r="K217" i="3"/>
  <c r="M104" i="3"/>
  <c r="M97" i="3"/>
  <c r="M77" i="3"/>
  <c r="M76" i="3"/>
  <c r="M75" i="3"/>
  <c r="M73" i="3"/>
  <c r="M71" i="3"/>
  <c r="M70" i="3"/>
  <c r="M69" i="3"/>
  <c r="A70" i="3"/>
  <c r="A71" i="3" s="1"/>
  <c r="A72" i="3" s="1"/>
  <c r="A73" i="3" s="1"/>
  <c r="A74" i="3" s="1"/>
  <c r="A75" i="3" s="1"/>
  <c r="A76" i="3" s="1"/>
  <c r="B89" i="2"/>
  <c r="B90" i="2" s="1"/>
  <c r="B91" i="2" s="1"/>
  <c r="B92" i="2" s="1"/>
  <c r="B93" i="2" s="1"/>
  <c r="B94" i="2" s="1"/>
  <c r="B95" i="2" s="1"/>
  <c r="B96" i="2" s="1"/>
  <c r="B214" i="3" l="1"/>
  <c r="A120" i="3"/>
  <c r="A155" i="3"/>
  <c r="H122" i="3"/>
  <c r="F126" i="3"/>
  <c r="I124" i="3"/>
  <c r="J122" i="3"/>
  <c r="B209" i="3"/>
  <c r="C121" i="3"/>
  <c r="G125" i="3"/>
  <c r="K126" i="3"/>
  <c r="D134" i="3"/>
  <c r="B208" i="3"/>
  <c r="B212" i="3"/>
  <c r="B215" i="3"/>
  <c r="B211" i="3"/>
  <c r="B210" i="3"/>
  <c r="B213" i="3"/>
  <c r="G128" i="3"/>
  <c r="G121" i="3"/>
  <c r="G126" i="3"/>
  <c r="K120" i="3"/>
  <c r="K134" i="3"/>
  <c r="K121" i="3"/>
  <c r="K122" i="3"/>
  <c r="K132" i="3"/>
  <c r="K123" i="3"/>
  <c r="K124" i="3"/>
  <c r="G123" i="3"/>
  <c r="D124" i="3"/>
  <c r="K128" i="3"/>
  <c r="G124" i="3"/>
  <c r="C126" i="3"/>
  <c r="C162" i="3" s="1"/>
  <c r="C188" i="3" s="1"/>
  <c r="K138" i="3"/>
  <c r="I127" i="3"/>
  <c r="I126" i="3"/>
  <c r="F124" i="3"/>
  <c r="F123" i="3"/>
  <c r="C128" i="3"/>
  <c r="C164" i="3" s="1"/>
  <c r="C190" i="3" s="1"/>
  <c r="F134" i="3"/>
  <c r="F125" i="3"/>
  <c r="F120" i="3"/>
  <c r="F122" i="3"/>
  <c r="K125" i="3"/>
  <c r="K127" i="3"/>
  <c r="F128" i="3"/>
  <c r="F138" i="3"/>
  <c r="D123" i="3"/>
  <c r="D122" i="3"/>
  <c r="F121" i="3"/>
  <c r="F132" i="3"/>
  <c r="F127" i="3"/>
  <c r="G127" i="3"/>
  <c r="I120" i="3"/>
  <c r="I121" i="3"/>
  <c r="I123" i="3"/>
  <c r="I125" i="3"/>
  <c r="H123" i="3"/>
  <c r="D132" i="3"/>
  <c r="J125" i="3"/>
  <c r="H128" i="3"/>
  <c r="G122" i="3"/>
  <c r="D121" i="3"/>
  <c r="I128" i="3"/>
  <c r="I122" i="3"/>
  <c r="H132" i="3"/>
  <c r="J132" i="3"/>
  <c r="J123" i="3"/>
  <c r="H120" i="3"/>
  <c r="H127" i="3"/>
  <c r="H124" i="3"/>
  <c r="J120" i="3"/>
  <c r="H125" i="3"/>
  <c r="J126" i="3"/>
  <c r="H121" i="3"/>
  <c r="J121" i="3"/>
  <c r="J127" i="3"/>
  <c r="J138" i="3"/>
  <c r="J124" i="3"/>
  <c r="J128" i="3"/>
  <c r="H126" i="3"/>
  <c r="J134" i="3"/>
  <c r="H134" i="3"/>
  <c r="G120" i="3"/>
  <c r="D125" i="3"/>
  <c r="D138" i="3"/>
  <c r="C123" i="3"/>
  <c r="C159" i="3" s="1"/>
  <c r="C185" i="3" s="1"/>
  <c r="C125" i="3"/>
  <c r="C161" i="3" s="1"/>
  <c r="C187" i="3" s="1"/>
  <c r="C124" i="3"/>
  <c r="C160" i="3" s="1"/>
  <c r="C186" i="3" s="1"/>
  <c r="C127" i="3"/>
  <c r="C163" i="3" s="1"/>
  <c r="C189" i="3" s="1"/>
  <c r="D120" i="3"/>
  <c r="D127" i="3"/>
  <c r="D126" i="3"/>
  <c r="D128" i="3"/>
  <c r="C120" i="3"/>
  <c r="C156" i="3" s="1"/>
  <c r="C182" i="3" s="1"/>
  <c r="C122" i="3"/>
  <c r="C158" i="3" s="1"/>
  <c r="C184" i="3" s="1"/>
  <c r="E121" i="3"/>
  <c r="E123" i="3"/>
  <c r="E120" i="3"/>
  <c r="E122" i="3"/>
  <c r="E138" i="3"/>
  <c r="E125" i="3"/>
  <c r="E126" i="3"/>
  <c r="E134" i="3"/>
  <c r="E128" i="3"/>
  <c r="E132" i="3"/>
  <c r="E127" i="3"/>
  <c r="E124" i="3"/>
  <c r="M105" i="3"/>
  <c r="M106" i="3" s="1"/>
  <c r="M98" i="3"/>
  <c r="M99" i="3" s="1"/>
  <c r="C16" i="5"/>
  <c r="K15" i="5"/>
  <c r="K16" i="5" s="1"/>
  <c r="J15" i="5"/>
  <c r="J16" i="5" s="1"/>
  <c r="I15" i="5"/>
  <c r="I16" i="5" s="1"/>
  <c r="H15" i="5"/>
  <c r="H16" i="5" s="1"/>
  <c r="G15" i="5"/>
  <c r="G16" i="5" s="1"/>
  <c r="F15" i="5"/>
  <c r="F16" i="5" s="1"/>
  <c r="E15" i="5"/>
  <c r="D15" i="5"/>
  <c r="C15" i="5"/>
  <c r="B15" i="5"/>
  <c r="K17" i="5"/>
  <c r="K18" i="5" s="1"/>
  <c r="J17" i="5"/>
  <c r="J18" i="5" s="1"/>
  <c r="I17" i="5"/>
  <c r="I18" i="5" s="1"/>
  <c r="H17" i="5"/>
  <c r="H18" i="5" s="1"/>
  <c r="G17" i="5"/>
  <c r="F17" i="5"/>
  <c r="F18" i="5" s="1"/>
  <c r="E17" i="5"/>
  <c r="D17" i="5"/>
  <c r="C17" i="5"/>
  <c r="B17" i="5"/>
  <c r="D159" i="3" l="1"/>
  <c r="D185" i="3" s="1"/>
  <c r="H162" i="3"/>
  <c r="H188" i="3" s="1"/>
  <c r="G158" i="3"/>
  <c r="G184" i="3" s="1"/>
  <c r="E163" i="3"/>
  <c r="E189" i="3" s="1"/>
  <c r="H161" i="3"/>
  <c r="H187" i="3" s="1"/>
  <c r="K161" i="3"/>
  <c r="K187" i="3" s="1"/>
  <c r="H157" i="3"/>
  <c r="H183" i="3" s="1"/>
  <c r="F156" i="3"/>
  <c r="F182" i="3" s="1"/>
  <c r="K157" i="3"/>
  <c r="K183" i="3" s="1"/>
  <c r="J163" i="3"/>
  <c r="J189" i="3" s="1"/>
  <c r="G160" i="3"/>
  <c r="G186" i="3" s="1"/>
  <c r="J160" i="3"/>
  <c r="J186" i="3" s="1"/>
  <c r="D160" i="3"/>
  <c r="D186" i="3" s="1"/>
  <c r="D162" i="3"/>
  <c r="D188" i="3" s="1"/>
  <c r="E160" i="3"/>
  <c r="E186" i="3" s="1"/>
  <c r="K160" i="3"/>
  <c r="K186" i="3" s="1"/>
  <c r="D156" i="3"/>
  <c r="D182" i="3" s="1"/>
  <c r="G161" i="3"/>
  <c r="G187" i="3" s="1"/>
  <c r="F164" i="3"/>
  <c r="F190" i="3" s="1"/>
  <c r="F216" i="3" s="1"/>
  <c r="K163" i="3"/>
  <c r="K189" i="3" s="1"/>
  <c r="J157" i="3"/>
  <c r="J183" i="3" s="1"/>
  <c r="K162" i="3"/>
  <c r="K188" i="3" s="1"/>
  <c r="J162" i="3"/>
  <c r="J188" i="3" s="1"/>
  <c r="C157" i="3"/>
  <c r="C183" i="3" s="1"/>
  <c r="J156" i="3"/>
  <c r="J182" i="3" s="1"/>
  <c r="J208" i="3" s="1"/>
  <c r="I157" i="3"/>
  <c r="I183" i="3" s="1"/>
  <c r="F162" i="3"/>
  <c r="F188" i="3" s="1"/>
  <c r="E157" i="3"/>
  <c r="E183" i="3" s="1"/>
  <c r="J164" i="3"/>
  <c r="J190" i="3" s="1"/>
  <c r="J216" i="3" s="1"/>
  <c r="I161" i="3"/>
  <c r="I187" i="3" s="1"/>
  <c r="E162" i="3"/>
  <c r="E188" i="3" s="1"/>
  <c r="E161" i="3"/>
  <c r="E187" i="3" s="1"/>
  <c r="F159" i="3"/>
  <c r="F185" i="3" s="1"/>
  <c r="G163" i="3"/>
  <c r="G189" i="3" s="1"/>
  <c r="E158" i="3"/>
  <c r="E184" i="3" s="1"/>
  <c r="F163" i="3"/>
  <c r="F189" i="3" s="1"/>
  <c r="I162" i="3"/>
  <c r="I188" i="3" s="1"/>
  <c r="G157" i="3"/>
  <c r="G183" i="3" s="1"/>
  <c r="H158" i="3"/>
  <c r="H184" i="3" s="1"/>
  <c r="I158" i="3"/>
  <c r="I184" i="3" s="1"/>
  <c r="I164" i="3"/>
  <c r="I190" i="3" s="1"/>
  <c r="I216" i="3" s="1"/>
  <c r="D157" i="3"/>
  <c r="D183" i="3" s="1"/>
  <c r="G159" i="3"/>
  <c r="G185" i="3" s="1"/>
  <c r="D163" i="3"/>
  <c r="D189" i="3" s="1"/>
  <c r="K159" i="3"/>
  <c r="K185" i="3" s="1"/>
  <c r="H159" i="3"/>
  <c r="H185" i="3" s="1"/>
  <c r="F161" i="3"/>
  <c r="F187" i="3" s="1"/>
  <c r="I159" i="3"/>
  <c r="I185" i="3" s="1"/>
  <c r="J158" i="3"/>
  <c r="J184" i="3" s="1"/>
  <c r="I156" i="3"/>
  <c r="I182" i="3" s="1"/>
  <c r="K156" i="3"/>
  <c r="K182" i="3" s="1"/>
  <c r="D161" i="3"/>
  <c r="D187" i="3" s="1"/>
  <c r="G162" i="3"/>
  <c r="G188" i="3" s="1"/>
  <c r="G156" i="3"/>
  <c r="G182" i="3" s="1"/>
  <c r="I163" i="3"/>
  <c r="I189" i="3" s="1"/>
  <c r="G164" i="3"/>
  <c r="G190" i="3" s="1"/>
  <c r="G216" i="3" s="1"/>
  <c r="D158" i="3"/>
  <c r="D184" i="3" s="1"/>
  <c r="D210" i="3" s="1"/>
  <c r="K164" i="3"/>
  <c r="K190" i="3" s="1"/>
  <c r="K216" i="3" s="1"/>
  <c r="D164" i="3"/>
  <c r="D190" i="3" s="1"/>
  <c r="D216" i="3" s="1"/>
  <c r="H164" i="3"/>
  <c r="H190" i="3" s="1"/>
  <c r="H216" i="3" s="1"/>
  <c r="J161" i="3"/>
  <c r="J187" i="3" s="1"/>
  <c r="F158" i="3"/>
  <c r="F184" i="3" s="1"/>
  <c r="F210" i="3" s="1"/>
  <c r="E164" i="3"/>
  <c r="E190" i="3" s="1"/>
  <c r="E216" i="3" s="1"/>
  <c r="K158" i="3"/>
  <c r="K184" i="3" s="1"/>
  <c r="H160" i="3"/>
  <c r="H186" i="3" s="1"/>
  <c r="H163" i="3"/>
  <c r="H189" i="3" s="1"/>
  <c r="I160" i="3"/>
  <c r="I186" i="3" s="1"/>
  <c r="H156" i="3"/>
  <c r="H182" i="3" s="1"/>
  <c r="F160" i="3"/>
  <c r="F186" i="3" s="1"/>
  <c r="J159" i="3"/>
  <c r="J185" i="3" s="1"/>
  <c r="E156" i="3"/>
  <c r="E182" i="3" s="1"/>
  <c r="E159" i="3"/>
  <c r="E185" i="3" s="1"/>
  <c r="F157" i="3"/>
  <c r="F183" i="3" s="1"/>
  <c r="A121" i="3"/>
  <c r="A156" i="3"/>
  <c r="C216" i="3"/>
  <c r="M112" i="3"/>
  <c r="B16" i="5"/>
  <c r="E16" i="5"/>
  <c r="D16" i="5"/>
  <c r="C18" i="5"/>
  <c r="D18" i="5"/>
  <c r="E18" i="5"/>
  <c r="G18" i="5"/>
  <c r="B18" i="5"/>
  <c r="P3" i="1"/>
  <c r="P4" i="1" s="1"/>
  <c r="L61" i="3"/>
  <c r="K61" i="3"/>
  <c r="J61" i="3"/>
  <c r="I61" i="3"/>
  <c r="H61" i="3"/>
  <c r="G61" i="3"/>
  <c r="F61" i="3"/>
  <c r="E61" i="3"/>
  <c r="D61" i="3"/>
  <c r="C61" i="3"/>
  <c r="B61" i="3"/>
  <c r="M32" i="3"/>
  <c r="AF32" i="3"/>
  <c r="AC32" i="3"/>
  <c r="Z32" i="3"/>
  <c r="W32" i="3"/>
  <c r="T32" i="3"/>
  <c r="Q32" i="3"/>
  <c r="T2" i="1"/>
  <c r="T3" i="1"/>
  <c r="T4" i="1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AH33" i="3"/>
  <c r="AE33" i="3"/>
  <c r="AB33" i="3"/>
  <c r="Y33" i="3"/>
  <c r="V33" i="3"/>
  <c r="S33" i="3"/>
  <c r="P33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L34" i="3"/>
  <c r="K34" i="3"/>
  <c r="J34" i="3"/>
  <c r="I34" i="3"/>
  <c r="H34" i="3"/>
  <c r="G34" i="3"/>
  <c r="F34" i="3"/>
  <c r="E34" i="3"/>
  <c r="D34" i="3"/>
  <c r="C34" i="3"/>
  <c r="B34" i="3"/>
  <c r="M31" i="3"/>
  <c r="M199" i="3" s="1"/>
  <c r="O199" i="3" s="1"/>
  <c r="M30" i="3"/>
  <c r="M198" i="3" s="1"/>
  <c r="O198" i="3" s="1"/>
  <c r="M29" i="3"/>
  <c r="M197" i="3" s="1"/>
  <c r="O197" i="3" s="1"/>
  <c r="M28" i="3"/>
  <c r="M27" i="3"/>
  <c r="M195" i="3" s="1"/>
  <c r="O195" i="3" s="1"/>
  <c r="M26" i="3"/>
  <c r="M25" i="3"/>
  <c r="M193" i="3" s="1"/>
  <c r="O193" i="3" s="1"/>
  <c r="M24" i="3"/>
  <c r="M192" i="3" s="1"/>
  <c r="O192" i="3" s="1"/>
  <c r="M23" i="3"/>
  <c r="M191" i="3" s="1"/>
  <c r="O191" i="3" s="1"/>
  <c r="M22" i="3"/>
  <c r="M21" i="3"/>
  <c r="M20" i="3"/>
  <c r="M19" i="3"/>
  <c r="M18" i="3"/>
  <c r="M17" i="3"/>
  <c r="M16" i="3"/>
  <c r="M15" i="3"/>
  <c r="M14" i="3"/>
  <c r="L13" i="3"/>
  <c r="L12" i="3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L11" i="3"/>
  <c r="B61" i="2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C23" i="1"/>
  <c r="F5" i="1"/>
  <c r="E5" i="1"/>
  <c r="D5" i="1"/>
  <c r="D22" i="1"/>
  <c r="F22" i="1"/>
  <c r="E22" i="1"/>
  <c r="D21" i="1"/>
  <c r="F21" i="1"/>
  <c r="E21" i="1"/>
  <c r="A21" i="1"/>
  <c r="A22" i="1" s="1"/>
  <c r="B4" i="1"/>
  <c r="E4" i="1" s="1"/>
  <c r="F3" i="1"/>
  <c r="D3" i="1"/>
  <c r="B3" i="1"/>
  <c r="E3" i="1" s="1"/>
  <c r="B2" i="1"/>
  <c r="E2" i="1" s="1"/>
  <c r="E20" i="1"/>
  <c r="E19" i="1"/>
  <c r="D20" i="1"/>
  <c r="F20" i="1" s="1"/>
  <c r="D19" i="1"/>
  <c r="F19" i="1" s="1"/>
  <c r="D18" i="1"/>
  <c r="F18" i="1"/>
  <c r="E18" i="1"/>
  <c r="E6" i="1"/>
  <c r="D6" i="1"/>
  <c r="F6" i="1" s="1"/>
  <c r="E17" i="1"/>
  <c r="E16" i="1"/>
  <c r="E15" i="1"/>
  <c r="E14" i="1"/>
  <c r="E13" i="1"/>
  <c r="E12" i="1"/>
  <c r="E11" i="1"/>
  <c r="E10" i="1"/>
  <c r="E9" i="1"/>
  <c r="E8" i="1"/>
  <c r="E7" i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F212" i="3" l="1"/>
  <c r="M189" i="3"/>
  <c r="H215" i="3"/>
  <c r="H210" i="3"/>
  <c r="E212" i="3"/>
  <c r="I208" i="3"/>
  <c r="D214" i="3"/>
  <c r="K212" i="3"/>
  <c r="H208" i="3"/>
  <c r="M125" i="3"/>
  <c r="D211" i="3"/>
  <c r="D209" i="3"/>
  <c r="J210" i="3"/>
  <c r="K211" i="3"/>
  <c r="K208" i="3"/>
  <c r="H211" i="3"/>
  <c r="K215" i="3"/>
  <c r="J211" i="3"/>
  <c r="H213" i="3"/>
  <c r="J213" i="3"/>
  <c r="G211" i="3"/>
  <c r="E211" i="3"/>
  <c r="E214" i="3"/>
  <c r="J214" i="3"/>
  <c r="G210" i="3"/>
  <c r="K209" i="3"/>
  <c r="E210" i="3"/>
  <c r="E209" i="3"/>
  <c r="I211" i="3"/>
  <c r="I209" i="3"/>
  <c r="H214" i="3"/>
  <c r="F209" i="3"/>
  <c r="I215" i="3"/>
  <c r="C208" i="3"/>
  <c r="E213" i="3"/>
  <c r="G213" i="3"/>
  <c r="J215" i="3"/>
  <c r="G215" i="3"/>
  <c r="F211" i="3"/>
  <c r="J212" i="3"/>
  <c r="I210" i="3"/>
  <c r="G214" i="3"/>
  <c r="K210" i="3"/>
  <c r="G209" i="3"/>
  <c r="D208" i="3"/>
  <c r="H212" i="3"/>
  <c r="J209" i="3"/>
  <c r="E215" i="3"/>
  <c r="D213" i="3"/>
  <c r="D212" i="3"/>
  <c r="K214" i="3"/>
  <c r="F213" i="3"/>
  <c r="D215" i="3"/>
  <c r="I214" i="3"/>
  <c r="G208" i="3"/>
  <c r="E208" i="3"/>
  <c r="G212" i="3"/>
  <c r="I212" i="3"/>
  <c r="K213" i="3"/>
  <c r="C209" i="3"/>
  <c r="I213" i="3"/>
  <c r="F208" i="3"/>
  <c r="A122" i="3"/>
  <c r="A157" i="3"/>
  <c r="F214" i="3"/>
  <c r="F215" i="3"/>
  <c r="H209" i="3"/>
  <c r="C214" i="3"/>
  <c r="C215" i="3"/>
  <c r="C212" i="3"/>
  <c r="C210" i="3"/>
  <c r="C213" i="3"/>
  <c r="C211" i="3"/>
  <c r="M124" i="3"/>
  <c r="M160" i="3" s="1"/>
  <c r="M186" i="3" s="1"/>
  <c r="M122" i="3"/>
  <c r="M158" i="3" s="1"/>
  <c r="M184" i="3" s="1"/>
  <c r="M123" i="3"/>
  <c r="M159" i="3" s="1"/>
  <c r="M185" i="3" s="1"/>
  <c r="M126" i="3"/>
  <c r="M162" i="3" s="1"/>
  <c r="M188" i="3" s="1"/>
  <c r="M127" i="3"/>
  <c r="M163" i="3" s="1"/>
  <c r="M128" i="3"/>
  <c r="M164" i="3" s="1"/>
  <c r="M190" i="3" s="1"/>
  <c r="M138" i="3"/>
  <c r="P138" i="3" s="1"/>
  <c r="M120" i="3"/>
  <c r="M156" i="3" s="1"/>
  <c r="M182" i="3" s="1"/>
  <c r="M121" i="3"/>
  <c r="M157" i="3" s="1"/>
  <c r="M183" i="3" s="1"/>
  <c r="B23" i="1"/>
  <c r="E23" i="1" s="1"/>
  <c r="M132" i="3"/>
  <c r="P132" i="3" s="1"/>
  <c r="D4" i="1"/>
  <c r="F4" i="1" s="1"/>
  <c r="M134" i="3"/>
  <c r="P134" i="3" s="1"/>
  <c r="D2" i="1"/>
  <c r="M61" i="3"/>
  <c r="O61" i="3" s="1"/>
  <c r="M54" i="3"/>
  <c r="M218" i="3"/>
  <c r="M46" i="3"/>
  <c r="M60" i="3"/>
  <c r="O60" i="3" s="1"/>
  <c r="M224" i="3"/>
  <c r="B224" i="3"/>
  <c r="M48" i="3"/>
  <c r="M56" i="3"/>
  <c r="O56" i="3" s="1"/>
  <c r="F35" i="3"/>
  <c r="F13" i="3" s="1"/>
  <c r="M59" i="3"/>
  <c r="O59" i="3" s="1"/>
  <c r="M52" i="3"/>
  <c r="L42" i="3"/>
  <c r="M58" i="3"/>
  <c r="M34" i="3"/>
  <c r="M35" i="3" s="1"/>
  <c r="M45" i="3"/>
  <c r="M51" i="3"/>
  <c r="O51" i="3" s="1"/>
  <c r="J35" i="3"/>
  <c r="J13" i="3" s="1"/>
  <c r="M55" i="3"/>
  <c r="O55" i="3" s="1"/>
  <c r="K35" i="3"/>
  <c r="K12" i="3" s="1"/>
  <c r="M57" i="3"/>
  <c r="O57" i="3" s="1"/>
  <c r="M47" i="3"/>
  <c r="M49" i="3"/>
  <c r="O49" i="3" s="1"/>
  <c r="M50" i="3"/>
  <c r="O50" i="3" s="1"/>
  <c r="H35" i="3"/>
  <c r="H11" i="3" s="1"/>
  <c r="H117" i="3" s="1"/>
  <c r="H153" i="3" s="1"/>
  <c r="H179" i="3" s="1"/>
  <c r="C35" i="3"/>
  <c r="C12" i="3" s="1"/>
  <c r="G35" i="3"/>
  <c r="G12" i="3" s="1"/>
  <c r="I35" i="3"/>
  <c r="I12" i="3" s="1"/>
  <c r="L35" i="3"/>
  <c r="M44" i="3"/>
  <c r="L41" i="3"/>
  <c r="M53" i="3"/>
  <c r="O53" i="3" s="1"/>
  <c r="B35" i="3"/>
  <c r="B11" i="3" s="1"/>
  <c r="L43" i="3"/>
  <c r="D35" i="3"/>
  <c r="D12" i="3" s="1"/>
  <c r="E35" i="3"/>
  <c r="E11" i="3" s="1"/>
  <c r="J119" i="3" l="1"/>
  <c r="J155" i="3" s="1"/>
  <c r="J181" i="3"/>
  <c r="F119" i="3"/>
  <c r="F155" i="3" s="1"/>
  <c r="F181" i="3"/>
  <c r="I118" i="3"/>
  <c r="I154" i="3" s="1"/>
  <c r="I180" i="3"/>
  <c r="G118" i="3"/>
  <c r="G154" i="3" s="1"/>
  <c r="G180" i="3"/>
  <c r="K118" i="3"/>
  <c r="K154" i="3" s="1"/>
  <c r="K180" i="3"/>
  <c r="E117" i="3"/>
  <c r="E153" i="3" s="1"/>
  <c r="E179" i="3" s="1"/>
  <c r="D118" i="3"/>
  <c r="D154" i="3" s="1"/>
  <c r="D180" i="3"/>
  <c r="L125" i="3"/>
  <c r="M161" i="3"/>
  <c r="M187" i="3" s="1"/>
  <c r="M212" i="3" s="1"/>
  <c r="B13" i="3"/>
  <c r="O138" i="3"/>
  <c r="A123" i="3"/>
  <c r="A158" i="3"/>
  <c r="O48" i="3"/>
  <c r="O44" i="3"/>
  <c r="O46" i="3"/>
  <c r="O54" i="3"/>
  <c r="O58" i="3"/>
  <c r="O47" i="3"/>
  <c r="O45" i="3"/>
  <c r="O52" i="3"/>
  <c r="O134" i="3"/>
  <c r="L128" i="3"/>
  <c r="O128" i="3" s="1"/>
  <c r="L127" i="3"/>
  <c r="O127" i="3" s="1"/>
  <c r="L123" i="3"/>
  <c r="L121" i="3"/>
  <c r="L120" i="3"/>
  <c r="L126" i="3"/>
  <c r="O126" i="3" s="1"/>
  <c r="L122" i="3"/>
  <c r="O132" i="3"/>
  <c r="L124" i="3"/>
  <c r="O124" i="3" s="1"/>
  <c r="B223" i="3"/>
  <c r="M216" i="3"/>
  <c r="C118" i="3"/>
  <c r="D23" i="1"/>
  <c r="F2" i="1"/>
  <c r="F23" i="1" s="1"/>
  <c r="B117" i="3"/>
  <c r="B153" i="3" s="1"/>
  <c r="B179" i="3" s="1"/>
  <c r="L62" i="3"/>
  <c r="L63" i="3" s="1"/>
  <c r="F12" i="3"/>
  <c r="M217" i="3"/>
  <c r="J43" i="3"/>
  <c r="J207" i="3"/>
  <c r="F43" i="3"/>
  <c r="F207" i="3"/>
  <c r="M223" i="3"/>
  <c r="F11" i="3"/>
  <c r="D13" i="3"/>
  <c r="E13" i="3"/>
  <c r="D11" i="3"/>
  <c r="H13" i="3"/>
  <c r="H119" i="3" s="1"/>
  <c r="H155" i="3" s="1"/>
  <c r="H181" i="3" s="1"/>
  <c r="H12" i="3"/>
  <c r="H118" i="3" s="1"/>
  <c r="H154" i="3" s="1"/>
  <c r="H180" i="3" s="1"/>
  <c r="B12" i="3"/>
  <c r="J12" i="3"/>
  <c r="K11" i="3"/>
  <c r="J11" i="3"/>
  <c r="K13" i="3"/>
  <c r="E12" i="3"/>
  <c r="C11" i="3"/>
  <c r="C13" i="3"/>
  <c r="G13" i="3"/>
  <c r="G11" i="3"/>
  <c r="I13" i="3"/>
  <c r="I11" i="3"/>
  <c r="M213" i="3" l="1"/>
  <c r="E119" i="3"/>
  <c r="E155" i="3" s="1"/>
  <c r="E181" i="3"/>
  <c r="I119" i="3"/>
  <c r="I155" i="3" s="1"/>
  <c r="I181" i="3"/>
  <c r="I207" i="3" s="1"/>
  <c r="I117" i="3"/>
  <c r="I153" i="3" s="1"/>
  <c r="I179" i="3"/>
  <c r="I205" i="3" s="1"/>
  <c r="C119" i="3"/>
  <c r="C155" i="3" s="1"/>
  <c r="C181" i="3"/>
  <c r="E118" i="3"/>
  <c r="E154" i="3" s="1"/>
  <c r="E180" i="3"/>
  <c r="B119" i="3"/>
  <c r="B155" i="3" s="1"/>
  <c r="B181" i="3"/>
  <c r="B207" i="3" s="1"/>
  <c r="J118" i="3"/>
  <c r="J154" i="3" s="1"/>
  <c r="J180" i="3" s="1"/>
  <c r="J206" i="3" s="1"/>
  <c r="G117" i="3"/>
  <c r="G153" i="3" s="1"/>
  <c r="G179" i="3"/>
  <c r="G205" i="3" s="1"/>
  <c r="G119" i="3"/>
  <c r="G155" i="3" s="1"/>
  <c r="G181" i="3"/>
  <c r="K119" i="3"/>
  <c r="K155" i="3" s="1"/>
  <c r="K181" i="3"/>
  <c r="J117" i="3"/>
  <c r="J153" i="3" s="1"/>
  <c r="J179" i="3"/>
  <c r="D117" i="3"/>
  <c r="D153" i="3" s="1"/>
  <c r="D179" i="3"/>
  <c r="D205" i="3" s="1"/>
  <c r="F118" i="3"/>
  <c r="F154" i="3" s="1"/>
  <c r="F180" i="3"/>
  <c r="F206" i="3" s="1"/>
  <c r="K117" i="3"/>
  <c r="K153" i="3" s="1"/>
  <c r="K179" i="3"/>
  <c r="K205" i="3" s="1"/>
  <c r="K148" i="3"/>
  <c r="K174" i="3" s="1"/>
  <c r="K200" i="3" s="1"/>
  <c r="K225" i="3" s="1"/>
  <c r="J148" i="3"/>
  <c r="J174" i="3" s="1"/>
  <c r="J200" i="3" s="1"/>
  <c r="J225" i="3" s="1"/>
  <c r="H148" i="3"/>
  <c r="H174" i="3" s="1"/>
  <c r="H200" i="3" s="1"/>
  <c r="H225" i="3" s="1"/>
  <c r="E148" i="3"/>
  <c r="E174" i="3" s="1"/>
  <c r="E200" i="3" s="1"/>
  <c r="E225" i="3" s="1"/>
  <c r="M148" i="3"/>
  <c r="M174" i="3" s="1"/>
  <c r="B148" i="3"/>
  <c r="B174" i="3" s="1"/>
  <c r="B200" i="3" s="1"/>
  <c r="B225" i="3" s="1"/>
  <c r="D148" i="3"/>
  <c r="D174" i="3" s="1"/>
  <c r="D200" i="3" s="1"/>
  <c r="D225" i="3" s="1"/>
  <c r="F148" i="3"/>
  <c r="F174" i="3" s="1"/>
  <c r="F200" i="3" s="1"/>
  <c r="F225" i="3" s="1"/>
  <c r="J142" i="3"/>
  <c r="J168" i="3" s="1"/>
  <c r="J194" i="3" s="1"/>
  <c r="E142" i="3"/>
  <c r="E168" i="3" s="1"/>
  <c r="E194" i="3" s="1"/>
  <c r="D142" i="3"/>
  <c r="D168" i="3" s="1"/>
  <c r="D194" i="3" s="1"/>
  <c r="F142" i="3"/>
  <c r="F168" i="3" s="1"/>
  <c r="F194" i="3" s="1"/>
  <c r="M142" i="3"/>
  <c r="M168" i="3" s="1"/>
  <c r="K142" i="3"/>
  <c r="K168" i="3" s="1"/>
  <c r="K194" i="3" s="1"/>
  <c r="B142" i="3"/>
  <c r="B168" i="3" s="1"/>
  <c r="B194" i="3" s="1"/>
  <c r="H142" i="3"/>
  <c r="H168" i="3" s="1"/>
  <c r="H194" i="3" s="1"/>
  <c r="M144" i="3"/>
  <c r="M170" i="3" s="1"/>
  <c r="B144" i="3"/>
  <c r="B170" i="3" s="1"/>
  <c r="B196" i="3" s="1"/>
  <c r="J144" i="3"/>
  <c r="J170" i="3" s="1"/>
  <c r="J196" i="3" s="1"/>
  <c r="E144" i="3"/>
  <c r="E170" i="3" s="1"/>
  <c r="E196" i="3" s="1"/>
  <c r="K144" i="3"/>
  <c r="K170" i="3" s="1"/>
  <c r="K196" i="3" s="1"/>
  <c r="F144" i="3"/>
  <c r="F170" i="3" s="1"/>
  <c r="F196" i="3" s="1"/>
  <c r="D144" i="3"/>
  <c r="D170" i="3" s="1"/>
  <c r="D196" i="3" s="1"/>
  <c r="H144" i="3"/>
  <c r="H170" i="3" s="1"/>
  <c r="H196" i="3" s="1"/>
  <c r="L161" i="3"/>
  <c r="O125" i="3"/>
  <c r="B43" i="3"/>
  <c r="L160" i="3"/>
  <c r="L159" i="3"/>
  <c r="C154" i="3"/>
  <c r="C180" i="3" s="1"/>
  <c r="L162" i="3"/>
  <c r="L156" i="3"/>
  <c r="L157" i="3"/>
  <c r="A124" i="3"/>
  <c r="A159" i="3"/>
  <c r="L158" i="3"/>
  <c r="L164" i="3"/>
  <c r="L163" i="3"/>
  <c r="O121" i="3"/>
  <c r="O120" i="3"/>
  <c r="O122" i="3"/>
  <c r="O123" i="3"/>
  <c r="M209" i="3"/>
  <c r="M214" i="3"/>
  <c r="M210" i="3"/>
  <c r="M215" i="3"/>
  <c r="M211" i="3"/>
  <c r="M208" i="3"/>
  <c r="F42" i="3"/>
  <c r="C117" i="3"/>
  <c r="B42" i="3"/>
  <c r="B118" i="3"/>
  <c r="B154" i="3" s="1"/>
  <c r="B180" i="3" s="1"/>
  <c r="D42" i="3"/>
  <c r="D119" i="3"/>
  <c r="F41" i="3"/>
  <c r="F117" i="3"/>
  <c r="F153" i="3" s="1"/>
  <c r="F179" i="3" s="1"/>
  <c r="G41" i="3"/>
  <c r="H43" i="3"/>
  <c r="H207" i="3"/>
  <c r="G43" i="3"/>
  <c r="G207" i="3"/>
  <c r="E42" i="3"/>
  <c r="K41" i="3"/>
  <c r="D41" i="3"/>
  <c r="C43" i="3"/>
  <c r="E43" i="3"/>
  <c r="E207" i="3"/>
  <c r="H42" i="3"/>
  <c r="H205" i="3"/>
  <c r="K43" i="3"/>
  <c r="D43" i="3"/>
  <c r="J42" i="3"/>
  <c r="I41" i="3"/>
  <c r="I43" i="3"/>
  <c r="J41" i="3"/>
  <c r="K42" i="3"/>
  <c r="B41" i="3"/>
  <c r="G42" i="3"/>
  <c r="H41" i="3"/>
  <c r="E41" i="3"/>
  <c r="M13" i="3"/>
  <c r="M12" i="3"/>
  <c r="I42" i="3"/>
  <c r="C41" i="3"/>
  <c r="M11" i="3"/>
  <c r="C42" i="3"/>
  <c r="F205" i="3" l="1"/>
  <c r="M118" i="3"/>
  <c r="M154" i="3" s="1"/>
  <c r="M180" i="3"/>
  <c r="M119" i="3"/>
  <c r="M155" i="3" s="1"/>
  <c r="M181" i="3"/>
  <c r="M207" i="3" s="1"/>
  <c r="M200" i="3"/>
  <c r="O174" i="3"/>
  <c r="O157" i="3"/>
  <c r="L183" i="3"/>
  <c r="O183" i="3" s="1"/>
  <c r="F222" i="3"/>
  <c r="F221" i="3"/>
  <c r="O170" i="3"/>
  <c r="M196" i="3"/>
  <c r="H222" i="3"/>
  <c r="H221" i="3"/>
  <c r="E221" i="3"/>
  <c r="E222" i="3"/>
  <c r="O162" i="3"/>
  <c r="L188" i="3"/>
  <c r="O160" i="3"/>
  <c r="L186" i="3"/>
  <c r="D221" i="3"/>
  <c r="D222" i="3"/>
  <c r="L182" i="3"/>
  <c r="O182" i="3" s="1"/>
  <c r="O156" i="3"/>
  <c r="L185" i="3"/>
  <c r="O185" i="3" s="1"/>
  <c r="O159" i="3"/>
  <c r="K222" i="3"/>
  <c r="K221" i="3"/>
  <c r="B221" i="3"/>
  <c r="B222" i="3"/>
  <c r="B219" i="3"/>
  <c r="B220" i="3"/>
  <c r="F220" i="3"/>
  <c r="F219" i="3"/>
  <c r="E220" i="3"/>
  <c r="E219" i="3"/>
  <c r="O158" i="3"/>
  <c r="L184" i="3"/>
  <c r="O184" i="3" s="1"/>
  <c r="J222" i="3"/>
  <c r="J221" i="3"/>
  <c r="H220" i="3"/>
  <c r="H219" i="3"/>
  <c r="K219" i="3"/>
  <c r="K220" i="3"/>
  <c r="M194" i="3"/>
  <c r="O168" i="3"/>
  <c r="D220" i="3"/>
  <c r="D219" i="3"/>
  <c r="O163" i="3"/>
  <c r="L189" i="3"/>
  <c r="O189" i="3" s="1"/>
  <c r="O164" i="3"/>
  <c r="L190" i="3"/>
  <c r="O161" i="3"/>
  <c r="L187" i="3"/>
  <c r="J220" i="3"/>
  <c r="J219" i="3"/>
  <c r="A125" i="3"/>
  <c r="A160" i="3"/>
  <c r="C153" i="3"/>
  <c r="C179" i="3" s="1"/>
  <c r="C205" i="3" s="1"/>
  <c r="D155" i="3"/>
  <c r="D181" i="3" s="1"/>
  <c r="D206" i="3" s="1"/>
  <c r="F62" i="3"/>
  <c r="F63" i="3" s="1"/>
  <c r="B206" i="3"/>
  <c r="B62" i="3"/>
  <c r="L118" i="3"/>
  <c r="M117" i="3"/>
  <c r="D62" i="3"/>
  <c r="D63" i="3" s="1"/>
  <c r="J205" i="3"/>
  <c r="E206" i="3"/>
  <c r="E205" i="3"/>
  <c r="K207" i="3"/>
  <c r="K206" i="3"/>
  <c r="M42" i="3"/>
  <c r="K62" i="3"/>
  <c r="K63" i="3" s="1"/>
  <c r="I206" i="3"/>
  <c r="I226" i="3" s="1"/>
  <c r="J62" i="3"/>
  <c r="J63" i="3" s="1"/>
  <c r="M43" i="3"/>
  <c r="C207" i="3"/>
  <c r="C206" i="3"/>
  <c r="H206" i="3"/>
  <c r="G206" i="3"/>
  <c r="G226" i="3" s="1"/>
  <c r="M41" i="3"/>
  <c r="H62" i="3"/>
  <c r="H63" i="3" s="1"/>
  <c r="C62" i="3"/>
  <c r="C63" i="3" s="1"/>
  <c r="G62" i="3"/>
  <c r="G63" i="3" s="1"/>
  <c r="E62" i="3"/>
  <c r="E63" i="3" s="1"/>
  <c r="I62" i="3"/>
  <c r="I63" i="3" s="1"/>
  <c r="L119" i="3" l="1"/>
  <c r="D207" i="3"/>
  <c r="F226" i="3"/>
  <c r="O200" i="3"/>
  <c r="M225" i="3"/>
  <c r="J226" i="3"/>
  <c r="L208" i="3"/>
  <c r="O187" i="3"/>
  <c r="L213" i="3"/>
  <c r="O190" i="3"/>
  <c r="L216" i="3"/>
  <c r="O186" i="3"/>
  <c r="L212" i="3"/>
  <c r="O196" i="3"/>
  <c r="M222" i="3"/>
  <c r="M221" i="3"/>
  <c r="O194" i="3"/>
  <c r="M219" i="3"/>
  <c r="M220" i="3"/>
  <c r="O188" i="3"/>
  <c r="L214" i="3"/>
  <c r="L215" i="3"/>
  <c r="H226" i="3"/>
  <c r="L211" i="3"/>
  <c r="L210" i="3"/>
  <c r="L209" i="3"/>
  <c r="D226" i="3"/>
  <c r="C226" i="3"/>
  <c r="L155" i="3"/>
  <c r="L154" i="3"/>
  <c r="L117" i="3"/>
  <c r="O117" i="3" s="1"/>
  <c r="M153" i="3"/>
  <c r="M179" i="3" s="1"/>
  <c r="M205" i="3" s="1"/>
  <c r="A126" i="3"/>
  <c r="A161" i="3"/>
  <c r="O41" i="3"/>
  <c r="O43" i="3"/>
  <c r="O42" i="3"/>
  <c r="B205" i="3"/>
  <c r="B226" i="3" s="1"/>
  <c r="O118" i="3"/>
  <c r="O119" i="3"/>
  <c r="B63" i="3"/>
  <c r="E226" i="3"/>
  <c r="K226" i="3"/>
  <c r="M206" i="3"/>
  <c r="M62" i="3"/>
  <c r="M63" i="3" s="1"/>
  <c r="L181" i="3" l="1"/>
  <c r="O155" i="3"/>
  <c r="O154" i="3"/>
  <c r="L180" i="3"/>
  <c r="A127" i="3"/>
  <c r="A162" i="3"/>
  <c r="L153" i="3"/>
  <c r="O62" i="3"/>
  <c r="M226" i="3"/>
  <c r="O180" i="3" l="1"/>
  <c r="L206" i="3"/>
  <c r="O153" i="3"/>
  <c r="L179" i="3"/>
  <c r="O181" i="3"/>
  <c r="L207" i="3"/>
  <c r="A128" i="3"/>
  <c r="A163" i="3"/>
  <c r="O179" i="3" l="1"/>
  <c r="L205" i="3"/>
  <c r="L226" i="3" s="1"/>
  <c r="A129" i="3"/>
  <c r="A164" i="3"/>
  <c r="D227" i="3" l="1"/>
  <c r="E227" i="3"/>
  <c r="K227" i="3"/>
  <c r="I227" i="3"/>
  <c r="C227" i="3"/>
  <c r="J227" i="3"/>
  <c r="F227" i="3"/>
  <c r="L227" i="3"/>
  <c r="M227" i="3"/>
  <c r="H227" i="3"/>
  <c r="B227" i="3"/>
  <c r="G227" i="3"/>
  <c r="A130" i="3"/>
  <c r="A165" i="3"/>
  <c r="A131" i="3" l="1"/>
  <c r="A166" i="3"/>
  <c r="A132" i="3" l="1"/>
  <c r="A167" i="3"/>
  <c r="A133" i="3" l="1"/>
  <c r="A168" i="3"/>
  <c r="A134" i="3" l="1"/>
  <c r="A169" i="3"/>
  <c r="A135" i="3" l="1"/>
  <c r="A170" i="3"/>
  <c r="A136" i="3" l="1"/>
  <c r="A171" i="3"/>
  <c r="A137" i="3" l="1"/>
  <c r="A173" i="3" s="1"/>
  <c r="A172" i="3"/>
</calcChain>
</file>

<file path=xl/sharedStrings.xml><?xml version="1.0" encoding="utf-8"?>
<sst xmlns="http://schemas.openxmlformats.org/spreadsheetml/2006/main" count="429" uniqueCount="189">
  <si>
    <t>Источник: ЦСК, "Ежегодник России" ("Статистический Ежегодник России")</t>
  </si>
  <si>
    <t>выпуск</t>
  </si>
  <si>
    <t>страницы</t>
  </si>
  <si>
    <t>122-3, 128-129</t>
  </si>
  <si>
    <t>1897-1902</t>
  </si>
  <si>
    <t>114-115, 108-109</t>
  </si>
  <si>
    <t>1899-1904</t>
  </si>
  <si>
    <t>CLXXVII-CLXXXII</t>
  </si>
  <si>
    <t>1821-1908</t>
  </si>
  <si>
    <t>XXIX-CXIII</t>
  </si>
  <si>
    <t>1821-1909</t>
  </si>
  <si>
    <t>II/17-21</t>
  </si>
  <si>
    <t>1905-1910</t>
  </si>
  <si>
    <t>II/21-26</t>
  </si>
  <si>
    <t>1906-1911</t>
  </si>
  <si>
    <t xml:space="preserve">II/41-46 </t>
  </si>
  <si>
    <t xml:space="preserve">1901-1911 </t>
  </si>
  <si>
    <t>обозреваемые
годы</t>
  </si>
  <si>
    <t>Цифры относятся к эмиграции из России в США, на которую приходилось около 95% всего объёма эмиграции из России.</t>
  </si>
  <si>
    <t>год</t>
  </si>
  <si>
    <t>доля финнов</t>
  </si>
  <si>
    <t>во все страны без финнов</t>
  </si>
  <si>
    <t>в США
всего</t>
  </si>
  <si>
    <t>в США
финны</t>
  </si>
  <si>
    <t>в США
без финнов</t>
  </si>
  <si>
    <t>https://archive.org/details/annualreportofco1914unit/page/n3/mode/2up</t>
  </si>
  <si>
    <t>Annual report of the Commissioner-General of Immigration 1914 стр. 36-38</t>
  </si>
  <si>
    <t>https://archive.org/details/annualreportofco1913unit</t>
  </si>
  <si>
    <t>Annual report of the Commissioner-General of Immigration 1913 стр. 40-42</t>
  </si>
  <si>
    <t>https://babel.hathitrust.org/cgi/pt?id=hvd.li3l94&amp;seq=9</t>
  </si>
  <si>
    <t>https://www.google.com/books/edition/Annual_Report_of_the_Commissioner_Genera/cp4YAAAAYAAJ?hl=en&amp;gbpv=0</t>
  </si>
  <si>
    <t xml:space="preserve">Данные берутся только по прибывающим иммигрантам (immigrant aliens), без вычета убывающих, </t>
  </si>
  <si>
    <t>т.к. страна следующего переселения неизвестна, но в преобладающей доле случаев не является возвращением в Россию.</t>
  </si>
  <si>
    <t>Именно таким образом их использует и ежегодник ЦСК.</t>
  </si>
  <si>
    <t>Annual report of the Commissioner-General of Immigration 1912 стр. 68-70</t>
  </si>
  <si>
    <t>Annual report of the Commissioner-General of Immigration 1896 стр. 4</t>
  </si>
  <si>
    <t>https://books.google.com/books?id=rfNDAQAAMAAJ</t>
  </si>
  <si>
    <t>https://books.google.com/books?id=mmVVUktJiIsC</t>
  </si>
  <si>
    <t>https://books.google.com/books?id=N5QoAAAAMAAJ</t>
  </si>
  <si>
    <t>https://books.google.com/books?id=SWkvAQAAMAAJ</t>
  </si>
  <si>
    <t>https://books.google.com/books?id=y2ROAQAAMAAJ</t>
  </si>
  <si>
    <t>https://www.google.com/books/edition/Annual_Report_of_the_Commissioner_Genera/9g4w6AU9gv0C</t>
  </si>
  <si>
    <t>https://www.google.com/books/edition/Annual_Report_of_the_Commissioner_Genera/44JGAQAAIAAJ</t>
  </si>
  <si>
    <t>Annual report of the Commissioner-General of Immigration 1916 стр. 76-79</t>
  </si>
  <si>
    <t>данные за 1899-1916 гг.</t>
  </si>
  <si>
    <t>Данные для 1896-1899 и 1912-1916 гг. по</t>
  </si>
  <si>
    <t>Некоторые величины переправлены по итоговым значениям в Annual report 1916.</t>
  </si>
  <si>
    <t>Расхождение невелико.</t>
  </si>
  <si>
    <t>Погодовая величина эмиграции из России в 1896-1916 гг</t>
  </si>
  <si>
    <t>1896-1916</t>
  </si>
  <si>
    <t>в США поляки</t>
  </si>
  <si>
    <t>в США евреи</t>
  </si>
  <si>
    <t>*********************************************************************************************</t>
  </si>
  <si>
    <t>год отчёта</t>
  </si>
  <si>
    <t>стр.</t>
  </si>
  <si>
    <t>10-12</t>
  </si>
  <si>
    <t>10-13</t>
  </si>
  <si>
    <t>13-15</t>
  </si>
  <si>
    <t>13-16</t>
  </si>
  <si>
    <t>12-14</t>
  </si>
  <si>
    <t>15-18</t>
  </si>
  <si>
    <t>17-20</t>
  </si>
  <si>
    <t>23-25</t>
  </si>
  <si>
    <t>26-28</t>
  </si>
  <si>
    <t>80-82</t>
  </si>
  <si>
    <t>52-53</t>
  </si>
  <si>
    <t>48-51</t>
  </si>
  <si>
    <t>70-72</t>
  </si>
  <si>
    <t>Разбивка по народности для стран эмиграции начала регистрироваться начиная с 1899 финансового года.</t>
  </si>
  <si>
    <t>что пропорция между народностями такова же, как в среднем за 1899-1901 фин. годы.</t>
  </si>
  <si>
    <t>армяне</t>
  </si>
  <si>
    <t>финны</t>
  </si>
  <si>
    <t>немцы</t>
  </si>
  <si>
    <t>греки</t>
  </si>
  <si>
    <t>евреи</t>
  </si>
  <si>
    <t>литовцы</t>
  </si>
  <si>
    <t>поляки</t>
  </si>
  <si>
    <t>русские</t>
  </si>
  <si>
    <t>русины</t>
  </si>
  <si>
    <t>скандинавы</t>
  </si>
  <si>
    <t>всего</t>
  </si>
  <si>
    <t>другие</t>
  </si>
  <si>
    <t>% в 1899-1901</t>
  </si>
  <si>
    <t>Вычисленные величины помечены синим цветом.</t>
  </si>
  <si>
    <t>фин. год</t>
  </si>
  <si>
    <t>сумма 1899-1901</t>
  </si>
  <si>
    <t>Пересчёт для календарных лет:</t>
  </si>
  <si>
    <t>кал. год</t>
  </si>
  <si>
    <t>%</t>
  </si>
  <si>
    <t>Annual report of the Commissioner-General of Immigration YYYY</t>
  </si>
  <si>
    <t>таблица "Immigrant aliens admitted , fiscal year ended June 30 , 19XX , by countries of last permanent residence and races or peoples"</t>
  </si>
  <si>
    <t>приводит значения за год к 30 июня указанного финансового года</t>
  </si>
  <si>
    <t>Разбивка по народностям иммигрантов из Россси в США в финансовый год заканчивающийся 30 июня YYYY.</t>
  </si>
  <si>
    <t>Для 1896-1899 гг. разбивка расчитана исходя из общего числа иммигрантов из России в США в данный год, в предположении,</t>
  </si>
  <si>
    <t>-нет-</t>
  </si>
  <si>
    <t>из всех стран</t>
  </si>
  <si>
    <t>% из России</t>
  </si>
  <si>
    <t>"литовцы" = латыши + литовцы + эстонцы</t>
  </si>
  <si>
    <t>"скандинавы" = норвежцы + шведы + датчане</t>
  </si>
  <si>
    <t>по Annual report 1916 стр. 76-79:</t>
  </si>
  <si>
    <t>Annual report of the Commissioner-General of Immigration 1898 стр.  4, 28</t>
  </si>
  <si>
    <t>для 1896-1898: Russia (proper) + Finald + Poland</t>
  </si>
  <si>
    <t>Finland</t>
  </si>
  <si>
    <t>Russia
proper</t>
  </si>
  <si>
    <t>Poland</t>
  </si>
  <si>
    <t>R+F+P</t>
  </si>
  <si>
    <t>Annual report of the Commissioner-General of Immigration 1897 стр. 14, 18</t>
  </si>
  <si>
    <t>фин.
год</t>
  </si>
  <si>
    <t>NBER, "International Migrations", Volume I : Statistics, сост. W. Willcox, New York, 1929, стр. 241-248</t>
  </si>
  <si>
    <t>Канада и др. 
британские владения в
сев. Америке</t>
  </si>
  <si>
    <t>США</t>
  </si>
  <si>
    <t>Аргентина</t>
  </si>
  <si>
    <t>Бразилия</t>
  </si>
  <si>
    <t>др. амер.
гос-ва</t>
  </si>
  <si>
    <t>Азия</t>
  </si>
  <si>
    <t>Океания</t>
  </si>
  <si>
    <t>Африка</t>
  </si>
  <si>
    <t>другие
страны</t>
  </si>
  <si>
    <t>годы</t>
  </si>
  <si>
    <t>1871-1875</t>
  </si>
  <si>
    <t>1876-1880</t>
  </si>
  <si>
    <t>1881-1885</t>
  </si>
  <si>
    <t>1886-1890</t>
  </si>
  <si>
    <t>1891-1895</t>
  </si>
  <si>
    <t>1896-1900</t>
  </si>
  <si>
    <t>1901-1905</t>
  </si>
  <si>
    <t>1906-1910</t>
  </si>
  <si>
    <t>1911-1915</t>
  </si>
  <si>
    <t>1896-1915</t>
  </si>
  <si>
    <t>% за 1896-1915</t>
  </si>
  <si>
    <t>1876-1915</t>
  </si>
  <si>
    <t>% за 1876-1915</t>
  </si>
  <si>
    <t>Разбивка реэмигрантов из США в Россию по народностям</t>
  </si>
  <si>
    <t>Разбивка иммигрантов в США из России по народностям</t>
  </si>
  <si>
    <t>Разбивка по народностям реэмигрантов из США в Россию в финансовый год заканчивающийся 30 июня YYYY.</t>
  </si>
  <si>
    <t>66-68</t>
  </si>
  <si>
    <t>30-32</t>
  </si>
  <si>
    <t>83-85</t>
  </si>
  <si>
    <t>40-42</t>
  </si>
  <si>
    <t>14-16</t>
  </si>
  <si>
    <t>52-55</t>
  </si>
  <si>
    <t>73-75</t>
  </si>
  <si>
    <t>29-31</t>
  </si>
  <si>
    <t>Величины прибытия для тех же фин. лет, с теми же пробелами:</t>
  </si>
  <si>
    <t>прибытие</t>
  </si>
  <si>
    <t>реэмиграция</t>
  </si>
  <si>
    <t>% реэмиграции</t>
  </si>
  <si>
    <t>Суммы прибытия, реэмиграции и % реэмиграции за 1908-1917 фин.годы:</t>
  </si>
  <si>
    <t>Баланс чистой иммиграции (иммиграция минус реэмиграция) для фин. лет будет:</t>
  </si>
  <si>
    <t>Эмиграция из России в различные страны вне Европы ТОЛЬКО через немецкие порты.</t>
  </si>
  <si>
    <t>Эмиграция из России в различные страны.</t>
  </si>
  <si>
    <t>NBER, "International Migrations", Volume I : Statistics, сост. W. Willcox, New York, 1929, стр. 261-273.</t>
  </si>
  <si>
    <t>Канада</t>
  </si>
  <si>
    <t>Парагвай</t>
  </si>
  <si>
    <t>Австралия</t>
  </si>
  <si>
    <t>Гавайи</t>
  </si>
  <si>
    <t>Для 1908-1914 гг:</t>
  </si>
  <si>
    <t xml:space="preserve">Как видно, для армян повышенное возвращение в 1915-1917 гг. было вызвано специфическими временными причинами, для остальных коэффициенты малоизменны (русское возвращение было ускорено войной). </t>
  </si>
  <si>
    <t>Мы сохраняем для армян коэффициент 1908-1914 гг., для остальных принимаем среднее значение между величинами для 1908-1914 гг. и 1908-1917 гг.:</t>
  </si>
  <si>
    <t>таблицы</t>
  </si>
  <si>
    <t>42,46</t>
  </si>
  <si>
    <t>61,66</t>
  </si>
  <si>
    <t xml:space="preserve">Таблицы  </t>
  </si>
  <si>
    <t>"Число лиц, взявших паспорта для стран за пределами Европы, по месту жительства (губернии)"</t>
  </si>
  <si>
    <t>"Количество финских подданных вернувшихся из стран за пределами Европы"</t>
  </si>
  <si>
    <t xml:space="preserve">Источник: Suomen Tilastollinen Vuosikirja </t>
  </si>
  <si>
    <t>Баланс эмиграции из Финляндии за океан</t>
  </si>
  <si>
    <t>эмигранты</t>
  </si>
  <si>
    <t>Финляндия</t>
  </si>
  <si>
    <t>Выборгская губ.</t>
  </si>
  <si>
    <t>реэмигранты</t>
  </si>
  <si>
    <t>баланс</t>
  </si>
  <si>
    <t>% Выборгской губернии</t>
  </si>
  <si>
    <t>% для Выборгской губернии</t>
  </si>
  <si>
    <t>разница</t>
  </si>
  <si>
    <t>Прилагая вычисленный коэфициент реэмиграции к каждому году из 1896-1907 фин. годов, а также к пробелам, получаем величину реэмиграции по фин. годам, в первом приближении:</t>
  </si>
  <si>
    <t>Распределяя годовую разницу (несхождение) по пробелам пропорционально их величине чтобы устранить несхождение, получаем окончательную величину реэмиграции по фин. годам:</t>
  </si>
  <si>
    <t>сумма пробелов</t>
  </si>
  <si>
    <t>Распределим годовую разницу (несхождение) по пробелам пропорционально их величине:</t>
  </si>
  <si>
    <t>ф+л+р</t>
  </si>
  <si>
    <t>все/ф+л+р</t>
  </si>
  <si>
    <t>все</t>
  </si>
  <si>
    <t>вместо 5947</t>
  </si>
  <si>
    <t>Баланс чистой иммиграции в США из России (иммиграция минус реэмиграция) для календарных лет:</t>
  </si>
  <si>
    <t>Оценка эмиграционного баланса из России в другие, кроме США, страны:</t>
  </si>
  <si>
    <t>Процент всей эмиграции из России направляющийся в США:</t>
  </si>
  <si>
    <t>доб. процент</t>
  </si>
  <si>
    <t>Поправка на иммиграцию в США через английский транзит:</t>
  </si>
  <si>
    <t>Общий эмиграционный баланс из России: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</si>
</sst>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3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3" fontId="0" fillId="2" borderId="0" xfId="0" applyNumberFormat="1" applyFill="1"/>
    <xf numFmtId="0" fontId="1" fillId="0" borderId="0" xfId="0" applyFont="1" applyAlignment="1">
      <alignment horizontal="center"/>
    </xf>
    <xf numFmtId="3" fontId="0" fillId="0" borderId="0" xfId="0" applyNumberFormat="1" applyFill="1"/>
    <xf numFmtId="0" fontId="0" fillId="3" borderId="0" xfId="0" applyFill="1" applyAlignment="1">
      <alignment horizontal="center"/>
    </xf>
    <xf numFmtId="3" fontId="0" fillId="3" borderId="0" xfId="0" applyNumberFormat="1" applyFill="1"/>
    <xf numFmtId="165" fontId="0" fillId="3" borderId="0" xfId="0" applyNumberFormat="1" applyFill="1"/>
    <xf numFmtId="0" fontId="1" fillId="0" borderId="0" xfId="0" applyFont="1"/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3" borderId="0" xfId="0" applyFill="1"/>
    <xf numFmtId="166" fontId="0" fillId="3" borderId="0" xfId="0" applyNumberFormat="1" applyFill="1"/>
    <xf numFmtId="0" fontId="0" fillId="4" borderId="0" xfId="0" applyFill="1"/>
    <xf numFmtId="166" fontId="0" fillId="4" borderId="0" xfId="0" applyNumberFormat="1" applyFill="1"/>
    <xf numFmtId="166" fontId="0" fillId="0" borderId="0" xfId="0" applyNumberFormat="1"/>
    <xf numFmtId="0" fontId="0" fillId="3" borderId="0" xfId="0" applyFill="1" applyAlignment="1">
      <alignment wrapText="1"/>
    </xf>
    <xf numFmtId="0" fontId="0" fillId="0" borderId="0" xfId="0" applyAlignment="1">
      <alignment horizontal="center"/>
    </xf>
    <xf numFmtId="3" fontId="3" fillId="0" borderId="0" xfId="0" applyNumberFormat="1" applyFont="1" applyAlignment="1">
      <alignment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18E8-FFD2-476D-8A98-BDF34A70858D}">
  <dimension ref="A1:E97"/>
  <sheetViews>
    <sheetView topLeftCell="A4" workbookViewId="0">
      <selection activeCell="D89" sqref="D89"/>
    </sheetView>
  </sheetViews>
  <sheetFormatPr defaultRowHeight="14.4"/>
  <cols>
    <col min="2" max="2" width="15.578125" customWidth="1"/>
    <col min="3" max="3" width="20.83984375" customWidth="1"/>
    <col min="4" max="4" width="24.578125" customWidth="1"/>
  </cols>
  <sheetData>
    <row r="1" spans="1:5">
      <c r="A1" t="s">
        <v>48</v>
      </c>
    </row>
    <row r="3" spans="1:5">
      <c r="A3" t="s">
        <v>0</v>
      </c>
    </row>
    <row r="5" spans="1:5" ht="28.8">
      <c r="B5" s="2" t="s">
        <v>1</v>
      </c>
      <c r="C5" s="2" t="s">
        <v>2</v>
      </c>
      <c r="D5" s="3" t="s">
        <v>17</v>
      </c>
      <c r="E5" s="4"/>
    </row>
    <row r="6" spans="1:5">
      <c r="B6" s="1">
        <v>1904</v>
      </c>
      <c r="C6" t="s">
        <v>3</v>
      </c>
      <c r="D6" t="s">
        <v>4</v>
      </c>
    </row>
    <row r="7" spans="1:5">
      <c r="B7" s="1">
        <v>1906</v>
      </c>
      <c r="C7" t="s">
        <v>5</v>
      </c>
      <c r="D7" t="s">
        <v>6</v>
      </c>
    </row>
    <row r="8" spans="1:5">
      <c r="B8" s="1">
        <v>1909</v>
      </c>
      <c r="C8" t="s">
        <v>7</v>
      </c>
      <c r="D8" t="s">
        <v>8</v>
      </c>
    </row>
    <row r="9" spans="1:5">
      <c r="B9" s="1">
        <v>1910</v>
      </c>
      <c r="C9" t="s">
        <v>9</v>
      </c>
      <c r="D9" t="s">
        <v>10</v>
      </c>
    </row>
    <row r="10" spans="1:5">
      <c r="B10" s="1">
        <v>1911</v>
      </c>
      <c r="C10" t="s">
        <v>11</v>
      </c>
      <c r="D10" t="s">
        <v>12</v>
      </c>
    </row>
    <row r="11" spans="1:5">
      <c r="B11" s="1">
        <v>1912</v>
      </c>
      <c r="C11" t="s">
        <v>13</v>
      </c>
      <c r="D11" t="s">
        <v>14</v>
      </c>
    </row>
    <row r="12" spans="1:5">
      <c r="B12" s="1">
        <v>1913</v>
      </c>
      <c r="C12" t="s">
        <v>15</v>
      </c>
      <c r="D12" t="s">
        <v>16</v>
      </c>
    </row>
    <row r="14" spans="1:5">
      <c r="A14" t="s">
        <v>18</v>
      </c>
    </row>
    <row r="16" spans="1:5">
      <c r="A16" t="s">
        <v>45</v>
      </c>
    </row>
    <row r="18" spans="2:2">
      <c r="B18" t="s">
        <v>35</v>
      </c>
    </row>
    <row r="19" spans="2:2">
      <c r="B19" t="s">
        <v>36</v>
      </c>
    </row>
    <row r="20" spans="2:2">
      <c r="B20" t="s">
        <v>37</v>
      </c>
    </row>
    <row r="22" spans="2:2">
      <c r="B22" t="s">
        <v>106</v>
      </c>
    </row>
    <row r="23" spans="2:2">
      <c r="B23" t="s">
        <v>38</v>
      </c>
    </row>
    <row r="24" spans="2:2">
      <c r="B24" t="s">
        <v>39</v>
      </c>
    </row>
    <row r="25" spans="2:2">
      <c r="B25" t="s">
        <v>40</v>
      </c>
    </row>
    <row r="27" spans="2:2">
      <c r="B27" t="s">
        <v>100</v>
      </c>
    </row>
    <row r="28" spans="2:2">
      <c r="B28" t="s">
        <v>41</v>
      </c>
    </row>
    <row r="30" spans="2:2">
      <c r="B30" t="s">
        <v>34</v>
      </c>
    </row>
    <row r="31" spans="2:2">
      <c r="B31" t="s">
        <v>29</v>
      </c>
    </row>
    <row r="32" spans="2:2">
      <c r="B32" t="s">
        <v>30</v>
      </c>
    </row>
    <row r="34" spans="1:2">
      <c r="B34" t="s">
        <v>28</v>
      </c>
    </row>
    <row r="35" spans="1:2">
      <c r="B35" t="s">
        <v>27</v>
      </c>
    </row>
    <row r="37" spans="1:2">
      <c r="B37" t="s">
        <v>26</v>
      </c>
    </row>
    <row r="38" spans="1:2">
      <c r="B38" t="s">
        <v>25</v>
      </c>
    </row>
    <row r="40" spans="1:2">
      <c r="B40" t="s">
        <v>43</v>
      </c>
    </row>
    <row r="41" spans="1:2">
      <c r="B41" t="s">
        <v>42</v>
      </c>
    </row>
    <row r="42" spans="1:2">
      <c r="B42" t="s">
        <v>44</v>
      </c>
    </row>
    <row r="44" spans="1:2">
      <c r="A44" t="s">
        <v>31</v>
      </c>
    </row>
    <row r="45" spans="1:2">
      <c r="A45" t="s">
        <v>32</v>
      </c>
    </row>
    <row r="46" spans="1:2">
      <c r="A46" t="s">
        <v>33</v>
      </c>
    </row>
    <row r="48" spans="1:2">
      <c r="A48" t="s">
        <v>46</v>
      </c>
    </row>
    <row r="49" spans="1:3">
      <c r="A49" t="s">
        <v>47</v>
      </c>
    </row>
    <row r="51" spans="1:3">
      <c r="A51" t="s">
        <v>52</v>
      </c>
    </row>
    <row r="53" spans="1:3">
      <c r="A53" t="s">
        <v>133</v>
      </c>
    </row>
    <row r="55" spans="1:3">
      <c r="A55" t="s">
        <v>89</v>
      </c>
    </row>
    <row r="56" spans="1:3">
      <c r="A56" t="s">
        <v>90</v>
      </c>
    </row>
    <row r="57" spans="1:3">
      <c r="A57" t="s">
        <v>91</v>
      </c>
    </row>
    <row r="59" spans="1:3">
      <c r="B59" s="1" t="s">
        <v>53</v>
      </c>
      <c r="C59" s="1" t="s">
        <v>54</v>
      </c>
    </row>
    <row r="60" spans="1:3">
      <c r="B60" s="1">
        <v>1896</v>
      </c>
      <c r="C60" s="9" t="s">
        <v>94</v>
      </c>
    </row>
    <row r="61" spans="1:3">
      <c r="B61" s="1">
        <f>B60+1</f>
        <v>1897</v>
      </c>
      <c r="C61" s="9" t="s">
        <v>94</v>
      </c>
    </row>
    <row r="62" spans="1:3">
      <c r="B62" s="1">
        <f t="shared" ref="B62:B80" si="0">B61+1</f>
        <v>1898</v>
      </c>
      <c r="C62" s="9" t="s">
        <v>94</v>
      </c>
    </row>
    <row r="63" spans="1:3">
      <c r="B63" s="1">
        <f t="shared" si="0"/>
        <v>1899</v>
      </c>
      <c r="C63" s="9" t="s">
        <v>55</v>
      </c>
    </row>
    <row r="64" spans="1:3">
      <c r="B64" s="1">
        <f t="shared" si="0"/>
        <v>1900</v>
      </c>
      <c r="C64" s="9" t="s">
        <v>56</v>
      </c>
    </row>
    <row r="65" spans="2:3">
      <c r="B65" s="1">
        <f t="shared" si="0"/>
        <v>1901</v>
      </c>
      <c r="C65" s="9" t="s">
        <v>55</v>
      </c>
    </row>
    <row r="66" spans="2:3">
      <c r="B66" s="1">
        <f t="shared" si="0"/>
        <v>1902</v>
      </c>
      <c r="C66" s="9" t="s">
        <v>57</v>
      </c>
    </row>
    <row r="67" spans="2:3">
      <c r="B67" s="1">
        <f t="shared" si="0"/>
        <v>1903</v>
      </c>
      <c r="C67" s="9" t="s">
        <v>58</v>
      </c>
    </row>
    <row r="68" spans="2:3">
      <c r="B68" s="1">
        <f t="shared" si="0"/>
        <v>1904</v>
      </c>
      <c r="C68" s="9" t="s">
        <v>59</v>
      </c>
    </row>
    <row r="69" spans="2:3">
      <c r="B69" s="1">
        <f t="shared" si="0"/>
        <v>1905</v>
      </c>
      <c r="C69" s="9" t="s">
        <v>60</v>
      </c>
    </row>
    <row r="70" spans="2:3">
      <c r="B70" s="1">
        <f t="shared" si="0"/>
        <v>1906</v>
      </c>
      <c r="C70" s="9" t="s">
        <v>61</v>
      </c>
    </row>
    <row r="71" spans="2:3">
      <c r="B71" s="1">
        <f t="shared" si="0"/>
        <v>1907</v>
      </c>
      <c r="C71" s="9" t="s">
        <v>61</v>
      </c>
    </row>
    <row r="72" spans="2:3">
      <c r="B72" s="1">
        <f t="shared" si="0"/>
        <v>1908</v>
      </c>
      <c r="C72" s="9" t="s">
        <v>62</v>
      </c>
    </row>
    <row r="73" spans="2:3">
      <c r="B73" s="1">
        <f t="shared" si="0"/>
        <v>1909</v>
      </c>
      <c r="C73" s="9" t="s">
        <v>63</v>
      </c>
    </row>
    <row r="74" spans="2:3">
      <c r="B74" s="1">
        <f t="shared" si="0"/>
        <v>1910</v>
      </c>
      <c r="C74" s="9" t="s">
        <v>63</v>
      </c>
    </row>
    <row r="75" spans="2:3">
      <c r="B75" s="1">
        <f t="shared" si="0"/>
        <v>1911</v>
      </c>
      <c r="C75" s="9" t="s">
        <v>63</v>
      </c>
    </row>
    <row r="76" spans="2:3">
      <c r="B76" s="1">
        <f t="shared" si="0"/>
        <v>1912</v>
      </c>
      <c r="C76" s="9" t="s">
        <v>64</v>
      </c>
    </row>
    <row r="77" spans="2:3">
      <c r="B77" s="1">
        <f t="shared" si="0"/>
        <v>1913</v>
      </c>
      <c r="C77" s="9" t="s">
        <v>65</v>
      </c>
    </row>
    <row r="78" spans="2:3">
      <c r="B78" s="1">
        <f t="shared" si="0"/>
        <v>1914</v>
      </c>
      <c r="C78" s="9" t="s">
        <v>66</v>
      </c>
    </row>
    <row r="79" spans="2:3">
      <c r="B79" s="1">
        <f t="shared" si="0"/>
        <v>1915</v>
      </c>
      <c r="C79" s="9" t="s">
        <v>67</v>
      </c>
    </row>
    <row r="80" spans="2:3">
      <c r="B80" s="1">
        <f t="shared" si="0"/>
        <v>1916</v>
      </c>
      <c r="C80" s="9" t="s">
        <v>63</v>
      </c>
    </row>
    <row r="81" spans="1:3">
      <c r="B81" s="1">
        <v>1917</v>
      </c>
      <c r="C81" s="9" t="s">
        <v>63</v>
      </c>
    </row>
    <row r="83" spans="1:3">
      <c r="A83" t="s">
        <v>97</v>
      </c>
    </row>
    <row r="84" spans="1:3">
      <c r="A84" t="s">
        <v>98</v>
      </c>
    </row>
    <row r="86" spans="1:3">
      <c r="A86" t="s">
        <v>132</v>
      </c>
    </row>
    <row r="88" spans="1:3">
      <c r="B88" s="1">
        <v>1908</v>
      </c>
      <c r="C88" s="1" t="s">
        <v>135</v>
      </c>
    </row>
    <row r="89" spans="1:3">
      <c r="B89" s="1">
        <f t="shared" ref="B89:B96" si="1">B88+1</f>
        <v>1909</v>
      </c>
      <c r="C89" s="1" t="s">
        <v>136</v>
      </c>
    </row>
    <row r="90" spans="1:3">
      <c r="B90" s="1">
        <f t="shared" si="1"/>
        <v>1910</v>
      </c>
      <c r="C90" s="1" t="s">
        <v>136</v>
      </c>
    </row>
    <row r="91" spans="1:3">
      <c r="B91" s="1">
        <f t="shared" si="1"/>
        <v>1911</v>
      </c>
      <c r="C91" s="1" t="s">
        <v>139</v>
      </c>
    </row>
    <row r="92" spans="1:3">
      <c r="B92" s="1">
        <f t="shared" si="1"/>
        <v>1912</v>
      </c>
      <c r="C92" s="1" t="s">
        <v>137</v>
      </c>
    </row>
    <row r="93" spans="1:3">
      <c r="B93" s="1">
        <f t="shared" si="1"/>
        <v>1913</v>
      </c>
      <c r="C93" s="1" t="s">
        <v>138</v>
      </c>
    </row>
    <row r="94" spans="1:3">
      <c r="B94" s="1">
        <f t="shared" si="1"/>
        <v>1914</v>
      </c>
      <c r="C94" s="1" t="s">
        <v>140</v>
      </c>
    </row>
    <row r="95" spans="1:3">
      <c r="B95" s="1">
        <f t="shared" si="1"/>
        <v>1915</v>
      </c>
      <c r="C95" s="1" t="s">
        <v>141</v>
      </c>
    </row>
    <row r="96" spans="1:3">
      <c r="B96" s="1">
        <f t="shared" si="1"/>
        <v>1916</v>
      </c>
      <c r="C96" s="1" t="s">
        <v>142</v>
      </c>
    </row>
    <row r="97" spans="2:3">
      <c r="B97" s="1">
        <v>1917</v>
      </c>
      <c r="C97" s="1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F63D-12C4-4F78-B39E-C61E39C373AD}">
  <dimension ref="A1:T24"/>
  <sheetViews>
    <sheetView workbookViewId="0">
      <selection activeCell="M28" sqref="M28"/>
    </sheetView>
  </sheetViews>
  <sheetFormatPr defaultRowHeight="14.4"/>
  <cols>
    <col min="4" max="4" width="10.41796875" customWidth="1"/>
    <col min="5" max="5" width="12.41796875" customWidth="1"/>
    <col min="6" max="6" width="27.15625" customWidth="1"/>
  </cols>
  <sheetData>
    <row r="1" spans="1:20" ht="43.2">
      <c r="A1" s="8" t="s">
        <v>19</v>
      </c>
      <c r="B1" s="7" t="s">
        <v>22</v>
      </c>
      <c r="C1" s="7" t="s">
        <v>23</v>
      </c>
      <c r="D1" s="7" t="s">
        <v>24</v>
      </c>
      <c r="E1" s="8" t="s">
        <v>20</v>
      </c>
      <c r="F1" s="8" t="s">
        <v>21</v>
      </c>
      <c r="G1" s="7" t="s">
        <v>50</v>
      </c>
      <c r="H1" s="7" t="s">
        <v>51</v>
      </c>
      <c r="P1" s="21" t="s">
        <v>107</v>
      </c>
      <c r="Q1" s="21" t="s">
        <v>103</v>
      </c>
      <c r="R1" s="22" t="s">
        <v>102</v>
      </c>
      <c r="S1" s="22" t="s">
        <v>104</v>
      </c>
      <c r="T1" s="22" t="s">
        <v>105</v>
      </c>
    </row>
    <row r="2" spans="1:20">
      <c r="A2" s="1">
        <v>1896</v>
      </c>
      <c r="B2" s="5">
        <f>45137+6308+691</f>
        <v>52136</v>
      </c>
      <c r="C2" s="5">
        <v>6308</v>
      </c>
      <c r="D2" s="5">
        <f t="shared" ref="D2:D7" si="0">B2-C2</f>
        <v>45828</v>
      </c>
      <c r="E2" s="6">
        <f t="shared" ref="E2:E7" si="1">C2/B2</f>
        <v>0.12099125364431487</v>
      </c>
      <c r="F2" s="5">
        <f t="shared" ref="F2:F7" si="2">D2/0.95</f>
        <v>48240</v>
      </c>
      <c r="J2" t="s">
        <v>101</v>
      </c>
      <c r="P2" s="1">
        <v>1896</v>
      </c>
      <c r="Q2" s="5">
        <v>45137</v>
      </c>
      <c r="R2" s="5">
        <v>6308</v>
      </c>
      <c r="S2" s="5">
        <v>691</v>
      </c>
      <c r="T2" s="5">
        <f>SUM(Q2:S2)</f>
        <v>52136</v>
      </c>
    </row>
    <row r="3" spans="1:20">
      <c r="A3" s="1">
        <f>A2+1</f>
        <v>1897</v>
      </c>
      <c r="B3" s="5">
        <f>22750+3066+4165</f>
        <v>29981</v>
      </c>
      <c r="C3" s="5">
        <v>3066</v>
      </c>
      <c r="D3" s="5">
        <f t="shared" si="0"/>
        <v>26915</v>
      </c>
      <c r="E3" s="6">
        <f t="shared" si="1"/>
        <v>0.10226476768620126</v>
      </c>
      <c r="F3" s="5">
        <f t="shared" si="2"/>
        <v>28331.578947368424</v>
      </c>
      <c r="P3" s="1">
        <f>P2+1</f>
        <v>1897</v>
      </c>
      <c r="Q3" s="5">
        <v>22750</v>
      </c>
      <c r="R3" s="5">
        <v>3066</v>
      </c>
      <c r="S3" s="5">
        <v>4165</v>
      </c>
      <c r="T3" s="5">
        <f>SUM(Q3:S3)</f>
        <v>29981</v>
      </c>
    </row>
    <row r="4" spans="1:20">
      <c r="A4" s="1">
        <f t="shared" ref="A4:A22" si="3">A3+1</f>
        <v>1898</v>
      </c>
      <c r="B4" s="5">
        <f>27221+2607+4726</f>
        <v>34554</v>
      </c>
      <c r="C4" s="5">
        <v>2607</v>
      </c>
      <c r="D4" s="5">
        <f t="shared" si="0"/>
        <v>31947</v>
      </c>
      <c r="E4" s="6">
        <f t="shared" si="1"/>
        <v>7.5447126237193962E-2</v>
      </c>
      <c r="F4" s="5">
        <f t="shared" si="2"/>
        <v>33628.42105263158</v>
      </c>
      <c r="P4" s="1">
        <f t="shared" ref="P4" si="4">P3+1</f>
        <v>1898</v>
      </c>
      <c r="Q4" s="5">
        <v>27221</v>
      </c>
      <c r="R4" s="5">
        <v>2607</v>
      </c>
      <c r="S4" s="5">
        <v>4726</v>
      </c>
      <c r="T4" s="5">
        <f>SUM(Q4:S4)</f>
        <v>34554</v>
      </c>
    </row>
    <row r="5" spans="1:20">
      <c r="A5" s="1">
        <f t="shared" si="3"/>
        <v>1899</v>
      </c>
      <c r="B5" s="5">
        <v>60982</v>
      </c>
      <c r="C5" s="5">
        <v>6097</v>
      </c>
      <c r="D5" s="5">
        <f t="shared" si="0"/>
        <v>54885</v>
      </c>
      <c r="E5" s="6">
        <f t="shared" si="1"/>
        <v>9.998032206224787E-2</v>
      </c>
      <c r="F5" s="5">
        <f t="shared" si="2"/>
        <v>57773.68421052632</v>
      </c>
    </row>
    <row r="6" spans="1:20">
      <c r="A6" s="1">
        <f t="shared" si="3"/>
        <v>1900</v>
      </c>
      <c r="B6" s="5">
        <v>90787</v>
      </c>
      <c r="C6" s="5">
        <v>12612</v>
      </c>
      <c r="D6" s="5">
        <f t="shared" si="0"/>
        <v>78175</v>
      </c>
      <c r="E6" s="6">
        <f t="shared" si="1"/>
        <v>0.13891856763633559</v>
      </c>
      <c r="F6" s="5">
        <f t="shared" si="2"/>
        <v>82289.473684210534</v>
      </c>
    </row>
    <row r="7" spans="1:20">
      <c r="A7" s="1">
        <f t="shared" si="3"/>
        <v>1901</v>
      </c>
      <c r="B7" s="5">
        <v>85257</v>
      </c>
      <c r="C7" s="5">
        <v>9999</v>
      </c>
      <c r="D7" s="5">
        <f t="shared" si="0"/>
        <v>75258</v>
      </c>
      <c r="E7" s="6">
        <f t="shared" si="1"/>
        <v>0.11728069249445794</v>
      </c>
      <c r="F7" s="5">
        <f t="shared" si="2"/>
        <v>79218.947368421053</v>
      </c>
    </row>
    <row r="8" spans="1:20">
      <c r="A8" s="1">
        <f t="shared" si="3"/>
        <v>1902</v>
      </c>
      <c r="B8" s="5">
        <v>107347</v>
      </c>
      <c r="C8" s="5">
        <v>13868</v>
      </c>
      <c r="D8" s="5">
        <f t="shared" ref="D8:D22" si="5">B8-C8</f>
        <v>93479</v>
      </c>
      <c r="E8" s="6">
        <f t="shared" ref="E8:E23" si="6">C8/B8</f>
        <v>0.12918851947422844</v>
      </c>
      <c r="F8" s="5">
        <f t="shared" ref="F8:F22" si="7">D8/0.95</f>
        <v>98398.947368421053</v>
      </c>
    </row>
    <row r="9" spans="1:20">
      <c r="A9" s="1">
        <f t="shared" si="3"/>
        <v>1903</v>
      </c>
      <c r="B9" s="5">
        <v>136093</v>
      </c>
      <c r="C9" s="5">
        <v>18864</v>
      </c>
      <c r="D9" s="5">
        <f t="shared" si="5"/>
        <v>117229</v>
      </c>
      <c r="E9" s="6">
        <f t="shared" si="6"/>
        <v>0.13861109682349571</v>
      </c>
      <c r="F9" s="5">
        <f t="shared" si="7"/>
        <v>123398.94736842105</v>
      </c>
    </row>
    <row r="10" spans="1:20">
      <c r="A10" s="1">
        <f t="shared" si="3"/>
        <v>1904</v>
      </c>
      <c r="B10" s="5">
        <v>145141</v>
      </c>
      <c r="C10" s="5">
        <v>10157</v>
      </c>
      <c r="D10" s="5">
        <f t="shared" si="5"/>
        <v>134984</v>
      </c>
      <c r="E10" s="6">
        <f t="shared" si="6"/>
        <v>6.9980226124940578E-2</v>
      </c>
      <c r="F10" s="5">
        <f t="shared" si="7"/>
        <v>142088.42105263157</v>
      </c>
    </row>
    <row r="11" spans="1:20">
      <c r="A11" s="1">
        <f t="shared" si="3"/>
        <v>1905</v>
      </c>
      <c r="B11" s="5">
        <v>184897</v>
      </c>
      <c r="C11" s="5">
        <v>17012</v>
      </c>
      <c r="D11" s="5">
        <f t="shared" si="5"/>
        <v>167885</v>
      </c>
      <c r="E11" s="6">
        <f t="shared" si="6"/>
        <v>9.2007982822868956E-2</v>
      </c>
      <c r="F11" s="5">
        <f t="shared" si="7"/>
        <v>176721.05263157896</v>
      </c>
    </row>
    <row r="12" spans="1:20">
      <c r="A12" s="1">
        <f t="shared" si="3"/>
        <v>1906</v>
      </c>
      <c r="B12" s="5">
        <v>215665</v>
      </c>
      <c r="C12" s="5">
        <v>14136</v>
      </c>
      <c r="D12" s="5">
        <f t="shared" si="5"/>
        <v>201529</v>
      </c>
      <c r="E12" s="6">
        <f t="shared" si="6"/>
        <v>6.5546101592748013E-2</v>
      </c>
      <c r="F12" s="5">
        <f t="shared" si="7"/>
        <v>212135.78947368421</v>
      </c>
    </row>
    <row r="13" spans="1:20">
      <c r="A13" s="1">
        <f t="shared" si="3"/>
        <v>1907</v>
      </c>
      <c r="B13" s="5">
        <v>258943</v>
      </c>
      <c r="C13" s="5">
        <v>14860</v>
      </c>
      <c r="D13" s="5">
        <f t="shared" si="5"/>
        <v>244083</v>
      </c>
      <c r="E13" s="6">
        <f t="shared" si="6"/>
        <v>5.7387146978292523E-2</v>
      </c>
      <c r="F13" s="5">
        <f t="shared" si="7"/>
        <v>256929.47368421053</v>
      </c>
    </row>
    <row r="14" spans="1:20">
      <c r="A14" s="1">
        <f t="shared" si="3"/>
        <v>1908</v>
      </c>
      <c r="B14" s="5">
        <v>156711</v>
      </c>
      <c r="C14" s="5">
        <v>6746</v>
      </c>
      <c r="D14" s="5">
        <f t="shared" si="5"/>
        <v>149965</v>
      </c>
      <c r="E14" s="6">
        <f t="shared" si="6"/>
        <v>4.3047392971776073E-2</v>
      </c>
      <c r="F14" s="5">
        <f t="shared" si="7"/>
        <v>157857.89473684211</v>
      </c>
    </row>
    <row r="15" spans="1:20">
      <c r="A15" s="1">
        <f t="shared" si="3"/>
        <v>1909</v>
      </c>
      <c r="B15" s="5">
        <v>120460</v>
      </c>
      <c r="C15" s="5">
        <v>11687</v>
      </c>
      <c r="D15" s="5">
        <f t="shared" si="5"/>
        <v>108773</v>
      </c>
      <c r="E15" s="6">
        <f t="shared" si="6"/>
        <v>9.7019757595882453E-2</v>
      </c>
      <c r="F15" s="5">
        <f t="shared" si="7"/>
        <v>114497.89473684211</v>
      </c>
    </row>
    <row r="16" spans="1:20">
      <c r="A16" s="1">
        <f t="shared" si="3"/>
        <v>1910</v>
      </c>
      <c r="B16" s="5">
        <v>186792</v>
      </c>
      <c r="C16" s="5">
        <v>15736</v>
      </c>
      <c r="D16" s="5">
        <f t="shared" si="5"/>
        <v>171056</v>
      </c>
      <c r="E16" s="6">
        <f t="shared" si="6"/>
        <v>8.4243436549745171E-2</v>
      </c>
      <c r="F16" s="5">
        <f t="shared" si="7"/>
        <v>180058.94736842107</v>
      </c>
    </row>
    <row r="17" spans="1:6">
      <c r="A17" s="1">
        <f t="shared" si="3"/>
        <v>1911</v>
      </c>
      <c r="B17" s="5">
        <v>158721</v>
      </c>
      <c r="C17" s="5">
        <v>9779</v>
      </c>
      <c r="D17" s="5">
        <f t="shared" si="5"/>
        <v>148942</v>
      </c>
      <c r="E17" s="6">
        <f t="shared" si="6"/>
        <v>6.1611254969411736E-2</v>
      </c>
      <c r="F17" s="5">
        <f t="shared" si="7"/>
        <v>156781.05263157896</v>
      </c>
    </row>
    <row r="18" spans="1:6">
      <c r="A18" s="1">
        <f t="shared" si="3"/>
        <v>1912</v>
      </c>
      <c r="B18" s="5">
        <v>162395</v>
      </c>
      <c r="C18" s="5">
        <v>6641</v>
      </c>
      <c r="D18" s="5">
        <f t="shared" si="5"/>
        <v>155754</v>
      </c>
      <c r="E18" s="6">
        <f t="shared" si="6"/>
        <v>4.089411619815881E-2</v>
      </c>
      <c r="F18" s="5">
        <f t="shared" si="7"/>
        <v>163951.57894736843</v>
      </c>
    </row>
    <row r="19" spans="1:6">
      <c r="A19" s="1">
        <f t="shared" si="3"/>
        <v>1913</v>
      </c>
      <c r="B19" s="5">
        <v>291040</v>
      </c>
      <c r="C19" s="5">
        <v>12756</v>
      </c>
      <c r="D19" s="5">
        <f t="shared" si="5"/>
        <v>278284</v>
      </c>
      <c r="E19" s="6">
        <f t="shared" si="6"/>
        <v>4.3829026937877956E-2</v>
      </c>
      <c r="F19" s="5">
        <f t="shared" si="7"/>
        <v>292930.5263157895</v>
      </c>
    </row>
    <row r="20" spans="1:6">
      <c r="A20" s="1">
        <f t="shared" si="3"/>
        <v>1914</v>
      </c>
      <c r="B20" s="5">
        <v>255660</v>
      </c>
      <c r="C20" s="5">
        <v>12805</v>
      </c>
      <c r="D20" s="5">
        <f t="shared" si="5"/>
        <v>242855</v>
      </c>
      <c r="E20" s="6">
        <f t="shared" si="6"/>
        <v>5.0086051787530311E-2</v>
      </c>
      <c r="F20" s="5">
        <f t="shared" si="7"/>
        <v>255636.84210526317</v>
      </c>
    </row>
    <row r="21" spans="1:6">
      <c r="A21" s="1">
        <f t="shared" si="3"/>
        <v>1915</v>
      </c>
      <c r="B21" s="5">
        <v>26187</v>
      </c>
      <c r="C21" s="5">
        <v>3472</v>
      </c>
      <c r="D21" s="5">
        <f t="shared" si="5"/>
        <v>22715</v>
      </c>
      <c r="E21" s="6">
        <f t="shared" si="6"/>
        <v>0.13258487035551991</v>
      </c>
      <c r="F21" s="5">
        <f t="shared" si="7"/>
        <v>23910.526315789473</v>
      </c>
    </row>
    <row r="22" spans="1:6">
      <c r="A22" s="1">
        <f t="shared" si="3"/>
        <v>1916</v>
      </c>
      <c r="B22" s="5">
        <v>7842</v>
      </c>
      <c r="C22" s="5">
        <v>5649</v>
      </c>
      <c r="D22" s="5">
        <f t="shared" si="5"/>
        <v>2193</v>
      </c>
      <c r="E22" s="6">
        <f t="shared" si="6"/>
        <v>0.72035195103289973</v>
      </c>
      <c r="F22" s="5">
        <f t="shared" si="7"/>
        <v>2308.4210526315792</v>
      </c>
    </row>
    <row r="23" spans="1:6">
      <c r="A23" t="s">
        <v>49</v>
      </c>
      <c r="B23" s="5">
        <f>SUM(B2:B22)</f>
        <v>2767591</v>
      </c>
      <c r="C23" s="5">
        <f>SUM(C2:C22)</f>
        <v>214857</v>
      </c>
      <c r="D23" s="5">
        <f>SUM(D2:D22)</f>
        <v>2552734</v>
      </c>
      <c r="E23" s="6">
        <f t="shared" si="6"/>
        <v>7.7633219648423485E-2</v>
      </c>
      <c r="F23" s="5">
        <f>SUM(F2:F22)</f>
        <v>2687088.4210526319</v>
      </c>
    </row>
    <row r="24" spans="1:6">
      <c r="B24" s="5"/>
      <c r="C2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4CF4-C226-4A4F-8C1B-D8A2CB8D4757}">
  <dimension ref="A1:AI310"/>
  <sheetViews>
    <sheetView topLeftCell="A260" workbookViewId="0">
      <selection activeCell="H319" sqref="H319"/>
    </sheetView>
  </sheetViews>
  <sheetFormatPr defaultRowHeight="14.4"/>
  <cols>
    <col min="1" max="1" width="16.578125" customWidth="1"/>
    <col min="2" max="2" width="7.26171875" bestFit="1" customWidth="1"/>
    <col min="3" max="3" width="8.15625" customWidth="1"/>
    <col min="4" max="4" width="7.578125" customWidth="1"/>
    <col min="5" max="5" width="5.68359375" customWidth="1"/>
    <col min="6" max="6" width="9.578125" customWidth="1"/>
    <col min="7" max="7" width="8.15625" bestFit="1" customWidth="1"/>
    <col min="8" max="8" width="7.68359375" customWidth="1"/>
    <col min="9" max="9" width="7.578125" customWidth="1"/>
    <col min="10" max="10" width="7.15625" bestFit="1" customWidth="1"/>
    <col min="11" max="11" width="11" customWidth="1"/>
    <col min="12" max="12" width="10.15625" customWidth="1"/>
    <col min="13" max="13" width="6.83984375" bestFit="1" customWidth="1"/>
    <col min="16" max="16" width="15.41796875" customWidth="1"/>
    <col min="17" max="17" width="10.83984375" bestFit="1" customWidth="1"/>
    <col min="19" max="19" width="11.83984375" bestFit="1" customWidth="1"/>
    <col min="20" max="20" width="10.83984375" bestFit="1" customWidth="1"/>
    <col min="22" max="22" width="11.83984375" bestFit="1" customWidth="1"/>
    <col min="23" max="23" width="10.83984375" bestFit="1" customWidth="1"/>
    <col min="25" max="25" width="11.83984375" bestFit="1" customWidth="1"/>
    <col min="26" max="26" width="10.83984375" bestFit="1" customWidth="1"/>
    <col min="28" max="28" width="11.83984375" bestFit="1" customWidth="1"/>
    <col min="29" max="29" width="10.83984375" bestFit="1" customWidth="1"/>
    <col min="31" max="31" width="11.83984375" bestFit="1" customWidth="1"/>
    <col min="32" max="32" width="10.83984375" bestFit="1" customWidth="1"/>
    <col min="34" max="34" width="11.83984375" bestFit="1" customWidth="1"/>
    <col min="35" max="35" width="10.83984375" bestFit="1" customWidth="1"/>
  </cols>
  <sheetData>
    <row r="1" spans="1:35">
      <c r="A1" t="s">
        <v>92</v>
      </c>
    </row>
    <row r="3" spans="1:35">
      <c r="A3" t="s">
        <v>68</v>
      </c>
    </row>
    <row r="5" spans="1:35">
      <c r="A5" t="s">
        <v>93</v>
      </c>
    </row>
    <row r="6" spans="1:35">
      <c r="A6" t="s">
        <v>69</v>
      </c>
    </row>
    <row r="7" spans="1:35">
      <c r="A7" t="s">
        <v>83</v>
      </c>
      <c r="P7" t="s">
        <v>99</v>
      </c>
    </row>
    <row r="9" spans="1:35">
      <c r="P9" s="16" t="s">
        <v>71</v>
      </c>
      <c r="S9" s="16" t="s">
        <v>72</v>
      </c>
      <c r="T9" s="16"/>
      <c r="U9" s="16"/>
      <c r="V9" s="16" t="s">
        <v>74</v>
      </c>
      <c r="W9" s="16"/>
      <c r="X9" s="16"/>
      <c r="Y9" s="16" t="s">
        <v>75</v>
      </c>
      <c r="Z9" s="16"/>
      <c r="AA9" s="16"/>
      <c r="AB9" s="16" t="s">
        <v>76</v>
      </c>
      <c r="AC9" s="16"/>
      <c r="AD9" s="16"/>
      <c r="AE9" s="16" t="s">
        <v>77</v>
      </c>
      <c r="AF9" s="16"/>
      <c r="AG9" s="16"/>
      <c r="AH9" s="16" t="s">
        <v>79</v>
      </c>
    </row>
    <row r="10" spans="1:35">
      <c r="A10" s="11" t="s">
        <v>84</v>
      </c>
      <c r="B10" s="11" t="s">
        <v>70</v>
      </c>
      <c r="C10" s="11" t="s">
        <v>71</v>
      </c>
      <c r="D10" s="11" t="s">
        <v>72</v>
      </c>
      <c r="E10" s="11" t="s">
        <v>73</v>
      </c>
      <c r="F10" s="11" t="s">
        <v>74</v>
      </c>
      <c r="G10" s="11" t="s">
        <v>75</v>
      </c>
      <c r="H10" s="11" t="s">
        <v>76</v>
      </c>
      <c r="I10" s="11" t="s">
        <v>77</v>
      </c>
      <c r="J10" s="11" t="s">
        <v>78</v>
      </c>
      <c r="K10" s="11" t="s">
        <v>79</v>
      </c>
      <c r="L10" s="11" t="s">
        <v>80</v>
      </c>
      <c r="M10" s="11" t="s">
        <v>81</v>
      </c>
      <c r="P10" s="36" t="s">
        <v>95</v>
      </c>
      <c r="Q10" s="11" t="s">
        <v>96</v>
      </c>
      <c r="S10" s="11" t="s">
        <v>95</v>
      </c>
      <c r="T10" s="11" t="s">
        <v>96</v>
      </c>
      <c r="V10" s="11" t="s">
        <v>95</v>
      </c>
      <c r="W10" s="11" t="s">
        <v>96</v>
      </c>
      <c r="Y10" s="11" t="s">
        <v>95</v>
      </c>
      <c r="Z10" s="11" t="s">
        <v>96</v>
      </c>
      <c r="AB10" s="11" t="s">
        <v>95</v>
      </c>
      <c r="AC10" s="11" t="s">
        <v>96</v>
      </c>
      <c r="AE10" s="11" t="s">
        <v>95</v>
      </c>
      <c r="AF10" s="11" t="s">
        <v>96</v>
      </c>
      <c r="AH10" s="11" t="s">
        <v>95</v>
      </c>
      <c r="AI10" s="11" t="s">
        <v>96</v>
      </c>
    </row>
    <row r="11" spans="1:35">
      <c r="A11" s="1">
        <v>1896</v>
      </c>
      <c r="B11" s="10">
        <f>$L11*B$35/100</f>
        <v>0.21995899184055759</v>
      </c>
      <c r="C11" s="10">
        <f t="shared" ref="C11:K13" si="0">$L11*C$35/100</f>
        <v>6275.2100782192674</v>
      </c>
      <c r="D11" s="10">
        <f t="shared" si="0"/>
        <v>3601.8284913891302</v>
      </c>
      <c r="E11" s="10">
        <f t="shared" si="0"/>
        <v>0.65987697552167279</v>
      </c>
      <c r="F11" s="10">
        <f t="shared" si="0"/>
        <v>21764.062406655812</v>
      </c>
      <c r="G11" s="10">
        <f t="shared" si="0"/>
        <v>5705.7362483440629</v>
      </c>
      <c r="H11" s="10">
        <f t="shared" si="0"/>
        <v>13085.80034257845</v>
      </c>
      <c r="I11" s="10">
        <f t="shared" si="0"/>
        <v>764.79741462961874</v>
      </c>
      <c r="J11" s="10">
        <f t="shared" si="0"/>
        <v>9.0183186654628589</v>
      </c>
      <c r="K11" s="10">
        <f t="shared" si="0"/>
        <v>856.96023221081236</v>
      </c>
      <c r="L11" s="12">
        <f>45137+6308+691</f>
        <v>52136</v>
      </c>
      <c r="M11" s="10">
        <f t="shared" ref="M11:M24" si="1">L11-SUM(B11:K11)</f>
        <v>71.706631340020976</v>
      </c>
      <c r="P11" s="5"/>
    </row>
    <row r="12" spans="1:35">
      <c r="A12" s="1">
        <f>A11+1</f>
        <v>1897</v>
      </c>
      <c r="B12" s="10">
        <f>$L12*B$35/100</f>
        <v>0.12648823335836576</v>
      </c>
      <c r="C12" s="10">
        <f t="shared" si="0"/>
        <v>3608.5828094808162</v>
      </c>
      <c r="D12" s="10">
        <f t="shared" si="0"/>
        <v>2071.2448212432391</v>
      </c>
      <c r="E12" s="10">
        <f t="shared" si="0"/>
        <v>0.37946470007509725</v>
      </c>
      <c r="F12" s="10">
        <f t="shared" si="0"/>
        <v>12515.504737876856</v>
      </c>
      <c r="G12" s="10">
        <f t="shared" si="0"/>
        <v>3281.1047733160071</v>
      </c>
      <c r="H12" s="10">
        <f t="shared" si="0"/>
        <v>7525.0379789558947</v>
      </c>
      <c r="I12" s="10">
        <f t="shared" si="0"/>
        <v>439.79958738703777</v>
      </c>
      <c r="J12" s="10">
        <f t="shared" si="0"/>
        <v>5.1860175676929954</v>
      </c>
      <c r="K12" s="10">
        <f t="shared" si="0"/>
        <v>492.79815716419296</v>
      </c>
      <c r="L12" s="12">
        <f>22750+3066+4165</f>
        <v>29981</v>
      </c>
      <c r="M12" s="10">
        <f t="shared" si="1"/>
        <v>41.23516407482748</v>
      </c>
      <c r="P12" s="5"/>
    </row>
    <row r="13" spans="1:35">
      <c r="A13" s="1">
        <f t="shared" ref="A13:A31" si="2">A12+1</f>
        <v>1898</v>
      </c>
      <c r="B13" s="10">
        <f>$L13*B$35/100</f>
        <v>0.14578147544995063</v>
      </c>
      <c r="C13" s="10">
        <f t="shared" si="0"/>
        <v>4158.9997131116415</v>
      </c>
      <c r="D13" s="10">
        <f t="shared" si="0"/>
        <v>2387.1716604929416</v>
      </c>
      <c r="E13" s="10">
        <f t="shared" si="0"/>
        <v>0.43734442634985188</v>
      </c>
      <c r="F13" s="10">
        <f t="shared" si="0"/>
        <v>14424.493869870816</v>
      </c>
      <c r="G13" s="10">
        <f t="shared" si="0"/>
        <v>3781.5714731717198</v>
      </c>
      <c r="H13" s="10">
        <f t="shared" si="0"/>
        <v>8672.8315374684644</v>
      </c>
      <c r="I13" s="10">
        <f t="shared" si="0"/>
        <v>506.88219013947838</v>
      </c>
      <c r="J13" s="10">
        <f t="shared" si="0"/>
        <v>5.9770404934479755</v>
      </c>
      <c r="K13" s="10">
        <f t="shared" si="0"/>
        <v>567.9646283530077</v>
      </c>
      <c r="L13" s="12">
        <f>27221+2607+4726</f>
        <v>34554</v>
      </c>
      <c r="M13" s="10">
        <f t="shared" si="1"/>
        <v>47.524760996682744</v>
      </c>
      <c r="P13" s="5"/>
    </row>
    <row r="14" spans="1:35">
      <c r="A14" s="1">
        <f t="shared" si="2"/>
        <v>1899</v>
      </c>
      <c r="B14" s="5">
        <v>0</v>
      </c>
      <c r="C14" s="5">
        <v>6048</v>
      </c>
      <c r="D14" s="5">
        <v>5383</v>
      </c>
      <c r="E14" s="5">
        <v>1</v>
      </c>
      <c r="F14" s="5">
        <v>24275</v>
      </c>
      <c r="G14" s="5">
        <v>6838</v>
      </c>
      <c r="H14" s="5">
        <v>15517</v>
      </c>
      <c r="I14" s="5">
        <v>1657</v>
      </c>
      <c r="J14" s="5">
        <v>29</v>
      </c>
      <c r="K14" s="5">
        <v>1012</v>
      </c>
      <c r="L14" s="5">
        <v>60982</v>
      </c>
      <c r="M14" s="5">
        <f t="shared" si="1"/>
        <v>222</v>
      </c>
      <c r="P14" s="18">
        <v>6097</v>
      </c>
      <c r="Q14" s="20">
        <f>100*C14/P14</f>
        <v>99.196326061997709</v>
      </c>
      <c r="R14" s="5"/>
      <c r="S14" s="18">
        <v>26632</v>
      </c>
      <c r="T14" s="20">
        <f>100*D14/S14</f>
        <v>20.212526284169421</v>
      </c>
      <c r="U14" s="5"/>
      <c r="V14" s="18">
        <v>37415</v>
      </c>
      <c r="W14" s="20">
        <f>100*F14/V14</f>
        <v>64.880395563276764</v>
      </c>
      <c r="X14" s="5"/>
      <c r="Y14" s="17">
        <v>6858</v>
      </c>
      <c r="Z14" s="20">
        <f>100*G14/Y14</f>
        <v>99.708369787109945</v>
      </c>
      <c r="AA14" s="5"/>
      <c r="AB14" s="17">
        <v>28466</v>
      </c>
      <c r="AC14" s="20">
        <f>100*H14/AB14</f>
        <v>54.510644277383548</v>
      </c>
      <c r="AD14" s="5"/>
      <c r="AE14" s="17">
        <v>1774</v>
      </c>
      <c r="AF14" s="20">
        <f>100*I14/AE14</f>
        <v>93.404735062006765</v>
      </c>
      <c r="AG14" s="5"/>
      <c r="AH14" s="17">
        <v>23249</v>
      </c>
      <c r="AI14" s="20">
        <f>100*K14/AH14</f>
        <v>4.3528753924899997</v>
      </c>
    </row>
    <row r="15" spans="1:35">
      <c r="A15" s="1">
        <f t="shared" si="2"/>
        <v>1900</v>
      </c>
      <c r="B15" s="5">
        <v>1</v>
      </c>
      <c r="C15" s="5">
        <v>12515</v>
      </c>
      <c r="D15" s="5">
        <v>5349</v>
      </c>
      <c r="E15" s="5">
        <v>2</v>
      </c>
      <c r="F15" s="5">
        <v>37011</v>
      </c>
      <c r="G15" s="5">
        <v>10297</v>
      </c>
      <c r="H15" s="5">
        <v>22500</v>
      </c>
      <c r="I15" s="5">
        <v>1165</v>
      </c>
      <c r="J15" s="5">
        <v>0</v>
      </c>
      <c r="K15" s="5">
        <v>1859</v>
      </c>
      <c r="L15" s="5">
        <v>90787</v>
      </c>
      <c r="M15" s="5">
        <f t="shared" si="1"/>
        <v>88</v>
      </c>
      <c r="P15" s="18">
        <v>12612</v>
      </c>
      <c r="Q15" s="20">
        <f t="shared" ref="Q15:Q32" si="3">100*C15/P15</f>
        <v>99.230891214716138</v>
      </c>
      <c r="R15" s="5"/>
      <c r="S15" s="18">
        <v>29682</v>
      </c>
      <c r="T15" s="20">
        <f t="shared" ref="T15:T32" si="4">100*D15/S15</f>
        <v>18.021022842126541</v>
      </c>
      <c r="U15" s="5"/>
      <c r="V15" s="18">
        <v>60764</v>
      </c>
      <c r="W15" s="20">
        <f t="shared" ref="W15:W32" si="5">100*F15/V15</f>
        <v>60.909420051346189</v>
      </c>
      <c r="X15" s="5"/>
      <c r="Y15" s="17">
        <v>10311</v>
      </c>
      <c r="Z15" s="20">
        <f t="shared" ref="Z15:Z32" si="6">100*G15/Y15</f>
        <v>99.864222674813306</v>
      </c>
      <c r="AA15" s="5"/>
      <c r="AB15" s="17">
        <v>46938</v>
      </c>
      <c r="AC15" s="20">
        <f t="shared" ref="AC15:AC32" si="7">100*H15/AB15</f>
        <v>47.935574587754061</v>
      </c>
      <c r="AD15" s="5"/>
      <c r="AE15" s="17">
        <v>1200</v>
      </c>
      <c r="AF15" s="20">
        <f t="shared" ref="AF15:AF32" si="8">100*I15/AE15</f>
        <v>97.083333333333329</v>
      </c>
      <c r="AG15" s="5"/>
      <c r="AH15" s="17">
        <v>32952</v>
      </c>
      <c r="AI15" s="20">
        <f t="shared" ref="AI15:AI32" si="9">100*K15/AH15</f>
        <v>5.6415392085457636</v>
      </c>
    </row>
    <row r="16" spans="1:35">
      <c r="A16" s="1">
        <f t="shared" si="2"/>
        <v>1901</v>
      </c>
      <c r="B16" s="5">
        <v>0</v>
      </c>
      <c r="C16" s="5">
        <v>9966</v>
      </c>
      <c r="D16" s="5">
        <v>5643</v>
      </c>
      <c r="E16" s="5">
        <v>0</v>
      </c>
      <c r="F16" s="5">
        <v>37660</v>
      </c>
      <c r="G16" s="5">
        <v>8805</v>
      </c>
      <c r="H16" s="5">
        <v>21475</v>
      </c>
      <c r="I16" s="5">
        <v>655</v>
      </c>
      <c r="J16" s="5">
        <v>12</v>
      </c>
      <c r="K16" s="5">
        <v>1025</v>
      </c>
      <c r="L16" s="5">
        <v>85257</v>
      </c>
      <c r="M16" s="5">
        <f t="shared" si="1"/>
        <v>16</v>
      </c>
      <c r="P16" s="18">
        <v>9999</v>
      </c>
      <c r="Q16" s="20">
        <f t="shared" si="3"/>
        <v>99.669966996699671</v>
      </c>
      <c r="R16" s="5"/>
      <c r="S16" s="18">
        <v>34742</v>
      </c>
      <c r="T16" s="20">
        <f t="shared" si="4"/>
        <v>16.242588221748893</v>
      </c>
      <c r="U16" s="5"/>
      <c r="V16" s="18">
        <v>58098</v>
      </c>
      <c r="W16" s="20">
        <f t="shared" si="5"/>
        <v>64.82150848566215</v>
      </c>
      <c r="X16" s="5"/>
      <c r="Y16" s="17">
        <v>8815</v>
      </c>
      <c r="Z16" s="20">
        <f t="shared" si="6"/>
        <v>99.886557005104933</v>
      </c>
      <c r="AA16" s="5"/>
      <c r="AB16" s="17">
        <v>43617</v>
      </c>
      <c r="AC16" s="20">
        <f t="shared" si="7"/>
        <v>49.235389870921885</v>
      </c>
      <c r="AD16" s="5"/>
      <c r="AE16" s="17">
        <v>672</v>
      </c>
      <c r="AF16" s="20">
        <f t="shared" si="8"/>
        <v>97.470238095238102</v>
      </c>
      <c r="AG16" s="5"/>
      <c r="AH16" s="17">
        <v>40277</v>
      </c>
      <c r="AI16" s="20">
        <f t="shared" si="9"/>
        <v>2.5448767286540708</v>
      </c>
    </row>
    <row r="17" spans="1:35">
      <c r="A17" s="1">
        <f t="shared" si="2"/>
        <v>1902</v>
      </c>
      <c r="B17" s="5">
        <v>0</v>
      </c>
      <c r="C17" s="5">
        <v>13854</v>
      </c>
      <c r="D17" s="5">
        <v>8542</v>
      </c>
      <c r="E17" s="5">
        <v>0</v>
      </c>
      <c r="F17" s="5">
        <v>37846</v>
      </c>
      <c r="G17" s="5">
        <v>9975</v>
      </c>
      <c r="H17" s="5">
        <v>33859</v>
      </c>
      <c r="I17" s="5">
        <v>1536</v>
      </c>
      <c r="J17" s="5">
        <v>0</v>
      </c>
      <c r="K17" s="5">
        <v>1727</v>
      </c>
      <c r="L17" s="5">
        <v>107347</v>
      </c>
      <c r="M17" s="5">
        <f t="shared" si="1"/>
        <v>8</v>
      </c>
      <c r="P17" s="18">
        <v>13868</v>
      </c>
      <c r="Q17" s="20">
        <f t="shared" si="3"/>
        <v>99.899048168445347</v>
      </c>
      <c r="R17" s="5"/>
      <c r="S17" s="18">
        <v>51686</v>
      </c>
      <c r="T17" s="20">
        <f t="shared" si="4"/>
        <v>16.526719034167861</v>
      </c>
      <c r="U17" s="5"/>
      <c r="V17" s="18">
        <v>57688</v>
      </c>
      <c r="W17" s="20">
        <f t="shared" si="5"/>
        <v>65.604631812508671</v>
      </c>
      <c r="X17" s="5"/>
      <c r="Y17" s="17">
        <v>11629</v>
      </c>
      <c r="Z17" s="20">
        <f t="shared" si="6"/>
        <v>85.77693696792501</v>
      </c>
      <c r="AA17" s="5"/>
      <c r="AB17" s="17">
        <v>69620</v>
      </c>
      <c r="AC17" s="20">
        <f t="shared" si="7"/>
        <v>48.634013214593509</v>
      </c>
      <c r="AD17" s="5"/>
      <c r="AE17" s="17">
        <v>1551</v>
      </c>
      <c r="AF17" s="20">
        <f t="shared" si="8"/>
        <v>99.032882011605409</v>
      </c>
      <c r="AG17" s="5"/>
      <c r="AH17" s="17">
        <v>55780</v>
      </c>
      <c r="AI17" s="20">
        <f t="shared" si="9"/>
        <v>3.0960917891717461</v>
      </c>
    </row>
    <row r="18" spans="1:35">
      <c r="A18" s="1">
        <f t="shared" si="2"/>
        <v>1903</v>
      </c>
      <c r="B18" s="5">
        <v>0</v>
      </c>
      <c r="C18" s="5">
        <v>18776</v>
      </c>
      <c r="D18" s="5">
        <v>10485</v>
      </c>
      <c r="E18" s="5">
        <v>0</v>
      </c>
      <c r="F18" s="5">
        <v>47689</v>
      </c>
      <c r="G18" s="5">
        <v>14420</v>
      </c>
      <c r="H18" s="5">
        <v>39548</v>
      </c>
      <c r="I18" s="5">
        <v>3565</v>
      </c>
      <c r="J18" s="5">
        <v>24</v>
      </c>
      <c r="K18" s="5">
        <v>1571</v>
      </c>
      <c r="L18" s="5">
        <v>136093</v>
      </c>
      <c r="M18" s="5">
        <f t="shared" si="1"/>
        <v>15</v>
      </c>
      <c r="P18" s="18">
        <v>18864</v>
      </c>
      <c r="Q18" s="20">
        <f t="shared" si="3"/>
        <v>99.533502968617469</v>
      </c>
      <c r="R18" s="5"/>
      <c r="S18" s="18">
        <v>71782</v>
      </c>
      <c r="T18" s="20">
        <f t="shared" si="4"/>
        <v>14.606725920147111</v>
      </c>
      <c r="U18" s="5"/>
      <c r="V18" s="18">
        <v>76203</v>
      </c>
      <c r="W18" s="20">
        <f t="shared" si="5"/>
        <v>62.581525661719354</v>
      </c>
      <c r="X18" s="5"/>
      <c r="Y18" s="17">
        <v>14432</v>
      </c>
      <c r="Z18" s="20">
        <f t="shared" si="6"/>
        <v>99.91685144124169</v>
      </c>
      <c r="AA18" s="5"/>
      <c r="AB18" s="17">
        <v>82343</v>
      </c>
      <c r="AC18" s="20">
        <f t="shared" si="7"/>
        <v>48.028369138846045</v>
      </c>
      <c r="AD18" s="5"/>
      <c r="AE18" s="17">
        <v>3608</v>
      </c>
      <c r="AF18" s="20">
        <f t="shared" si="8"/>
        <v>98.808203991130824</v>
      </c>
      <c r="AG18" s="5"/>
      <c r="AH18" s="17">
        <v>79347</v>
      </c>
      <c r="AI18" s="20">
        <f t="shared" si="9"/>
        <v>1.9799110237312059</v>
      </c>
    </row>
    <row r="19" spans="1:35">
      <c r="A19" s="1">
        <f t="shared" si="2"/>
        <v>1904</v>
      </c>
      <c r="B19" s="5">
        <v>17</v>
      </c>
      <c r="C19" s="5">
        <v>10077</v>
      </c>
      <c r="D19" s="5">
        <v>7128</v>
      </c>
      <c r="E19" s="5">
        <v>3</v>
      </c>
      <c r="F19" s="5">
        <v>77544</v>
      </c>
      <c r="G19" s="5">
        <v>12707</v>
      </c>
      <c r="H19" s="5">
        <v>32577</v>
      </c>
      <c r="I19" s="5">
        <v>3907</v>
      </c>
      <c r="J19" s="5">
        <v>173</v>
      </c>
      <c r="K19" s="5">
        <v>871</v>
      </c>
      <c r="L19" s="5">
        <v>145141</v>
      </c>
      <c r="M19" s="5">
        <f t="shared" si="1"/>
        <v>137</v>
      </c>
      <c r="P19" s="18">
        <v>10157</v>
      </c>
      <c r="Q19" s="20">
        <f t="shared" si="3"/>
        <v>99.212365856059861</v>
      </c>
      <c r="R19" s="5"/>
      <c r="S19" s="18">
        <v>74790</v>
      </c>
      <c r="T19" s="20">
        <f t="shared" si="4"/>
        <v>9.5306859205776178</v>
      </c>
      <c r="U19" s="5"/>
      <c r="V19" s="18">
        <v>106236</v>
      </c>
      <c r="W19" s="20">
        <f t="shared" si="5"/>
        <v>72.992206031853613</v>
      </c>
      <c r="X19" s="5"/>
      <c r="Y19" s="17">
        <v>12780</v>
      </c>
      <c r="Z19" s="20">
        <f t="shared" si="6"/>
        <v>99.42879499217527</v>
      </c>
      <c r="AA19" s="5"/>
      <c r="AB19" s="17">
        <v>67757</v>
      </c>
      <c r="AC19" s="20">
        <f t="shared" si="7"/>
        <v>48.079165252298658</v>
      </c>
      <c r="AD19" s="5"/>
      <c r="AE19" s="17">
        <v>3861</v>
      </c>
      <c r="AF19" s="20">
        <f t="shared" si="8"/>
        <v>101.1914011914012</v>
      </c>
      <c r="AG19" s="5"/>
      <c r="AH19" s="17">
        <v>61029</v>
      </c>
      <c r="AI19" s="20">
        <f t="shared" si="9"/>
        <v>1.427190352127677</v>
      </c>
    </row>
    <row r="20" spans="1:35">
      <c r="A20" s="1">
        <f t="shared" si="2"/>
        <v>1905</v>
      </c>
      <c r="B20" s="5">
        <v>10</v>
      </c>
      <c r="C20" s="5">
        <v>16671</v>
      </c>
      <c r="D20" s="5">
        <v>6722</v>
      </c>
      <c r="E20" s="5">
        <v>5</v>
      </c>
      <c r="F20" s="5">
        <v>92388</v>
      </c>
      <c r="G20" s="5">
        <v>17649</v>
      </c>
      <c r="H20" s="5">
        <v>47224</v>
      </c>
      <c r="I20" s="5">
        <v>3278</v>
      </c>
      <c r="J20" s="5">
        <v>178</v>
      </c>
      <c r="K20" s="5">
        <v>690</v>
      </c>
      <c r="L20" s="5">
        <v>184897</v>
      </c>
      <c r="M20" s="5">
        <f t="shared" si="1"/>
        <v>82</v>
      </c>
      <c r="P20" s="18">
        <v>17012</v>
      </c>
      <c r="Q20" s="20">
        <f t="shared" si="3"/>
        <v>97.995532565248055</v>
      </c>
      <c r="R20" s="5"/>
      <c r="S20" s="18">
        <v>82360</v>
      </c>
      <c r="T20" s="20">
        <f t="shared" si="4"/>
        <v>8.1617289946576008</v>
      </c>
      <c r="U20" s="5"/>
      <c r="V20" s="18">
        <v>129910</v>
      </c>
      <c r="W20" s="20">
        <f t="shared" si="5"/>
        <v>71.116927103379268</v>
      </c>
      <c r="X20" s="5"/>
      <c r="Y20" s="17">
        <v>18604</v>
      </c>
      <c r="Z20" s="20">
        <f t="shared" si="6"/>
        <v>94.866695334336697</v>
      </c>
      <c r="AA20" s="5"/>
      <c r="AB20" s="17">
        <v>102437</v>
      </c>
      <c r="AC20" s="20">
        <f t="shared" si="7"/>
        <v>46.100530081903997</v>
      </c>
      <c r="AD20" s="5"/>
      <c r="AE20" s="17">
        <v>3746</v>
      </c>
      <c r="AF20" s="20">
        <f t="shared" si="8"/>
        <v>87.506673785371063</v>
      </c>
      <c r="AG20" s="5"/>
      <c r="AH20" s="17">
        <v>62284</v>
      </c>
      <c r="AI20" s="20">
        <f t="shared" si="9"/>
        <v>1.1078286558345642</v>
      </c>
    </row>
    <row r="21" spans="1:35">
      <c r="A21" s="1">
        <f t="shared" si="2"/>
        <v>1906</v>
      </c>
      <c r="B21" s="5">
        <v>130</v>
      </c>
      <c r="C21" s="5">
        <v>13461</v>
      </c>
      <c r="D21" s="5">
        <v>10279</v>
      </c>
      <c r="E21" s="5">
        <v>15</v>
      </c>
      <c r="F21" s="5">
        <v>125234</v>
      </c>
      <c r="G21" s="5">
        <v>13697</v>
      </c>
      <c r="H21" s="5">
        <v>46204</v>
      </c>
      <c r="I21" s="5">
        <v>5282</v>
      </c>
      <c r="J21" s="5">
        <v>259</v>
      </c>
      <c r="K21" s="5">
        <v>937</v>
      </c>
      <c r="L21" s="5">
        <v>215665</v>
      </c>
      <c r="M21" s="5">
        <f t="shared" si="1"/>
        <v>167</v>
      </c>
      <c r="P21" s="18">
        <v>14136</v>
      </c>
      <c r="Q21" s="20">
        <f t="shared" si="3"/>
        <v>95.224957555178264</v>
      </c>
      <c r="R21" s="5"/>
      <c r="S21" s="18">
        <v>86813</v>
      </c>
      <c r="T21" s="20">
        <f t="shared" si="4"/>
        <v>11.840392567933375</v>
      </c>
      <c r="U21" s="5"/>
      <c r="V21" s="18">
        <v>153748</v>
      </c>
      <c r="W21" s="20">
        <f t="shared" si="5"/>
        <v>81.454067695189536</v>
      </c>
      <c r="X21" s="5"/>
      <c r="Y21" s="17">
        <v>14257</v>
      </c>
      <c r="Z21" s="20">
        <f t="shared" si="6"/>
        <v>96.072104930911138</v>
      </c>
      <c r="AA21" s="5"/>
      <c r="AB21" s="17">
        <v>95835</v>
      </c>
      <c r="AC21" s="20">
        <f t="shared" si="7"/>
        <v>48.212031095111392</v>
      </c>
      <c r="AD21" s="5"/>
      <c r="AE21" s="17">
        <v>5814</v>
      </c>
      <c r="AF21" s="20">
        <f t="shared" si="8"/>
        <v>90.849673202614383</v>
      </c>
      <c r="AG21" s="5"/>
      <c r="AH21" s="17">
        <v>58141</v>
      </c>
      <c r="AI21" s="20">
        <f t="shared" si="9"/>
        <v>1.61159938769543</v>
      </c>
    </row>
    <row r="22" spans="1:35">
      <c r="A22" s="1">
        <f t="shared" si="2"/>
        <v>1907</v>
      </c>
      <c r="B22" s="5">
        <v>341</v>
      </c>
      <c r="C22" s="5">
        <v>14311</v>
      </c>
      <c r="D22" s="5">
        <v>13480</v>
      </c>
      <c r="E22" s="5">
        <v>46</v>
      </c>
      <c r="F22" s="5">
        <v>114932</v>
      </c>
      <c r="G22" s="5">
        <v>24811</v>
      </c>
      <c r="H22" s="5">
        <v>73122</v>
      </c>
      <c r="I22" s="5">
        <v>16085</v>
      </c>
      <c r="J22" s="5">
        <v>150</v>
      </c>
      <c r="K22" s="5">
        <v>1416</v>
      </c>
      <c r="L22" s="5">
        <v>258943</v>
      </c>
      <c r="M22" s="5">
        <f t="shared" si="1"/>
        <v>249</v>
      </c>
      <c r="P22" s="18">
        <v>14860</v>
      </c>
      <c r="Q22" s="20">
        <f t="shared" si="3"/>
        <v>96.305518169582768</v>
      </c>
      <c r="R22" s="5"/>
      <c r="S22" s="18">
        <v>92936</v>
      </c>
      <c r="T22" s="20">
        <f t="shared" si="4"/>
        <v>14.504605319789963</v>
      </c>
      <c r="U22" s="5"/>
      <c r="V22" s="18">
        <v>149182</v>
      </c>
      <c r="W22" s="20">
        <f t="shared" si="5"/>
        <v>77.041466128621408</v>
      </c>
      <c r="X22" s="5"/>
      <c r="Y22" s="17">
        <v>25884</v>
      </c>
      <c r="Z22" s="20">
        <f t="shared" si="6"/>
        <v>95.854581981146652</v>
      </c>
      <c r="AA22" s="5"/>
      <c r="AB22" s="17">
        <v>138033</v>
      </c>
      <c r="AC22" s="20">
        <f t="shared" si="7"/>
        <v>52.974288757036362</v>
      </c>
      <c r="AD22" s="5"/>
      <c r="AE22" s="17">
        <v>16807</v>
      </c>
      <c r="AF22" s="20">
        <f t="shared" si="8"/>
        <v>95.70417088118046</v>
      </c>
      <c r="AG22" s="5"/>
      <c r="AH22" s="17">
        <v>53425</v>
      </c>
      <c r="AI22" s="20">
        <f t="shared" si="9"/>
        <v>2.650444548432382</v>
      </c>
    </row>
    <row r="23" spans="1:35">
      <c r="A23" s="1">
        <f t="shared" si="2"/>
        <v>1908</v>
      </c>
      <c r="B23" s="5">
        <v>62</v>
      </c>
      <c r="C23" s="5">
        <v>6303</v>
      </c>
      <c r="D23" s="5">
        <v>10009</v>
      </c>
      <c r="E23" s="5">
        <v>24</v>
      </c>
      <c r="F23" s="5">
        <v>71978</v>
      </c>
      <c r="G23" s="5">
        <v>13270</v>
      </c>
      <c r="H23" s="5">
        <v>37947</v>
      </c>
      <c r="I23" s="5">
        <v>16324</v>
      </c>
      <c r="J23" s="5">
        <v>37</v>
      </c>
      <c r="K23" s="5">
        <v>527</v>
      </c>
      <c r="L23" s="5">
        <v>156711</v>
      </c>
      <c r="M23" s="5">
        <f t="shared" si="1"/>
        <v>230</v>
      </c>
      <c r="P23" s="18">
        <v>6746</v>
      </c>
      <c r="Q23" s="20">
        <f t="shared" si="3"/>
        <v>93.43314556774385</v>
      </c>
      <c r="R23" s="5"/>
      <c r="S23" s="18">
        <v>73038</v>
      </c>
      <c r="T23" s="20">
        <f t="shared" si="4"/>
        <v>13.703825405953065</v>
      </c>
      <c r="U23" s="5"/>
      <c r="V23" s="18">
        <v>103387</v>
      </c>
      <c r="W23" s="20">
        <f t="shared" si="5"/>
        <v>69.619971563155914</v>
      </c>
      <c r="X23" s="5"/>
      <c r="Y23" s="17">
        <v>13720</v>
      </c>
      <c r="Z23" s="20">
        <f t="shared" si="6"/>
        <v>96.720116618075807</v>
      </c>
      <c r="AA23" s="5"/>
      <c r="AB23" s="17">
        <v>68105</v>
      </c>
      <c r="AC23" s="20">
        <f t="shared" si="7"/>
        <v>55.71837603700169</v>
      </c>
      <c r="AD23" s="5"/>
      <c r="AE23" s="17">
        <v>17111</v>
      </c>
      <c r="AF23" s="20">
        <f t="shared" si="8"/>
        <v>95.400619484542105</v>
      </c>
      <c r="AG23" s="5"/>
      <c r="AH23" s="17">
        <v>32789</v>
      </c>
      <c r="AI23" s="20">
        <f t="shared" si="9"/>
        <v>1.6072463326115465</v>
      </c>
    </row>
    <row r="24" spans="1:35">
      <c r="A24" s="1">
        <f t="shared" si="2"/>
        <v>1909</v>
      </c>
      <c r="B24" s="5">
        <v>50</v>
      </c>
      <c r="C24" s="5">
        <v>11202</v>
      </c>
      <c r="D24" s="5">
        <v>7781</v>
      </c>
      <c r="E24" s="5">
        <v>5</v>
      </c>
      <c r="F24" s="5">
        <v>39150</v>
      </c>
      <c r="G24" s="5">
        <v>14595</v>
      </c>
      <c r="H24" s="5">
        <v>37770</v>
      </c>
      <c r="I24" s="5">
        <v>9099</v>
      </c>
      <c r="J24" s="5">
        <v>70</v>
      </c>
      <c r="K24" s="5">
        <v>591</v>
      </c>
      <c r="L24" s="5">
        <v>120460</v>
      </c>
      <c r="M24" s="5">
        <f t="shared" si="1"/>
        <v>147</v>
      </c>
      <c r="P24" s="18">
        <v>11687</v>
      </c>
      <c r="Q24" s="20">
        <f t="shared" si="3"/>
        <v>95.850089843415759</v>
      </c>
      <c r="R24" s="5"/>
      <c r="S24" s="18">
        <v>58534</v>
      </c>
      <c r="T24" s="20">
        <f t="shared" si="4"/>
        <v>13.293128779854444</v>
      </c>
      <c r="U24" s="5"/>
      <c r="V24" s="18">
        <v>57551</v>
      </c>
      <c r="W24" s="20">
        <f t="shared" si="5"/>
        <v>68.026619867595699</v>
      </c>
      <c r="X24" s="5"/>
      <c r="Y24" s="17">
        <v>15254</v>
      </c>
      <c r="Z24" s="20">
        <f t="shared" si="6"/>
        <v>95.679821686115119</v>
      </c>
      <c r="AA24" s="5"/>
      <c r="AB24" s="17">
        <v>77565</v>
      </c>
      <c r="AC24" s="20">
        <f t="shared" si="7"/>
        <v>48.694643202475341</v>
      </c>
      <c r="AD24" s="5"/>
      <c r="AE24" s="17">
        <v>10038</v>
      </c>
      <c r="AF24" s="20">
        <f t="shared" si="8"/>
        <v>90.645546921697544</v>
      </c>
      <c r="AG24" s="5"/>
      <c r="AH24" s="17">
        <v>34996</v>
      </c>
      <c r="AI24" s="20">
        <f t="shared" si="9"/>
        <v>1.6887644302205966</v>
      </c>
    </row>
    <row r="25" spans="1:35">
      <c r="A25" s="1">
        <f t="shared" si="2"/>
        <v>1910</v>
      </c>
      <c r="B25" s="5">
        <v>52</v>
      </c>
      <c r="C25" s="5">
        <v>14999</v>
      </c>
      <c r="D25" s="5">
        <v>10016</v>
      </c>
      <c r="E25" s="5">
        <v>3</v>
      </c>
      <c r="F25" s="5">
        <v>59824</v>
      </c>
      <c r="G25" s="5">
        <v>21676</v>
      </c>
      <c r="H25" s="5">
        <v>63635</v>
      </c>
      <c r="I25" s="5">
        <v>14768</v>
      </c>
      <c r="J25" s="5">
        <v>102</v>
      </c>
      <c r="K25" s="5">
        <v>1398</v>
      </c>
      <c r="L25" s="5">
        <v>186792</v>
      </c>
      <c r="M25" s="5">
        <f>L25-SUM(B25:K25)</f>
        <v>319</v>
      </c>
      <c r="P25" s="18">
        <v>15736</v>
      </c>
      <c r="Q25" s="20">
        <f t="shared" si="3"/>
        <v>95.316471784443308</v>
      </c>
      <c r="R25" s="5"/>
      <c r="S25" s="18">
        <v>71380</v>
      </c>
      <c r="T25" s="20">
        <f t="shared" si="4"/>
        <v>14.031941720369851</v>
      </c>
      <c r="U25" s="5"/>
      <c r="V25" s="18">
        <v>84260</v>
      </c>
      <c r="W25" s="20">
        <f t="shared" si="5"/>
        <v>70.999287918347974</v>
      </c>
      <c r="X25" s="5"/>
      <c r="Y25" s="17">
        <v>22714</v>
      </c>
      <c r="Z25" s="20">
        <f t="shared" si="6"/>
        <v>95.430131196618831</v>
      </c>
      <c r="AA25" s="5"/>
      <c r="AB25" s="17">
        <v>128348</v>
      </c>
      <c r="AC25" s="20">
        <f t="shared" si="7"/>
        <v>49.580047994514914</v>
      </c>
      <c r="AD25" s="5"/>
      <c r="AE25" s="17">
        <v>17294</v>
      </c>
      <c r="AF25" s="20">
        <f t="shared" si="8"/>
        <v>85.393778188967275</v>
      </c>
      <c r="AG25" s="5"/>
      <c r="AH25" s="17">
        <v>52037</v>
      </c>
      <c r="AI25" s="20">
        <f t="shared" si="9"/>
        <v>2.6865499548398257</v>
      </c>
    </row>
    <row r="26" spans="1:35">
      <c r="A26" s="1">
        <f t="shared" si="2"/>
        <v>1911</v>
      </c>
      <c r="B26" s="5">
        <v>152</v>
      </c>
      <c r="C26" s="5">
        <v>8942</v>
      </c>
      <c r="D26" s="5">
        <v>8779</v>
      </c>
      <c r="E26" s="5">
        <v>29</v>
      </c>
      <c r="F26" s="5">
        <v>65472</v>
      </c>
      <c r="G26" s="5">
        <v>16210</v>
      </c>
      <c r="H26" s="5">
        <v>40193</v>
      </c>
      <c r="I26" s="5">
        <v>17581</v>
      </c>
      <c r="J26" s="5">
        <v>196</v>
      </c>
      <c r="K26" s="5">
        <v>730</v>
      </c>
      <c r="L26" s="5">
        <v>158721</v>
      </c>
      <c r="M26" s="5">
        <f t="shared" ref="M26:M30" si="10">L26-SUM(B26:K26)</f>
        <v>437</v>
      </c>
      <c r="P26" s="18">
        <v>9779</v>
      </c>
      <c r="Q26" s="20">
        <f t="shared" si="3"/>
        <v>91.440842621944981</v>
      </c>
      <c r="R26" s="5"/>
      <c r="S26" s="18">
        <v>66471</v>
      </c>
      <c r="T26" s="20">
        <f t="shared" si="4"/>
        <v>13.207263317837855</v>
      </c>
      <c r="U26" s="5"/>
      <c r="V26" s="18">
        <v>91223</v>
      </c>
      <c r="W26" s="20">
        <f t="shared" si="5"/>
        <v>71.771373447485828</v>
      </c>
      <c r="X26" s="5"/>
      <c r="Y26" s="17">
        <v>17027</v>
      </c>
      <c r="Z26" s="20">
        <f t="shared" si="6"/>
        <v>95.201738415457797</v>
      </c>
      <c r="AA26" s="5"/>
      <c r="AB26" s="17">
        <v>71446</v>
      </c>
      <c r="AC26" s="20">
        <f t="shared" si="7"/>
        <v>56.256473420485399</v>
      </c>
      <c r="AD26" s="5"/>
      <c r="AE26" s="17">
        <v>18721</v>
      </c>
      <c r="AF26" s="20">
        <f t="shared" si="8"/>
        <v>93.910581699695527</v>
      </c>
      <c r="AG26" s="5"/>
      <c r="AH26" s="17">
        <v>45859</v>
      </c>
      <c r="AI26" s="20">
        <f t="shared" si="9"/>
        <v>1.5918358446542664</v>
      </c>
    </row>
    <row r="27" spans="1:35">
      <c r="A27" s="1">
        <f t="shared" si="2"/>
        <v>1912</v>
      </c>
      <c r="B27" s="5">
        <v>250</v>
      </c>
      <c r="C27" s="5">
        <v>5709</v>
      </c>
      <c r="D27" s="5">
        <v>11031</v>
      </c>
      <c r="E27" s="5">
        <v>9</v>
      </c>
      <c r="F27" s="5">
        <v>58389</v>
      </c>
      <c r="G27" s="5">
        <v>13756</v>
      </c>
      <c r="H27" s="5">
        <v>51244</v>
      </c>
      <c r="I27" s="5">
        <v>21101</v>
      </c>
      <c r="J27" s="5">
        <v>384</v>
      </c>
      <c r="K27" s="5">
        <v>414</v>
      </c>
      <c r="L27" s="5">
        <v>162395</v>
      </c>
      <c r="M27" s="5">
        <f t="shared" si="10"/>
        <v>108</v>
      </c>
      <c r="P27" s="18">
        <v>6641</v>
      </c>
      <c r="Q27" s="20">
        <f t="shared" si="3"/>
        <v>85.965968980575212</v>
      </c>
      <c r="R27" s="5"/>
      <c r="S27" s="18">
        <v>65343</v>
      </c>
      <c r="T27" s="20">
        <f t="shared" si="4"/>
        <v>16.881685873008585</v>
      </c>
      <c r="U27" s="5"/>
      <c r="V27" s="18">
        <v>80595</v>
      </c>
      <c r="W27" s="20">
        <f t="shared" si="5"/>
        <v>72.447422296668535</v>
      </c>
      <c r="X27" s="5"/>
      <c r="Y27" s="17">
        <v>14078</v>
      </c>
      <c r="Z27" s="20">
        <f t="shared" si="6"/>
        <v>97.71274328739878</v>
      </c>
      <c r="AA27" s="5"/>
      <c r="AB27" s="17">
        <v>85163</v>
      </c>
      <c r="AC27" s="20">
        <f t="shared" si="7"/>
        <v>60.171670796002957</v>
      </c>
      <c r="AD27" s="5"/>
      <c r="AE27" s="17">
        <v>22558</v>
      </c>
      <c r="AF27" s="20">
        <f t="shared" si="8"/>
        <v>93.54109406862311</v>
      </c>
      <c r="AG27" s="5"/>
      <c r="AH27" s="17">
        <v>31601</v>
      </c>
      <c r="AI27" s="20">
        <f t="shared" si="9"/>
        <v>1.3100851238884845</v>
      </c>
    </row>
    <row r="28" spans="1:35">
      <c r="A28" s="1">
        <f t="shared" si="2"/>
        <v>1913</v>
      </c>
      <c r="B28" s="5">
        <v>909</v>
      </c>
      <c r="C28" s="5">
        <v>11156</v>
      </c>
      <c r="D28" s="5">
        <v>17857</v>
      </c>
      <c r="E28" s="5">
        <v>30</v>
      </c>
      <c r="F28" s="5">
        <v>74033</v>
      </c>
      <c r="G28" s="5">
        <v>23873</v>
      </c>
      <c r="H28" s="5">
        <v>112345</v>
      </c>
      <c r="I28" s="5">
        <v>48472</v>
      </c>
      <c r="J28" s="5">
        <v>1074</v>
      </c>
      <c r="K28" s="5">
        <v>892</v>
      </c>
      <c r="L28" s="5">
        <v>291040</v>
      </c>
      <c r="M28" s="5">
        <f t="shared" si="10"/>
        <v>399</v>
      </c>
      <c r="P28" s="18">
        <v>12756</v>
      </c>
      <c r="Q28" s="20">
        <f t="shared" si="3"/>
        <v>87.456883035434302</v>
      </c>
      <c r="R28" s="5"/>
      <c r="S28" s="18">
        <v>80865</v>
      </c>
      <c r="T28" s="20">
        <f t="shared" si="4"/>
        <v>22.082483150930564</v>
      </c>
      <c r="U28" s="5"/>
      <c r="V28" s="18">
        <v>101330</v>
      </c>
      <c r="W28" s="20">
        <f t="shared" si="5"/>
        <v>73.061284910687846</v>
      </c>
      <c r="X28" s="5"/>
      <c r="Y28" s="17">
        <v>24647</v>
      </c>
      <c r="Z28" s="20">
        <f t="shared" si="6"/>
        <v>96.859658376272975</v>
      </c>
      <c r="AA28" s="5"/>
      <c r="AB28" s="17">
        <v>174365</v>
      </c>
      <c r="AC28" s="20">
        <f t="shared" si="7"/>
        <v>64.430935107389672</v>
      </c>
      <c r="AD28" s="5"/>
      <c r="AE28" s="17">
        <v>51472</v>
      </c>
      <c r="AF28" s="20">
        <f t="shared" si="8"/>
        <v>94.171588436431463</v>
      </c>
      <c r="AG28" s="5"/>
      <c r="AH28" s="17">
        <v>38737</v>
      </c>
      <c r="AI28" s="20">
        <f t="shared" si="9"/>
        <v>2.3027080052662829</v>
      </c>
    </row>
    <row r="29" spans="1:35">
      <c r="A29" s="1">
        <f t="shared" si="2"/>
        <v>1914</v>
      </c>
      <c r="B29" s="5">
        <v>872</v>
      </c>
      <c r="C29" s="5">
        <v>10968</v>
      </c>
      <c r="D29" s="5">
        <v>9889</v>
      </c>
      <c r="E29" s="5">
        <v>63</v>
      </c>
      <c r="F29" s="5">
        <v>102638</v>
      </c>
      <c r="G29" s="5">
        <v>20808</v>
      </c>
      <c r="H29" s="5">
        <v>66278</v>
      </c>
      <c r="I29" s="5">
        <v>40241</v>
      </c>
      <c r="J29" s="5">
        <v>2543</v>
      </c>
      <c r="K29" s="5">
        <v>743</v>
      </c>
      <c r="L29" s="5">
        <v>255660</v>
      </c>
      <c r="M29" s="5">
        <f t="shared" si="10"/>
        <v>617</v>
      </c>
      <c r="P29" s="18">
        <v>12805</v>
      </c>
      <c r="Q29" s="20">
        <f t="shared" si="3"/>
        <v>85.654041390082</v>
      </c>
      <c r="R29" s="5"/>
      <c r="S29" s="18">
        <v>79871</v>
      </c>
      <c r="T29" s="20">
        <f t="shared" si="4"/>
        <v>12.381214708717808</v>
      </c>
      <c r="U29" s="5"/>
      <c r="V29" s="18">
        <v>138051</v>
      </c>
      <c r="W29" s="20">
        <f t="shared" si="5"/>
        <v>74.347885926215667</v>
      </c>
      <c r="X29" s="5"/>
      <c r="Y29" s="17">
        <v>21584</v>
      </c>
      <c r="Z29" s="20">
        <f t="shared" si="6"/>
        <v>96.404744255003706</v>
      </c>
      <c r="AA29" s="5"/>
      <c r="AB29" s="17">
        <v>122657</v>
      </c>
      <c r="AC29" s="20">
        <f t="shared" si="7"/>
        <v>54.035236472439401</v>
      </c>
      <c r="AD29" s="5"/>
      <c r="AE29" s="17">
        <v>44957</v>
      </c>
      <c r="AF29" s="20">
        <f t="shared" si="8"/>
        <v>89.509976199479496</v>
      </c>
      <c r="AG29" s="5"/>
      <c r="AH29" s="17">
        <v>36053</v>
      </c>
      <c r="AI29" s="20">
        <f t="shared" si="9"/>
        <v>2.0608548525781489</v>
      </c>
    </row>
    <row r="30" spans="1:35">
      <c r="A30" s="1">
        <f t="shared" si="2"/>
        <v>1915</v>
      </c>
      <c r="B30" s="5">
        <v>41</v>
      </c>
      <c r="C30" s="5">
        <v>1650</v>
      </c>
      <c r="D30" s="5">
        <v>905</v>
      </c>
      <c r="E30" s="5">
        <v>14</v>
      </c>
      <c r="F30" s="5">
        <v>14496</v>
      </c>
      <c r="G30" s="5">
        <v>2218</v>
      </c>
      <c r="H30" s="5">
        <v>4486</v>
      </c>
      <c r="I30" s="5">
        <v>2030</v>
      </c>
      <c r="J30" s="5">
        <v>158</v>
      </c>
      <c r="K30" s="5">
        <v>121</v>
      </c>
      <c r="L30" s="5">
        <v>26187</v>
      </c>
      <c r="M30" s="5">
        <f t="shared" si="10"/>
        <v>68</v>
      </c>
      <c r="P30" s="18">
        <v>3472</v>
      </c>
      <c r="Q30" s="20">
        <f t="shared" si="3"/>
        <v>47.523041474654377</v>
      </c>
      <c r="R30" s="5"/>
      <c r="S30" s="18">
        <v>20729</v>
      </c>
      <c r="T30" s="20">
        <f t="shared" si="4"/>
        <v>4.3658642481547592</v>
      </c>
      <c r="U30" s="5"/>
      <c r="V30" s="18">
        <v>26497</v>
      </c>
      <c r="W30" s="20">
        <f t="shared" si="5"/>
        <v>54.708080160018113</v>
      </c>
      <c r="X30" s="5"/>
      <c r="Y30" s="17">
        <v>2638</v>
      </c>
      <c r="Z30" s="20">
        <f t="shared" si="6"/>
        <v>84.078847611827143</v>
      </c>
      <c r="AA30" s="5"/>
      <c r="AB30" s="17">
        <v>9065</v>
      </c>
      <c r="AC30" s="20">
        <f t="shared" si="7"/>
        <v>49.487038058466631</v>
      </c>
      <c r="AD30" s="5"/>
      <c r="AE30" s="17">
        <v>4459</v>
      </c>
      <c r="AF30" s="20">
        <f t="shared" si="8"/>
        <v>45.525902668759812</v>
      </c>
      <c r="AG30" s="5"/>
      <c r="AH30" s="17">
        <v>24263</v>
      </c>
      <c r="AI30" s="20">
        <f t="shared" si="9"/>
        <v>0.49870172690928577</v>
      </c>
    </row>
    <row r="31" spans="1:35">
      <c r="A31" s="1">
        <f t="shared" si="2"/>
        <v>1916</v>
      </c>
      <c r="B31" s="5">
        <v>44</v>
      </c>
      <c r="C31" s="5">
        <v>3834</v>
      </c>
      <c r="D31" s="5">
        <v>63</v>
      </c>
      <c r="E31" s="5">
        <v>2</v>
      </c>
      <c r="F31" s="5">
        <v>2138</v>
      </c>
      <c r="G31" s="5">
        <v>136</v>
      </c>
      <c r="H31" s="5">
        <v>277</v>
      </c>
      <c r="I31" s="5">
        <v>1026</v>
      </c>
      <c r="J31" s="5">
        <v>2</v>
      </c>
      <c r="K31" s="5">
        <v>267</v>
      </c>
      <c r="L31" s="5">
        <v>7842</v>
      </c>
      <c r="M31" s="5">
        <f>L31-SUM(B31:K31)</f>
        <v>53</v>
      </c>
      <c r="P31" s="18">
        <v>5649</v>
      </c>
      <c r="Q31" s="20">
        <f t="shared" si="3"/>
        <v>67.870419543281997</v>
      </c>
      <c r="R31" s="5"/>
      <c r="S31" s="18">
        <v>11555</v>
      </c>
      <c r="T31" s="20">
        <f t="shared" si="4"/>
        <v>0.54521852012115968</v>
      </c>
      <c r="U31" s="5"/>
      <c r="V31" s="18">
        <v>15108</v>
      </c>
      <c r="W31" s="20">
        <f t="shared" si="5"/>
        <v>14.151442944135557</v>
      </c>
      <c r="X31" s="5"/>
      <c r="Y31" s="17">
        <v>599</v>
      </c>
      <c r="Z31" s="20">
        <f t="shared" si="6"/>
        <v>22.70450751252087</v>
      </c>
      <c r="AA31" s="5"/>
      <c r="AB31" s="17">
        <v>4502</v>
      </c>
      <c r="AC31" s="20">
        <f t="shared" si="7"/>
        <v>6.1528209684584629</v>
      </c>
      <c r="AD31" s="5"/>
      <c r="AE31" s="17">
        <v>4858</v>
      </c>
      <c r="AF31" s="20">
        <f t="shared" si="8"/>
        <v>21.119802387813916</v>
      </c>
      <c r="AG31" s="5"/>
      <c r="AH31" s="17">
        <v>19172</v>
      </c>
      <c r="AI31" s="20">
        <f t="shared" si="9"/>
        <v>1.3926559566033798</v>
      </c>
    </row>
    <row r="32" spans="1:35">
      <c r="A32" s="1">
        <v>1917</v>
      </c>
      <c r="B32" s="5">
        <v>103</v>
      </c>
      <c r="C32" s="5">
        <v>3745</v>
      </c>
      <c r="D32" s="5">
        <v>39</v>
      </c>
      <c r="E32" s="5">
        <v>11</v>
      </c>
      <c r="F32" s="5">
        <v>6801</v>
      </c>
      <c r="G32" s="5">
        <v>73</v>
      </c>
      <c r="H32" s="5">
        <v>360</v>
      </c>
      <c r="I32" s="5">
        <v>1006</v>
      </c>
      <c r="J32" s="5">
        <v>7</v>
      </c>
      <c r="K32" s="5">
        <v>455</v>
      </c>
      <c r="L32" s="5">
        <v>12716</v>
      </c>
      <c r="M32" s="5">
        <f>L32-SUM(B32:K32)</f>
        <v>116</v>
      </c>
      <c r="P32" s="18">
        <v>202876</v>
      </c>
      <c r="Q32" s="5">
        <f t="shared" si="3"/>
        <v>1.8459551647311658</v>
      </c>
      <c r="R32" s="5"/>
      <c r="S32" s="18">
        <v>1079209</v>
      </c>
      <c r="T32" s="5">
        <f t="shared" si="4"/>
        <v>3.6137578541320541E-3</v>
      </c>
      <c r="U32" s="5"/>
      <c r="V32" s="18">
        <v>1527246</v>
      </c>
      <c r="W32" s="5">
        <f t="shared" si="5"/>
        <v>0.44531136437744806</v>
      </c>
      <c r="X32" s="5"/>
      <c r="Y32" s="17">
        <v>255831</v>
      </c>
      <c r="Z32" s="5">
        <f t="shared" si="6"/>
        <v>2.8534462203564072E-2</v>
      </c>
      <c r="AA32" s="5"/>
      <c r="AB32" s="17">
        <v>1416262</v>
      </c>
      <c r="AC32" s="5">
        <f t="shared" si="7"/>
        <v>2.5419025575776234E-2</v>
      </c>
      <c r="AD32" s="5"/>
      <c r="AE32" s="17">
        <v>230601</v>
      </c>
      <c r="AF32" s="5">
        <f t="shared" si="8"/>
        <v>0.43625136057519265</v>
      </c>
      <c r="AG32" s="5"/>
      <c r="AH32" s="17">
        <v>781991</v>
      </c>
      <c r="AI32" s="20">
        <f t="shared" si="9"/>
        <v>5.8184812868690303E-2</v>
      </c>
    </row>
    <row r="33" spans="1:35">
      <c r="P33" s="19">
        <f>SUM(P14:P31)-P32</f>
        <v>0</v>
      </c>
      <c r="Q33" s="5"/>
      <c r="R33" s="5"/>
      <c r="S33" s="19">
        <f>SUM(S14:S31)-S32</f>
        <v>0</v>
      </c>
      <c r="T33" s="5"/>
      <c r="U33" s="5"/>
      <c r="V33" s="19">
        <f>SUM(V14:V31)-V32</f>
        <v>0</v>
      </c>
      <c r="W33" s="5"/>
      <c r="X33" s="5"/>
      <c r="Y33" s="19">
        <f>SUM(Y14:Y31)-Y32</f>
        <v>0</v>
      </c>
      <c r="Z33" s="5"/>
      <c r="AA33" s="5"/>
      <c r="AB33" s="19">
        <f>SUM(AB14:AB31)-AB32</f>
        <v>0</v>
      </c>
      <c r="AC33" s="5"/>
      <c r="AD33" s="5"/>
      <c r="AE33" s="19">
        <f>SUM(AE14:AE31)-AE32</f>
        <v>-100</v>
      </c>
      <c r="AF33" s="5"/>
      <c r="AG33" s="5"/>
      <c r="AH33" s="19">
        <f>SUM(AH14:AH31)-AH32</f>
        <v>0</v>
      </c>
      <c r="AI33" s="5"/>
    </row>
    <row r="34" spans="1:35">
      <c r="A34" t="s">
        <v>85</v>
      </c>
      <c r="B34" s="5">
        <f>SUM(B14:B16)</f>
        <v>1</v>
      </c>
      <c r="C34" s="5">
        <f t="shared" ref="C34:M34" si="11">SUM(C14:C16)</f>
        <v>28529</v>
      </c>
      <c r="D34" s="5">
        <f t="shared" si="11"/>
        <v>16375</v>
      </c>
      <c r="E34" s="5">
        <f t="shared" si="11"/>
        <v>3</v>
      </c>
      <c r="F34" s="5">
        <f t="shared" si="11"/>
        <v>98946</v>
      </c>
      <c r="G34" s="5">
        <f t="shared" si="11"/>
        <v>25940</v>
      </c>
      <c r="H34" s="5">
        <f t="shared" si="11"/>
        <v>59492</v>
      </c>
      <c r="I34" s="5">
        <f t="shared" si="11"/>
        <v>3477</v>
      </c>
      <c r="J34" s="5">
        <f t="shared" si="11"/>
        <v>41</v>
      </c>
      <c r="K34" s="5">
        <f t="shared" si="11"/>
        <v>3896</v>
      </c>
      <c r="L34" s="5">
        <f t="shared" si="11"/>
        <v>237026</v>
      </c>
      <c r="M34" s="5">
        <f t="shared" si="11"/>
        <v>326</v>
      </c>
    </row>
    <row r="35" spans="1:35">
      <c r="A35" t="s">
        <v>82</v>
      </c>
      <c r="B35">
        <f>100*B34/$L34</f>
        <v>4.218946444693831E-4</v>
      </c>
      <c r="C35">
        <f t="shared" ref="C35:M35" si="12">100*C34/$L34</f>
        <v>12.03623231206703</v>
      </c>
      <c r="D35">
        <f t="shared" si="12"/>
        <v>6.9085248031861486</v>
      </c>
      <c r="E35">
        <f t="shared" si="12"/>
        <v>1.2656839334081493E-3</v>
      </c>
      <c r="F35">
        <f t="shared" si="12"/>
        <v>41.74478749166758</v>
      </c>
      <c r="G35">
        <f t="shared" si="12"/>
        <v>10.943947077535798</v>
      </c>
      <c r="H35">
        <f t="shared" si="12"/>
        <v>25.099356188772539</v>
      </c>
      <c r="I35">
        <f t="shared" si="12"/>
        <v>1.4669276788200452</v>
      </c>
      <c r="J35">
        <f t="shared" si="12"/>
        <v>1.7297680423244706E-2</v>
      </c>
      <c r="K35">
        <f t="shared" si="12"/>
        <v>1.6437015348527166</v>
      </c>
      <c r="L35">
        <f t="shared" si="12"/>
        <v>100</v>
      </c>
      <c r="M35">
        <f t="shared" si="12"/>
        <v>0.1375376540970189</v>
      </c>
    </row>
    <row r="38" spans="1:35">
      <c r="A38" t="s">
        <v>86</v>
      </c>
    </row>
    <row r="40" spans="1:35">
      <c r="A40" s="11" t="s">
        <v>87</v>
      </c>
      <c r="B40" s="11" t="s">
        <v>70</v>
      </c>
      <c r="C40" s="11" t="s">
        <v>71</v>
      </c>
      <c r="D40" s="11" t="s">
        <v>72</v>
      </c>
      <c r="E40" s="11" t="s">
        <v>73</v>
      </c>
      <c r="F40" s="11" t="s">
        <v>74</v>
      </c>
      <c r="G40" s="11" t="s">
        <v>75</v>
      </c>
      <c r="H40" s="11" t="s">
        <v>76</v>
      </c>
      <c r="I40" s="11" t="s">
        <v>77</v>
      </c>
      <c r="J40" s="11" t="s">
        <v>78</v>
      </c>
      <c r="K40" s="11" t="s">
        <v>79</v>
      </c>
      <c r="L40" s="11" t="s">
        <v>80</v>
      </c>
      <c r="M40" s="11" t="s">
        <v>81</v>
      </c>
      <c r="O40" s="11" t="s">
        <v>174</v>
      </c>
    </row>
    <row r="41" spans="1:35">
      <c r="A41" s="1">
        <v>1896</v>
      </c>
      <c r="B41" s="5">
        <f t="shared" ref="B41:M41" si="13">(B11+B12)/2</f>
        <v>0.17322361259946167</v>
      </c>
      <c r="C41" s="5">
        <f t="shared" si="13"/>
        <v>4941.8964438500416</v>
      </c>
      <c r="D41" s="5">
        <f t="shared" si="13"/>
        <v>2836.5366563161847</v>
      </c>
      <c r="E41" s="5">
        <f t="shared" si="13"/>
        <v>0.51967083779838497</v>
      </c>
      <c r="F41" s="5">
        <f t="shared" si="13"/>
        <v>17139.783572266333</v>
      </c>
      <c r="G41" s="5">
        <f t="shared" si="13"/>
        <v>4493.4205108300348</v>
      </c>
      <c r="H41" s="5">
        <f t="shared" si="13"/>
        <v>10305.419160767173</v>
      </c>
      <c r="I41" s="5">
        <f t="shared" si="13"/>
        <v>602.29850100832823</v>
      </c>
      <c r="J41" s="5">
        <f t="shared" si="13"/>
        <v>7.1021681165779267</v>
      </c>
      <c r="K41" s="5">
        <f t="shared" si="13"/>
        <v>674.8791946875026</v>
      </c>
      <c r="L41" s="5">
        <f t="shared" si="13"/>
        <v>41058.5</v>
      </c>
      <c r="M41" s="5">
        <f t="shared" si="13"/>
        <v>56.470897707424228</v>
      </c>
      <c r="O41" s="5">
        <f>SUM(B41:K41) +M41 -L41</f>
        <v>0</v>
      </c>
    </row>
    <row r="42" spans="1:35">
      <c r="A42" s="1">
        <f>A41+1</f>
        <v>1897</v>
      </c>
      <c r="B42" s="5">
        <f t="shared" ref="B42:K42" si="14">(B12+B13)/2</f>
        <v>0.13613485440415818</v>
      </c>
      <c r="C42" s="5">
        <f t="shared" si="14"/>
        <v>3883.7912612962291</v>
      </c>
      <c r="D42" s="5">
        <f t="shared" si="14"/>
        <v>2229.2082408680903</v>
      </c>
      <c r="E42" s="5">
        <f t="shared" si="14"/>
        <v>0.40840456321247454</v>
      </c>
      <c r="F42" s="5">
        <f t="shared" si="14"/>
        <v>13469.999303873836</v>
      </c>
      <c r="G42" s="5">
        <f t="shared" si="14"/>
        <v>3531.3381232438633</v>
      </c>
      <c r="H42" s="5">
        <f t="shared" si="14"/>
        <v>8098.9347582121791</v>
      </c>
      <c r="I42" s="5">
        <f t="shared" si="14"/>
        <v>473.34088876325808</v>
      </c>
      <c r="J42" s="5">
        <f t="shared" si="14"/>
        <v>5.5815290305704854</v>
      </c>
      <c r="K42" s="5">
        <f t="shared" si="14"/>
        <v>530.38139275860033</v>
      </c>
      <c r="L42" s="5">
        <f t="shared" ref="L42:M61" si="15">(L12+L13)/2</f>
        <v>32267.5</v>
      </c>
      <c r="M42" s="5">
        <f t="shared" si="15"/>
        <v>44.379962535755112</v>
      </c>
      <c r="O42" s="5">
        <f t="shared" ref="O42:O62" si="16">SUM(B42:K42) +M42 -L42</f>
        <v>0</v>
      </c>
    </row>
    <row r="43" spans="1:35">
      <c r="A43" s="1">
        <f t="shared" ref="A43:A60" si="17">A42+1</f>
        <v>1898</v>
      </c>
      <c r="B43" s="5">
        <f t="shared" ref="B43:K43" si="18">(B13+B14)/2</f>
        <v>7.2890737724975313E-2</v>
      </c>
      <c r="C43" s="5">
        <f t="shared" si="18"/>
        <v>5103.4998565558208</v>
      </c>
      <c r="D43" s="5">
        <f t="shared" si="18"/>
        <v>3885.0858302464708</v>
      </c>
      <c r="E43" s="5">
        <f t="shared" si="18"/>
        <v>0.71867221317492591</v>
      </c>
      <c r="F43" s="5">
        <f t="shared" si="18"/>
        <v>19349.746934935407</v>
      </c>
      <c r="G43" s="5">
        <f t="shared" si="18"/>
        <v>5309.7857365858599</v>
      </c>
      <c r="H43" s="5">
        <f t="shared" si="18"/>
        <v>12094.915768734232</v>
      </c>
      <c r="I43" s="5">
        <f t="shared" si="18"/>
        <v>1081.9410950697393</v>
      </c>
      <c r="J43" s="5">
        <f t="shared" si="18"/>
        <v>17.488520246723986</v>
      </c>
      <c r="K43" s="5">
        <f t="shared" si="18"/>
        <v>789.98231417650391</v>
      </c>
      <c r="L43" s="5">
        <f t="shared" si="15"/>
        <v>47768</v>
      </c>
      <c r="M43" s="5">
        <f t="shared" si="15"/>
        <v>134.76238049834137</v>
      </c>
      <c r="O43" s="5">
        <f t="shared" si="16"/>
        <v>0</v>
      </c>
    </row>
    <row r="44" spans="1:35">
      <c r="A44" s="1">
        <f t="shared" si="17"/>
        <v>1899</v>
      </c>
      <c r="B44" s="5">
        <f t="shared" ref="B44:K44" si="19">(B14+B15)/2</f>
        <v>0.5</v>
      </c>
      <c r="C44" s="5">
        <f t="shared" si="19"/>
        <v>9281.5</v>
      </c>
      <c r="D44" s="5">
        <f t="shared" si="19"/>
        <v>5366</v>
      </c>
      <c r="E44" s="5">
        <f t="shared" si="19"/>
        <v>1.5</v>
      </c>
      <c r="F44" s="5">
        <f t="shared" si="19"/>
        <v>30643</v>
      </c>
      <c r="G44" s="5">
        <f t="shared" si="19"/>
        <v>8567.5</v>
      </c>
      <c r="H44" s="5">
        <f t="shared" si="19"/>
        <v>19008.5</v>
      </c>
      <c r="I44" s="5">
        <f t="shared" si="19"/>
        <v>1411</v>
      </c>
      <c r="J44" s="5">
        <f t="shared" si="19"/>
        <v>14.5</v>
      </c>
      <c r="K44" s="5">
        <f t="shared" si="19"/>
        <v>1435.5</v>
      </c>
      <c r="L44" s="5">
        <f t="shared" si="15"/>
        <v>75884.5</v>
      </c>
      <c r="M44" s="5">
        <f t="shared" si="15"/>
        <v>155</v>
      </c>
      <c r="O44" s="5">
        <f t="shared" si="16"/>
        <v>0</v>
      </c>
    </row>
    <row r="45" spans="1:35">
      <c r="A45" s="1">
        <f t="shared" si="17"/>
        <v>1900</v>
      </c>
      <c r="B45" s="5">
        <f t="shared" ref="B45:K45" si="20">(B15+B16)/2</f>
        <v>0.5</v>
      </c>
      <c r="C45" s="5">
        <f t="shared" si="20"/>
        <v>11240.5</v>
      </c>
      <c r="D45" s="5">
        <f t="shared" si="20"/>
        <v>5496</v>
      </c>
      <c r="E45" s="5">
        <f t="shared" si="20"/>
        <v>1</v>
      </c>
      <c r="F45" s="5">
        <f t="shared" si="20"/>
        <v>37335.5</v>
      </c>
      <c r="G45" s="5">
        <f t="shared" si="20"/>
        <v>9551</v>
      </c>
      <c r="H45" s="5">
        <f t="shared" si="20"/>
        <v>21987.5</v>
      </c>
      <c r="I45" s="5">
        <f t="shared" si="20"/>
        <v>910</v>
      </c>
      <c r="J45" s="5">
        <f t="shared" si="20"/>
        <v>6</v>
      </c>
      <c r="K45" s="5">
        <f t="shared" si="20"/>
        <v>1442</v>
      </c>
      <c r="L45" s="5">
        <f t="shared" si="15"/>
        <v>88022</v>
      </c>
      <c r="M45" s="5">
        <f t="shared" si="15"/>
        <v>52</v>
      </c>
      <c r="O45" s="5">
        <f t="shared" si="16"/>
        <v>0</v>
      </c>
    </row>
    <row r="46" spans="1:35">
      <c r="A46" s="1">
        <f t="shared" si="17"/>
        <v>1901</v>
      </c>
      <c r="B46" s="5">
        <f t="shared" ref="B46:K46" si="21">(B16+B17)/2</f>
        <v>0</v>
      </c>
      <c r="C46" s="5">
        <f t="shared" si="21"/>
        <v>11910</v>
      </c>
      <c r="D46" s="5">
        <f t="shared" si="21"/>
        <v>7092.5</v>
      </c>
      <c r="E46" s="5">
        <f t="shared" si="21"/>
        <v>0</v>
      </c>
      <c r="F46" s="5">
        <f t="shared" si="21"/>
        <v>37753</v>
      </c>
      <c r="G46" s="5">
        <f t="shared" si="21"/>
        <v>9390</v>
      </c>
      <c r="H46" s="5">
        <f t="shared" si="21"/>
        <v>27667</v>
      </c>
      <c r="I46" s="5">
        <f t="shared" si="21"/>
        <v>1095.5</v>
      </c>
      <c r="J46" s="5">
        <f t="shared" si="21"/>
        <v>6</v>
      </c>
      <c r="K46" s="5">
        <f t="shared" si="21"/>
        <v>1376</v>
      </c>
      <c r="L46" s="5">
        <f t="shared" si="15"/>
        <v>96302</v>
      </c>
      <c r="M46" s="5">
        <f t="shared" si="15"/>
        <v>12</v>
      </c>
      <c r="O46" s="5">
        <f t="shared" si="16"/>
        <v>0</v>
      </c>
    </row>
    <row r="47" spans="1:35">
      <c r="A47" s="1">
        <f t="shared" si="17"/>
        <v>1902</v>
      </c>
      <c r="B47" s="5">
        <f t="shared" ref="B47:K47" si="22">(B17+B18)/2</f>
        <v>0</v>
      </c>
      <c r="C47" s="5">
        <f t="shared" si="22"/>
        <v>16315</v>
      </c>
      <c r="D47" s="5">
        <f t="shared" si="22"/>
        <v>9513.5</v>
      </c>
      <c r="E47" s="5">
        <f t="shared" si="22"/>
        <v>0</v>
      </c>
      <c r="F47" s="5">
        <f t="shared" si="22"/>
        <v>42767.5</v>
      </c>
      <c r="G47" s="5">
        <f t="shared" si="22"/>
        <v>12197.5</v>
      </c>
      <c r="H47" s="5">
        <f t="shared" si="22"/>
        <v>36703.5</v>
      </c>
      <c r="I47" s="5">
        <f t="shared" si="22"/>
        <v>2550.5</v>
      </c>
      <c r="J47" s="5">
        <f t="shared" si="22"/>
        <v>12</v>
      </c>
      <c r="K47" s="5">
        <f t="shared" si="22"/>
        <v>1649</v>
      </c>
      <c r="L47" s="5">
        <f t="shared" si="15"/>
        <v>121720</v>
      </c>
      <c r="M47" s="5">
        <f t="shared" si="15"/>
        <v>11.5</v>
      </c>
      <c r="O47" s="5">
        <f t="shared" si="16"/>
        <v>0</v>
      </c>
    </row>
    <row r="48" spans="1:35">
      <c r="A48" s="1">
        <f t="shared" si="17"/>
        <v>1903</v>
      </c>
      <c r="B48" s="5">
        <f t="shared" ref="B48:K48" si="23">(B18+B19)/2</f>
        <v>8.5</v>
      </c>
      <c r="C48" s="5">
        <f t="shared" si="23"/>
        <v>14426.5</v>
      </c>
      <c r="D48" s="5">
        <f t="shared" si="23"/>
        <v>8806.5</v>
      </c>
      <c r="E48" s="5">
        <f t="shared" si="23"/>
        <v>1.5</v>
      </c>
      <c r="F48" s="5">
        <f t="shared" si="23"/>
        <v>62616.5</v>
      </c>
      <c r="G48" s="5">
        <f t="shared" si="23"/>
        <v>13563.5</v>
      </c>
      <c r="H48" s="5">
        <f t="shared" si="23"/>
        <v>36062.5</v>
      </c>
      <c r="I48" s="5">
        <f t="shared" si="23"/>
        <v>3736</v>
      </c>
      <c r="J48" s="5">
        <f t="shared" si="23"/>
        <v>98.5</v>
      </c>
      <c r="K48" s="5">
        <f t="shared" si="23"/>
        <v>1221</v>
      </c>
      <c r="L48" s="5">
        <f t="shared" si="15"/>
        <v>140617</v>
      </c>
      <c r="M48" s="5">
        <f t="shared" si="15"/>
        <v>76</v>
      </c>
      <c r="O48" s="5">
        <f t="shared" si="16"/>
        <v>0</v>
      </c>
    </row>
    <row r="49" spans="1:15">
      <c r="A49" s="1">
        <f t="shared" si="17"/>
        <v>1904</v>
      </c>
      <c r="B49" s="5">
        <f t="shared" ref="B49:K49" si="24">(B19+B20)/2</f>
        <v>13.5</v>
      </c>
      <c r="C49" s="5">
        <f t="shared" si="24"/>
        <v>13374</v>
      </c>
      <c r="D49" s="5">
        <f t="shared" si="24"/>
        <v>6925</v>
      </c>
      <c r="E49" s="5">
        <f t="shared" si="24"/>
        <v>4</v>
      </c>
      <c r="F49" s="5">
        <f t="shared" si="24"/>
        <v>84966</v>
      </c>
      <c r="G49" s="5">
        <f t="shared" si="24"/>
        <v>15178</v>
      </c>
      <c r="H49" s="5">
        <f t="shared" si="24"/>
        <v>39900.5</v>
      </c>
      <c r="I49" s="5">
        <f t="shared" si="24"/>
        <v>3592.5</v>
      </c>
      <c r="J49" s="5">
        <f t="shared" si="24"/>
        <v>175.5</v>
      </c>
      <c r="K49" s="5">
        <f t="shared" si="24"/>
        <v>780.5</v>
      </c>
      <c r="L49" s="5">
        <f t="shared" si="15"/>
        <v>165019</v>
      </c>
      <c r="M49" s="5">
        <f t="shared" si="15"/>
        <v>109.5</v>
      </c>
      <c r="O49" s="5">
        <f t="shared" si="16"/>
        <v>0</v>
      </c>
    </row>
    <row r="50" spans="1:15">
      <c r="A50" s="1">
        <f t="shared" si="17"/>
        <v>1905</v>
      </c>
      <c r="B50" s="5">
        <f t="shared" ref="B50:K50" si="25">(B20+B21)/2</f>
        <v>70</v>
      </c>
      <c r="C50" s="5">
        <f t="shared" si="25"/>
        <v>15066</v>
      </c>
      <c r="D50" s="5">
        <f t="shared" si="25"/>
        <v>8500.5</v>
      </c>
      <c r="E50" s="5">
        <f t="shared" si="25"/>
        <v>10</v>
      </c>
      <c r="F50" s="5">
        <f t="shared" si="25"/>
        <v>108811</v>
      </c>
      <c r="G50" s="5">
        <f t="shared" si="25"/>
        <v>15673</v>
      </c>
      <c r="H50" s="5">
        <f t="shared" si="25"/>
        <v>46714</v>
      </c>
      <c r="I50" s="5">
        <f t="shared" si="25"/>
        <v>4280</v>
      </c>
      <c r="J50" s="5">
        <f t="shared" si="25"/>
        <v>218.5</v>
      </c>
      <c r="K50" s="5">
        <f t="shared" si="25"/>
        <v>813.5</v>
      </c>
      <c r="L50" s="5">
        <f t="shared" si="15"/>
        <v>200281</v>
      </c>
      <c r="M50" s="5">
        <f t="shared" si="15"/>
        <v>124.5</v>
      </c>
      <c r="O50" s="5">
        <f t="shared" si="16"/>
        <v>0</v>
      </c>
    </row>
    <row r="51" spans="1:15">
      <c r="A51" s="1">
        <f t="shared" si="17"/>
        <v>1906</v>
      </c>
      <c r="B51" s="5">
        <f t="shared" ref="B51:K51" si="26">(B21+B22)/2</f>
        <v>235.5</v>
      </c>
      <c r="C51" s="5">
        <f t="shared" si="26"/>
        <v>13886</v>
      </c>
      <c r="D51" s="5">
        <f t="shared" si="26"/>
        <v>11879.5</v>
      </c>
      <c r="E51" s="5">
        <f t="shared" si="26"/>
        <v>30.5</v>
      </c>
      <c r="F51" s="5">
        <f t="shared" si="26"/>
        <v>120083</v>
      </c>
      <c r="G51" s="5">
        <f t="shared" si="26"/>
        <v>19254</v>
      </c>
      <c r="H51" s="5">
        <f t="shared" si="26"/>
        <v>59663</v>
      </c>
      <c r="I51" s="5">
        <f t="shared" si="26"/>
        <v>10683.5</v>
      </c>
      <c r="J51" s="5">
        <f t="shared" si="26"/>
        <v>204.5</v>
      </c>
      <c r="K51" s="5">
        <f t="shared" si="26"/>
        <v>1176.5</v>
      </c>
      <c r="L51" s="5">
        <f t="shared" si="15"/>
        <v>237304</v>
      </c>
      <c r="M51" s="5">
        <f t="shared" si="15"/>
        <v>208</v>
      </c>
      <c r="O51" s="5">
        <f t="shared" si="16"/>
        <v>0</v>
      </c>
    </row>
    <row r="52" spans="1:15">
      <c r="A52" s="1">
        <f t="shared" si="17"/>
        <v>1907</v>
      </c>
      <c r="B52" s="5">
        <f t="shared" ref="B52:K52" si="27">(B22+B23)/2</f>
        <v>201.5</v>
      </c>
      <c r="C52" s="5">
        <f t="shared" si="27"/>
        <v>10307</v>
      </c>
      <c r="D52" s="5">
        <f t="shared" si="27"/>
        <v>11744.5</v>
      </c>
      <c r="E52" s="5">
        <f t="shared" si="27"/>
        <v>35</v>
      </c>
      <c r="F52" s="5">
        <f t="shared" si="27"/>
        <v>93455</v>
      </c>
      <c r="G52" s="5">
        <f t="shared" si="27"/>
        <v>19040.5</v>
      </c>
      <c r="H52" s="5">
        <f t="shared" si="27"/>
        <v>55534.5</v>
      </c>
      <c r="I52" s="5">
        <f t="shared" si="27"/>
        <v>16204.5</v>
      </c>
      <c r="J52" s="5">
        <f t="shared" si="27"/>
        <v>93.5</v>
      </c>
      <c r="K52" s="5">
        <f t="shared" si="27"/>
        <v>971.5</v>
      </c>
      <c r="L52" s="5">
        <f t="shared" si="15"/>
        <v>207827</v>
      </c>
      <c r="M52" s="5">
        <f t="shared" si="15"/>
        <v>239.5</v>
      </c>
      <c r="O52" s="5">
        <f t="shared" si="16"/>
        <v>0</v>
      </c>
    </row>
    <row r="53" spans="1:15">
      <c r="A53" s="1">
        <f t="shared" si="17"/>
        <v>1908</v>
      </c>
      <c r="B53" s="5">
        <f t="shared" ref="B53:K53" si="28">(B23+B24)/2</f>
        <v>56</v>
      </c>
      <c r="C53" s="5">
        <f t="shared" si="28"/>
        <v>8752.5</v>
      </c>
      <c r="D53" s="5">
        <f t="shared" si="28"/>
        <v>8895</v>
      </c>
      <c r="E53" s="5">
        <f t="shared" si="28"/>
        <v>14.5</v>
      </c>
      <c r="F53" s="5">
        <f t="shared" si="28"/>
        <v>55564</v>
      </c>
      <c r="G53" s="5">
        <f t="shared" si="28"/>
        <v>13932.5</v>
      </c>
      <c r="H53" s="5">
        <f t="shared" si="28"/>
        <v>37858.5</v>
      </c>
      <c r="I53" s="5">
        <f t="shared" si="28"/>
        <v>12711.5</v>
      </c>
      <c r="J53" s="5">
        <f t="shared" si="28"/>
        <v>53.5</v>
      </c>
      <c r="K53" s="5">
        <f t="shared" si="28"/>
        <v>559</v>
      </c>
      <c r="L53" s="5">
        <f t="shared" si="15"/>
        <v>138585.5</v>
      </c>
      <c r="M53" s="5">
        <f t="shared" si="15"/>
        <v>188.5</v>
      </c>
      <c r="O53" s="5">
        <f t="shared" si="16"/>
        <v>0</v>
      </c>
    </row>
    <row r="54" spans="1:15">
      <c r="A54" s="1">
        <f t="shared" si="17"/>
        <v>1909</v>
      </c>
      <c r="B54" s="5">
        <f t="shared" ref="B54:K54" si="29">(B24+B25)/2</f>
        <v>51</v>
      </c>
      <c r="C54" s="5">
        <f t="shared" si="29"/>
        <v>13100.5</v>
      </c>
      <c r="D54" s="5">
        <f t="shared" si="29"/>
        <v>8898.5</v>
      </c>
      <c r="E54" s="5">
        <f t="shared" si="29"/>
        <v>4</v>
      </c>
      <c r="F54" s="5">
        <f t="shared" si="29"/>
        <v>49487</v>
      </c>
      <c r="G54" s="5">
        <f t="shared" si="29"/>
        <v>18135.5</v>
      </c>
      <c r="H54" s="5">
        <f t="shared" si="29"/>
        <v>50702.5</v>
      </c>
      <c r="I54" s="5">
        <f t="shared" si="29"/>
        <v>11933.5</v>
      </c>
      <c r="J54" s="5">
        <f t="shared" si="29"/>
        <v>86</v>
      </c>
      <c r="K54" s="5">
        <f t="shared" si="29"/>
        <v>994.5</v>
      </c>
      <c r="L54" s="5">
        <f t="shared" si="15"/>
        <v>153626</v>
      </c>
      <c r="M54" s="5">
        <f t="shared" si="15"/>
        <v>233</v>
      </c>
      <c r="O54" s="5">
        <f t="shared" si="16"/>
        <v>0</v>
      </c>
    </row>
    <row r="55" spans="1:15">
      <c r="A55" s="1">
        <f t="shared" si="17"/>
        <v>1910</v>
      </c>
      <c r="B55" s="5">
        <f t="shared" ref="B55:K55" si="30">(B25+B26)/2</f>
        <v>102</v>
      </c>
      <c r="C55" s="5">
        <f t="shared" si="30"/>
        <v>11970.5</v>
      </c>
      <c r="D55" s="5">
        <f t="shared" si="30"/>
        <v>9397.5</v>
      </c>
      <c r="E55" s="5">
        <f t="shared" si="30"/>
        <v>16</v>
      </c>
      <c r="F55" s="5">
        <f t="shared" si="30"/>
        <v>62648</v>
      </c>
      <c r="G55" s="5">
        <f t="shared" si="30"/>
        <v>18943</v>
      </c>
      <c r="H55" s="5">
        <f t="shared" si="30"/>
        <v>51914</v>
      </c>
      <c r="I55" s="5">
        <f t="shared" si="30"/>
        <v>16174.5</v>
      </c>
      <c r="J55" s="5">
        <f t="shared" si="30"/>
        <v>149</v>
      </c>
      <c r="K55" s="5">
        <f t="shared" si="30"/>
        <v>1064</v>
      </c>
      <c r="L55" s="5">
        <f t="shared" si="15"/>
        <v>172756.5</v>
      </c>
      <c r="M55" s="5">
        <f t="shared" si="15"/>
        <v>378</v>
      </c>
      <c r="O55" s="5">
        <f t="shared" si="16"/>
        <v>0</v>
      </c>
    </row>
    <row r="56" spans="1:15">
      <c r="A56" s="1">
        <f t="shared" si="17"/>
        <v>1911</v>
      </c>
      <c r="B56" s="5">
        <f t="shared" ref="B56:K56" si="31">(B26+B27)/2</f>
        <v>201</v>
      </c>
      <c r="C56" s="5">
        <f t="shared" si="31"/>
        <v>7325.5</v>
      </c>
      <c r="D56" s="5">
        <f t="shared" si="31"/>
        <v>9905</v>
      </c>
      <c r="E56" s="5">
        <f t="shared" si="31"/>
        <v>19</v>
      </c>
      <c r="F56" s="5">
        <f t="shared" si="31"/>
        <v>61930.5</v>
      </c>
      <c r="G56" s="5">
        <f t="shared" si="31"/>
        <v>14983</v>
      </c>
      <c r="H56" s="5">
        <f t="shared" si="31"/>
        <v>45718.5</v>
      </c>
      <c r="I56" s="5">
        <f t="shared" si="31"/>
        <v>19341</v>
      </c>
      <c r="J56" s="5">
        <f t="shared" si="31"/>
        <v>290</v>
      </c>
      <c r="K56" s="5">
        <f t="shared" si="31"/>
        <v>572</v>
      </c>
      <c r="L56" s="5">
        <f t="shared" si="15"/>
        <v>160558</v>
      </c>
      <c r="M56" s="5">
        <f t="shared" si="15"/>
        <v>272.5</v>
      </c>
      <c r="O56" s="5">
        <f t="shared" si="16"/>
        <v>0</v>
      </c>
    </row>
    <row r="57" spans="1:15">
      <c r="A57" s="1">
        <f t="shared" si="17"/>
        <v>1912</v>
      </c>
      <c r="B57" s="5">
        <f t="shared" ref="B57:K57" si="32">(B27+B28)/2</f>
        <v>579.5</v>
      </c>
      <c r="C57" s="5">
        <f t="shared" si="32"/>
        <v>8432.5</v>
      </c>
      <c r="D57" s="5">
        <f t="shared" si="32"/>
        <v>14444</v>
      </c>
      <c r="E57" s="5">
        <f t="shared" si="32"/>
        <v>19.5</v>
      </c>
      <c r="F57" s="5">
        <f t="shared" si="32"/>
        <v>66211</v>
      </c>
      <c r="G57" s="5">
        <f t="shared" si="32"/>
        <v>18814.5</v>
      </c>
      <c r="H57" s="5">
        <f t="shared" si="32"/>
        <v>81794.5</v>
      </c>
      <c r="I57" s="5">
        <f t="shared" si="32"/>
        <v>34786.5</v>
      </c>
      <c r="J57" s="5">
        <f t="shared" si="32"/>
        <v>729</v>
      </c>
      <c r="K57" s="5">
        <f t="shared" si="32"/>
        <v>653</v>
      </c>
      <c r="L57" s="5">
        <f t="shared" si="15"/>
        <v>226717.5</v>
      </c>
      <c r="M57" s="5">
        <f t="shared" si="15"/>
        <v>253.5</v>
      </c>
      <c r="O57" s="5">
        <f t="shared" si="16"/>
        <v>0</v>
      </c>
    </row>
    <row r="58" spans="1:15">
      <c r="A58" s="1">
        <f t="shared" si="17"/>
        <v>1913</v>
      </c>
      <c r="B58" s="5">
        <f t="shared" ref="B58:K58" si="33">(B28+B29)/2</f>
        <v>890.5</v>
      </c>
      <c r="C58" s="5">
        <f t="shared" si="33"/>
        <v>11062</v>
      </c>
      <c r="D58" s="5">
        <f t="shared" si="33"/>
        <v>13873</v>
      </c>
      <c r="E58" s="5">
        <f t="shared" si="33"/>
        <v>46.5</v>
      </c>
      <c r="F58" s="5">
        <f t="shared" si="33"/>
        <v>88335.5</v>
      </c>
      <c r="G58" s="5">
        <f t="shared" si="33"/>
        <v>22340.5</v>
      </c>
      <c r="H58" s="5">
        <f t="shared" si="33"/>
        <v>89311.5</v>
      </c>
      <c r="I58" s="5">
        <f t="shared" si="33"/>
        <v>44356.5</v>
      </c>
      <c r="J58" s="5">
        <f t="shared" si="33"/>
        <v>1808.5</v>
      </c>
      <c r="K58" s="5">
        <f t="shared" si="33"/>
        <v>817.5</v>
      </c>
      <c r="L58" s="5">
        <f t="shared" si="15"/>
        <v>273350</v>
      </c>
      <c r="M58" s="5">
        <f t="shared" si="15"/>
        <v>508</v>
      </c>
      <c r="O58" s="5">
        <f t="shared" si="16"/>
        <v>0</v>
      </c>
    </row>
    <row r="59" spans="1:15">
      <c r="A59" s="1">
        <f t="shared" si="17"/>
        <v>1914</v>
      </c>
      <c r="B59" s="5">
        <f t="shared" ref="B59:K59" si="34">(B29+B30)/2</f>
        <v>456.5</v>
      </c>
      <c r="C59" s="5">
        <f t="shared" si="34"/>
        <v>6309</v>
      </c>
      <c r="D59" s="5">
        <f t="shared" si="34"/>
        <v>5397</v>
      </c>
      <c r="E59" s="5">
        <f t="shared" si="34"/>
        <v>38.5</v>
      </c>
      <c r="F59" s="5">
        <f t="shared" si="34"/>
        <v>58567</v>
      </c>
      <c r="G59" s="5">
        <f t="shared" si="34"/>
        <v>11513</v>
      </c>
      <c r="H59" s="5">
        <f t="shared" si="34"/>
        <v>35382</v>
      </c>
      <c r="I59" s="5">
        <f t="shared" si="34"/>
        <v>21135.5</v>
      </c>
      <c r="J59" s="5">
        <f t="shared" si="34"/>
        <v>1350.5</v>
      </c>
      <c r="K59" s="5">
        <f t="shared" si="34"/>
        <v>432</v>
      </c>
      <c r="L59" s="5">
        <f t="shared" si="15"/>
        <v>140923.5</v>
      </c>
      <c r="M59" s="5">
        <f t="shared" si="15"/>
        <v>342.5</v>
      </c>
      <c r="O59" s="5">
        <f t="shared" si="16"/>
        <v>0</v>
      </c>
    </row>
    <row r="60" spans="1:15">
      <c r="A60" s="1">
        <f t="shared" si="17"/>
        <v>1915</v>
      </c>
      <c r="B60" s="5">
        <f t="shared" ref="B60:K61" si="35">(B30+B31)/2</f>
        <v>42.5</v>
      </c>
      <c r="C60" s="5">
        <f t="shared" si="35"/>
        <v>2742</v>
      </c>
      <c r="D60" s="5">
        <f t="shared" si="35"/>
        <v>484</v>
      </c>
      <c r="E60" s="5">
        <f t="shared" si="35"/>
        <v>8</v>
      </c>
      <c r="F60" s="5">
        <f t="shared" si="35"/>
        <v>8317</v>
      </c>
      <c r="G60" s="5">
        <f t="shared" si="35"/>
        <v>1177</v>
      </c>
      <c r="H60" s="5">
        <f t="shared" si="35"/>
        <v>2381.5</v>
      </c>
      <c r="I60" s="5">
        <f t="shared" si="35"/>
        <v>1528</v>
      </c>
      <c r="J60" s="5">
        <f t="shared" si="35"/>
        <v>80</v>
      </c>
      <c r="K60" s="5">
        <f t="shared" si="35"/>
        <v>194</v>
      </c>
      <c r="L60" s="5">
        <f t="shared" si="15"/>
        <v>17014.5</v>
      </c>
      <c r="M60" s="5">
        <f t="shared" si="15"/>
        <v>60.5</v>
      </c>
      <c r="O60" s="5">
        <f t="shared" si="16"/>
        <v>0</v>
      </c>
    </row>
    <row r="61" spans="1:15">
      <c r="A61" s="1">
        <v>1916</v>
      </c>
      <c r="B61" s="5">
        <f t="shared" si="35"/>
        <v>73.5</v>
      </c>
      <c r="C61" s="5">
        <f t="shared" si="35"/>
        <v>3789.5</v>
      </c>
      <c r="D61" s="5">
        <f t="shared" si="35"/>
        <v>51</v>
      </c>
      <c r="E61" s="5">
        <f t="shared" si="35"/>
        <v>6.5</v>
      </c>
      <c r="F61" s="5">
        <f t="shared" si="35"/>
        <v>4469.5</v>
      </c>
      <c r="G61" s="5">
        <f t="shared" si="35"/>
        <v>104.5</v>
      </c>
      <c r="H61" s="5">
        <f t="shared" si="35"/>
        <v>318.5</v>
      </c>
      <c r="I61" s="5">
        <f t="shared" si="35"/>
        <v>1016</v>
      </c>
      <c r="J61" s="5">
        <f t="shared" si="35"/>
        <v>4.5</v>
      </c>
      <c r="K61" s="5">
        <f t="shared" si="35"/>
        <v>361</v>
      </c>
      <c r="L61" s="5">
        <f t="shared" si="15"/>
        <v>10279</v>
      </c>
      <c r="M61" s="5">
        <f t="shared" si="15"/>
        <v>84.5</v>
      </c>
      <c r="O61" s="5">
        <f t="shared" si="16"/>
        <v>0</v>
      </c>
    </row>
    <row r="62" spans="1:15">
      <c r="A62" s="13" t="s">
        <v>49</v>
      </c>
      <c r="B62" s="14">
        <f>SUM(B41:B61)</f>
        <v>2982.8822492047284</v>
      </c>
      <c r="C62" s="14">
        <f t="shared" ref="C62:M62" si="36">SUM(C41:C61)</f>
        <v>203219.6875617021</v>
      </c>
      <c r="D62" s="14">
        <f t="shared" si="36"/>
        <v>155619.83072743076</v>
      </c>
      <c r="E62" s="14">
        <f t="shared" si="36"/>
        <v>257.64674761418576</v>
      </c>
      <c r="F62" s="14">
        <f t="shared" si="36"/>
        <v>1123919.5298110754</v>
      </c>
      <c r="G62" s="14">
        <f t="shared" si="36"/>
        <v>255693.04437065974</v>
      </c>
      <c r="H62" s="14">
        <f t="shared" si="36"/>
        <v>769121.76968771359</v>
      </c>
      <c r="I62" s="14">
        <f t="shared" si="36"/>
        <v>209604.08048484131</v>
      </c>
      <c r="J62" s="14">
        <f t="shared" si="36"/>
        <v>5410.1722173938724</v>
      </c>
      <c r="K62" s="14">
        <f t="shared" si="36"/>
        <v>18507.742901622609</v>
      </c>
      <c r="L62" s="14">
        <f t="shared" si="36"/>
        <v>2747881</v>
      </c>
      <c r="M62" s="14">
        <f t="shared" si="36"/>
        <v>3544.6132407415207</v>
      </c>
      <c r="O62" s="5">
        <f t="shared" si="16"/>
        <v>0</v>
      </c>
    </row>
    <row r="63" spans="1:15">
      <c r="A63" s="13" t="s">
        <v>88</v>
      </c>
      <c r="B63" s="15">
        <f>100*B62/$L62</f>
        <v>0.10855208974496088</v>
      </c>
      <c r="C63" s="15">
        <f t="shared" ref="C63:M63" si="37">100*C62/$L62</f>
        <v>7.3955053934905512</v>
      </c>
      <c r="D63" s="15">
        <f t="shared" si="37"/>
        <v>5.6632667399873124</v>
      </c>
      <c r="E63" s="15">
        <f t="shared" si="37"/>
        <v>9.376197426824006E-3</v>
      </c>
      <c r="F63" s="15">
        <f t="shared" si="37"/>
        <v>40.901317408252957</v>
      </c>
      <c r="G63" s="15">
        <f t="shared" si="37"/>
        <v>9.3050988878579428</v>
      </c>
      <c r="H63" s="15">
        <f t="shared" si="37"/>
        <v>27.989631635711792</v>
      </c>
      <c r="I63" s="15">
        <f t="shared" si="37"/>
        <v>7.6278441637334851</v>
      </c>
      <c r="J63" s="15">
        <f t="shared" si="37"/>
        <v>0.1968852442079505</v>
      </c>
      <c r="K63" s="15">
        <f t="shared" si="37"/>
        <v>0.6735278165838553</v>
      </c>
      <c r="L63" s="15">
        <f t="shared" si="37"/>
        <v>100</v>
      </c>
      <c r="M63" s="15">
        <f t="shared" si="37"/>
        <v>0.12899442300236147</v>
      </c>
    </row>
    <row r="66" spans="1:19">
      <c r="A66" t="s">
        <v>134</v>
      </c>
    </row>
    <row r="68" spans="1:19">
      <c r="A68" s="11" t="s">
        <v>84</v>
      </c>
      <c r="B68" s="11" t="s">
        <v>70</v>
      </c>
      <c r="C68" s="11" t="s">
        <v>71</v>
      </c>
      <c r="D68" s="11" t="s">
        <v>72</v>
      </c>
      <c r="E68" s="11" t="s">
        <v>73</v>
      </c>
      <c r="F68" s="11" t="s">
        <v>74</v>
      </c>
      <c r="G68" s="11" t="s">
        <v>75</v>
      </c>
      <c r="H68" s="11" t="s">
        <v>76</v>
      </c>
      <c r="I68" s="11" t="s">
        <v>77</v>
      </c>
      <c r="J68" s="11" t="s">
        <v>78</v>
      </c>
      <c r="K68" s="11" t="s">
        <v>79</v>
      </c>
      <c r="L68" s="11" t="s">
        <v>80</v>
      </c>
      <c r="M68" s="11" t="s">
        <v>81</v>
      </c>
    </row>
    <row r="69" spans="1:19">
      <c r="A69" s="1">
        <v>1908</v>
      </c>
      <c r="B69" s="5">
        <v>9</v>
      </c>
      <c r="C69" s="5">
        <v>3360</v>
      </c>
      <c r="D69" s="5">
        <v>408</v>
      </c>
      <c r="E69" s="5">
        <v>7</v>
      </c>
      <c r="F69" s="5">
        <v>5439</v>
      </c>
      <c r="G69" s="5">
        <v>3282</v>
      </c>
      <c r="H69" s="5">
        <v>18187</v>
      </c>
      <c r="I69" s="5">
        <v>6636</v>
      </c>
      <c r="J69" s="5">
        <v>50</v>
      </c>
      <c r="K69" s="5">
        <v>141</v>
      </c>
      <c r="L69" s="5">
        <v>37777</v>
      </c>
      <c r="M69" s="5">
        <f t="shared" ref="M69:M77" si="38">L69-SUM(B69:K69)</f>
        <v>258</v>
      </c>
    </row>
    <row r="70" spans="1:19">
      <c r="A70" s="1">
        <f t="shared" ref="A70:A76" si="39">A69+1</f>
        <v>1909</v>
      </c>
      <c r="B70" s="5">
        <v>1</v>
      </c>
      <c r="C70" s="5">
        <v>1035</v>
      </c>
      <c r="D70" s="5">
        <v>338</v>
      </c>
      <c r="E70" s="5">
        <v>2</v>
      </c>
      <c r="F70" s="5">
        <v>3989</v>
      </c>
      <c r="G70" s="5">
        <v>1944</v>
      </c>
      <c r="H70" s="5">
        <v>8421</v>
      </c>
      <c r="I70" s="5">
        <v>3819</v>
      </c>
      <c r="J70" s="5">
        <v>30</v>
      </c>
      <c r="K70" s="5">
        <v>41</v>
      </c>
      <c r="L70" s="5">
        <v>19707</v>
      </c>
      <c r="M70" s="5">
        <f t="shared" si="38"/>
        <v>87</v>
      </c>
    </row>
    <row r="71" spans="1:19">
      <c r="A71" s="1">
        <f t="shared" si="39"/>
        <v>1910</v>
      </c>
      <c r="B71" s="5">
        <v>4</v>
      </c>
      <c r="C71" s="5">
        <v>692</v>
      </c>
      <c r="D71" s="5">
        <v>503</v>
      </c>
      <c r="E71" s="5">
        <v>3</v>
      </c>
      <c r="F71" s="5">
        <v>3295</v>
      </c>
      <c r="G71" s="5">
        <v>1765</v>
      </c>
      <c r="H71" s="5">
        <v>6705</v>
      </c>
      <c r="I71" s="5">
        <v>4223</v>
      </c>
      <c r="J71" s="5">
        <v>38</v>
      </c>
      <c r="K71" s="5">
        <v>22</v>
      </c>
      <c r="L71" s="5">
        <v>17362</v>
      </c>
      <c r="M71" s="5">
        <f t="shared" si="38"/>
        <v>112</v>
      </c>
    </row>
    <row r="72" spans="1:19">
      <c r="A72" s="1">
        <f t="shared" si="39"/>
        <v>1911</v>
      </c>
      <c r="B72" s="5"/>
      <c r="C72" s="5">
        <v>4219</v>
      </c>
      <c r="D72" s="5"/>
      <c r="E72" s="5"/>
      <c r="F72" s="5"/>
      <c r="G72" s="5">
        <v>2430</v>
      </c>
      <c r="H72" s="5"/>
      <c r="I72" s="5">
        <v>3838</v>
      </c>
      <c r="J72" s="5"/>
      <c r="K72" s="5"/>
      <c r="L72" s="5">
        <v>27053</v>
      </c>
      <c r="M72" s="5"/>
    </row>
    <row r="73" spans="1:19">
      <c r="A73" s="1">
        <f t="shared" si="39"/>
        <v>1912</v>
      </c>
      <c r="B73" s="5">
        <v>18</v>
      </c>
      <c r="C73" s="5">
        <v>2430</v>
      </c>
      <c r="D73" s="5">
        <v>519</v>
      </c>
      <c r="E73" s="5">
        <v>3</v>
      </c>
      <c r="F73" s="5">
        <v>4448</v>
      </c>
      <c r="G73" s="5">
        <v>4112</v>
      </c>
      <c r="H73" s="5">
        <v>14701</v>
      </c>
      <c r="I73" s="5">
        <v>8139</v>
      </c>
      <c r="J73" s="5">
        <v>133</v>
      </c>
      <c r="K73" s="5">
        <v>59</v>
      </c>
      <c r="L73" s="5">
        <v>34681</v>
      </c>
      <c r="M73" s="5">
        <f t="shared" si="38"/>
        <v>119</v>
      </c>
    </row>
    <row r="74" spans="1:19">
      <c r="A74" s="1">
        <f t="shared" si="39"/>
        <v>1913</v>
      </c>
      <c r="B74" s="5"/>
      <c r="C74" s="5">
        <v>3053</v>
      </c>
      <c r="D74" s="5"/>
      <c r="E74" s="5"/>
      <c r="F74" s="5"/>
      <c r="G74" s="5">
        <v>3276</v>
      </c>
      <c r="H74" s="5"/>
      <c r="I74" s="5">
        <v>5327</v>
      </c>
      <c r="J74" s="5"/>
      <c r="K74" s="5"/>
      <c r="L74" s="5">
        <v>26923</v>
      </c>
      <c r="M74" s="5"/>
    </row>
    <row r="75" spans="1:19">
      <c r="A75" s="1">
        <f t="shared" si="39"/>
        <v>1914</v>
      </c>
      <c r="B75" s="5">
        <v>58</v>
      </c>
      <c r="C75" s="5">
        <v>2252</v>
      </c>
      <c r="D75" s="5">
        <v>811</v>
      </c>
      <c r="E75" s="5">
        <v>5</v>
      </c>
      <c r="F75" s="5">
        <v>4174</v>
      </c>
      <c r="G75" s="5">
        <v>5480</v>
      </c>
      <c r="H75" s="5">
        <v>18779</v>
      </c>
      <c r="I75" s="5">
        <v>15703</v>
      </c>
      <c r="J75" s="5">
        <v>67</v>
      </c>
      <c r="K75" s="5">
        <v>28</v>
      </c>
      <c r="L75" s="5">
        <v>47451</v>
      </c>
      <c r="M75" s="5">
        <f t="shared" si="38"/>
        <v>94</v>
      </c>
    </row>
    <row r="76" spans="1:19">
      <c r="A76" s="1">
        <f t="shared" si="39"/>
        <v>1915</v>
      </c>
      <c r="B76" s="5">
        <v>217</v>
      </c>
      <c r="C76" s="5">
        <v>727</v>
      </c>
      <c r="D76" s="5">
        <v>167</v>
      </c>
      <c r="E76" s="5">
        <v>2</v>
      </c>
      <c r="F76" s="5">
        <v>873</v>
      </c>
      <c r="G76" s="5">
        <v>965</v>
      </c>
      <c r="H76" s="5">
        <v>4694</v>
      </c>
      <c r="I76" s="5">
        <v>10501</v>
      </c>
      <c r="J76" s="5">
        <v>40</v>
      </c>
      <c r="K76" s="5">
        <v>33</v>
      </c>
      <c r="L76" s="5">
        <v>18297</v>
      </c>
      <c r="M76" s="5">
        <f t="shared" si="38"/>
        <v>78</v>
      </c>
      <c r="P76" t="s">
        <v>179</v>
      </c>
      <c r="Q76" t="s">
        <v>180</v>
      </c>
      <c r="R76" t="s">
        <v>181</v>
      </c>
    </row>
    <row r="77" spans="1:19">
      <c r="A77" s="1">
        <v>1916</v>
      </c>
      <c r="B77" s="5">
        <v>354</v>
      </c>
      <c r="C77" s="5">
        <v>379</v>
      </c>
      <c r="D77" s="5">
        <v>20</v>
      </c>
      <c r="E77" s="5">
        <v>0</v>
      </c>
      <c r="F77" s="5">
        <v>45</v>
      </c>
      <c r="G77" s="5">
        <v>26</v>
      </c>
      <c r="H77" s="5">
        <v>229</v>
      </c>
      <c r="I77" s="5">
        <v>4106</v>
      </c>
      <c r="J77" s="5">
        <v>0</v>
      </c>
      <c r="K77" s="5">
        <v>11</v>
      </c>
      <c r="L77" s="5">
        <v>5259</v>
      </c>
      <c r="M77" s="5">
        <f t="shared" si="38"/>
        <v>89</v>
      </c>
      <c r="P77" s="5">
        <f>I77+G77+C77</f>
        <v>4511</v>
      </c>
      <c r="Q77">
        <f>L77/P77</f>
        <v>1.1658168920416758</v>
      </c>
    </row>
    <row r="78" spans="1:19">
      <c r="A78" s="1">
        <v>1917</v>
      </c>
      <c r="C78" s="5">
        <v>1256</v>
      </c>
      <c r="G78" s="5">
        <v>38</v>
      </c>
      <c r="H78" s="5"/>
      <c r="I78" s="5">
        <v>6393</v>
      </c>
      <c r="L78" s="5">
        <v>8962</v>
      </c>
      <c r="M78" s="5"/>
      <c r="P78" s="5">
        <f>I78+G78+C78</f>
        <v>7687</v>
      </c>
      <c r="R78">
        <f>P78*Q77</f>
        <v>8961.6344491243617</v>
      </c>
      <c r="S78" t="s">
        <v>182</v>
      </c>
    </row>
    <row r="80" spans="1:19">
      <c r="A80" t="s">
        <v>143</v>
      </c>
    </row>
    <row r="82" spans="1:13">
      <c r="A82" s="11" t="s">
        <v>84</v>
      </c>
      <c r="B82" s="11" t="s">
        <v>70</v>
      </c>
      <c r="C82" s="11" t="s">
        <v>71</v>
      </c>
      <c r="D82" s="11" t="s">
        <v>72</v>
      </c>
      <c r="E82" s="11" t="s">
        <v>73</v>
      </c>
      <c r="F82" s="11" t="s">
        <v>74</v>
      </c>
      <c r="G82" s="11" t="s">
        <v>75</v>
      </c>
      <c r="H82" s="11" t="s">
        <v>76</v>
      </c>
      <c r="I82" s="11" t="s">
        <v>77</v>
      </c>
      <c r="J82" s="11" t="s">
        <v>78</v>
      </c>
      <c r="K82" s="11" t="s">
        <v>79</v>
      </c>
      <c r="L82" s="11" t="s">
        <v>80</v>
      </c>
      <c r="M82" s="11" t="s">
        <v>81</v>
      </c>
    </row>
    <row r="83" spans="1:13">
      <c r="A83" s="1">
        <v>1908</v>
      </c>
      <c r="B83" s="5">
        <v>62</v>
      </c>
      <c r="C83" s="5">
        <v>6303</v>
      </c>
      <c r="D83" s="5">
        <v>10009</v>
      </c>
      <c r="E83" s="5">
        <v>24</v>
      </c>
      <c r="F83" s="5">
        <v>71978</v>
      </c>
      <c r="G83" s="5">
        <v>13270</v>
      </c>
      <c r="H83" s="5">
        <v>37947</v>
      </c>
      <c r="I83" s="5">
        <v>16324</v>
      </c>
      <c r="J83" s="5">
        <v>37</v>
      </c>
      <c r="K83" s="5">
        <v>527</v>
      </c>
      <c r="L83" s="5">
        <v>156711</v>
      </c>
      <c r="M83" s="5">
        <f t="shared" ref="M83:M84" si="40">L83-SUM(B83:K83)</f>
        <v>230</v>
      </c>
    </row>
    <row r="84" spans="1:13">
      <c r="A84" s="1">
        <f t="shared" ref="A84:A90" si="41">A83+1</f>
        <v>1909</v>
      </c>
      <c r="B84" s="5">
        <v>50</v>
      </c>
      <c r="C84" s="5">
        <v>11202</v>
      </c>
      <c r="D84" s="5">
        <v>7781</v>
      </c>
      <c r="E84" s="5">
        <v>5</v>
      </c>
      <c r="F84" s="5">
        <v>39150</v>
      </c>
      <c r="G84" s="5">
        <v>14595</v>
      </c>
      <c r="H84" s="5">
        <v>37770</v>
      </c>
      <c r="I84" s="5">
        <v>9099</v>
      </c>
      <c r="J84" s="5">
        <v>70</v>
      </c>
      <c r="K84" s="5">
        <v>591</v>
      </c>
      <c r="L84" s="5">
        <v>120460</v>
      </c>
      <c r="M84" s="5">
        <f t="shared" si="40"/>
        <v>147</v>
      </c>
    </row>
    <row r="85" spans="1:13">
      <c r="A85" s="1">
        <f t="shared" si="41"/>
        <v>1910</v>
      </c>
      <c r="B85" s="5">
        <v>52</v>
      </c>
      <c r="C85" s="5">
        <v>14999</v>
      </c>
      <c r="D85" s="5">
        <v>10016</v>
      </c>
      <c r="E85" s="5">
        <v>3</v>
      </c>
      <c r="F85" s="5">
        <v>59824</v>
      </c>
      <c r="G85" s="5">
        <v>21676</v>
      </c>
      <c r="H85" s="5">
        <v>63635</v>
      </c>
      <c r="I85" s="5">
        <v>14768</v>
      </c>
      <c r="J85" s="5">
        <v>102</v>
      </c>
      <c r="K85" s="5">
        <v>1398</v>
      </c>
      <c r="L85" s="5">
        <v>186792</v>
      </c>
      <c r="M85" s="5">
        <f>L85-SUM(B85:K85)</f>
        <v>319</v>
      </c>
    </row>
    <row r="86" spans="1:13">
      <c r="A86" s="1">
        <f t="shared" si="41"/>
        <v>1911</v>
      </c>
      <c r="B86" s="5"/>
      <c r="C86" s="5">
        <v>8942</v>
      </c>
      <c r="D86" s="5"/>
      <c r="E86" s="5"/>
      <c r="F86" s="5"/>
      <c r="G86" s="5">
        <v>16210</v>
      </c>
      <c r="H86" s="5"/>
      <c r="I86" s="5">
        <v>17581</v>
      </c>
      <c r="J86" s="5"/>
      <c r="K86" s="5"/>
      <c r="L86" s="5">
        <v>158721</v>
      </c>
      <c r="M86" s="5"/>
    </row>
    <row r="87" spans="1:13">
      <c r="A87" s="1">
        <f t="shared" si="41"/>
        <v>1912</v>
      </c>
      <c r="B87" s="5">
        <v>250</v>
      </c>
      <c r="C87" s="5">
        <v>5709</v>
      </c>
      <c r="D87" s="5">
        <v>11031</v>
      </c>
      <c r="E87" s="5">
        <v>9</v>
      </c>
      <c r="F87" s="5">
        <v>58389</v>
      </c>
      <c r="G87" s="5">
        <v>13756</v>
      </c>
      <c r="H87" s="5">
        <v>51244</v>
      </c>
      <c r="I87" s="5">
        <v>21101</v>
      </c>
      <c r="J87" s="5">
        <v>384</v>
      </c>
      <c r="K87" s="5">
        <v>414</v>
      </c>
      <c r="L87" s="5">
        <v>162395</v>
      </c>
      <c r="M87" s="5">
        <f t="shared" ref="M87:M90" si="42">L87-SUM(B87:K87)</f>
        <v>108</v>
      </c>
    </row>
    <row r="88" spans="1:13">
      <c r="A88" s="1">
        <f t="shared" si="41"/>
        <v>1913</v>
      </c>
      <c r="B88" s="5"/>
      <c r="C88" s="5">
        <v>11156</v>
      </c>
      <c r="D88" s="5"/>
      <c r="E88" s="5"/>
      <c r="F88" s="5"/>
      <c r="G88" s="5">
        <v>23873</v>
      </c>
      <c r="H88" s="5"/>
      <c r="I88" s="5">
        <v>48472</v>
      </c>
      <c r="J88" s="5"/>
      <c r="K88" s="5"/>
      <c r="L88" s="5">
        <v>291040</v>
      </c>
      <c r="M88" s="5"/>
    </row>
    <row r="89" spans="1:13">
      <c r="A89" s="1">
        <f t="shared" si="41"/>
        <v>1914</v>
      </c>
      <c r="B89" s="5">
        <v>872</v>
      </c>
      <c r="C89" s="5">
        <v>10968</v>
      </c>
      <c r="D89" s="5">
        <v>9889</v>
      </c>
      <c r="E89" s="5">
        <v>63</v>
      </c>
      <c r="F89" s="5">
        <v>102638</v>
      </c>
      <c r="G89" s="5">
        <v>20808</v>
      </c>
      <c r="H89" s="5">
        <v>66278</v>
      </c>
      <c r="I89" s="5">
        <v>40241</v>
      </c>
      <c r="J89" s="5">
        <v>2543</v>
      </c>
      <c r="K89" s="5">
        <v>743</v>
      </c>
      <c r="L89" s="5">
        <v>255660</v>
      </c>
      <c r="M89" s="5">
        <f t="shared" si="42"/>
        <v>617</v>
      </c>
    </row>
    <row r="90" spans="1:13">
      <c r="A90" s="1">
        <f t="shared" si="41"/>
        <v>1915</v>
      </c>
      <c r="B90" s="5">
        <v>41</v>
      </c>
      <c r="C90" s="5">
        <v>1650</v>
      </c>
      <c r="D90" s="5">
        <v>905</v>
      </c>
      <c r="E90" s="5">
        <v>14</v>
      </c>
      <c r="F90" s="5">
        <v>14496</v>
      </c>
      <c r="G90" s="5">
        <v>2218</v>
      </c>
      <c r="H90" s="5">
        <v>4486</v>
      </c>
      <c r="I90" s="5">
        <v>2030</v>
      </c>
      <c r="J90" s="5">
        <v>158</v>
      </c>
      <c r="K90" s="5">
        <v>121</v>
      </c>
      <c r="L90" s="5">
        <v>26187</v>
      </c>
      <c r="M90" s="5">
        <f t="shared" si="42"/>
        <v>68</v>
      </c>
    </row>
    <row r="91" spans="1:13">
      <c r="A91" s="1">
        <v>1916</v>
      </c>
      <c r="B91" s="5">
        <v>44</v>
      </c>
      <c r="C91" s="5">
        <v>3834</v>
      </c>
      <c r="D91" s="5">
        <v>63</v>
      </c>
      <c r="E91" s="5">
        <v>2</v>
      </c>
      <c r="F91" s="5">
        <v>2138</v>
      </c>
      <c r="G91" s="5">
        <v>136</v>
      </c>
      <c r="H91" s="5">
        <v>277</v>
      </c>
      <c r="I91" s="5">
        <v>1026</v>
      </c>
      <c r="J91" s="5">
        <v>2</v>
      </c>
      <c r="K91" s="5">
        <v>267</v>
      </c>
      <c r="L91" s="5">
        <v>7842</v>
      </c>
      <c r="M91" s="5">
        <f>L91-SUM(B91:K91)</f>
        <v>53</v>
      </c>
    </row>
    <row r="92" spans="1:13">
      <c r="A92" s="1">
        <v>1917</v>
      </c>
      <c r="B92" s="5"/>
      <c r="C92" s="5">
        <v>3745</v>
      </c>
      <c r="D92" s="5"/>
      <c r="E92" s="5"/>
      <c r="F92" s="5"/>
      <c r="G92" s="5">
        <v>73</v>
      </c>
      <c r="H92" s="5"/>
      <c r="I92" s="5">
        <v>1006</v>
      </c>
      <c r="J92" s="5"/>
      <c r="K92" s="5"/>
      <c r="L92" s="5">
        <v>12716</v>
      </c>
      <c r="M92" s="5"/>
    </row>
    <row r="94" spans="1:13">
      <c r="A94" t="s">
        <v>147</v>
      </c>
    </row>
    <row r="96" spans="1:13">
      <c r="B96" s="11" t="s">
        <v>70</v>
      </c>
      <c r="C96" s="11" t="s">
        <v>71</v>
      </c>
      <c r="D96" s="11" t="s">
        <v>72</v>
      </c>
      <c r="E96" s="11" t="s">
        <v>73</v>
      </c>
      <c r="F96" s="11" t="s">
        <v>74</v>
      </c>
      <c r="G96" s="11" t="s">
        <v>75</v>
      </c>
      <c r="H96" s="11" t="s">
        <v>76</v>
      </c>
      <c r="I96" s="11" t="s">
        <v>77</v>
      </c>
      <c r="J96" s="11" t="s">
        <v>78</v>
      </c>
      <c r="K96" s="11" t="s">
        <v>79</v>
      </c>
      <c r="L96" s="11" t="s">
        <v>80</v>
      </c>
      <c r="M96" s="11" t="s">
        <v>81</v>
      </c>
    </row>
    <row r="97" spans="1:13">
      <c r="A97" t="s">
        <v>144</v>
      </c>
      <c r="B97" s="5">
        <f t="shared" ref="B97:M97" si="43">SUM(B83:B92)</f>
        <v>1371</v>
      </c>
      <c r="C97" s="5">
        <f t="shared" si="43"/>
        <v>78508</v>
      </c>
      <c r="D97" s="5">
        <f t="shared" si="43"/>
        <v>49694</v>
      </c>
      <c r="E97" s="5">
        <f t="shared" si="43"/>
        <v>120</v>
      </c>
      <c r="F97" s="5">
        <f t="shared" si="43"/>
        <v>348613</v>
      </c>
      <c r="G97" s="5">
        <f t="shared" si="43"/>
        <v>126615</v>
      </c>
      <c r="H97" s="5">
        <f t="shared" si="43"/>
        <v>261637</v>
      </c>
      <c r="I97" s="5">
        <f t="shared" si="43"/>
        <v>171648</v>
      </c>
      <c r="J97" s="5">
        <f t="shared" si="43"/>
        <v>3296</v>
      </c>
      <c r="K97" s="5">
        <f t="shared" si="43"/>
        <v>4061</v>
      </c>
      <c r="L97" s="5">
        <f t="shared" si="43"/>
        <v>1378524</v>
      </c>
      <c r="M97" s="5">
        <f t="shared" si="43"/>
        <v>1542</v>
      </c>
    </row>
    <row r="98" spans="1:13">
      <c r="A98" t="s">
        <v>145</v>
      </c>
      <c r="B98" s="5">
        <f t="shared" ref="B98:M98" si="44">SUM(B69:B78)</f>
        <v>661</v>
      </c>
      <c r="C98" s="5">
        <f t="shared" si="44"/>
        <v>19403</v>
      </c>
      <c r="D98" s="5">
        <f t="shared" si="44"/>
        <v>2766</v>
      </c>
      <c r="E98" s="5">
        <f t="shared" si="44"/>
        <v>22</v>
      </c>
      <c r="F98" s="5">
        <f t="shared" si="44"/>
        <v>22263</v>
      </c>
      <c r="G98" s="5">
        <f t="shared" si="44"/>
        <v>23318</v>
      </c>
      <c r="H98" s="5">
        <f t="shared" si="44"/>
        <v>71716</v>
      </c>
      <c r="I98" s="5">
        <f t="shared" si="44"/>
        <v>68685</v>
      </c>
      <c r="J98" s="5">
        <f t="shared" si="44"/>
        <v>358</v>
      </c>
      <c r="K98" s="5">
        <f t="shared" si="44"/>
        <v>335</v>
      </c>
      <c r="L98" s="5">
        <f t="shared" si="44"/>
        <v>243472</v>
      </c>
      <c r="M98" s="5">
        <f t="shared" si="44"/>
        <v>837</v>
      </c>
    </row>
    <row r="99" spans="1:13">
      <c r="A99" t="s">
        <v>146</v>
      </c>
      <c r="B99" s="28">
        <f>100*B98/B97</f>
        <v>48.212983223924141</v>
      </c>
      <c r="C99" s="28">
        <f t="shared" ref="C99:M99" si="45">100*C98/C97</f>
        <v>24.7146787588526</v>
      </c>
      <c r="D99" s="28">
        <f t="shared" si="45"/>
        <v>5.5660643135992274</v>
      </c>
      <c r="E99" s="28">
        <f t="shared" si="45"/>
        <v>18.333333333333332</v>
      </c>
      <c r="F99" s="28">
        <f t="shared" si="45"/>
        <v>6.386164600861127</v>
      </c>
      <c r="G99" s="28">
        <f t="shared" si="45"/>
        <v>18.416459345259252</v>
      </c>
      <c r="H99" s="28">
        <f t="shared" si="45"/>
        <v>27.410496221864644</v>
      </c>
      <c r="I99" s="28">
        <f t="shared" si="45"/>
        <v>40.015030760626395</v>
      </c>
      <c r="J99" s="28">
        <f t="shared" si="45"/>
        <v>10.861650485436893</v>
      </c>
      <c r="K99" s="28">
        <f t="shared" si="45"/>
        <v>8.2491997045062799</v>
      </c>
      <c r="L99" s="28">
        <f t="shared" si="45"/>
        <v>17.661788985900863</v>
      </c>
      <c r="M99" s="28">
        <f t="shared" si="45"/>
        <v>54.280155642023345</v>
      </c>
    </row>
    <row r="100" spans="1:13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>
      <c r="A101" t="s">
        <v>156</v>
      </c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</row>
    <row r="102" spans="1:13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</row>
    <row r="103" spans="1:13">
      <c r="B103" s="11" t="s">
        <v>70</v>
      </c>
      <c r="C103" s="11" t="s">
        <v>71</v>
      </c>
      <c r="D103" s="11" t="s">
        <v>72</v>
      </c>
      <c r="E103" s="11" t="s">
        <v>73</v>
      </c>
      <c r="F103" s="11" t="s">
        <v>74</v>
      </c>
      <c r="G103" s="11" t="s">
        <v>75</v>
      </c>
      <c r="H103" s="11" t="s">
        <v>76</v>
      </c>
      <c r="I103" s="11" t="s">
        <v>77</v>
      </c>
      <c r="J103" s="11" t="s">
        <v>78</v>
      </c>
      <c r="K103" s="11" t="s">
        <v>79</v>
      </c>
      <c r="L103" s="11" t="s">
        <v>80</v>
      </c>
      <c r="M103" s="11" t="s">
        <v>81</v>
      </c>
    </row>
    <row r="104" spans="1:13">
      <c r="A104" t="s">
        <v>144</v>
      </c>
      <c r="B104" s="5">
        <f>SUM(B83:B89)</f>
        <v>1286</v>
      </c>
      <c r="C104" s="5">
        <f t="shared" ref="C104:M104" si="46">SUM(C83:C89)</f>
        <v>69279</v>
      </c>
      <c r="D104" s="5">
        <f t="shared" si="46"/>
        <v>48726</v>
      </c>
      <c r="E104" s="5">
        <f t="shared" si="46"/>
        <v>104</v>
      </c>
      <c r="F104" s="5">
        <f t="shared" si="46"/>
        <v>331979</v>
      </c>
      <c r="G104" s="5">
        <f t="shared" si="46"/>
        <v>124188</v>
      </c>
      <c r="H104" s="5">
        <f t="shared" si="46"/>
        <v>256874</v>
      </c>
      <c r="I104" s="5">
        <f t="shared" si="46"/>
        <v>167586</v>
      </c>
      <c r="J104" s="5">
        <f t="shared" si="46"/>
        <v>3136</v>
      </c>
      <c r="K104" s="5">
        <f t="shared" si="46"/>
        <v>3673</v>
      </c>
      <c r="L104" s="5">
        <f t="shared" si="46"/>
        <v>1331779</v>
      </c>
      <c r="M104" s="5">
        <f t="shared" si="46"/>
        <v>1421</v>
      </c>
    </row>
    <row r="105" spans="1:13">
      <c r="A105" t="s">
        <v>145</v>
      </c>
      <c r="B105" s="5">
        <f>SUM(B69:B75)</f>
        <v>90</v>
      </c>
      <c r="C105" s="5">
        <f t="shared" ref="C105:M105" si="47">SUM(C69:C75)</f>
        <v>17041</v>
      </c>
      <c r="D105" s="5">
        <f t="shared" si="47"/>
        <v>2579</v>
      </c>
      <c r="E105" s="5">
        <f t="shared" si="47"/>
        <v>20</v>
      </c>
      <c r="F105" s="5">
        <f t="shared" si="47"/>
        <v>21345</v>
      </c>
      <c r="G105" s="5">
        <f t="shared" si="47"/>
        <v>22289</v>
      </c>
      <c r="H105" s="5">
        <f t="shared" si="47"/>
        <v>66793</v>
      </c>
      <c r="I105" s="5">
        <f t="shared" si="47"/>
        <v>47685</v>
      </c>
      <c r="J105" s="5">
        <f t="shared" si="47"/>
        <v>318</v>
      </c>
      <c r="K105" s="5">
        <f t="shared" si="47"/>
        <v>291</v>
      </c>
      <c r="L105" s="5">
        <f t="shared" si="47"/>
        <v>210954</v>
      </c>
      <c r="M105" s="5">
        <f t="shared" si="47"/>
        <v>670</v>
      </c>
    </row>
    <row r="106" spans="1:13">
      <c r="A106" t="s">
        <v>146</v>
      </c>
      <c r="B106" s="28">
        <f>100*B105/B104</f>
        <v>6.9984447900466566</v>
      </c>
      <c r="C106" s="28">
        <f t="shared" ref="C106:M106" si="48">100*C105/C104</f>
        <v>24.597641420921203</v>
      </c>
      <c r="D106" s="28">
        <f t="shared" si="48"/>
        <v>5.2928621269958542</v>
      </c>
      <c r="E106" s="28">
        <f t="shared" si="48"/>
        <v>19.23076923076923</v>
      </c>
      <c r="F106" s="28">
        <f t="shared" si="48"/>
        <v>6.4296235605264185</v>
      </c>
      <c r="G106" s="28">
        <f t="shared" si="48"/>
        <v>17.947788836280477</v>
      </c>
      <c r="H106" s="28">
        <f t="shared" si="48"/>
        <v>26.002242344495745</v>
      </c>
      <c r="I106" s="28">
        <f t="shared" si="48"/>
        <v>28.454047474132683</v>
      </c>
      <c r="J106" s="28">
        <f t="shared" si="48"/>
        <v>10.14030612244898</v>
      </c>
      <c r="K106" s="28">
        <f t="shared" si="48"/>
        <v>7.9226790089844812</v>
      </c>
      <c r="L106" s="28">
        <f t="shared" si="48"/>
        <v>15.840015498066871</v>
      </c>
      <c r="M106" s="28">
        <f t="shared" si="48"/>
        <v>47.149894440534837</v>
      </c>
    </row>
    <row r="107" spans="1:13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</row>
    <row r="108" spans="1:13">
      <c r="A108" t="s">
        <v>157</v>
      </c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</row>
    <row r="109" spans="1:13">
      <c r="A109" t="s">
        <v>158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</row>
    <row r="110" spans="1:13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</row>
    <row r="111" spans="1:13">
      <c r="B111" s="11" t="s">
        <v>70</v>
      </c>
      <c r="C111" s="11" t="s">
        <v>71</v>
      </c>
      <c r="D111" s="11" t="s">
        <v>72</v>
      </c>
      <c r="E111" s="11" t="s">
        <v>73</v>
      </c>
      <c r="F111" s="11" t="s">
        <v>74</v>
      </c>
      <c r="G111" s="11" t="s">
        <v>75</v>
      </c>
      <c r="H111" s="11" t="s">
        <v>76</v>
      </c>
      <c r="I111" s="11" t="s">
        <v>77</v>
      </c>
      <c r="J111" s="11" t="s">
        <v>78</v>
      </c>
      <c r="K111" s="11" t="s">
        <v>79</v>
      </c>
      <c r="L111" s="11" t="s">
        <v>80</v>
      </c>
      <c r="M111" s="11" t="s">
        <v>81</v>
      </c>
    </row>
    <row r="112" spans="1:13">
      <c r="B112" s="28">
        <f>B106</f>
        <v>6.9984447900466566</v>
      </c>
      <c r="C112" s="28">
        <f>(C106+C99)/2</f>
        <v>24.656160089886903</v>
      </c>
      <c r="D112" s="28">
        <f t="shared" ref="D112:M112" si="49">(D106+D99)/2</f>
        <v>5.4294632202975404</v>
      </c>
      <c r="E112" s="28">
        <f t="shared" si="49"/>
        <v>18.782051282051281</v>
      </c>
      <c r="F112" s="28">
        <f t="shared" si="49"/>
        <v>6.4078940806937723</v>
      </c>
      <c r="G112" s="28">
        <f t="shared" si="49"/>
        <v>18.182124090769864</v>
      </c>
      <c r="H112" s="28">
        <f t="shared" si="49"/>
        <v>26.706369283180194</v>
      </c>
      <c r="I112" s="28">
        <f t="shared" si="49"/>
        <v>34.234539117379541</v>
      </c>
      <c r="J112" s="28">
        <f t="shared" si="49"/>
        <v>10.500978303942937</v>
      </c>
      <c r="K112" s="28">
        <f t="shared" si="49"/>
        <v>8.0859393567453814</v>
      </c>
      <c r="L112" s="28">
        <f t="shared" si="49"/>
        <v>16.750902241983866</v>
      </c>
      <c r="M112" s="28">
        <f t="shared" si="49"/>
        <v>50.715025041279091</v>
      </c>
    </row>
    <row r="114" spans="1:16">
      <c r="A114" t="s">
        <v>175</v>
      </c>
    </row>
    <row r="116" spans="1:16">
      <c r="A116" s="11" t="s">
        <v>84</v>
      </c>
      <c r="B116" s="11" t="s">
        <v>70</v>
      </c>
      <c r="C116" s="11" t="s">
        <v>71</v>
      </c>
      <c r="D116" s="11" t="s">
        <v>72</v>
      </c>
      <c r="E116" s="11" t="s">
        <v>73</v>
      </c>
      <c r="F116" s="11" t="s">
        <v>74</v>
      </c>
      <c r="G116" s="11" t="s">
        <v>75</v>
      </c>
      <c r="H116" s="11" t="s">
        <v>76</v>
      </c>
      <c r="I116" s="11" t="s">
        <v>77</v>
      </c>
      <c r="J116" s="11" t="s">
        <v>78</v>
      </c>
      <c r="K116" s="11" t="s">
        <v>79</v>
      </c>
      <c r="L116" s="11" t="s">
        <v>80</v>
      </c>
      <c r="M116" s="11" t="s">
        <v>81</v>
      </c>
      <c r="O116" s="11" t="s">
        <v>174</v>
      </c>
      <c r="P116" s="11" t="s">
        <v>177</v>
      </c>
    </row>
    <row r="117" spans="1:16">
      <c r="A117" s="1">
        <v>1896</v>
      </c>
      <c r="B117" s="5">
        <f t="shared" ref="B117:M117" si="50">B11* (B$112/100)</f>
        <v>1.5393708604704653E-2</v>
      </c>
      <c r="C117" s="5">
        <f t="shared" si="50"/>
        <v>1547.2258428624598</v>
      </c>
      <c r="D117" s="5">
        <f t="shared" si="50"/>
        <v>195.55995319817058</v>
      </c>
      <c r="E117" s="5">
        <f t="shared" si="50"/>
        <v>0.12393843194092957</v>
      </c>
      <c r="F117" s="5">
        <f t="shared" si="50"/>
        <v>1394.6180666745963</v>
      </c>
      <c r="G117" s="5">
        <f t="shared" si="50"/>
        <v>1037.4240449659544</v>
      </c>
      <c r="H117" s="5">
        <f t="shared" si="50"/>
        <v>3494.7421631486595</v>
      </c>
      <c r="I117" s="5">
        <f t="shared" si="50"/>
        <v>261.82487008008422</v>
      </c>
      <c r="J117" s="5">
        <f t="shared" si="50"/>
        <v>0.947011686440691</v>
      </c>
      <c r="K117" s="5">
        <f t="shared" si="50"/>
        <v>69.293284687990678</v>
      </c>
      <c r="L117" s="5">
        <f>SUM(B117:K117) + M117</f>
        <v>8038.1406054852505</v>
      </c>
      <c r="M117" s="5">
        <f t="shared" si="50"/>
        <v>36.366036040349321</v>
      </c>
      <c r="O117" s="5">
        <f>SUM(B117:K117) +M117 -L117</f>
        <v>0</v>
      </c>
    </row>
    <row r="118" spans="1:16">
      <c r="A118" s="1">
        <f>A117+1</f>
        <v>1897</v>
      </c>
      <c r="B118" s="5">
        <f t="shared" ref="B118:M118" si="51">B12* (B$112/100)</f>
        <v>8.8522091774906053E-3</v>
      </c>
      <c r="C118" s="5">
        <f t="shared" si="51"/>
        <v>889.73795448172848</v>
      </c>
      <c r="D118" s="5">
        <f t="shared" si="51"/>
        <v>112.4574757717192</v>
      </c>
      <c r="E118" s="5">
        <f t="shared" si="51"/>
        <v>7.1271254565386855E-2</v>
      </c>
      <c r="F118" s="5">
        <f t="shared" si="51"/>
        <v>801.9802872673597</v>
      </c>
      <c r="G118" s="5">
        <f t="shared" si="51"/>
        <v>596.5745414324897</v>
      </c>
      <c r="H118" s="5">
        <f t="shared" si="51"/>
        <v>2009.6644313595207</v>
      </c>
      <c r="I118" s="5">
        <f t="shared" si="51"/>
        <v>150.56336178208926</v>
      </c>
      <c r="J118" s="5">
        <f t="shared" si="51"/>
        <v>0.54458257962211065</v>
      </c>
      <c r="K118" s="5">
        <f t="shared" si="51"/>
        <v>39.847360139455432</v>
      </c>
      <c r="L118" s="5">
        <f t="shared" ref="L118:L128" si="52">SUM(B118:K118) + M118</f>
        <v>4622.3625420640892</v>
      </c>
      <c r="M118" s="5">
        <f t="shared" si="51"/>
        <v>20.912423786361277</v>
      </c>
      <c r="O118" s="5">
        <f t="shared" ref="O118:O138" si="53">SUM(B118:K118) +M118 -L118</f>
        <v>0</v>
      </c>
    </row>
    <row r="119" spans="1:16">
      <c r="A119" s="1">
        <f t="shared" ref="A119:A137" si="54">A118+1</f>
        <v>1898</v>
      </c>
      <c r="B119" s="5">
        <f t="shared" ref="B119:M119" si="55">B13* (B$112/100)</f>
        <v>1.0202436073480215E-2</v>
      </c>
      <c r="C119" s="5">
        <f t="shared" si="55"/>
        <v>1025.4496274027433</v>
      </c>
      <c r="D119" s="5">
        <f t="shared" si="55"/>
        <v>129.61060731183034</v>
      </c>
      <c r="E119" s="5">
        <f t="shared" si="55"/>
        <v>8.2142254436222181E-2</v>
      </c>
      <c r="F119" s="5">
        <f t="shared" si="55"/>
        <v>924.30628885748808</v>
      </c>
      <c r="G119" s="5">
        <f t="shared" si="55"/>
        <v>687.57001783323608</v>
      </c>
      <c r="H119" s="5">
        <f t="shared" si="55"/>
        <v>2316.1984177044424</v>
      </c>
      <c r="I119" s="5">
        <f t="shared" si="55"/>
        <v>173.52878166232986</v>
      </c>
      <c r="J119" s="5">
        <f t="shared" si="55"/>
        <v>0.62764772543485581</v>
      </c>
      <c r="K119" s="5">
        <f t="shared" si="55"/>
        <v>45.92527541638848</v>
      </c>
      <c r="L119" s="5">
        <f t="shared" si="52"/>
        <v>5327.4112030446777</v>
      </c>
      <c r="M119" s="5">
        <f t="shared" si="55"/>
        <v>24.102194440275692</v>
      </c>
      <c r="O119" s="5">
        <f t="shared" si="53"/>
        <v>0</v>
      </c>
    </row>
    <row r="120" spans="1:16">
      <c r="A120" s="1">
        <f t="shared" si="54"/>
        <v>1899</v>
      </c>
      <c r="B120" s="5">
        <f t="shared" ref="B120:M120" si="56">B14* (B$112/100)</f>
        <v>0</v>
      </c>
      <c r="C120" s="5">
        <f t="shared" si="56"/>
        <v>1491.2045622363598</v>
      </c>
      <c r="D120" s="5">
        <f t="shared" si="56"/>
        <v>292.26800514861657</v>
      </c>
      <c r="E120" s="5">
        <f t="shared" si="56"/>
        <v>0.18782051282051282</v>
      </c>
      <c r="F120" s="5">
        <f t="shared" si="56"/>
        <v>1555.5162880884134</v>
      </c>
      <c r="G120" s="5">
        <f t="shared" si="56"/>
        <v>1243.2936453268433</v>
      </c>
      <c r="H120" s="5">
        <f t="shared" si="56"/>
        <v>4144.0273216710702</v>
      </c>
      <c r="I120" s="5">
        <f t="shared" si="56"/>
        <v>567.26631317497902</v>
      </c>
      <c r="J120" s="5">
        <f t="shared" si="56"/>
        <v>3.0452837081434518</v>
      </c>
      <c r="K120" s="5">
        <f t="shared" si="56"/>
        <v>81.82970629026326</v>
      </c>
      <c r="L120" s="5">
        <f t="shared" si="52"/>
        <v>9491.2263017491478</v>
      </c>
      <c r="M120" s="5">
        <f t="shared" si="56"/>
        <v>112.58735559163959</v>
      </c>
      <c r="O120" s="5">
        <f t="shared" si="53"/>
        <v>0</v>
      </c>
    </row>
    <row r="121" spans="1:16">
      <c r="A121" s="1">
        <f t="shared" si="54"/>
        <v>1900</v>
      </c>
      <c r="B121" s="5">
        <f t="shared" ref="B121:M121" si="57">B15* (B$112/100)</f>
        <v>6.9984447900466568E-2</v>
      </c>
      <c r="C121" s="5">
        <f t="shared" si="57"/>
        <v>3085.7184352493459</v>
      </c>
      <c r="D121" s="5">
        <f t="shared" si="57"/>
        <v>290.42198765371541</v>
      </c>
      <c r="E121" s="5">
        <f t="shared" si="57"/>
        <v>0.37564102564102564</v>
      </c>
      <c r="F121" s="5">
        <f t="shared" si="57"/>
        <v>2371.6256782055721</v>
      </c>
      <c r="G121" s="5">
        <f t="shared" si="57"/>
        <v>1872.2133176265729</v>
      </c>
      <c r="H121" s="5">
        <f t="shared" si="57"/>
        <v>6008.9330887155429</v>
      </c>
      <c r="I121" s="5">
        <f t="shared" si="57"/>
        <v>398.83238071747166</v>
      </c>
      <c r="J121" s="5">
        <f t="shared" si="57"/>
        <v>0</v>
      </c>
      <c r="K121" s="5">
        <f t="shared" si="57"/>
        <v>150.31761264189663</v>
      </c>
      <c r="L121" s="5">
        <f t="shared" si="52"/>
        <v>14223.137348319982</v>
      </c>
      <c r="M121" s="5">
        <f t="shared" si="57"/>
        <v>44.629222036325601</v>
      </c>
      <c r="O121" s="5">
        <f t="shared" si="53"/>
        <v>0</v>
      </c>
    </row>
    <row r="122" spans="1:16">
      <c r="A122" s="1">
        <f t="shared" si="54"/>
        <v>1901</v>
      </c>
      <c r="B122" s="5">
        <f t="shared" ref="B122:M122" si="58">B16* (B$112/100)</f>
        <v>0</v>
      </c>
      <c r="C122" s="5">
        <f t="shared" si="58"/>
        <v>2457.2329145581289</v>
      </c>
      <c r="D122" s="5">
        <f t="shared" si="58"/>
        <v>306.38460952139019</v>
      </c>
      <c r="E122" s="5">
        <f t="shared" si="58"/>
        <v>0</v>
      </c>
      <c r="F122" s="5">
        <f t="shared" si="58"/>
        <v>2413.2129107892747</v>
      </c>
      <c r="G122" s="5">
        <f t="shared" si="58"/>
        <v>1600.9360261922864</v>
      </c>
      <c r="H122" s="5">
        <f t="shared" si="58"/>
        <v>5735.1928035629462</v>
      </c>
      <c r="I122" s="5">
        <f t="shared" si="58"/>
        <v>224.236231218836</v>
      </c>
      <c r="J122" s="5">
        <f t="shared" si="58"/>
        <v>1.2601173964731525</v>
      </c>
      <c r="K122" s="5">
        <f t="shared" si="58"/>
        <v>82.88087840664015</v>
      </c>
      <c r="L122" s="5">
        <f t="shared" si="52"/>
        <v>12829.450895652582</v>
      </c>
      <c r="M122" s="5">
        <f t="shared" si="58"/>
        <v>8.114404006604655</v>
      </c>
      <c r="O122" s="5">
        <f t="shared" si="53"/>
        <v>0</v>
      </c>
    </row>
    <row r="123" spans="1:16">
      <c r="A123" s="1">
        <f t="shared" si="54"/>
        <v>1902</v>
      </c>
      <c r="B123" s="5">
        <f t="shared" ref="B123:M123" si="59">B17* (B$112/100)</f>
        <v>0</v>
      </c>
      <c r="C123" s="5">
        <f t="shared" si="59"/>
        <v>3415.8644188529315</v>
      </c>
      <c r="D123" s="5">
        <f t="shared" si="59"/>
        <v>463.78474827781588</v>
      </c>
      <c r="E123" s="5">
        <f t="shared" si="59"/>
        <v>0</v>
      </c>
      <c r="F123" s="5">
        <f t="shared" si="59"/>
        <v>2425.1315937793652</v>
      </c>
      <c r="G123" s="5">
        <f t="shared" si="59"/>
        <v>1813.6668780542939</v>
      </c>
      <c r="H123" s="5">
        <f t="shared" si="59"/>
        <v>9042.509575591981</v>
      </c>
      <c r="I123" s="5">
        <f t="shared" si="59"/>
        <v>525.84252084294974</v>
      </c>
      <c r="J123" s="5">
        <f t="shared" si="59"/>
        <v>0</v>
      </c>
      <c r="K123" s="5">
        <f t="shared" si="59"/>
        <v>139.64417269099272</v>
      </c>
      <c r="L123" s="5">
        <f t="shared" si="52"/>
        <v>17830.501110093635</v>
      </c>
      <c r="M123" s="5">
        <f t="shared" si="59"/>
        <v>4.0572020033023275</v>
      </c>
      <c r="O123" s="5">
        <f t="shared" si="53"/>
        <v>0</v>
      </c>
    </row>
    <row r="124" spans="1:16">
      <c r="A124" s="1">
        <f t="shared" si="54"/>
        <v>1903</v>
      </c>
      <c r="B124" s="5">
        <f t="shared" ref="B124:M124" si="60">B18* (B$112/100)</f>
        <v>0</v>
      </c>
      <c r="C124" s="5">
        <f t="shared" si="60"/>
        <v>4629.4406184771651</v>
      </c>
      <c r="D124" s="5">
        <f t="shared" si="60"/>
        <v>569.27921864819712</v>
      </c>
      <c r="E124" s="5">
        <f t="shared" si="60"/>
        <v>0</v>
      </c>
      <c r="F124" s="5">
        <f t="shared" si="60"/>
        <v>3055.860608142053</v>
      </c>
      <c r="G124" s="5">
        <f t="shared" si="60"/>
        <v>2621.8622938890144</v>
      </c>
      <c r="H124" s="5">
        <f t="shared" si="60"/>
        <v>10561.834924112103</v>
      </c>
      <c r="I124" s="5">
        <f t="shared" si="60"/>
        <v>1220.4613195345808</v>
      </c>
      <c r="J124" s="5">
        <f t="shared" si="60"/>
        <v>2.5202347929463049</v>
      </c>
      <c r="K124" s="5">
        <f t="shared" si="60"/>
        <v>127.03010729446993</v>
      </c>
      <c r="L124" s="5">
        <f t="shared" si="52"/>
        <v>22795.896578646727</v>
      </c>
      <c r="M124" s="5">
        <f t="shared" si="60"/>
        <v>7.6072537561918638</v>
      </c>
      <c r="O124" s="5">
        <f t="shared" si="53"/>
        <v>0</v>
      </c>
    </row>
    <row r="125" spans="1:16">
      <c r="A125" s="1">
        <f t="shared" si="54"/>
        <v>1904</v>
      </c>
      <c r="B125" s="5">
        <f t="shared" ref="B125:M125" si="61">B19* (B$112/100)</f>
        <v>1.1897356143079316</v>
      </c>
      <c r="C125" s="5">
        <f t="shared" si="61"/>
        <v>2484.6012522579031</v>
      </c>
      <c r="D125" s="5">
        <f t="shared" si="61"/>
        <v>387.01213834280867</v>
      </c>
      <c r="E125" s="5">
        <f t="shared" si="61"/>
        <v>0.56346153846153846</v>
      </c>
      <c r="F125" s="5">
        <f t="shared" si="61"/>
        <v>4968.937385933179</v>
      </c>
      <c r="G125" s="5">
        <f t="shared" si="61"/>
        <v>2310.4025082141266</v>
      </c>
      <c r="H125" s="5">
        <f t="shared" si="61"/>
        <v>8700.1339213816118</v>
      </c>
      <c r="I125" s="5">
        <f t="shared" si="61"/>
        <v>1337.5434433160187</v>
      </c>
      <c r="J125" s="5">
        <f t="shared" si="61"/>
        <v>18.166692465821281</v>
      </c>
      <c r="K125" s="5">
        <f t="shared" si="61"/>
        <v>70.428531797252262</v>
      </c>
      <c r="L125" s="5">
        <f t="shared" si="52"/>
        <v>20348.45865516804</v>
      </c>
      <c r="M125" s="5">
        <f t="shared" si="61"/>
        <v>69.479584306552354</v>
      </c>
      <c r="O125" s="5">
        <f t="shared" si="53"/>
        <v>0</v>
      </c>
    </row>
    <row r="126" spans="1:16">
      <c r="A126" s="1">
        <f t="shared" si="54"/>
        <v>1905</v>
      </c>
      <c r="B126" s="5">
        <f t="shared" ref="B126:M126" si="62">B20* (B$112/100)</f>
        <v>0.69984447900466562</v>
      </c>
      <c r="C126" s="5">
        <f t="shared" si="62"/>
        <v>4110.4284485850458</v>
      </c>
      <c r="D126" s="5">
        <f t="shared" si="62"/>
        <v>364.96851766840064</v>
      </c>
      <c r="E126" s="5">
        <f t="shared" si="62"/>
        <v>0.9391025641025641</v>
      </c>
      <c r="F126" s="5">
        <f t="shared" si="62"/>
        <v>5920.1251832713624</v>
      </c>
      <c r="G126" s="5">
        <f t="shared" si="62"/>
        <v>3208.9630807799731</v>
      </c>
      <c r="H126" s="5">
        <f t="shared" si="62"/>
        <v>12611.815830289013</v>
      </c>
      <c r="I126" s="5">
        <f t="shared" si="62"/>
        <v>1122.2081922677014</v>
      </c>
      <c r="J126" s="5">
        <f t="shared" si="62"/>
        <v>18.691741381018428</v>
      </c>
      <c r="K126" s="5">
        <f t="shared" si="62"/>
        <v>55.792981561543129</v>
      </c>
      <c r="L126" s="5">
        <f t="shared" si="52"/>
        <v>27456.219243381016</v>
      </c>
      <c r="M126" s="5">
        <f t="shared" si="62"/>
        <v>41.586320533848856</v>
      </c>
      <c r="O126" s="5">
        <f t="shared" si="53"/>
        <v>0</v>
      </c>
    </row>
    <row r="127" spans="1:16">
      <c r="A127" s="1">
        <f t="shared" si="54"/>
        <v>1906</v>
      </c>
      <c r="B127" s="5">
        <f t="shared" ref="B127:M127" si="63">B21* (B$112/100)</f>
        <v>9.0979782270606542</v>
      </c>
      <c r="C127" s="5">
        <f t="shared" si="63"/>
        <v>3318.9657096996762</v>
      </c>
      <c r="D127" s="5">
        <f t="shared" si="63"/>
        <v>558.09452441438418</v>
      </c>
      <c r="E127" s="5">
        <f t="shared" si="63"/>
        <v>2.8173076923076925</v>
      </c>
      <c r="F127" s="5">
        <f t="shared" si="63"/>
        <v>8024.8620730160392</v>
      </c>
      <c r="G127" s="5">
        <f t="shared" si="63"/>
        <v>2490.405536712748</v>
      </c>
      <c r="H127" s="5">
        <f t="shared" si="63"/>
        <v>12339.410863600577</v>
      </c>
      <c r="I127" s="5">
        <f t="shared" si="63"/>
        <v>1808.2683561799874</v>
      </c>
      <c r="J127" s="5">
        <f t="shared" si="63"/>
        <v>27.197533807212206</v>
      </c>
      <c r="K127" s="5">
        <f t="shared" si="63"/>
        <v>75.765251772704218</v>
      </c>
      <c r="L127" s="5">
        <f t="shared" si="52"/>
        <v>28739.579226941631</v>
      </c>
      <c r="M127" s="5">
        <f t="shared" si="63"/>
        <v>84.694091818936087</v>
      </c>
      <c r="O127" s="5">
        <f t="shared" si="53"/>
        <v>0</v>
      </c>
    </row>
    <row r="128" spans="1:16">
      <c r="A128" s="1">
        <f t="shared" si="54"/>
        <v>1907</v>
      </c>
      <c r="B128" s="5">
        <f>B22* (B$112/100)</f>
        <v>23.864696734059098</v>
      </c>
      <c r="C128" s="5">
        <f t="shared" ref="C128:M128" si="64">C22* (C$112/100)</f>
        <v>3528.5430704637147</v>
      </c>
      <c r="D128" s="5">
        <f t="shared" si="64"/>
        <v>731.8916420961084</v>
      </c>
      <c r="E128" s="5">
        <f t="shared" si="64"/>
        <v>8.6397435897435901</v>
      </c>
      <c r="F128" s="5">
        <f t="shared" si="64"/>
        <v>7364.7208248229663</v>
      </c>
      <c r="G128" s="5">
        <f t="shared" si="64"/>
        <v>4511.1668081609105</v>
      </c>
      <c r="H128" s="5">
        <f t="shared" si="64"/>
        <v>19528.23134724702</v>
      </c>
      <c r="I128" s="5">
        <f t="shared" si="64"/>
        <v>5506.6256170304996</v>
      </c>
      <c r="J128" s="5">
        <f t="shared" si="64"/>
        <v>15.751467455914407</v>
      </c>
      <c r="K128" s="5">
        <f t="shared" si="64"/>
        <v>114.49690129151459</v>
      </c>
      <c r="L128" s="5">
        <f t="shared" si="52"/>
        <v>41460.212531245234</v>
      </c>
      <c r="M128" s="5">
        <f t="shared" si="64"/>
        <v>126.28041235278495</v>
      </c>
      <c r="O128" s="5">
        <f t="shared" si="53"/>
        <v>0</v>
      </c>
    </row>
    <row r="129" spans="1:16">
      <c r="A129" s="1">
        <f t="shared" si="54"/>
        <v>1908</v>
      </c>
      <c r="B129" s="5">
        <v>9</v>
      </c>
      <c r="C129" s="5">
        <v>3360</v>
      </c>
      <c r="D129" s="5">
        <v>408</v>
      </c>
      <c r="E129" s="5">
        <v>7</v>
      </c>
      <c r="F129" s="5">
        <v>5439</v>
      </c>
      <c r="G129" s="5">
        <v>3282</v>
      </c>
      <c r="H129" s="5">
        <v>18187</v>
      </c>
      <c r="I129" s="5">
        <v>6636</v>
      </c>
      <c r="J129" s="5">
        <v>50</v>
      </c>
      <c r="K129" s="5">
        <v>141</v>
      </c>
      <c r="L129" s="5">
        <v>37777</v>
      </c>
      <c r="M129" s="5">
        <f t="shared" ref="M129:M131" si="65">L129-SUM(B129:K129)</f>
        <v>258</v>
      </c>
      <c r="O129" s="5">
        <f t="shared" si="53"/>
        <v>0</v>
      </c>
    </row>
    <row r="130" spans="1:16">
      <c r="A130" s="1">
        <f t="shared" si="54"/>
        <v>1909</v>
      </c>
      <c r="B130" s="5">
        <v>1</v>
      </c>
      <c r="C130" s="5">
        <v>1035</v>
      </c>
      <c r="D130" s="5">
        <v>338</v>
      </c>
      <c r="E130" s="5">
        <v>2</v>
      </c>
      <c r="F130" s="5">
        <v>3989</v>
      </c>
      <c r="G130" s="5">
        <v>1944</v>
      </c>
      <c r="H130" s="5">
        <v>8421</v>
      </c>
      <c r="I130" s="5">
        <v>3819</v>
      </c>
      <c r="J130" s="5">
        <v>30</v>
      </c>
      <c r="K130" s="5">
        <v>41</v>
      </c>
      <c r="L130" s="5">
        <v>19707</v>
      </c>
      <c r="M130" s="5">
        <f t="shared" si="65"/>
        <v>87</v>
      </c>
      <c r="O130" s="5">
        <f t="shared" si="53"/>
        <v>0</v>
      </c>
    </row>
    <row r="131" spans="1:16">
      <c r="A131" s="1">
        <f t="shared" si="54"/>
        <v>1910</v>
      </c>
      <c r="B131" s="5">
        <v>4</v>
      </c>
      <c r="C131" s="5">
        <v>692</v>
      </c>
      <c r="D131" s="5">
        <v>503</v>
      </c>
      <c r="E131" s="5">
        <v>3</v>
      </c>
      <c r="F131" s="5">
        <v>3295</v>
      </c>
      <c r="G131" s="5">
        <v>1765</v>
      </c>
      <c r="H131" s="5">
        <v>6705</v>
      </c>
      <c r="I131" s="5">
        <v>4223</v>
      </c>
      <c r="J131" s="5">
        <v>38</v>
      </c>
      <c r="K131" s="5">
        <v>22</v>
      </c>
      <c r="L131" s="5">
        <v>17362</v>
      </c>
      <c r="M131" s="5">
        <f t="shared" si="65"/>
        <v>112</v>
      </c>
      <c r="O131" s="5">
        <f t="shared" si="53"/>
        <v>0</v>
      </c>
    </row>
    <row r="132" spans="1:16">
      <c r="A132" s="1">
        <f t="shared" si="54"/>
        <v>1911</v>
      </c>
      <c r="B132" s="5">
        <f>B26*B$112/100</f>
        <v>10.637636080870918</v>
      </c>
      <c r="C132" s="5">
        <v>4219</v>
      </c>
      <c r="D132" s="5">
        <f t="shared" ref="D132:F132" si="66">D26*D$112/100</f>
        <v>476.65257610992109</v>
      </c>
      <c r="E132" s="5">
        <f t="shared" si="66"/>
        <v>5.4467948717948715</v>
      </c>
      <c r="F132" s="5">
        <f t="shared" si="66"/>
        <v>4195.3764125118269</v>
      </c>
      <c r="G132" s="5">
        <v>2430</v>
      </c>
      <c r="H132" s="5">
        <f>H26*H$112/100</f>
        <v>10734.091005988616</v>
      </c>
      <c r="I132" s="5">
        <v>3838</v>
      </c>
      <c r="J132" s="5">
        <f>J26*J$112/100</f>
        <v>20.581917475728154</v>
      </c>
      <c r="K132" s="5">
        <f>K26*K$112/100</f>
        <v>59.027357304241285</v>
      </c>
      <c r="L132" s="5">
        <v>27053</v>
      </c>
      <c r="M132" s="5">
        <f>M26*M$112/100</f>
        <v>221.62465943038961</v>
      </c>
      <c r="O132" s="5">
        <f t="shared" si="53"/>
        <v>-842.56164022661687</v>
      </c>
      <c r="P132" s="5">
        <f>B132+D132+E132+F132+H132+J132+K132+M132</f>
        <v>15723.438359773389</v>
      </c>
    </row>
    <row r="133" spans="1:16">
      <c r="A133" s="1">
        <f t="shared" si="54"/>
        <v>1912</v>
      </c>
      <c r="B133" s="5">
        <v>18</v>
      </c>
      <c r="C133" s="5">
        <v>2430</v>
      </c>
      <c r="D133" s="5">
        <v>519</v>
      </c>
      <c r="E133" s="5">
        <v>3</v>
      </c>
      <c r="F133" s="5">
        <v>4448</v>
      </c>
      <c r="G133" s="5">
        <v>4112</v>
      </c>
      <c r="H133" s="5">
        <v>14701</v>
      </c>
      <c r="I133" s="5">
        <v>8139</v>
      </c>
      <c r="J133" s="5">
        <v>133</v>
      </c>
      <c r="K133" s="5">
        <v>59</v>
      </c>
      <c r="L133" s="5">
        <v>34681</v>
      </c>
      <c r="M133" s="5">
        <f t="shared" ref="M133" si="67">L133-SUM(B133:K133)</f>
        <v>119</v>
      </c>
      <c r="O133" s="5">
        <f t="shared" si="53"/>
        <v>0</v>
      </c>
    </row>
    <row r="134" spans="1:16">
      <c r="A134" s="1">
        <f t="shared" si="54"/>
        <v>1913</v>
      </c>
      <c r="B134" s="5">
        <f>B28*B$112/100</f>
        <v>63.615863141524102</v>
      </c>
      <c r="C134" s="5">
        <v>3053</v>
      </c>
      <c r="D134" s="5">
        <f t="shared" ref="D134:F134" si="68">D28*D$112/100</f>
        <v>969.53924724853175</v>
      </c>
      <c r="E134" s="5">
        <f t="shared" si="68"/>
        <v>5.6346153846153841</v>
      </c>
      <c r="F134" s="5">
        <f t="shared" si="68"/>
        <v>4743.9562247600206</v>
      </c>
      <c r="G134" s="5">
        <v>3276</v>
      </c>
      <c r="H134" s="5">
        <f>H28*H$112/100</f>
        <v>30003.27057118879</v>
      </c>
      <c r="I134" s="5">
        <v>5327</v>
      </c>
      <c r="J134" s="5">
        <f t="shared" ref="J134:K134" si="69">J28*J$112/100</f>
        <v>112.78050698434714</v>
      </c>
      <c r="K134" s="5">
        <f t="shared" si="69"/>
        <v>72.126579062168801</v>
      </c>
      <c r="L134" s="5">
        <v>26923</v>
      </c>
      <c r="M134" s="5">
        <f>M28*M$112/100</f>
        <v>202.35294991470357</v>
      </c>
      <c r="O134" s="5">
        <f t="shared" si="53"/>
        <v>20906.276557684701</v>
      </c>
      <c r="P134" s="5">
        <f>B134+D134+E134+F134+H134+J134+K134+M134</f>
        <v>36173.276557684701</v>
      </c>
    </row>
    <row r="135" spans="1:16">
      <c r="A135" s="1">
        <f t="shared" si="54"/>
        <v>1914</v>
      </c>
      <c r="B135" s="5">
        <v>58</v>
      </c>
      <c r="C135" s="5">
        <v>2252</v>
      </c>
      <c r="D135" s="5">
        <v>811</v>
      </c>
      <c r="E135" s="5">
        <v>5</v>
      </c>
      <c r="F135" s="5">
        <v>4174</v>
      </c>
      <c r="G135" s="5">
        <v>5480</v>
      </c>
      <c r="H135" s="5">
        <v>18779</v>
      </c>
      <c r="I135" s="5">
        <v>15703</v>
      </c>
      <c r="J135" s="5">
        <v>67</v>
      </c>
      <c r="K135" s="5">
        <v>28</v>
      </c>
      <c r="L135" s="5">
        <v>47451</v>
      </c>
      <c r="M135" s="5">
        <f t="shared" ref="M135:M137" si="70">L135-SUM(B135:K135)</f>
        <v>94</v>
      </c>
      <c r="O135" s="5">
        <f t="shared" si="53"/>
        <v>0</v>
      </c>
    </row>
    <row r="136" spans="1:16">
      <c r="A136" s="1">
        <f t="shared" si="54"/>
        <v>1915</v>
      </c>
      <c r="B136" s="5">
        <v>217</v>
      </c>
      <c r="C136" s="5">
        <v>727</v>
      </c>
      <c r="D136" s="5">
        <v>167</v>
      </c>
      <c r="E136" s="5">
        <v>2</v>
      </c>
      <c r="F136" s="5">
        <v>873</v>
      </c>
      <c r="G136" s="5">
        <v>965</v>
      </c>
      <c r="H136" s="5">
        <v>4694</v>
      </c>
      <c r="I136" s="5">
        <v>10501</v>
      </c>
      <c r="J136" s="5">
        <v>40</v>
      </c>
      <c r="K136" s="5">
        <v>33</v>
      </c>
      <c r="L136" s="5">
        <v>18297</v>
      </c>
      <c r="M136" s="5">
        <f t="shared" si="70"/>
        <v>78</v>
      </c>
      <c r="O136" s="5">
        <f t="shared" si="53"/>
        <v>0</v>
      </c>
    </row>
    <row r="137" spans="1:16">
      <c r="A137" s="1">
        <f t="shared" si="54"/>
        <v>1916</v>
      </c>
      <c r="B137" s="5">
        <v>354</v>
      </c>
      <c r="C137" s="5">
        <v>379</v>
      </c>
      <c r="D137" s="5">
        <v>20</v>
      </c>
      <c r="E137" s="5">
        <v>0</v>
      </c>
      <c r="F137" s="5">
        <v>45</v>
      </c>
      <c r="G137" s="5">
        <v>26</v>
      </c>
      <c r="H137" s="5">
        <v>229</v>
      </c>
      <c r="I137" s="5">
        <v>4106</v>
      </c>
      <c r="J137" s="5">
        <v>0</v>
      </c>
      <c r="K137" s="5">
        <v>11</v>
      </c>
      <c r="L137" s="5">
        <v>5259</v>
      </c>
      <c r="M137" s="5">
        <f t="shared" si="70"/>
        <v>89</v>
      </c>
      <c r="O137" s="5">
        <f t="shared" si="53"/>
        <v>0</v>
      </c>
    </row>
    <row r="138" spans="1:16">
      <c r="A138" s="1">
        <v>1917</v>
      </c>
      <c r="B138" s="5">
        <f>B32*B$112/100</f>
        <v>7.2083981337480569</v>
      </c>
      <c r="C138" s="5">
        <v>1256</v>
      </c>
      <c r="D138" s="5">
        <f t="shared" ref="D138:F138" si="71">D32*D$112/100</f>
        <v>2.1174906559160407</v>
      </c>
      <c r="E138" s="5">
        <f t="shared" si="71"/>
        <v>2.0660256410256408</v>
      </c>
      <c r="F138" s="5">
        <f t="shared" si="71"/>
        <v>435.80087642798344</v>
      </c>
      <c r="G138" s="5">
        <v>38</v>
      </c>
      <c r="H138" s="5">
        <f>H32*H$112/100</f>
        <v>96.142929419448706</v>
      </c>
      <c r="I138" s="5">
        <v>6393</v>
      </c>
      <c r="J138" s="5">
        <f t="shared" ref="J138:K138" si="72">J32*J$112/100</f>
        <v>0.73506848127600566</v>
      </c>
      <c r="K138" s="5">
        <f t="shared" si="72"/>
        <v>36.791024073191487</v>
      </c>
      <c r="L138" s="5">
        <v>5947</v>
      </c>
      <c r="M138" s="5">
        <f>M32*M$112/100</f>
        <v>58.82942904788375</v>
      </c>
      <c r="O138" s="5">
        <f t="shared" si="53"/>
        <v>2379.6912418804732</v>
      </c>
      <c r="P138" s="5">
        <f>B138+D138+E138+F138+H138+J138+K138+M138</f>
        <v>639.69124188047317</v>
      </c>
    </row>
    <row r="139" spans="1:16">
      <c r="A139" s="30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spans="1:16">
      <c r="A140" s="33" t="s">
        <v>178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spans="1:16">
      <c r="A141" s="30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spans="1:16">
      <c r="A142" s="30">
        <v>1911</v>
      </c>
      <c r="B142" s="5">
        <f>B132*$O132/$P132</f>
        <v>-0.57003206928090866</v>
      </c>
      <c r="C142" s="5"/>
      <c r="D142" s="5">
        <f t="shared" ref="D142:F144" si="73">D132*$O132/$P132</f>
        <v>-25.542070834384951</v>
      </c>
      <c r="E142" s="5">
        <f t="shared" si="73"/>
        <v>-0.29187384566587599</v>
      </c>
      <c r="F142" s="5">
        <f t="shared" si="73"/>
        <v>-224.81490057146573</v>
      </c>
      <c r="G142" s="5"/>
      <c r="H142" s="5">
        <f>H132*$O132/$P132</f>
        <v>-575.2007364677894</v>
      </c>
      <c r="I142" s="5"/>
      <c r="J142" s="5">
        <f>J132*$O132/$P132</f>
        <v>-1.1029097930465837</v>
      </c>
      <c r="K142" s="5">
        <f>K132*$O132/$P132</f>
        <v>-3.1630605119897512</v>
      </c>
      <c r="L142" s="5"/>
      <c r="M142" s="5">
        <f>M132*$O132/$P132</f>
        <v>-11.876056132993654</v>
      </c>
    </row>
    <row r="143" spans="1:16">
      <c r="A143" s="30">
        <f>A142+1</f>
        <v>1912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1:16">
      <c r="A144" s="30">
        <f t="shared" ref="A144:A148" si="74">A143+1</f>
        <v>1913</v>
      </c>
      <c r="B144" s="5">
        <f>B134*$O134/$P134</f>
        <v>36.766667409065064</v>
      </c>
      <c r="C144" s="5"/>
      <c r="D144" s="5">
        <f t="shared" si="73"/>
        <v>560.34336851360456</v>
      </c>
      <c r="E144" s="5">
        <f t="shared" si="73"/>
        <v>3.2565152714076944</v>
      </c>
      <c r="F144" s="5">
        <f t="shared" si="73"/>
        <v>2741.760499749731</v>
      </c>
      <c r="G144" s="5"/>
      <c r="H144" s="5">
        <f>H134*$O134/$P134</f>
        <v>17340.333303676365</v>
      </c>
      <c r="I144" s="5"/>
      <c r="J144" s="5">
        <f>J134*$O134/$P134</f>
        <v>65.181280041654219</v>
      </c>
      <c r="K144" s="5">
        <f>K134*$O134/$P134</f>
        <v>41.685419528662294</v>
      </c>
      <c r="L144" s="5"/>
      <c r="M144" s="5">
        <f>M134*$O134/$P134</f>
        <v>116.94950349421394</v>
      </c>
    </row>
    <row r="145" spans="1:15">
      <c r="A145" s="30">
        <f t="shared" si="74"/>
        <v>1914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spans="1:15">
      <c r="A146" s="30">
        <f t="shared" si="74"/>
        <v>1915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spans="1:15">
      <c r="A147" s="30">
        <f t="shared" si="74"/>
        <v>1916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spans="1:15">
      <c r="A148" s="30">
        <f t="shared" si="74"/>
        <v>1917</v>
      </c>
      <c r="B148" s="5">
        <f>B138*$O138/$P138</f>
        <v>26.815689795035514</v>
      </c>
      <c r="C148" s="5"/>
      <c r="D148" s="5">
        <f t="shared" ref="D148:F148" si="75">D138*$O138/$P138</f>
        <v>7.8771970581217943</v>
      </c>
      <c r="E148" s="5">
        <f t="shared" si="75"/>
        <v>7.6857439989273146</v>
      </c>
      <c r="F148" s="5">
        <f t="shared" si="75"/>
        <v>1621.2063898059187</v>
      </c>
      <c r="G148" s="5"/>
      <c r="H148" s="5">
        <f>H138*$O138/$P138</f>
        <v>357.65768253388757</v>
      </c>
      <c r="I148" s="5"/>
      <c r="J148" s="5">
        <f>J138*$O138/$P138</f>
        <v>2.7345005098596262</v>
      </c>
      <c r="K148" s="5">
        <f>K138*$O138/$P138</f>
        <v>136.86489986859388</v>
      </c>
      <c r="L148" s="5"/>
      <c r="M148" s="5">
        <f>M138*$O138/$P138</f>
        <v>218.84913831012869</v>
      </c>
    </row>
    <row r="149" spans="1:15">
      <c r="A149" s="30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1:15">
      <c r="A150" s="33" t="s">
        <v>176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spans="1:15">
      <c r="A151" s="30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spans="1:15">
      <c r="A152" s="11" t="str">
        <f t="shared" ref="A152:M152" si="76">A116</f>
        <v>фин. год</v>
      </c>
      <c r="B152" s="11" t="str">
        <f t="shared" si="76"/>
        <v>армяне</v>
      </c>
      <c r="C152" s="11" t="str">
        <f t="shared" si="76"/>
        <v>финны</v>
      </c>
      <c r="D152" s="11" t="str">
        <f t="shared" si="76"/>
        <v>немцы</v>
      </c>
      <c r="E152" s="11" t="str">
        <f t="shared" si="76"/>
        <v>греки</v>
      </c>
      <c r="F152" s="11" t="str">
        <f t="shared" si="76"/>
        <v>евреи</v>
      </c>
      <c r="G152" s="11" t="str">
        <f t="shared" si="76"/>
        <v>литовцы</v>
      </c>
      <c r="H152" s="11" t="str">
        <f t="shared" si="76"/>
        <v>поляки</v>
      </c>
      <c r="I152" s="11" t="str">
        <f t="shared" si="76"/>
        <v>русские</v>
      </c>
      <c r="J152" s="11" t="str">
        <f t="shared" si="76"/>
        <v>русины</v>
      </c>
      <c r="K152" s="11" t="str">
        <f t="shared" si="76"/>
        <v>скандинавы</v>
      </c>
      <c r="L152" s="11" t="str">
        <f t="shared" si="76"/>
        <v>всего</v>
      </c>
      <c r="M152" s="11" t="str">
        <f t="shared" si="76"/>
        <v>другие</v>
      </c>
      <c r="N152" s="11"/>
      <c r="O152" s="11" t="str">
        <f>O116</f>
        <v>разница</v>
      </c>
    </row>
    <row r="153" spans="1:15">
      <c r="A153" s="34">
        <f t="shared" ref="A153:M153" si="77">A117</f>
        <v>1896</v>
      </c>
      <c r="B153" s="35">
        <f t="shared" si="77"/>
        <v>1.5393708604704653E-2</v>
      </c>
      <c r="C153" s="35">
        <f t="shared" si="77"/>
        <v>1547.2258428624598</v>
      </c>
      <c r="D153" s="35">
        <f t="shared" si="77"/>
        <v>195.55995319817058</v>
      </c>
      <c r="E153" s="35">
        <f t="shared" si="77"/>
        <v>0.12393843194092957</v>
      </c>
      <c r="F153" s="35">
        <f t="shared" si="77"/>
        <v>1394.6180666745963</v>
      </c>
      <c r="G153" s="35">
        <f t="shared" si="77"/>
        <v>1037.4240449659544</v>
      </c>
      <c r="H153" s="35">
        <f t="shared" si="77"/>
        <v>3494.7421631486595</v>
      </c>
      <c r="I153" s="35">
        <f t="shared" si="77"/>
        <v>261.82487008008422</v>
      </c>
      <c r="J153" s="35">
        <f t="shared" si="77"/>
        <v>0.947011686440691</v>
      </c>
      <c r="K153" s="35">
        <f t="shared" si="77"/>
        <v>69.293284687990678</v>
      </c>
      <c r="L153" s="35">
        <f t="shared" si="77"/>
        <v>8038.1406054852505</v>
      </c>
      <c r="M153" s="35">
        <f t="shared" si="77"/>
        <v>36.366036040349321</v>
      </c>
      <c r="N153" s="35"/>
      <c r="O153" s="5">
        <f t="shared" ref="O153:O174" si="78">SUM(B153:K153) +M153 -L153</f>
        <v>0</v>
      </c>
    </row>
    <row r="154" spans="1:15">
      <c r="A154" s="34">
        <f t="shared" ref="A154:M154" si="79">A118</f>
        <v>1897</v>
      </c>
      <c r="B154" s="35">
        <f t="shared" si="79"/>
        <v>8.8522091774906053E-3</v>
      </c>
      <c r="C154" s="35">
        <f t="shared" si="79"/>
        <v>889.73795448172848</v>
      </c>
      <c r="D154" s="35">
        <f t="shared" si="79"/>
        <v>112.4574757717192</v>
      </c>
      <c r="E154" s="35">
        <f t="shared" si="79"/>
        <v>7.1271254565386855E-2</v>
      </c>
      <c r="F154" s="35">
        <f t="shared" si="79"/>
        <v>801.9802872673597</v>
      </c>
      <c r="G154" s="35">
        <f t="shared" si="79"/>
        <v>596.5745414324897</v>
      </c>
      <c r="H154" s="35">
        <f t="shared" si="79"/>
        <v>2009.6644313595207</v>
      </c>
      <c r="I154" s="35">
        <f t="shared" si="79"/>
        <v>150.56336178208926</v>
      </c>
      <c r="J154" s="35">
        <f t="shared" si="79"/>
        <v>0.54458257962211065</v>
      </c>
      <c r="K154" s="35">
        <f t="shared" si="79"/>
        <v>39.847360139455432</v>
      </c>
      <c r="L154" s="35">
        <f t="shared" si="79"/>
        <v>4622.3625420640892</v>
      </c>
      <c r="M154" s="35">
        <f t="shared" si="79"/>
        <v>20.912423786361277</v>
      </c>
      <c r="N154" s="35"/>
      <c r="O154" s="5">
        <f t="shared" si="78"/>
        <v>0</v>
      </c>
    </row>
    <row r="155" spans="1:15">
      <c r="A155" s="34">
        <f t="shared" ref="A155:M155" si="80">A119</f>
        <v>1898</v>
      </c>
      <c r="B155" s="35">
        <f t="shared" si="80"/>
        <v>1.0202436073480215E-2</v>
      </c>
      <c r="C155" s="35">
        <f t="shared" si="80"/>
        <v>1025.4496274027433</v>
      </c>
      <c r="D155" s="35">
        <f t="shared" si="80"/>
        <v>129.61060731183034</v>
      </c>
      <c r="E155" s="35">
        <f t="shared" si="80"/>
        <v>8.2142254436222181E-2</v>
      </c>
      <c r="F155" s="35">
        <f t="shared" si="80"/>
        <v>924.30628885748808</v>
      </c>
      <c r="G155" s="35">
        <f t="shared" si="80"/>
        <v>687.57001783323608</v>
      </c>
      <c r="H155" s="35">
        <f t="shared" si="80"/>
        <v>2316.1984177044424</v>
      </c>
      <c r="I155" s="35">
        <f t="shared" si="80"/>
        <v>173.52878166232986</v>
      </c>
      <c r="J155" s="35">
        <f t="shared" si="80"/>
        <v>0.62764772543485581</v>
      </c>
      <c r="K155" s="35">
        <f t="shared" si="80"/>
        <v>45.92527541638848</v>
      </c>
      <c r="L155" s="35">
        <f t="shared" si="80"/>
        <v>5327.4112030446777</v>
      </c>
      <c r="M155" s="35">
        <f t="shared" si="80"/>
        <v>24.102194440275692</v>
      </c>
      <c r="N155" s="35"/>
      <c r="O155" s="5">
        <f t="shared" si="78"/>
        <v>0</v>
      </c>
    </row>
    <row r="156" spans="1:15">
      <c r="A156" s="34">
        <f t="shared" ref="A156:M156" si="81">A120</f>
        <v>1899</v>
      </c>
      <c r="B156" s="35">
        <f t="shared" si="81"/>
        <v>0</v>
      </c>
      <c r="C156" s="35">
        <f t="shared" si="81"/>
        <v>1491.2045622363598</v>
      </c>
      <c r="D156" s="35">
        <f t="shared" si="81"/>
        <v>292.26800514861657</v>
      </c>
      <c r="E156" s="35">
        <f t="shared" si="81"/>
        <v>0.18782051282051282</v>
      </c>
      <c r="F156" s="35">
        <f t="shared" si="81"/>
        <v>1555.5162880884134</v>
      </c>
      <c r="G156" s="35">
        <f t="shared" si="81"/>
        <v>1243.2936453268433</v>
      </c>
      <c r="H156" s="35">
        <f t="shared" si="81"/>
        <v>4144.0273216710702</v>
      </c>
      <c r="I156" s="35">
        <f t="shared" si="81"/>
        <v>567.26631317497902</v>
      </c>
      <c r="J156" s="35">
        <f t="shared" si="81"/>
        <v>3.0452837081434518</v>
      </c>
      <c r="K156" s="35">
        <f t="shared" si="81"/>
        <v>81.82970629026326</v>
      </c>
      <c r="L156" s="35">
        <f t="shared" si="81"/>
        <v>9491.2263017491478</v>
      </c>
      <c r="M156" s="35">
        <f t="shared" si="81"/>
        <v>112.58735559163959</v>
      </c>
      <c r="N156" s="35"/>
      <c r="O156" s="5">
        <f t="shared" si="78"/>
        <v>0</v>
      </c>
    </row>
    <row r="157" spans="1:15">
      <c r="A157" s="34">
        <f t="shared" ref="A157:M157" si="82">A121</f>
        <v>1900</v>
      </c>
      <c r="B157" s="35">
        <f t="shared" si="82"/>
        <v>6.9984447900466568E-2</v>
      </c>
      <c r="C157" s="35">
        <f t="shared" si="82"/>
        <v>3085.7184352493459</v>
      </c>
      <c r="D157" s="35">
        <f t="shared" si="82"/>
        <v>290.42198765371541</v>
      </c>
      <c r="E157" s="35">
        <f t="shared" si="82"/>
        <v>0.37564102564102564</v>
      </c>
      <c r="F157" s="35">
        <f t="shared" si="82"/>
        <v>2371.6256782055721</v>
      </c>
      <c r="G157" s="35">
        <f t="shared" si="82"/>
        <v>1872.2133176265729</v>
      </c>
      <c r="H157" s="35">
        <f t="shared" si="82"/>
        <v>6008.9330887155429</v>
      </c>
      <c r="I157" s="35">
        <f t="shared" si="82"/>
        <v>398.83238071747166</v>
      </c>
      <c r="J157" s="35">
        <f t="shared" si="82"/>
        <v>0</v>
      </c>
      <c r="K157" s="35">
        <f t="shared" si="82"/>
        <v>150.31761264189663</v>
      </c>
      <c r="L157" s="35">
        <f t="shared" si="82"/>
        <v>14223.137348319982</v>
      </c>
      <c r="M157" s="35">
        <f t="shared" si="82"/>
        <v>44.629222036325601</v>
      </c>
      <c r="N157" s="35"/>
      <c r="O157" s="5">
        <f t="shared" si="78"/>
        <v>0</v>
      </c>
    </row>
    <row r="158" spans="1:15">
      <c r="A158" s="34">
        <f t="shared" ref="A158:M158" si="83">A122</f>
        <v>1901</v>
      </c>
      <c r="B158" s="35">
        <f t="shared" si="83"/>
        <v>0</v>
      </c>
      <c r="C158" s="35">
        <f t="shared" si="83"/>
        <v>2457.2329145581289</v>
      </c>
      <c r="D158" s="35">
        <f t="shared" si="83"/>
        <v>306.38460952139019</v>
      </c>
      <c r="E158" s="35">
        <f t="shared" si="83"/>
        <v>0</v>
      </c>
      <c r="F158" s="35">
        <f t="shared" si="83"/>
        <v>2413.2129107892747</v>
      </c>
      <c r="G158" s="35">
        <f t="shared" si="83"/>
        <v>1600.9360261922864</v>
      </c>
      <c r="H158" s="35">
        <f t="shared" si="83"/>
        <v>5735.1928035629462</v>
      </c>
      <c r="I158" s="35">
        <f t="shared" si="83"/>
        <v>224.236231218836</v>
      </c>
      <c r="J158" s="35">
        <f t="shared" si="83"/>
        <v>1.2601173964731525</v>
      </c>
      <c r="K158" s="35">
        <f t="shared" si="83"/>
        <v>82.88087840664015</v>
      </c>
      <c r="L158" s="35">
        <f t="shared" si="83"/>
        <v>12829.450895652582</v>
      </c>
      <c r="M158" s="35">
        <f t="shared" si="83"/>
        <v>8.114404006604655</v>
      </c>
      <c r="N158" s="35"/>
      <c r="O158" s="5">
        <f t="shared" si="78"/>
        <v>0</v>
      </c>
    </row>
    <row r="159" spans="1:15">
      <c r="A159" s="34">
        <f t="shared" ref="A159:M159" si="84">A123</f>
        <v>1902</v>
      </c>
      <c r="B159" s="35">
        <f t="shared" si="84"/>
        <v>0</v>
      </c>
      <c r="C159" s="35">
        <f t="shared" si="84"/>
        <v>3415.8644188529315</v>
      </c>
      <c r="D159" s="35">
        <f t="shared" si="84"/>
        <v>463.78474827781588</v>
      </c>
      <c r="E159" s="35">
        <f t="shared" si="84"/>
        <v>0</v>
      </c>
      <c r="F159" s="35">
        <f t="shared" si="84"/>
        <v>2425.1315937793652</v>
      </c>
      <c r="G159" s="35">
        <f t="shared" si="84"/>
        <v>1813.6668780542939</v>
      </c>
      <c r="H159" s="35">
        <f t="shared" si="84"/>
        <v>9042.509575591981</v>
      </c>
      <c r="I159" s="35">
        <f t="shared" si="84"/>
        <v>525.84252084294974</v>
      </c>
      <c r="J159" s="35">
        <f t="shared" si="84"/>
        <v>0</v>
      </c>
      <c r="K159" s="35">
        <f t="shared" si="84"/>
        <v>139.64417269099272</v>
      </c>
      <c r="L159" s="35">
        <f t="shared" si="84"/>
        <v>17830.501110093635</v>
      </c>
      <c r="M159" s="35">
        <f t="shared" si="84"/>
        <v>4.0572020033023275</v>
      </c>
      <c r="N159" s="35"/>
      <c r="O159" s="5">
        <f t="shared" si="78"/>
        <v>0</v>
      </c>
    </row>
    <row r="160" spans="1:15">
      <c r="A160" s="34">
        <f t="shared" ref="A160:M160" si="85">A124</f>
        <v>1903</v>
      </c>
      <c r="B160" s="35">
        <f t="shared" si="85"/>
        <v>0</v>
      </c>
      <c r="C160" s="35">
        <f t="shared" si="85"/>
        <v>4629.4406184771651</v>
      </c>
      <c r="D160" s="35">
        <f t="shared" si="85"/>
        <v>569.27921864819712</v>
      </c>
      <c r="E160" s="35">
        <f t="shared" si="85"/>
        <v>0</v>
      </c>
      <c r="F160" s="35">
        <f t="shared" si="85"/>
        <v>3055.860608142053</v>
      </c>
      <c r="G160" s="35">
        <f t="shared" si="85"/>
        <v>2621.8622938890144</v>
      </c>
      <c r="H160" s="35">
        <f t="shared" si="85"/>
        <v>10561.834924112103</v>
      </c>
      <c r="I160" s="35">
        <f t="shared" si="85"/>
        <v>1220.4613195345808</v>
      </c>
      <c r="J160" s="35">
        <f t="shared" si="85"/>
        <v>2.5202347929463049</v>
      </c>
      <c r="K160" s="35">
        <f t="shared" si="85"/>
        <v>127.03010729446993</v>
      </c>
      <c r="L160" s="35">
        <f t="shared" si="85"/>
        <v>22795.896578646727</v>
      </c>
      <c r="M160" s="35">
        <f t="shared" si="85"/>
        <v>7.6072537561918638</v>
      </c>
      <c r="N160" s="35"/>
      <c r="O160" s="5">
        <f t="shared" si="78"/>
        <v>0</v>
      </c>
    </row>
    <row r="161" spans="1:15">
      <c r="A161" s="34">
        <f t="shared" ref="A161:M161" si="86">A125</f>
        <v>1904</v>
      </c>
      <c r="B161" s="35">
        <f t="shared" si="86"/>
        <v>1.1897356143079316</v>
      </c>
      <c r="C161" s="35">
        <f t="shared" si="86"/>
        <v>2484.6012522579031</v>
      </c>
      <c r="D161" s="35">
        <f t="shared" si="86"/>
        <v>387.01213834280867</v>
      </c>
      <c r="E161" s="35">
        <f t="shared" si="86"/>
        <v>0.56346153846153846</v>
      </c>
      <c r="F161" s="35">
        <f t="shared" si="86"/>
        <v>4968.937385933179</v>
      </c>
      <c r="G161" s="35">
        <f t="shared" si="86"/>
        <v>2310.4025082141266</v>
      </c>
      <c r="H161" s="35">
        <f t="shared" si="86"/>
        <v>8700.1339213816118</v>
      </c>
      <c r="I161" s="35">
        <f t="shared" si="86"/>
        <v>1337.5434433160187</v>
      </c>
      <c r="J161" s="35">
        <f t="shared" si="86"/>
        <v>18.166692465821281</v>
      </c>
      <c r="K161" s="35">
        <f t="shared" si="86"/>
        <v>70.428531797252262</v>
      </c>
      <c r="L161" s="35">
        <f t="shared" si="86"/>
        <v>20348.45865516804</v>
      </c>
      <c r="M161" s="35">
        <f t="shared" si="86"/>
        <v>69.479584306552354</v>
      </c>
      <c r="N161" s="35"/>
      <c r="O161" s="5">
        <f t="shared" si="78"/>
        <v>0</v>
      </c>
    </row>
    <row r="162" spans="1:15">
      <c r="A162" s="34">
        <f t="shared" ref="A162:M162" si="87">A126</f>
        <v>1905</v>
      </c>
      <c r="B162" s="35">
        <f t="shared" si="87"/>
        <v>0.69984447900466562</v>
      </c>
      <c r="C162" s="35">
        <f t="shared" si="87"/>
        <v>4110.4284485850458</v>
      </c>
      <c r="D162" s="35">
        <f t="shared" si="87"/>
        <v>364.96851766840064</v>
      </c>
      <c r="E162" s="35">
        <f t="shared" si="87"/>
        <v>0.9391025641025641</v>
      </c>
      <c r="F162" s="35">
        <f t="shared" si="87"/>
        <v>5920.1251832713624</v>
      </c>
      <c r="G162" s="35">
        <f t="shared" si="87"/>
        <v>3208.9630807799731</v>
      </c>
      <c r="H162" s="35">
        <f t="shared" si="87"/>
        <v>12611.815830289013</v>
      </c>
      <c r="I162" s="35">
        <f t="shared" si="87"/>
        <v>1122.2081922677014</v>
      </c>
      <c r="J162" s="35">
        <f t="shared" si="87"/>
        <v>18.691741381018428</v>
      </c>
      <c r="K162" s="35">
        <f t="shared" si="87"/>
        <v>55.792981561543129</v>
      </c>
      <c r="L162" s="35">
        <f t="shared" si="87"/>
        <v>27456.219243381016</v>
      </c>
      <c r="M162" s="35">
        <f t="shared" si="87"/>
        <v>41.586320533848856</v>
      </c>
      <c r="N162" s="35"/>
      <c r="O162" s="5">
        <f t="shared" si="78"/>
        <v>0</v>
      </c>
    </row>
    <row r="163" spans="1:15">
      <c r="A163" s="34">
        <f t="shared" ref="A163:M163" si="88">A127</f>
        <v>1906</v>
      </c>
      <c r="B163" s="35">
        <f t="shared" si="88"/>
        <v>9.0979782270606542</v>
      </c>
      <c r="C163" s="35">
        <f t="shared" si="88"/>
        <v>3318.9657096996762</v>
      </c>
      <c r="D163" s="35">
        <f t="shared" si="88"/>
        <v>558.09452441438418</v>
      </c>
      <c r="E163" s="35">
        <f t="shared" si="88"/>
        <v>2.8173076923076925</v>
      </c>
      <c r="F163" s="35">
        <f t="shared" si="88"/>
        <v>8024.8620730160392</v>
      </c>
      <c r="G163" s="35">
        <f t="shared" si="88"/>
        <v>2490.405536712748</v>
      </c>
      <c r="H163" s="35">
        <f t="shared" si="88"/>
        <v>12339.410863600577</v>
      </c>
      <c r="I163" s="35">
        <f t="shared" si="88"/>
        <v>1808.2683561799874</v>
      </c>
      <c r="J163" s="35">
        <f t="shared" si="88"/>
        <v>27.197533807212206</v>
      </c>
      <c r="K163" s="35">
        <f t="shared" si="88"/>
        <v>75.765251772704218</v>
      </c>
      <c r="L163" s="35">
        <f t="shared" si="88"/>
        <v>28739.579226941631</v>
      </c>
      <c r="M163" s="35">
        <f t="shared" si="88"/>
        <v>84.694091818936087</v>
      </c>
      <c r="N163" s="35"/>
      <c r="O163" s="5">
        <f t="shared" si="78"/>
        <v>0</v>
      </c>
    </row>
    <row r="164" spans="1:15">
      <c r="A164" s="34">
        <f t="shared" ref="A164:M164" si="89">A128</f>
        <v>1907</v>
      </c>
      <c r="B164" s="35">
        <f t="shared" si="89"/>
        <v>23.864696734059098</v>
      </c>
      <c r="C164" s="35">
        <f t="shared" si="89"/>
        <v>3528.5430704637147</v>
      </c>
      <c r="D164" s="35">
        <f t="shared" si="89"/>
        <v>731.8916420961084</v>
      </c>
      <c r="E164" s="35">
        <f t="shared" si="89"/>
        <v>8.6397435897435901</v>
      </c>
      <c r="F164" s="35">
        <f t="shared" si="89"/>
        <v>7364.7208248229663</v>
      </c>
      <c r="G164" s="35">
        <f t="shared" si="89"/>
        <v>4511.1668081609105</v>
      </c>
      <c r="H164" s="35">
        <f t="shared" si="89"/>
        <v>19528.23134724702</v>
      </c>
      <c r="I164" s="35">
        <f t="shared" si="89"/>
        <v>5506.6256170304996</v>
      </c>
      <c r="J164" s="35">
        <f t="shared" si="89"/>
        <v>15.751467455914407</v>
      </c>
      <c r="K164" s="35">
        <f t="shared" si="89"/>
        <v>114.49690129151459</v>
      </c>
      <c r="L164" s="35">
        <f t="shared" si="89"/>
        <v>41460.212531245234</v>
      </c>
      <c r="M164" s="35">
        <f t="shared" si="89"/>
        <v>126.28041235278495</v>
      </c>
      <c r="N164" s="35"/>
      <c r="O164" s="5">
        <f t="shared" si="78"/>
        <v>0</v>
      </c>
    </row>
    <row r="165" spans="1:15">
      <c r="A165" s="34">
        <f t="shared" ref="A165:M165" si="90">A129</f>
        <v>1908</v>
      </c>
      <c r="B165" s="35">
        <f t="shared" si="90"/>
        <v>9</v>
      </c>
      <c r="C165" s="35">
        <f t="shared" si="90"/>
        <v>3360</v>
      </c>
      <c r="D165" s="35">
        <f t="shared" si="90"/>
        <v>408</v>
      </c>
      <c r="E165" s="35">
        <f t="shared" si="90"/>
        <v>7</v>
      </c>
      <c r="F165" s="35">
        <f t="shared" si="90"/>
        <v>5439</v>
      </c>
      <c r="G165" s="35">
        <f t="shared" si="90"/>
        <v>3282</v>
      </c>
      <c r="H165" s="35">
        <f t="shared" si="90"/>
        <v>18187</v>
      </c>
      <c r="I165" s="35">
        <f t="shared" si="90"/>
        <v>6636</v>
      </c>
      <c r="J165" s="35">
        <f t="shared" si="90"/>
        <v>50</v>
      </c>
      <c r="K165" s="35">
        <f t="shared" si="90"/>
        <v>141</v>
      </c>
      <c r="L165" s="35">
        <f t="shared" si="90"/>
        <v>37777</v>
      </c>
      <c r="M165" s="35">
        <f t="shared" si="90"/>
        <v>258</v>
      </c>
      <c r="N165" s="35"/>
      <c r="O165" s="5">
        <f t="shared" si="78"/>
        <v>0</v>
      </c>
    </row>
    <row r="166" spans="1:15">
      <c r="A166" s="34">
        <f t="shared" ref="A166:M166" si="91">A130</f>
        <v>1909</v>
      </c>
      <c r="B166" s="35">
        <f t="shared" si="91"/>
        <v>1</v>
      </c>
      <c r="C166" s="35">
        <f t="shared" si="91"/>
        <v>1035</v>
      </c>
      <c r="D166" s="35">
        <f t="shared" si="91"/>
        <v>338</v>
      </c>
      <c r="E166" s="35">
        <f t="shared" si="91"/>
        <v>2</v>
      </c>
      <c r="F166" s="35">
        <f t="shared" si="91"/>
        <v>3989</v>
      </c>
      <c r="G166" s="35">
        <f t="shared" si="91"/>
        <v>1944</v>
      </c>
      <c r="H166" s="35">
        <f t="shared" si="91"/>
        <v>8421</v>
      </c>
      <c r="I166" s="35">
        <f t="shared" si="91"/>
        <v>3819</v>
      </c>
      <c r="J166" s="35">
        <f t="shared" si="91"/>
        <v>30</v>
      </c>
      <c r="K166" s="35">
        <f t="shared" si="91"/>
        <v>41</v>
      </c>
      <c r="L166" s="35">
        <f t="shared" si="91"/>
        <v>19707</v>
      </c>
      <c r="M166" s="35">
        <f t="shared" si="91"/>
        <v>87</v>
      </c>
      <c r="N166" s="35"/>
      <c r="O166" s="5">
        <f t="shared" si="78"/>
        <v>0</v>
      </c>
    </row>
    <row r="167" spans="1:15">
      <c r="A167" s="34">
        <f t="shared" ref="A167:M167" si="92">A131</f>
        <v>1910</v>
      </c>
      <c r="B167" s="35">
        <f t="shared" si="92"/>
        <v>4</v>
      </c>
      <c r="C167" s="35">
        <f t="shared" si="92"/>
        <v>692</v>
      </c>
      <c r="D167" s="35">
        <f t="shared" si="92"/>
        <v>503</v>
      </c>
      <c r="E167" s="35">
        <f t="shared" si="92"/>
        <v>3</v>
      </c>
      <c r="F167" s="35">
        <f t="shared" si="92"/>
        <v>3295</v>
      </c>
      <c r="G167" s="35">
        <f t="shared" si="92"/>
        <v>1765</v>
      </c>
      <c r="H167" s="35">
        <f t="shared" si="92"/>
        <v>6705</v>
      </c>
      <c r="I167" s="35">
        <f t="shared" si="92"/>
        <v>4223</v>
      </c>
      <c r="J167" s="35">
        <f t="shared" si="92"/>
        <v>38</v>
      </c>
      <c r="K167" s="35">
        <f t="shared" si="92"/>
        <v>22</v>
      </c>
      <c r="L167" s="35">
        <f t="shared" si="92"/>
        <v>17362</v>
      </c>
      <c r="M167" s="35">
        <f t="shared" si="92"/>
        <v>112</v>
      </c>
      <c r="N167" s="35"/>
      <c r="O167" s="5">
        <f t="shared" si="78"/>
        <v>0</v>
      </c>
    </row>
    <row r="168" spans="1:15">
      <c r="A168" s="34">
        <f t="shared" ref="A168:A174" si="93">A132</f>
        <v>1911</v>
      </c>
      <c r="B168" s="35">
        <f>B132-B142</f>
        <v>11.207668150151827</v>
      </c>
      <c r="C168" s="35">
        <f t="shared" ref="C168:M168" si="94">C132-C142</f>
        <v>4219</v>
      </c>
      <c r="D168" s="35">
        <f t="shared" si="94"/>
        <v>502.19464694430604</v>
      </c>
      <c r="E168" s="35">
        <f t="shared" si="94"/>
        <v>5.7386687174607474</v>
      </c>
      <c r="F168" s="35">
        <f t="shared" si="94"/>
        <v>4420.1913130832927</v>
      </c>
      <c r="G168" s="35">
        <f t="shared" si="94"/>
        <v>2430</v>
      </c>
      <c r="H168" s="35">
        <f t="shared" si="94"/>
        <v>11309.291742456406</v>
      </c>
      <c r="I168" s="35">
        <f t="shared" si="94"/>
        <v>3838</v>
      </c>
      <c r="J168" s="35">
        <f t="shared" si="94"/>
        <v>21.68482726877474</v>
      </c>
      <c r="K168" s="35">
        <f t="shared" si="94"/>
        <v>62.190417816231033</v>
      </c>
      <c r="L168" s="35">
        <f t="shared" si="94"/>
        <v>27053</v>
      </c>
      <c r="M168" s="35">
        <f t="shared" si="94"/>
        <v>233.50071556338327</v>
      </c>
      <c r="N168" s="35"/>
      <c r="O168" s="5">
        <f t="shared" si="78"/>
        <v>0</v>
      </c>
    </row>
    <row r="169" spans="1:15">
      <c r="A169" s="34">
        <f t="shared" si="93"/>
        <v>1912</v>
      </c>
      <c r="B169" s="35">
        <f t="shared" ref="B169:M169" si="95">B133-B143</f>
        <v>18</v>
      </c>
      <c r="C169" s="35">
        <f t="shared" si="95"/>
        <v>2430</v>
      </c>
      <c r="D169" s="35">
        <f t="shared" si="95"/>
        <v>519</v>
      </c>
      <c r="E169" s="35">
        <f t="shared" si="95"/>
        <v>3</v>
      </c>
      <c r="F169" s="35">
        <f t="shared" si="95"/>
        <v>4448</v>
      </c>
      <c r="G169" s="35">
        <f t="shared" si="95"/>
        <v>4112</v>
      </c>
      <c r="H169" s="35">
        <f t="shared" si="95"/>
        <v>14701</v>
      </c>
      <c r="I169" s="35">
        <f t="shared" si="95"/>
        <v>8139</v>
      </c>
      <c r="J169" s="35">
        <f t="shared" si="95"/>
        <v>133</v>
      </c>
      <c r="K169" s="35">
        <f t="shared" si="95"/>
        <v>59</v>
      </c>
      <c r="L169" s="35">
        <f t="shared" si="95"/>
        <v>34681</v>
      </c>
      <c r="M169" s="35">
        <f t="shared" si="95"/>
        <v>119</v>
      </c>
      <c r="N169" s="35"/>
      <c r="O169" s="5">
        <f t="shared" si="78"/>
        <v>0</v>
      </c>
    </row>
    <row r="170" spans="1:15">
      <c r="A170" s="34">
        <f t="shared" si="93"/>
        <v>1913</v>
      </c>
      <c r="B170" s="35">
        <f t="shared" ref="B170:M170" si="96">B134-B144</f>
        <v>26.849195732459037</v>
      </c>
      <c r="C170" s="35">
        <f t="shared" si="96"/>
        <v>3053</v>
      </c>
      <c r="D170" s="35">
        <f t="shared" si="96"/>
        <v>409.19587873492719</v>
      </c>
      <c r="E170" s="35">
        <f t="shared" si="96"/>
        <v>2.3781001132076898</v>
      </c>
      <c r="F170" s="35">
        <f t="shared" si="96"/>
        <v>2002.1957250102896</v>
      </c>
      <c r="G170" s="35">
        <f t="shared" si="96"/>
        <v>3276</v>
      </c>
      <c r="H170" s="35">
        <f t="shared" si="96"/>
        <v>12662.937267512425</v>
      </c>
      <c r="I170" s="35">
        <f t="shared" si="96"/>
        <v>5327</v>
      </c>
      <c r="J170" s="35">
        <f t="shared" si="96"/>
        <v>47.599226942692923</v>
      </c>
      <c r="K170" s="35">
        <f t="shared" si="96"/>
        <v>30.441159533506507</v>
      </c>
      <c r="L170" s="35">
        <f t="shared" si="96"/>
        <v>26923</v>
      </c>
      <c r="M170" s="35">
        <f t="shared" si="96"/>
        <v>85.40344642048963</v>
      </c>
      <c r="N170" s="35"/>
      <c r="O170" s="5">
        <f t="shared" si="78"/>
        <v>0</v>
      </c>
    </row>
    <row r="171" spans="1:15">
      <c r="A171" s="34">
        <f t="shared" si="93"/>
        <v>1914</v>
      </c>
      <c r="B171" s="35">
        <f t="shared" ref="B171:M171" si="97">B135-B145</f>
        <v>58</v>
      </c>
      <c r="C171" s="35">
        <f t="shared" si="97"/>
        <v>2252</v>
      </c>
      <c r="D171" s="35">
        <f t="shared" si="97"/>
        <v>811</v>
      </c>
      <c r="E171" s="35">
        <f t="shared" si="97"/>
        <v>5</v>
      </c>
      <c r="F171" s="35">
        <f t="shared" si="97"/>
        <v>4174</v>
      </c>
      <c r="G171" s="35">
        <f t="shared" si="97"/>
        <v>5480</v>
      </c>
      <c r="H171" s="35">
        <f t="shared" si="97"/>
        <v>18779</v>
      </c>
      <c r="I171" s="35">
        <f t="shared" si="97"/>
        <v>15703</v>
      </c>
      <c r="J171" s="35">
        <f t="shared" si="97"/>
        <v>67</v>
      </c>
      <c r="K171" s="35">
        <f t="shared" si="97"/>
        <v>28</v>
      </c>
      <c r="L171" s="35">
        <f t="shared" si="97"/>
        <v>47451</v>
      </c>
      <c r="M171" s="35">
        <f t="shared" si="97"/>
        <v>94</v>
      </c>
      <c r="N171" s="35"/>
      <c r="O171" s="5">
        <f t="shared" si="78"/>
        <v>0</v>
      </c>
    </row>
    <row r="172" spans="1:15">
      <c r="A172" s="34">
        <f t="shared" si="93"/>
        <v>1915</v>
      </c>
      <c r="B172" s="35">
        <f t="shared" ref="B172:M172" si="98">B136-B146</f>
        <v>217</v>
      </c>
      <c r="C172" s="35">
        <f t="shared" si="98"/>
        <v>727</v>
      </c>
      <c r="D172" s="35">
        <f t="shared" si="98"/>
        <v>167</v>
      </c>
      <c r="E172" s="35">
        <f t="shared" si="98"/>
        <v>2</v>
      </c>
      <c r="F172" s="35">
        <f t="shared" si="98"/>
        <v>873</v>
      </c>
      <c r="G172" s="35">
        <f t="shared" si="98"/>
        <v>965</v>
      </c>
      <c r="H172" s="35">
        <f t="shared" si="98"/>
        <v>4694</v>
      </c>
      <c r="I172" s="35">
        <f t="shared" si="98"/>
        <v>10501</v>
      </c>
      <c r="J172" s="35">
        <f t="shared" si="98"/>
        <v>40</v>
      </c>
      <c r="K172" s="35">
        <f t="shared" si="98"/>
        <v>33</v>
      </c>
      <c r="L172" s="35">
        <f t="shared" si="98"/>
        <v>18297</v>
      </c>
      <c r="M172" s="35">
        <f t="shared" si="98"/>
        <v>78</v>
      </c>
      <c r="N172" s="35"/>
      <c r="O172" s="5">
        <f t="shared" si="78"/>
        <v>0</v>
      </c>
    </row>
    <row r="173" spans="1:15">
      <c r="A173" s="34">
        <f t="shared" si="93"/>
        <v>1916</v>
      </c>
      <c r="B173" s="35">
        <f t="shared" ref="B173:M173" si="99">B137-B147</f>
        <v>354</v>
      </c>
      <c r="C173" s="35">
        <f t="shared" si="99"/>
        <v>379</v>
      </c>
      <c r="D173" s="35">
        <f t="shared" si="99"/>
        <v>20</v>
      </c>
      <c r="E173" s="35">
        <f t="shared" si="99"/>
        <v>0</v>
      </c>
      <c r="F173" s="35">
        <f t="shared" si="99"/>
        <v>45</v>
      </c>
      <c r="G173" s="35">
        <f t="shared" si="99"/>
        <v>26</v>
      </c>
      <c r="H173" s="35">
        <f t="shared" si="99"/>
        <v>229</v>
      </c>
      <c r="I173" s="35">
        <f t="shared" si="99"/>
        <v>4106</v>
      </c>
      <c r="J173" s="35">
        <f t="shared" si="99"/>
        <v>0</v>
      </c>
      <c r="K173" s="35">
        <f t="shared" si="99"/>
        <v>11</v>
      </c>
      <c r="L173" s="35">
        <f t="shared" si="99"/>
        <v>5259</v>
      </c>
      <c r="M173" s="35">
        <f t="shared" si="99"/>
        <v>89</v>
      </c>
      <c r="N173" s="35"/>
      <c r="O173" s="5">
        <f t="shared" si="78"/>
        <v>0</v>
      </c>
    </row>
    <row r="174" spans="1:15">
      <c r="A174" s="34">
        <f t="shared" si="93"/>
        <v>1917</v>
      </c>
      <c r="B174" s="35">
        <f t="shared" ref="B174:M174" si="100">B138-B148</f>
        <v>-19.607291661287455</v>
      </c>
      <c r="C174" s="35">
        <f t="shared" si="100"/>
        <v>1256</v>
      </c>
      <c r="D174" s="35">
        <f t="shared" si="100"/>
        <v>-5.7597064022057536</v>
      </c>
      <c r="E174" s="35">
        <f t="shared" si="100"/>
        <v>-5.6197183579016734</v>
      </c>
      <c r="F174" s="35">
        <f t="shared" si="100"/>
        <v>-1185.4055133779352</v>
      </c>
      <c r="G174" s="35">
        <f t="shared" si="100"/>
        <v>38</v>
      </c>
      <c r="H174" s="35">
        <f t="shared" si="100"/>
        <v>-261.51475311443886</v>
      </c>
      <c r="I174" s="35">
        <f t="shared" si="100"/>
        <v>6393</v>
      </c>
      <c r="J174" s="35">
        <f t="shared" si="100"/>
        <v>-1.9994320285836205</v>
      </c>
      <c r="K174" s="35">
        <f t="shared" si="100"/>
        <v>-100.07387579540239</v>
      </c>
      <c r="L174" s="35">
        <f t="shared" si="100"/>
        <v>5947</v>
      </c>
      <c r="M174" s="35">
        <f t="shared" si="100"/>
        <v>-160.01970926224493</v>
      </c>
      <c r="N174" s="35"/>
      <c r="O174" s="5">
        <f t="shared" si="78"/>
        <v>0</v>
      </c>
    </row>
    <row r="176" spans="1:15">
      <c r="A176" t="s">
        <v>148</v>
      </c>
    </row>
    <row r="178" spans="1:16">
      <c r="A178" s="11" t="s">
        <v>84</v>
      </c>
      <c r="B178" s="11" t="s">
        <v>70</v>
      </c>
      <c r="C178" s="11" t="s">
        <v>71</v>
      </c>
      <c r="D178" s="11" t="s">
        <v>72</v>
      </c>
      <c r="E178" s="11" t="s">
        <v>73</v>
      </c>
      <c r="F178" s="11" t="s">
        <v>74</v>
      </c>
      <c r="G178" s="11" t="s">
        <v>75</v>
      </c>
      <c r="H178" s="11" t="s">
        <v>76</v>
      </c>
      <c r="I178" s="11" t="s">
        <v>77</v>
      </c>
      <c r="J178" s="11" t="s">
        <v>78</v>
      </c>
      <c r="K178" s="11" t="s">
        <v>79</v>
      </c>
      <c r="L178" s="11" t="s">
        <v>80</v>
      </c>
      <c r="M178" s="11" t="s">
        <v>81</v>
      </c>
      <c r="O178" s="11" t="s">
        <v>174</v>
      </c>
    </row>
    <row r="179" spans="1:16">
      <c r="A179" s="1">
        <v>1896</v>
      </c>
      <c r="B179" s="5">
        <f>B11-B153</f>
        <v>0.20456528323585293</v>
      </c>
      <c r="C179" s="5">
        <f t="shared" ref="C179:M179" si="101">C11-C153</f>
        <v>4727.9842353568074</v>
      </c>
      <c r="D179" s="5">
        <f t="shared" si="101"/>
        <v>3406.2685381909596</v>
      </c>
      <c r="E179" s="5">
        <f t="shared" si="101"/>
        <v>0.53593854358074322</v>
      </c>
      <c r="F179" s="5">
        <f t="shared" si="101"/>
        <v>20369.444339981215</v>
      </c>
      <c r="G179" s="5">
        <f t="shared" si="101"/>
        <v>4668.3122033781083</v>
      </c>
      <c r="H179" s="5">
        <f t="shared" si="101"/>
        <v>9591.0581794297905</v>
      </c>
      <c r="I179" s="5">
        <f t="shared" si="101"/>
        <v>502.97254454953452</v>
      </c>
      <c r="J179" s="5">
        <f t="shared" si="101"/>
        <v>8.0713069790221681</v>
      </c>
      <c r="K179" s="5">
        <f t="shared" si="101"/>
        <v>787.66694752282172</v>
      </c>
      <c r="L179" s="5">
        <f t="shared" si="101"/>
        <v>44097.859394514751</v>
      </c>
      <c r="M179" s="5">
        <f t="shared" si="101"/>
        <v>35.340595299671655</v>
      </c>
      <c r="O179" s="5">
        <f t="shared" ref="O179:O200" si="102">SUM(B179:K179) +M179 -L179</f>
        <v>0</v>
      </c>
      <c r="P179" s="5"/>
    </row>
    <row r="180" spans="1:16">
      <c r="A180" s="1">
        <f>A179+1</f>
        <v>1897</v>
      </c>
      <c r="B180" s="5">
        <f t="shared" ref="B180:M180" si="103">B12-B154</f>
        <v>0.11763602418087515</v>
      </c>
      <c r="C180" s="5">
        <f t="shared" si="103"/>
        <v>2718.8448549990876</v>
      </c>
      <c r="D180" s="5">
        <f t="shared" si="103"/>
        <v>1958.78734547152</v>
      </c>
      <c r="E180" s="5">
        <f t="shared" si="103"/>
        <v>0.3081934455097104</v>
      </c>
      <c r="F180" s="5">
        <f t="shared" si="103"/>
        <v>11713.524450609497</v>
      </c>
      <c r="G180" s="5">
        <f t="shared" si="103"/>
        <v>2684.5302318835174</v>
      </c>
      <c r="H180" s="5">
        <f t="shared" si="103"/>
        <v>5515.373547596374</v>
      </c>
      <c r="I180" s="5">
        <f t="shared" si="103"/>
        <v>289.23622560494852</v>
      </c>
      <c r="J180" s="5">
        <f t="shared" si="103"/>
        <v>4.6414349880708849</v>
      </c>
      <c r="K180" s="5">
        <f t="shared" si="103"/>
        <v>452.95079702473754</v>
      </c>
      <c r="L180" s="5">
        <f t="shared" si="103"/>
        <v>25358.637457935911</v>
      </c>
      <c r="M180" s="5">
        <f t="shared" si="103"/>
        <v>20.322740288466203</v>
      </c>
      <c r="O180" s="5">
        <f t="shared" si="102"/>
        <v>0</v>
      </c>
      <c r="P180" s="5"/>
    </row>
    <row r="181" spans="1:16">
      <c r="A181" s="1">
        <f t="shared" ref="A181:A199" si="104">A180+1</f>
        <v>1898</v>
      </c>
      <c r="B181" s="5">
        <f t="shared" ref="B181:M181" si="105">B13-B155</f>
        <v>0.13557903937647042</v>
      </c>
      <c r="C181" s="5">
        <f t="shared" si="105"/>
        <v>3133.5500857088982</v>
      </c>
      <c r="D181" s="5">
        <f t="shared" si="105"/>
        <v>2257.5610531811112</v>
      </c>
      <c r="E181" s="5">
        <f t="shared" si="105"/>
        <v>0.35520217191362968</v>
      </c>
      <c r="F181" s="5">
        <f t="shared" si="105"/>
        <v>13500.187581013328</v>
      </c>
      <c r="G181" s="5">
        <f t="shared" si="105"/>
        <v>3094.0014553384835</v>
      </c>
      <c r="H181" s="5">
        <f t="shared" si="105"/>
        <v>6356.633119764022</v>
      </c>
      <c r="I181" s="5">
        <f t="shared" si="105"/>
        <v>333.35340847714849</v>
      </c>
      <c r="J181" s="5">
        <f t="shared" si="105"/>
        <v>5.3493927680131197</v>
      </c>
      <c r="K181" s="5">
        <f t="shared" si="105"/>
        <v>522.03935293661925</v>
      </c>
      <c r="L181" s="5">
        <f t="shared" si="105"/>
        <v>29226.588796955322</v>
      </c>
      <c r="M181" s="5">
        <f t="shared" si="105"/>
        <v>23.422566556407052</v>
      </c>
      <c r="O181" s="5">
        <f t="shared" si="102"/>
        <v>0</v>
      </c>
      <c r="P181" s="5"/>
    </row>
    <row r="182" spans="1:16">
      <c r="A182" s="1">
        <f t="shared" si="104"/>
        <v>1899</v>
      </c>
      <c r="B182" s="5">
        <f t="shared" ref="B182:M182" si="106">B14-B156</f>
        <v>0</v>
      </c>
      <c r="C182" s="5">
        <f t="shared" si="106"/>
        <v>4556.7954377636397</v>
      </c>
      <c r="D182" s="5">
        <f t="shared" si="106"/>
        <v>5090.7319948513832</v>
      </c>
      <c r="E182" s="5">
        <f t="shared" si="106"/>
        <v>0.81217948717948718</v>
      </c>
      <c r="F182" s="5">
        <f t="shared" si="106"/>
        <v>22719.483711911587</v>
      </c>
      <c r="G182" s="5">
        <f t="shared" si="106"/>
        <v>5594.706354673157</v>
      </c>
      <c r="H182" s="5">
        <f t="shared" si="106"/>
        <v>11372.97267832893</v>
      </c>
      <c r="I182" s="5">
        <f t="shared" si="106"/>
        <v>1089.7336868250209</v>
      </c>
      <c r="J182" s="5">
        <f t="shared" si="106"/>
        <v>25.954716291856549</v>
      </c>
      <c r="K182" s="5">
        <f t="shared" si="106"/>
        <v>930.17029370973671</v>
      </c>
      <c r="L182" s="5">
        <f t="shared" si="106"/>
        <v>51490.77369825085</v>
      </c>
      <c r="M182" s="5">
        <f t="shared" si="106"/>
        <v>109.41264440836041</v>
      </c>
      <c r="O182" s="5">
        <f t="shared" si="102"/>
        <v>0</v>
      </c>
      <c r="P182" s="5"/>
    </row>
    <row r="183" spans="1:16">
      <c r="A183" s="1">
        <f t="shared" si="104"/>
        <v>1900</v>
      </c>
      <c r="B183" s="5">
        <f t="shared" ref="B183:M183" si="107">B15-B157</f>
        <v>0.93001555209953346</v>
      </c>
      <c r="C183" s="5">
        <f t="shared" si="107"/>
        <v>9429.2815647506541</v>
      </c>
      <c r="D183" s="5">
        <f t="shared" si="107"/>
        <v>5058.5780123462846</v>
      </c>
      <c r="E183" s="5">
        <f t="shared" si="107"/>
        <v>1.6243589743589744</v>
      </c>
      <c r="F183" s="5">
        <f t="shared" si="107"/>
        <v>34639.374321794428</v>
      </c>
      <c r="G183" s="5">
        <f t="shared" si="107"/>
        <v>8424.7866823734275</v>
      </c>
      <c r="H183" s="5">
        <f t="shared" si="107"/>
        <v>16491.066911284455</v>
      </c>
      <c r="I183" s="5">
        <f t="shared" si="107"/>
        <v>766.16761928252834</v>
      </c>
      <c r="J183" s="5">
        <f t="shared" si="107"/>
        <v>0</v>
      </c>
      <c r="K183" s="5">
        <f t="shared" si="107"/>
        <v>1708.6823873581034</v>
      </c>
      <c r="L183" s="5">
        <f t="shared" si="107"/>
        <v>76563.862651680014</v>
      </c>
      <c r="M183" s="5">
        <f t="shared" si="107"/>
        <v>43.370777963674399</v>
      </c>
      <c r="O183" s="5">
        <f t="shared" si="102"/>
        <v>0</v>
      </c>
      <c r="P183" s="5"/>
    </row>
    <row r="184" spans="1:16">
      <c r="A184" s="1">
        <f t="shared" si="104"/>
        <v>1901</v>
      </c>
      <c r="B184" s="5">
        <f t="shared" ref="B184:M184" si="108">B16-B158</f>
        <v>0</v>
      </c>
      <c r="C184" s="5">
        <f t="shared" si="108"/>
        <v>7508.7670854418711</v>
      </c>
      <c r="D184" s="5">
        <f t="shared" si="108"/>
        <v>5336.6153904786097</v>
      </c>
      <c r="E184" s="5">
        <f t="shared" si="108"/>
        <v>0</v>
      </c>
      <c r="F184" s="5">
        <f t="shared" si="108"/>
        <v>35246.787089210724</v>
      </c>
      <c r="G184" s="5">
        <f t="shared" si="108"/>
        <v>7204.0639738077134</v>
      </c>
      <c r="H184" s="5">
        <f t="shared" si="108"/>
        <v>15739.807196437054</v>
      </c>
      <c r="I184" s="5">
        <f t="shared" si="108"/>
        <v>430.763768781164</v>
      </c>
      <c r="J184" s="5">
        <f t="shared" si="108"/>
        <v>10.739882603526848</v>
      </c>
      <c r="K184" s="5">
        <f t="shared" si="108"/>
        <v>942.11912159335986</v>
      </c>
      <c r="L184" s="5">
        <f t="shared" si="108"/>
        <v>72427.549104347418</v>
      </c>
      <c r="M184" s="5">
        <f t="shared" si="108"/>
        <v>7.885595993395345</v>
      </c>
      <c r="O184" s="5">
        <f t="shared" si="102"/>
        <v>0</v>
      </c>
      <c r="P184" s="5"/>
    </row>
    <row r="185" spans="1:16">
      <c r="A185" s="1">
        <f t="shared" si="104"/>
        <v>1902</v>
      </c>
      <c r="B185" s="5">
        <f t="shared" ref="B185:M185" si="109">B17-B159</f>
        <v>0</v>
      </c>
      <c r="C185" s="5">
        <f t="shared" si="109"/>
        <v>10438.135581147068</v>
      </c>
      <c r="D185" s="5">
        <f t="shared" si="109"/>
        <v>8078.2152517221839</v>
      </c>
      <c r="E185" s="5">
        <f t="shared" si="109"/>
        <v>0</v>
      </c>
      <c r="F185" s="5">
        <f t="shared" si="109"/>
        <v>35420.868406220638</v>
      </c>
      <c r="G185" s="5">
        <f t="shared" si="109"/>
        <v>8161.3331219457059</v>
      </c>
      <c r="H185" s="5">
        <f t="shared" si="109"/>
        <v>24816.490424408017</v>
      </c>
      <c r="I185" s="5">
        <f t="shared" si="109"/>
        <v>1010.1574791570503</v>
      </c>
      <c r="J185" s="5">
        <f t="shared" si="109"/>
        <v>0</v>
      </c>
      <c r="K185" s="5">
        <f t="shared" si="109"/>
        <v>1587.3558273090073</v>
      </c>
      <c r="L185" s="5">
        <f t="shared" si="109"/>
        <v>89516.498889906361</v>
      </c>
      <c r="M185" s="5">
        <f t="shared" si="109"/>
        <v>3.9427979966976725</v>
      </c>
      <c r="O185" s="5">
        <f t="shared" si="102"/>
        <v>0</v>
      </c>
      <c r="P185" s="5"/>
    </row>
    <row r="186" spans="1:16">
      <c r="A186" s="1">
        <f t="shared" si="104"/>
        <v>1903</v>
      </c>
      <c r="B186" s="5">
        <f t="shared" ref="B186:M186" si="110">B18-B160</f>
        <v>0</v>
      </c>
      <c r="C186" s="5">
        <f t="shared" si="110"/>
        <v>14146.559381522835</v>
      </c>
      <c r="D186" s="5">
        <f t="shared" si="110"/>
        <v>9915.7207813518035</v>
      </c>
      <c r="E186" s="5">
        <f t="shared" si="110"/>
        <v>0</v>
      </c>
      <c r="F186" s="5">
        <f t="shared" si="110"/>
        <v>44633.139391857949</v>
      </c>
      <c r="G186" s="5">
        <f t="shared" si="110"/>
        <v>11798.137706110985</v>
      </c>
      <c r="H186" s="5">
        <f t="shared" si="110"/>
        <v>28986.165075887897</v>
      </c>
      <c r="I186" s="5">
        <f t="shared" si="110"/>
        <v>2344.538680465419</v>
      </c>
      <c r="J186" s="5">
        <f t="shared" si="110"/>
        <v>21.479765207053696</v>
      </c>
      <c r="K186" s="5">
        <f t="shared" si="110"/>
        <v>1443.9698927055301</v>
      </c>
      <c r="L186" s="5">
        <f t="shared" si="110"/>
        <v>113297.10342135327</v>
      </c>
      <c r="M186" s="5">
        <f t="shared" si="110"/>
        <v>7.3927462438081362</v>
      </c>
      <c r="O186" s="5">
        <f t="shared" si="102"/>
        <v>0</v>
      </c>
      <c r="P186" s="5"/>
    </row>
    <row r="187" spans="1:16">
      <c r="A187" s="1">
        <f t="shared" si="104"/>
        <v>1904</v>
      </c>
      <c r="B187" s="5">
        <f t="shared" ref="B187:M187" si="111">B19-B161</f>
        <v>15.810264385692069</v>
      </c>
      <c r="C187" s="5">
        <f t="shared" si="111"/>
        <v>7592.3987477420969</v>
      </c>
      <c r="D187" s="5">
        <f t="shared" si="111"/>
        <v>6740.9878616571914</v>
      </c>
      <c r="E187" s="5">
        <f t="shared" si="111"/>
        <v>2.4365384615384613</v>
      </c>
      <c r="F187" s="5">
        <f t="shared" si="111"/>
        <v>72575.062614066817</v>
      </c>
      <c r="G187" s="5">
        <f t="shared" si="111"/>
        <v>10396.597491785873</v>
      </c>
      <c r="H187" s="5">
        <f t="shared" si="111"/>
        <v>23876.86607861839</v>
      </c>
      <c r="I187" s="5">
        <f t="shared" si="111"/>
        <v>2569.456556683981</v>
      </c>
      <c r="J187" s="5">
        <f t="shared" si="111"/>
        <v>154.83330753417872</v>
      </c>
      <c r="K187" s="5">
        <f t="shared" si="111"/>
        <v>800.57146820274772</v>
      </c>
      <c r="L187" s="5">
        <f t="shared" si="111"/>
        <v>124792.54134483196</v>
      </c>
      <c r="M187" s="5">
        <f t="shared" si="111"/>
        <v>67.520415693447646</v>
      </c>
      <c r="O187" s="5">
        <f t="shared" si="102"/>
        <v>0</v>
      </c>
      <c r="P187" s="5"/>
    </row>
    <row r="188" spans="1:16">
      <c r="A188" s="1">
        <f t="shared" si="104"/>
        <v>1905</v>
      </c>
      <c r="B188" s="5">
        <f t="shared" ref="B188:M188" si="112">B20-B162</f>
        <v>9.3001555209953342</v>
      </c>
      <c r="C188" s="5">
        <f t="shared" si="112"/>
        <v>12560.571551414954</v>
      </c>
      <c r="D188" s="5">
        <f t="shared" si="112"/>
        <v>6357.0314823315994</v>
      </c>
      <c r="E188" s="5">
        <f t="shared" si="112"/>
        <v>4.0608974358974361</v>
      </c>
      <c r="F188" s="5">
        <f t="shared" si="112"/>
        <v>86467.874816728639</v>
      </c>
      <c r="G188" s="5">
        <f t="shared" si="112"/>
        <v>14440.036919220027</v>
      </c>
      <c r="H188" s="5">
        <f t="shared" si="112"/>
        <v>34612.184169710985</v>
      </c>
      <c r="I188" s="5">
        <f t="shared" si="112"/>
        <v>2155.7918077322984</v>
      </c>
      <c r="J188" s="5">
        <f t="shared" si="112"/>
        <v>159.30825861898157</v>
      </c>
      <c r="K188" s="5">
        <f t="shared" si="112"/>
        <v>634.20701843845688</v>
      </c>
      <c r="L188" s="5">
        <f t="shared" si="112"/>
        <v>157440.78075661897</v>
      </c>
      <c r="M188" s="5">
        <f t="shared" si="112"/>
        <v>40.413679466151144</v>
      </c>
      <c r="O188" s="5">
        <f t="shared" si="102"/>
        <v>0</v>
      </c>
      <c r="P188" s="5"/>
    </row>
    <row r="189" spans="1:16">
      <c r="A189" s="1">
        <f t="shared" si="104"/>
        <v>1906</v>
      </c>
      <c r="B189" s="5">
        <f t="shared" ref="B189:M189" si="113">B21-B163</f>
        <v>120.90202177293935</v>
      </c>
      <c r="C189" s="5">
        <f t="shared" si="113"/>
        <v>10142.034290300324</v>
      </c>
      <c r="D189" s="5">
        <f t="shared" si="113"/>
        <v>9720.9054755856159</v>
      </c>
      <c r="E189" s="5">
        <f t="shared" si="113"/>
        <v>12.182692307692307</v>
      </c>
      <c r="F189" s="5">
        <f t="shared" si="113"/>
        <v>117209.13792698397</v>
      </c>
      <c r="G189" s="5">
        <f t="shared" si="113"/>
        <v>11206.594463287252</v>
      </c>
      <c r="H189" s="5">
        <f t="shared" si="113"/>
        <v>33864.589136399423</v>
      </c>
      <c r="I189" s="5">
        <f t="shared" si="113"/>
        <v>3473.7316438200123</v>
      </c>
      <c r="J189" s="5">
        <f t="shared" si="113"/>
        <v>231.80246619278779</v>
      </c>
      <c r="K189" s="5">
        <f t="shared" si="113"/>
        <v>861.23474822729577</v>
      </c>
      <c r="L189" s="5">
        <f t="shared" si="113"/>
        <v>186925.42077305837</v>
      </c>
      <c r="M189" s="5">
        <f t="shared" si="113"/>
        <v>82.305908181063913</v>
      </c>
      <c r="O189" s="5">
        <f t="shared" si="102"/>
        <v>0</v>
      </c>
      <c r="P189" s="5"/>
    </row>
    <row r="190" spans="1:16">
      <c r="A190" s="1">
        <f t="shared" si="104"/>
        <v>1907</v>
      </c>
      <c r="B190" s="5">
        <f t="shared" ref="B190:M190" si="114">B22-B164</f>
        <v>317.13530326594088</v>
      </c>
      <c r="C190" s="5">
        <f t="shared" si="114"/>
        <v>10782.456929536285</v>
      </c>
      <c r="D190" s="5">
        <f t="shared" si="114"/>
        <v>12748.108357903891</v>
      </c>
      <c r="E190" s="5">
        <f t="shared" si="114"/>
        <v>37.360256410256412</v>
      </c>
      <c r="F190" s="5">
        <f t="shared" si="114"/>
        <v>107567.27917517703</v>
      </c>
      <c r="G190" s="5">
        <f t="shared" si="114"/>
        <v>20299.83319183909</v>
      </c>
      <c r="H190" s="5">
        <f t="shared" si="114"/>
        <v>53593.76865275298</v>
      </c>
      <c r="I190" s="5">
        <f t="shared" si="114"/>
        <v>10578.374382969501</v>
      </c>
      <c r="J190" s="5">
        <f t="shared" si="114"/>
        <v>134.24853254408561</v>
      </c>
      <c r="K190" s="5">
        <f t="shared" si="114"/>
        <v>1301.5030987084854</v>
      </c>
      <c r="L190" s="5">
        <f t="shared" si="114"/>
        <v>217482.78746875477</v>
      </c>
      <c r="M190" s="5">
        <f t="shared" si="114"/>
        <v>122.71958764721505</v>
      </c>
      <c r="O190" s="5">
        <f t="shared" si="102"/>
        <v>0</v>
      </c>
      <c r="P190" s="5"/>
    </row>
    <row r="191" spans="1:16">
      <c r="A191" s="1">
        <f t="shared" si="104"/>
        <v>1908</v>
      </c>
      <c r="B191" s="5">
        <f t="shared" ref="B191:M191" si="115">B23-B165</f>
        <v>53</v>
      </c>
      <c r="C191" s="5">
        <f t="shared" si="115"/>
        <v>2943</v>
      </c>
      <c r="D191" s="5">
        <f t="shared" si="115"/>
        <v>9601</v>
      </c>
      <c r="E191" s="5">
        <f t="shared" si="115"/>
        <v>17</v>
      </c>
      <c r="F191" s="5">
        <f t="shared" si="115"/>
        <v>66539</v>
      </c>
      <c r="G191" s="5">
        <f t="shared" si="115"/>
        <v>9988</v>
      </c>
      <c r="H191" s="5">
        <f t="shared" si="115"/>
        <v>19760</v>
      </c>
      <c r="I191" s="5">
        <f t="shared" si="115"/>
        <v>9688</v>
      </c>
      <c r="J191" s="5">
        <f t="shared" si="115"/>
        <v>-13</v>
      </c>
      <c r="K191" s="5">
        <f t="shared" si="115"/>
        <v>386</v>
      </c>
      <c r="L191" s="5">
        <f t="shared" si="115"/>
        <v>118934</v>
      </c>
      <c r="M191" s="5">
        <f t="shared" si="115"/>
        <v>-28</v>
      </c>
      <c r="O191" s="5">
        <f t="shared" si="102"/>
        <v>0</v>
      </c>
    </row>
    <row r="192" spans="1:16">
      <c r="A192" s="1">
        <f t="shared" si="104"/>
        <v>1909</v>
      </c>
      <c r="B192" s="5">
        <f t="shared" ref="B192:M192" si="116">B24-B166</f>
        <v>49</v>
      </c>
      <c r="C192" s="5">
        <f t="shared" si="116"/>
        <v>10167</v>
      </c>
      <c r="D192" s="5">
        <f t="shared" si="116"/>
        <v>7443</v>
      </c>
      <c r="E192" s="5">
        <f t="shared" si="116"/>
        <v>3</v>
      </c>
      <c r="F192" s="5">
        <f t="shared" si="116"/>
        <v>35161</v>
      </c>
      <c r="G192" s="5">
        <f t="shared" si="116"/>
        <v>12651</v>
      </c>
      <c r="H192" s="5">
        <f t="shared" si="116"/>
        <v>29349</v>
      </c>
      <c r="I192" s="5">
        <f t="shared" si="116"/>
        <v>5280</v>
      </c>
      <c r="J192" s="5">
        <f t="shared" si="116"/>
        <v>40</v>
      </c>
      <c r="K192" s="5">
        <f t="shared" si="116"/>
        <v>550</v>
      </c>
      <c r="L192" s="5">
        <f t="shared" si="116"/>
        <v>100753</v>
      </c>
      <c r="M192" s="5">
        <f t="shared" si="116"/>
        <v>60</v>
      </c>
      <c r="O192" s="5">
        <f t="shared" si="102"/>
        <v>0</v>
      </c>
    </row>
    <row r="193" spans="1:15">
      <c r="A193" s="1">
        <f t="shared" si="104"/>
        <v>1910</v>
      </c>
      <c r="B193" s="5">
        <f t="shared" ref="B193:M193" si="117">B25-B167</f>
        <v>48</v>
      </c>
      <c r="C193" s="5">
        <f t="shared" si="117"/>
        <v>14307</v>
      </c>
      <c r="D193" s="5">
        <f t="shared" si="117"/>
        <v>9513</v>
      </c>
      <c r="E193" s="5">
        <f t="shared" si="117"/>
        <v>0</v>
      </c>
      <c r="F193" s="5">
        <f t="shared" si="117"/>
        <v>56529</v>
      </c>
      <c r="G193" s="5">
        <f t="shared" si="117"/>
        <v>19911</v>
      </c>
      <c r="H193" s="5">
        <f t="shared" si="117"/>
        <v>56930</v>
      </c>
      <c r="I193" s="5">
        <f t="shared" si="117"/>
        <v>10545</v>
      </c>
      <c r="J193" s="5">
        <f t="shared" si="117"/>
        <v>64</v>
      </c>
      <c r="K193" s="5">
        <f t="shared" si="117"/>
        <v>1376</v>
      </c>
      <c r="L193" s="5">
        <f t="shared" si="117"/>
        <v>169430</v>
      </c>
      <c r="M193" s="5">
        <f t="shared" si="117"/>
        <v>207</v>
      </c>
      <c r="O193" s="5">
        <f t="shared" si="102"/>
        <v>0</v>
      </c>
    </row>
    <row r="194" spans="1:15">
      <c r="A194" s="1">
        <f t="shared" si="104"/>
        <v>1911</v>
      </c>
      <c r="B194" s="5">
        <f t="shared" ref="B194:M194" si="118">B26-B168</f>
        <v>140.79233184984818</v>
      </c>
      <c r="C194" s="5">
        <f t="shared" si="118"/>
        <v>4723</v>
      </c>
      <c r="D194" s="5">
        <f t="shared" si="118"/>
        <v>8276.8053530556936</v>
      </c>
      <c r="E194" s="5">
        <f t="shared" si="118"/>
        <v>23.261331282539253</v>
      </c>
      <c r="F194" s="5">
        <f t="shared" si="118"/>
        <v>61051.808686916709</v>
      </c>
      <c r="G194" s="5">
        <f t="shared" si="118"/>
        <v>13780</v>
      </c>
      <c r="H194" s="5">
        <f t="shared" si="118"/>
        <v>28883.708257543592</v>
      </c>
      <c r="I194" s="5">
        <f t="shared" si="118"/>
        <v>13743</v>
      </c>
      <c r="J194" s="5">
        <f t="shared" si="118"/>
        <v>174.31517273122526</v>
      </c>
      <c r="K194" s="5">
        <f t="shared" si="118"/>
        <v>667.80958218376895</v>
      </c>
      <c r="L194" s="5">
        <f t="shared" si="118"/>
        <v>131668</v>
      </c>
      <c r="M194" s="5">
        <f t="shared" si="118"/>
        <v>203.49928443661673</v>
      </c>
      <c r="O194" s="5">
        <f t="shared" si="102"/>
        <v>0</v>
      </c>
    </row>
    <row r="195" spans="1:15">
      <c r="A195" s="1">
        <f t="shared" si="104"/>
        <v>1912</v>
      </c>
      <c r="B195" s="5">
        <f t="shared" ref="B195:M195" si="119">B27-B169</f>
        <v>232</v>
      </c>
      <c r="C195" s="5">
        <f t="shared" si="119"/>
        <v>3279</v>
      </c>
      <c r="D195" s="5">
        <f t="shared" si="119"/>
        <v>10512</v>
      </c>
      <c r="E195" s="5">
        <f t="shared" si="119"/>
        <v>6</v>
      </c>
      <c r="F195" s="5">
        <f t="shared" si="119"/>
        <v>53941</v>
      </c>
      <c r="G195" s="5">
        <f t="shared" si="119"/>
        <v>9644</v>
      </c>
      <c r="H195" s="5">
        <f t="shared" si="119"/>
        <v>36543</v>
      </c>
      <c r="I195" s="5">
        <f t="shared" si="119"/>
        <v>12962</v>
      </c>
      <c r="J195" s="5">
        <f t="shared" si="119"/>
        <v>251</v>
      </c>
      <c r="K195" s="5">
        <f t="shared" si="119"/>
        <v>355</v>
      </c>
      <c r="L195" s="5">
        <f t="shared" si="119"/>
        <v>127714</v>
      </c>
      <c r="M195" s="5">
        <f t="shared" si="119"/>
        <v>-11</v>
      </c>
      <c r="O195" s="5">
        <f t="shared" si="102"/>
        <v>0</v>
      </c>
    </row>
    <row r="196" spans="1:15">
      <c r="A196" s="1">
        <f t="shared" si="104"/>
        <v>1913</v>
      </c>
      <c r="B196" s="5">
        <f t="shared" ref="B196:M196" si="120">B28-B170</f>
        <v>882.15080426754093</v>
      </c>
      <c r="C196" s="5">
        <f t="shared" si="120"/>
        <v>8103</v>
      </c>
      <c r="D196" s="5">
        <f t="shared" si="120"/>
        <v>17447.804121265071</v>
      </c>
      <c r="E196" s="5">
        <f t="shared" si="120"/>
        <v>27.62189988679231</v>
      </c>
      <c r="F196" s="5">
        <f t="shared" si="120"/>
        <v>72030.804274989714</v>
      </c>
      <c r="G196" s="5">
        <f t="shared" si="120"/>
        <v>20597</v>
      </c>
      <c r="H196" s="5">
        <f t="shared" si="120"/>
        <v>99682.062732487568</v>
      </c>
      <c r="I196" s="5">
        <f t="shared" si="120"/>
        <v>43145</v>
      </c>
      <c r="J196" s="5">
        <f t="shared" si="120"/>
        <v>1026.4007730573071</v>
      </c>
      <c r="K196" s="5">
        <f t="shared" si="120"/>
        <v>861.55884046649351</v>
      </c>
      <c r="L196" s="5">
        <f t="shared" si="120"/>
        <v>264117</v>
      </c>
      <c r="M196" s="5">
        <f t="shared" si="120"/>
        <v>313.59655357951038</v>
      </c>
      <c r="O196" s="5">
        <f t="shared" si="102"/>
        <v>0</v>
      </c>
    </row>
    <row r="197" spans="1:15">
      <c r="A197" s="1">
        <f t="shared" si="104"/>
        <v>1914</v>
      </c>
      <c r="B197" s="5">
        <f t="shared" ref="B197:M197" si="121">B29-B171</f>
        <v>814</v>
      </c>
      <c r="C197" s="5">
        <f t="shared" si="121"/>
        <v>8716</v>
      </c>
      <c r="D197" s="5">
        <f t="shared" si="121"/>
        <v>9078</v>
      </c>
      <c r="E197" s="5">
        <f t="shared" si="121"/>
        <v>58</v>
      </c>
      <c r="F197" s="5">
        <f t="shared" si="121"/>
        <v>98464</v>
      </c>
      <c r="G197" s="5">
        <f t="shared" si="121"/>
        <v>15328</v>
      </c>
      <c r="H197" s="5">
        <f t="shared" si="121"/>
        <v>47499</v>
      </c>
      <c r="I197" s="5">
        <f t="shared" si="121"/>
        <v>24538</v>
      </c>
      <c r="J197" s="5">
        <f t="shared" si="121"/>
        <v>2476</v>
      </c>
      <c r="K197" s="5">
        <f t="shared" si="121"/>
        <v>715</v>
      </c>
      <c r="L197" s="5">
        <f t="shared" si="121"/>
        <v>208209</v>
      </c>
      <c r="M197" s="5">
        <f t="shared" si="121"/>
        <v>523</v>
      </c>
      <c r="O197" s="5">
        <f t="shared" si="102"/>
        <v>0</v>
      </c>
    </row>
    <row r="198" spans="1:15">
      <c r="A198" s="1">
        <f t="shared" si="104"/>
        <v>1915</v>
      </c>
      <c r="B198" s="5">
        <f t="shared" ref="B198:M198" si="122">B30-B172</f>
        <v>-176</v>
      </c>
      <c r="C198" s="5">
        <f t="shared" si="122"/>
        <v>923</v>
      </c>
      <c r="D198" s="5">
        <f t="shared" si="122"/>
        <v>738</v>
      </c>
      <c r="E198" s="5">
        <f t="shared" si="122"/>
        <v>12</v>
      </c>
      <c r="F198" s="5">
        <f t="shared" si="122"/>
        <v>13623</v>
      </c>
      <c r="G198" s="5">
        <f t="shared" si="122"/>
        <v>1253</v>
      </c>
      <c r="H198" s="5">
        <f t="shared" si="122"/>
        <v>-208</v>
      </c>
      <c r="I198" s="5">
        <f t="shared" si="122"/>
        <v>-8471</v>
      </c>
      <c r="J198" s="5">
        <f t="shared" si="122"/>
        <v>118</v>
      </c>
      <c r="K198" s="5">
        <f t="shared" si="122"/>
        <v>88</v>
      </c>
      <c r="L198" s="5">
        <f t="shared" si="122"/>
        <v>7890</v>
      </c>
      <c r="M198" s="5">
        <f t="shared" si="122"/>
        <v>-10</v>
      </c>
      <c r="O198" s="5">
        <f t="shared" si="102"/>
        <v>0</v>
      </c>
    </row>
    <row r="199" spans="1:15">
      <c r="A199" s="1">
        <f t="shared" si="104"/>
        <v>1916</v>
      </c>
      <c r="B199" s="5">
        <f t="shared" ref="B199:M199" si="123">B31-B173</f>
        <v>-310</v>
      </c>
      <c r="C199" s="5">
        <f t="shared" si="123"/>
        <v>3455</v>
      </c>
      <c r="D199" s="5">
        <f t="shared" si="123"/>
        <v>43</v>
      </c>
      <c r="E199" s="5">
        <f t="shared" si="123"/>
        <v>2</v>
      </c>
      <c r="F199" s="5">
        <f t="shared" si="123"/>
        <v>2093</v>
      </c>
      <c r="G199" s="5">
        <f t="shared" si="123"/>
        <v>110</v>
      </c>
      <c r="H199" s="5">
        <f t="shared" si="123"/>
        <v>48</v>
      </c>
      <c r="I199" s="5">
        <f t="shared" si="123"/>
        <v>-3080</v>
      </c>
      <c r="J199" s="5">
        <f t="shared" si="123"/>
        <v>2</v>
      </c>
      <c r="K199" s="5">
        <f t="shared" si="123"/>
        <v>256</v>
      </c>
      <c r="L199" s="5">
        <f t="shared" si="123"/>
        <v>2583</v>
      </c>
      <c r="M199" s="5">
        <f t="shared" si="123"/>
        <v>-36</v>
      </c>
      <c r="O199" s="5">
        <f t="shared" si="102"/>
        <v>0</v>
      </c>
    </row>
    <row r="200" spans="1:15">
      <c r="A200" s="1">
        <v>1917</v>
      </c>
      <c r="B200" s="5">
        <f t="shared" ref="B200:M200" si="124">B32-B174</f>
        <v>122.60729166128746</v>
      </c>
      <c r="C200" s="5">
        <f t="shared" si="124"/>
        <v>2489</v>
      </c>
      <c r="D200" s="5">
        <f t="shared" si="124"/>
        <v>44.759706402205751</v>
      </c>
      <c r="E200" s="5">
        <f t="shared" si="124"/>
        <v>16.619718357901675</v>
      </c>
      <c r="F200" s="5">
        <f t="shared" si="124"/>
        <v>7986.4055133779348</v>
      </c>
      <c r="G200" s="5">
        <f t="shared" si="124"/>
        <v>35</v>
      </c>
      <c r="H200" s="5">
        <f t="shared" si="124"/>
        <v>621.51475311443892</v>
      </c>
      <c r="I200" s="5">
        <f t="shared" si="124"/>
        <v>-5387</v>
      </c>
      <c r="J200" s="5">
        <f t="shared" si="124"/>
        <v>8.9994320285836196</v>
      </c>
      <c r="K200" s="5">
        <f t="shared" si="124"/>
        <v>555.07387579540239</v>
      </c>
      <c r="L200" s="5">
        <f t="shared" si="124"/>
        <v>6769</v>
      </c>
      <c r="M200" s="5">
        <f t="shared" si="124"/>
        <v>276.01970926224493</v>
      </c>
      <c r="O200" s="5">
        <f t="shared" si="102"/>
        <v>0</v>
      </c>
    </row>
    <row r="202" spans="1:15">
      <c r="A202" t="s">
        <v>183</v>
      </c>
    </row>
    <row r="204" spans="1:15">
      <c r="A204" s="11" t="s">
        <v>87</v>
      </c>
      <c r="B204" s="11" t="s">
        <v>70</v>
      </c>
      <c r="C204" s="11" t="s">
        <v>71</v>
      </c>
      <c r="D204" s="11" t="s">
        <v>72</v>
      </c>
      <c r="E204" s="11" t="s">
        <v>73</v>
      </c>
      <c r="F204" s="11" t="s">
        <v>74</v>
      </c>
      <c r="G204" s="11" t="s">
        <v>75</v>
      </c>
      <c r="H204" s="11" t="s">
        <v>76</v>
      </c>
      <c r="I204" s="11" t="s">
        <v>77</v>
      </c>
      <c r="J204" s="11" t="s">
        <v>78</v>
      </c>
      <c r="K204" s="11" t="s">
        <v>79</v>
      </c>
      <c r="L204" s="11" t="s">
        <v>80</v>
      </c>
      <c r="M204" s="11" t="s">
        <v>81</v>
      </c>
      <c r="O204" s="11" t="s">
        <v>174</v>
      </c>
    </row>
    <row r="205" spans="1:15">
      <c r="A205" s="1">
        <v>1896</v>
      </c>
      <c r="B205" s="5">
        <f>(B179+B180)/2</f>
        <v>0.16110065370836404</v>
      </c>
      <c r="C205" s="5">
        <f t="shared" ref="C205:M205" si="125">(C179+C180)/2</f>
        <v>3723.4145451779477</v>
      </c>
      <c r="D205" s="5">
        <f t="shared" si="125"/>
        <v>2682.5279418312398</v>
      </c>
      <c r="E205" s="5">
        <f t="shared" si="125"/>
        <v>0.42206599454522681</v>
      </c>
      <c r="F205" s="5">
        <f t="shared" si="125"/>
        <v>16041.484395295356</v>
      </c>
      <c r="G205" s="5">
        <f t="shared" si="125"/>
        <v>3676.4212176308129</v>
      </c>
      <c r="H205" s="5">
        <f t="shared" si="125"/>
        <v>7553.2158635130818</v>
      </c>
      <c r="I205" s="5">
        <f t="shared" si="125"/>
        <v>396.10438507724155</v>
      </c>
      <c r="J205" s="5">
        <f t="shared" si="125"/>
        <v>6.3563709835465261</v>
      </c>
      <c r="K205" s="5">
        <f t="shared" si="125"/>
        <v>620.30887227377957</v>
      </c>
      <c r="L205" s="5">
        <f t="shared" si="125"/>
        <v>34728.248426225327</v>
      </c>
      <c r="M205" s="5">
        <f t="shared" si="125"/>
        <v>27.831667794068927</v>
      </c>
      <c r="O205" s="5">
        <f t="shared" ref="O205:O226" si="126">SUM(B205:K205) +M205 -L205</f>
        <v>0</v>
      </c>
    </row>
    <row r="206" spans="1:15">
      <c r="A206" s="1">
        <f>A205+1</f>
        <v>1897</v>
      </c>
      <c r="B206" s="5">
        <f t="shared" ref="B206:M206" si="127">(B180+B181)/2</f>
        <v>0.12660753177867279</v>
      </c>
      <c r="C206" s="5">
        <f t="shared" si="127"/>
        <v>2926.1974703539927</v>
      </c>
      <c r="D206" s="5">
        <f t="shared" si="127"/>
        <v>2108.1741993263158</v>
      </c>
      <c r="E206" s="5">
        <f t="shared" si="127"/>
        <v>0.33169780871167004</v>
      </c>
      <c r="F206" s="5">
        <f t="shared" si="127"/>
        <v>12606.856015811412</v>
      </c>
      <c r="G206" s="5">
        <f t="shared" si="127"/>
        <v>2889.2658436110005</v>
      </c>
      <c r="H206" s="5">
        <f t="shared" si="127"/>
        <v>5936.003333680198</v>
      </c>
      <c r="I206" s="5">
        <f t="shared" si="127"/>
        <v>311.29481704104853</v>
      </c>
      <c r="J206" s="5">
        <f t="shared" si="127"/>
        <v>4.9954138780420028</v>
      </c>
      <c r="K206" s="5">
        <f t="shared" si="127"/>
        <v>487.4950749806784</v>
      </c>
      <c r="L206" s="5">
        <f t="shared" si="127"/>
        <v>27292.613127445617</v>
      </c>
      <c r="M206" s="5">
        <f t="shared" si="127"/>
        <v>21.872653422436628</v>
      </c>
      <c r="O206" s="5">
        <f t="shared" si="126"/>
        <v>0</v>
      </c>
    </row>
    <row r="207" spans="1:15">
      <c r="A207" s="1">
        <f t="shared" ref="A207:A224" si="128">A206+1</f>
        <v>1898</v>
      </c>
      <c r="B207" s="5">
        <f t="shared" ref="B207:M207" si="129">(B181+B182)/2</f>
        <v>6.7789519688235211E-2</v>
      </c>
      <c r="C207" s="5">
        <f t="shared" si="129"/>
        <v>3845.172761736269</v>
      </c>
      <c r="D207" s="5">
        <f t="shared" si="129"/>
        <v>3674.146524016247</v>
      </c>
      <c r="E207" s="5">
        <f t="shared" si="129"/>
        <v>0.58369082954655838</v>
      </c>
      <c r="F207" s="5">
        <f t="shared" si="129"/>
        <v>18109.835646462459</v>
      </c>
      <c r="G207" s="5">
        <f t="shared" si="129"/>
        <v>4344.3539050058207</v>
      </c>
      <c r="H207" s="5">
        <f t="shared" si="129"/>
        <v>8864.8028990464754</v>
      </c>
      <c r="I207" s="5">
        <f t="shared" si="129"/>
        <v>711.54354765108474</v>
      </c>
      <c r="J207" s="5">
        <f t="shared" si="129"/>
        <v>15.652054529934833</v>
      </c>
      <c r="K207" s="5">
        <f t="shared" si="129"/>
        <v>726.10482332317792</v>
      </c>
      <c r="L207" s="5">
        <f t="shared" si="129"/>
        <v>40358.68124760309</v>
      </c>
      <c r="M207" s="5">
        <f t="shared" si="129"/>
        <v>66.417605482383735</v>
      </c>
      <c r="O207" s="5">
        <f t="shared" si="126"/>
        <v>0</v>
      </c>
    </row>
    <row r="208" spans="1:15">
      <c r="A208" s="1">
        <f t="shared" si="128"/>
        <v>1899</v>
      </c>
      <c r="B208" s="5">
        <f t="shared" ref="B208:M208" si="130">(B182+B183)/2</f>
        <v>0.46500777604976673</v>
      </c>
      <c r="C208" s="5">
        <f t="shared" si="130"/>
        <v>6993.0385012571469</v>
      </c>
      <c r="D208" s="5">
        <f t="shared" si="130"/>
        <v>5074.6550035988339</v>
      </c>
      <c r="E208" s="5">
        <f t="shared" si="130"/>
        <v>1.2182692307692307</v>
      </c>
      <c r="F208" s="5">
        <f t="shared" si="130"/>
        <v>28679.429016853006</v>
      </c>
      <c r="G208" s="5">
        <f t="shared" si="130"/>
        <v>7009.7465185232923</v>
      </c>
      <c r="H208" s="5">
        <f t="shared" si="130"/>
        <v>13932.019794806693</v>
      </c>
      <c r="I208" s="5">
        <f t="shared" si="130"/>
        <v>927.95065305377466</v>
      </c>
      <c r="J208" s="5">
        <f t="shared" si="130"/>
        <v>12.977358145928275</v>
      </c>
      <c r="K208" s="5">
        <f t="shared" si="130"/>
        <v>1319.42634053392</v>
      </c>
      <c r="L208" s="5">
        <f t="shared" si="130"/>
        <v>64027.318174965432</v>
      </c>
      <c r="M208" s="5">
        <f t="shared" si="130"/>
        <v>76.391711186017403</v>
      </c>
      <c r="O208" s="5">
        <f t="shared" si="126"/>
        <v>0</v>
      </c>
    </row>
    <row r="209" spans="1:15">
      <c r="A209" s="1">
        <f t="shared" si="128"/>
        <v>1900</v>
      </c>
      <c r="B209" s="5">
        <f t="shared" ref="B209:M209" si="131">(B183+B184)/2</f>
        <v>0.46500777604976673</v>
      </c>
      <c r="C209" s="5">
        <f t="shared" si="131"/>
        <v>8469.0243250962631</v>
      </c>
      <c r="D209" s="5">
        <f t="shared" si="131"/>
        <v>5197.5967014124471</v>
      </c>
      <c r="E209" s="5">
        <f t="shared" si="131"/>
        <v>0.81217948717948718</v>
      </c>
      <c r="F209" s="5">
        <f t="shared" si="131"/>
        <v>34943.08070550258</v>
      </c>
      <c r="G209" s="5">
        <f t="shared" si="131"/>
        <v>7814.4253280905705</v>
      </c>
      <c r="H209" s="5">
        <f t="shared" si="131"/>
        <v>16115.437053860755</v>
      </c>
      <c r="I209" s="5">
        <f t="shared" si="131"/>
        <v>598.46569403184617</v>
      </c>
      <c r="J209" s="5">
        <f t="shared" si="131"/>
        <v>5.3699413017634239</v>
      </c>
      <c r="K209" s="5">
        <f t="shared" si="131"/>
        <v>1325.4007544757317</v>
      </c>
      <c r="L209" s="5">
        <f t="shared" si="131"/>
        <v>74495.705878013716</v>
      </c>
      <c r="M209" s="5">
        <f t="shared" si="131"/>
        <v>25.62818697853487</v>
      </c>
      <c r="O209" s="5">
        <f t="shared" si="126"/>
        <v>0</v>
      </c>
    </row>
    <row r="210" spans="1:15">
      <c r="A210" s="1">
        <f t="shared" si="128"/>
        <v>1901</v>
      </c>
      <c r="B210" s="5">
        <f t="shared" ref="B210:M210" si="132">(B184+B185)/2</f>
        <v>0</v>
      </c>
      <c r="C210" s="5">
        <f t="shared" si="132"/>
        <v>8973.4513332944698</v>
      </c>
      <c r="D210" s="5">
        <f t="shared" si="132"/>
        <v>6707.4153211003968</v>
      </c>
      <c r="E210" s="5">
        <f t="shared" si="132"/>
        <v>0</v>
      </c>
      <c r="F210" s="5">
        <f t="shared" si="132"/>
        <v>35333.827747715681</v>
      </c>
      <c r="G210" s="5">
        <f t="shared" si="132"/>
        <v>7682.6985478767092</v>
      </c>
      <c r="H210" s="5">
        <f t="shared" si="132"/>
        <v>20278.148810422535</v>
      </c>
      <c r="I210" s="5">
        <f t="shared" si="132"/>
        <v>720.46062396910713</v>
      </c>
      <c r="J210" s="5">
        <f t="shared" si="132"/>
        <v>5.3699413017634239</v>
      </c>
      <c r="K210" s="5">
        <f t="shared" si="132"/>
        <v>1264.7374744511835</v>
      </c>
      <c r="L210" s="5">
        <f t="shared" si="132"/>
        <v>80972.023997126889</v>
      </c>
      <c r="M210" s="5">
        <f t="shared" si="132"/>
        <v>5.9141969950465088</v>
      </c>
      <c r="O210" s="5">
        <f t="shared" si="126"/>
        <v>0</v>
      </c>
    </row>
    <row r="211" spans="1:15">
      <c r="A211" s="1">
        <f t="shared" si="128"/>
        <v>1902</v>
      </c>
      <c r="B211" s="5">
        <f t="shared" ref="B211:M211" si="133">(B185+B186)/2</f>
        <v>0</v>
      </c>
      <c r="C211" s="5">
        <f t="shared" si="133"/>
        <v>12292.347481334951</v>
      </c>
      <c r="D211" s="5">
        <f t="shared" si="133"/>
        <v>8996.9680165369937</v>
      </c>
      <c r="E211" s="5">
        <f t="shared" si="133"/>
        <v>0</v>
      </c>
      <c r="F211" s="5">
        <f t="shared" si="133"/>
        <v>40027.003899039293</v>
      </c>
      <c r="G211" s="5">
        <f t="shared" si="133"/>
        <v>9979.735414028346</v>
      </c>
      <c r="H211" s="5">
        <f t="shared" si="133"/>
        <v>26901.327750147957</v>
      </c>
      <c r="I211" s="5">
        <f t="shared" si="133"/>
        <v>1677.3480798112346</v>
      </c>
      <c r="J211" s="5">
        <f t="shared" si="133"/>
        <v>10.739882603526848</v>
      </c>
      <c r="K211" s="5">
        <f t="shared" si="133"/>
        <v>1515.6628600072686</v>
      </c>
      <c r="L211" s="5">
        <f t="shared" si="133"/>
        <v>101406.80115562982</v>
      </c>
      <c r="M211" s="5">
        <f t="shared" si="133"/>
        <v>5.6677721202529039</v>
      </c>
      <c r="O211" s="5">
        <f t="shared" si="126"/>
        <v>0</v>
      </c>
    </row>
    <row r="212" spans="1:15">
      <c r="A212" s="1">
        <f t="shared" si="128"/>
        <v>1903</v>
      </c>
      <c r="B212" s="5">
        <f t="shared" ref="B212:M212" si="134">(B186+B187)/2</f>
        <v>7.9051321928460343</v>
      </c>
      <c r="C212" s="5">
        <f t="shared" si="134"/>
        <v>10869.479064632465</v>
      </c>
      <c r="D212" s="5">
        <f t="shared" si="134"/>
        <v>8328.3543215044974</v>
      </c>
      <c r="E212" s="5">
        <f t="shared" si="134"/>
        <v>1.2182692307692307</v>
      </c>
      <c r="F212" s="5">
        <f t="shared" si="134"/>
        <v>58604.101002962387</v>
      </c>
      <c r="G212" s="5">
        <f t="shared" si="134"/>
        <v>11097.367598948429</v>
      </c>
      <c r="H212" s="5">
        <f t="shared" si="134"/>
        <v>26431.515577253143</v>
      </c>
      <c r="I212" s="5">
        <f t="shared" si="134"/>
        <v>2456.9976185747</v>
      </c>
      <c r="J212" s="5">
        <f t="shared" si="134"/>
        <v>88.156536370616209</v>
      </c>
      <c r="K212" s="5">
        <f t="shared" si="134"/>
        <v>1122.270680454139</v>
      </c>
      <c r="L212" s="5">
        <f t="shared" si="134"/>
        <v>119044.82238309261</v>
      </c>
      <c r="M212" s="5">
        <f t="shared" si="134"/>
        <v>37.45658096862789</v>
      </c>
      <c r="O212" s="5">
        <f t="shared" si="126"/>
        <v>0</v>
      </c>
    </row>
    <row r="213" spans="1:15">
      <c r="A213" s="1">
        <f t="shared" si="128"/>
        <v>1904</v>
      </c>
      <c r="B213" s="5">
        <f t="shared" ref="B213:M213" si="135">(B187+B188)/2</f>
        <v>12.555209953343702</v>
      </c>
      <c r="C213" s="5">
        <f t="shared" si="135"/>
        <v>10076.485149578526</v>
      </c>
      <c r="D213" s="5">
        <f t="shared" si="135"/>
        <v>6549.0096719943958</v>
      </c>
      <c r="E213" s="5">
        <f t="shared" si="135"/>
        <v>3.2487179487179487</v>
      </c>
      <c r="F213" s="5">
        <f t="shared" si="135"/>
        <v>79521.468715397728</v>
      </c>
      <c r="G213" s="5">
        <f t="shared" si="135"/>
        <v>12418.31720550295</v>
      </c>
      <c r="H213" s="5">
        <f t="shared" si="135"/>
        <v>29244.525124164687</v>
      </c>
      <c r="I213" s="5">
        <f t="shared" si="135"/>
        <v>2362.6241822081397</v>
      </c>
      <c r="J213" s="5">
        <f t="shared" si="135"/>
        <v>157.07078307658014</v>
      </c>
      <c r="K213" s="5">
        <f t="shared" si="135"/>
        <v>717.3892433206023</v>
      </c>
      <c r="L213" s="5">
        <f t="shared" si="135"/>
        <v>141116.66105072547</v>
      </c>
      <c r="M213" s="5">
        <f t="shared" si="135"/>
        <v>53.967047579799399</v>
      </c>
      <c r="O213" s="5">
        <f t="shared" si="126"/>
        <v>0</v>
      </c>
    </row>
    <row r="214" spans="1:15">
      <c r="A214" s="1">
        <f t="shared" si="128"/>
        <v>1905</v>
      </c>
      <c r="B214" s="5">
        <f t="shared" ref="B214:M214" si="136">(B188+B189)/2</f>
        <v>65.101088646967341</v>
      </c>
      <c r="C214" s="5">
        <f t="shared" si="136"/>
        <v>11351.302920857639</v>
      </c>
      <c r="D214" s="5">
        <f t="shared" si="136"/>
        <v>8038.9684789586081</v>
      </c>
      <c r="E214" s="5">
        <f t="shared" si="136"/>
        <v>8.1217948717948723</v>
      </c>
      <c r="F214" s="5">
        <f t="shared" si="136"/>
        <v>101838.5063718563</v>
      </c>
      <c r="G214" s="5">
        <f t="shared" si="136"/>
        <v>12823.31569125364</v>
      </c>
      <c r="H214" s="5">
        <f t="shared" si="136"/>
        <v>34238.386653055204</v>
      </c>
      <c r="I214" s="5">
        <f t="shared" si="136"/>
        <v>2814.7617257761553</v>
      </c>
      <c r="J214" s="5">
        <f t="shared" si="136"/>
        <v>195.55536240588469</v>
      </c>
      <c r="K214" s="5">
        <f t="shared" si="136"/>
        <v>747.72088333287638</v>
      </c>
      <c r="L214" s="5">
        <f t="shared" si="136"/>
        <v>172183.10076483869</v>
      </c>
      <c r="M214" s="5">
        <f t="shared" si="136"/>
        <v>61.359793823607532</v>
      </c>
      <c r="O214" s="5">
        <f t="shared" si="126"/>
        <v>0</v>
      </c>
    </row>
    <row r="215" spans="1:15">
      <c r="A215" s="1">
        <f t="shared" si="128"/>
        <v>1906</v>
      </c>
      <c r="B215" s="5">
        <f t="shared" ref="B215:M215" si="137">(B189+B190)/2</f>
        <v>219.01866251944011</v>
      </c>
      <c r="C215" s="5">
        <f t="shared" si="137"/>
        <v>10462.245609918304</v>
      </c>
      <c r="D215" s="5">
        <f t="shared" si="137"/>
        <v>11234.506916744755</v>
      </c>
      <c r="E215" s="5">
        <f t="shared" si="137"/>
        <v>24.771474358974359</v>
      </c>
      <c r="F215" s="5">
        <f t="shared" si="137"/>
        <v>112388.20855108049</v>
      </c>
      <c r="G215" s="5">
        <f t="shared" si="137"/>
        <v>15753.213827563171</v>
      </c>
      <c r="H215" s="5">
        <f t="shared" si="137"/>
        <v>43729.178894576202</v>
      </c>
      <c r="I215" s="5">
        <f t="shared" si="137"/>
        <v>7026.0530133947568</v>
      </c>
      <c r="J215" s="5">
        <f t="shared" si="137"/>
        <v>183.0254993684367</v>
      </c>
      <c r="K215" s="5">
        <f t="shared" si="137"/>
        <v>1081.3689234678905</v>
      </c>
      <c r="L215" s="5">
        <f t="shared" si="137"/>
        <v>202204.10412090656</v>
      </c>
      <c r="M215" s="5">
        <f t="shared" si="137"/>
        <v>102.51274791413948</v>
      </c>
      <c r="O215" s="5">
        <f t="shared" si="126"/>
        <v>0</v>
      </c>
    </row>
    <row r="216" spans="1:15">
      <c r="A216" s="1">
        <f t="shared" si="128"/>
        <v>1907</v>
      </c>
      <c r="B216" s="5">
        <f t="shared" ref="B216:M216" si="138">(B190+B191)/2</f>
        <v>185.06765163297044</v>
      </c>
      <c r="C216" s="5">
        <f t="shared" si="138"/>
        <v>6862.7284647681427</v>
      </c>
      <c r="D216" s="5">
        <f t="shared" si="138"/>
        <v>11174.554178951945</v>
      </c>
      <c r="E216" s="5">
        <f t="shared" si="138"/>
        <v>27.180128205128206</v>
      </c>
      <c r="F216" s="5">
        <f t="shared" si="138"/>
        <v>87053.139587588521</v>
      </c>
      <c r="G216" s="5">
        <f t="shared" si="138"/>
        <v>15143.916595919545</v>
      </c>
      <c r="H216" s="5">
        <f t="shared" si="138"/>
        <v>36676.884326376487</v>
      </c>
      <c r="I216" s="5">
        <f t="shared" si="138"/>
        <v>10133.187191484751</v>
      </c>
      <c r="J216" s="5">
        <f t="shared" si="138"/>
        <v>60.624266272042803</v>
      </c>
      <c r="K216" s="5">
        <f t="shared" si="138"/>
        <v>843.75154935424268</v>
      </c>
      <c r="L216" s="5">
        <f t="shared" si="138"/>
        <v>168208.3937343774</v>
      </c>
      <c r="M216" s="5">
        <f t="shared" si="138"/>
        <v>47.359793823607525</v>
      </c>
      <c r="O216" s="5">
        <f t="shared" si="126"/>
        <v>0</v>
      </c>
    </row>
    <row r="217" spans="1:15">
      <c r="A217" s="1">
        <f t="shared" si="128"/>
        <v>1908</v>
      </c>
      <c r="B217" s="5">
        <f t="shared" ref="B217:M217" si="139">(B191+B192)/2</f>
        <v>51</v>
      </c>
      <c r="C217" s="5">
        <f t="shared" si="139"/>
        <v>6555</v>
      </c>
      <c r="D217" s="5">
        <f t="shared" si="139"/>
        <v>8522</v>
      </c>
      <c r="E217" s="5">
        <f t="shared" si="139"/>
        <v>10</v>
      </c>
      <c r="F217" s="5">
        <f t="shared" si="139"/>
        <v>50850</v>
      </c>
      <c r="G217" s="5">
        <f t="shared" si="139"/>
        <v>11319.5</v>
      </c>
      <c r="H217" s="5">
        <f t="shared" si="139"/>
        <v>24554.5</v>
      </c>
      <c r="I217" s="5">
        <f t="shared" si="139"/>
        <v>7484</v>
      </c>
      <c r="J217" s="5">
        <f t="shared" si="139"/>
        <v>13.5</v>
      </c>
      <c r="K217" s="5">
        <f t="shared" si="139"/>
        <v>468</v>
      </c>
      <c r="L217" s="5">
        <f t="shared" si="139"/>
        <v>109843.5</v>
      </c>
      <c r="M217" s="5">
        <f t="shared" si="139"/>
        <v>16</v>
      </c>
      <c r="O217" s="5">
        <f t="shared" si="126"/>
        <v>0</v>
      </c>
    </row>
    <row r="218" spans="1:15">
      <c r="A218" s="1">
        <f t="shared" si="128"/>
        <v>1909</v>
      </c>
      <c r="B218" s="5">
        <f t="shared" ref="B218:M218" si="140">(B192+B193)/2</f>
        <v>48.5</v>
      </c>
      <c r="C218" s="5">
        <f t="shared" si="140"/>
        <v>12237</v>
      </c>
      <c r="D218" s="5">
        <f t="shared" si="140"/>
        <v>8478</v>
      </c>
      <c r="E218" s="5">
        <f t="shared" si="140"/>
        <v>1.5</v>
      </c>
      <c r="F218" s="5">
        <f t="shared" si="140"/>
        <v>45845</v>
      </c>
      <c r="G218" s="5">
        <f t="shared" si="140"/>
        <v>16281</v>
      </c>
      <c r="H218" s="5">
        <f t="shared" si="140"/>
        <v>43139.5</v>
      </c>
      <c r="I218" s="5">
        <f t="shared" si="140"/>
        <v>7912.5</v>
      </c>
      <c r="J218" s="5">
        <f t="shared" si="140"/>
        <v>52</v>
      </c>
      <c r="K218" s="5">
        <f t="shared" si="140"/>
        <v>963</v>
      </c>
      <c r="L218" s="5">
        <f t="shared" si="140"/>
        <v>135091.5</v>
      </c>
      <c r="M218" s="5">
        <f t="shared" si="140"/>
        <v>133.5</v>
      </c>
      <c r="O218" s="5">
        <f t="shared" si="126"/>
        <v>0</v>
      </c>
    </row>
    <row r="219" spans="1:15">
      <c r="A219" s="1">
        <f t="shared" si="128"/>
        <v>1910</v>
      </c>
      <c r="B219" s="5">
        <f t="shared" ref="B219:M219" si="141">(B193+B194)/2</f>
        <v>94.396165924924091</v>
      </c>
      <c r="C219" s="5">
        <f t="shared" si="141"/>
        <v>9515</v>
      </c>
      <c r="D219" s="5">
        <f t="shared" si="141"/>
        <v>8894.9026765278468</v>
      </c>
      <c r="E219" s="5">
        <f t="shared" si="141"/>
        <v>11.630665641269626</v>
      </c>
      <c r="F219" s="5">
        <f t="shared" si="141"/>
        <v>58790.404343458358</v>
      </c>
      <c r="G219" s="5">
        <f t="shared" si="141"/>
        <v>16845.5</v>
      </c>
      <c r="H219" s="5">
        <f t="shared" si="141"/>
        <v>42906.854128771796</v>
      </c>
      <c r="I219" s="5">
        <f t="shared" si="141"/>
        <v>12144</v>
      </c>
      <c r="J219" s="5">
        <f t="shared" si="141"/>
        <v>119.15758636561263</v>
      </c>
      <c r="K219" s="5">
        <f t="shared" si="141"/>
        <v>1021.9047910918845</v>
      </c>
      <c r="L219" s="5">
        <f t="shared" si="141"/>
        <v>150549</v>
      </c>
      <c r="M219" s="5">
        <f t="shared" si="141"/>
        <v>205.24964221830837</v>
      </c>
      <c r="O219" s="5">
        <f t="shared" si="126"/>
        <v>0</v>
      </c>
    </row>
    <row r="220" spans="1:15">
      <c r="A220" s="1">
        <f t="shared" si="128"/>
        <v>1911</v>
      </c>
      <c r="B220" s="5">
        <f t="shared" ref="B220:M220" si="142">(B194+B195)/2</f>
        <v>186.39616592492411</v>
      </c>
      <c r="C220" s="5">
        <f t="shared" si="142"/>
        <v>4001</v>
      </c>
      <c r="D220" s="5">
        <f t="shared" si="142"/>
        <v>9394.4026765278468</v>
      </c>
      <c r="E220" s="5">
        <f t="shared" si="142"/>
        <v>14.630665641269626</v>
      </c>
      <c r="F220" s="5">
        <f t="shared" si="142"/>
        <v>57496.404343458358</v>
      </c>
      <c r="G220" s="5">
        <f t="shared" si="142"/>
        <v>11712</v>
      </c>
      <c r="H220" s="5">
        <f t="shared" si="142"/>
        <v>32713.354128771796</v>
      </c>
      <c r="I220" s="5">
        <f t="shared" si="142"/>
        <v>13352.5</v>
      </c>
      <c r="J220" s="5">
        <f t="shared" si="142"/>
        <v>212.65758636561264</v>
      </c>
      <c r="K220" s="5">
        <f t="shared" si="142"/>
        <v>511.40479109188448</v>
      </c>
      <c r="L220" s="5">
        <f t="shared" si="142"/>
        <v>129691</v>
      </c>
      <c r="M220" s="5">
        <f t="shared" si="142"/>
        <v>96.249642218308367</v>
      </c>
      <c r="O220" s="5">
        <f t="shared" si="126"/>
        <v>0</v>
      </c>
    </row>
    <row r="221" spans="1:15">
      <c r="A221" s="1">
        <f t="shared" si="128"/>
        <v>1912</v>
      </c>
      <c r="B221" s="5">
        <f t="shared" ref="B221:M221" si="143">(B195+B196)/2</f>
        <v>557.07540213377047</v>
      </c>
      <c r="C221" s="5">
        <f t="shared" si="143"/>
        <v>5691</v>
      </c>
      <c r="D221" s="5">
        <f t="shared" si="143"/>
        <v>13979.902060632536</v>
      </c>
      <c r="E221" s="5">
        <f t="shared" si="143"/>
        <v>16.810949943396153</v>
      </c>
      <c r="F221" s="5">
        <f t="shared" si="143"/>
        <v>62985.902137494857</v>
      </c>
      <c r="G221" s="5">
        <f t="shared" si="143"/>
        <v>15120.5</v>
      </c>
      <c r="H221" s="5">
        <f t="shared" si="143"/>
        <v>68112.531366243784</v>
      </c>
      <c r="I221" s="5">
        <f t="shared" si="143"/>
        <v>28053.5</v>
      </c>
      <c r="J221" s="5">
        <f t="shared" si="143"/>
        <v>638.70038652865355</v>
      </c>
      <c r="K221" s="5">
        <f t="shared" si="143"/>
        <v>608.27942023324681</v>
      </c>
      <c r="L221" s="5">
        <f t="shared" si="143"/>
        <v>195915.5</v>
      </c>
      <c r="M221" s="5">
        <f t="shared" si="143"/>
        <v>151.29827678975519</v>
      </c>
      <c r="O221" s="5">
        <f t="shared" si="126"/>
        <v>0</v>
      </c>
    </row>
    <row r="222" spans="1:15">
      <c r="A222" s="1">
        <f t="shared" si="128"/>
        <v>1913</v>
      </c>
      <c r="B222" s="5">
        <f t="shared" ref="B222:M222" si="144">(B196+B197)/2</f>
        <v>848.07540213377047</v>
      </c>
      <c r="C222" s="5">
        <f t="shared" si="144"/>
        <v>8409.5</v>
      </c>
      <c r="D222" s="5">
        <f t="shared" si="144"/>
        <v>13262.902060632536</v>
      </c>
      <c r="E222" s="5">
        <f t="shared" si="144"/>
        <v>42.810949943396153</v>
      </c>
      <c r="F222" s="5">
        <f t="shared" si="144"/>
        <v>85247.40213749485</v>
      </c>
      <c r="G222" s="5">
        <f t="shared" si="144"/>
        <v>17962.5</v>
      </c>
      <c r="H222" s="5">
        <f t="shared" si="144"/>
        <v>73590.531366243784</v>
      </c>
      <c r="I222" s="5">
        <f t="shared" si="144"/>
        <v>33841.5</v>
      </c>
      <c r="J222" s="5">
        <f t="shared" si="144"/>
        <v>1751.2003865286536</v>
      </c>
      <c r="K222" s="5">
        <f t="shared" si="144"/>
        <v>788.27942023324681</v>
      </c>
      <c r="L222" s="5">
        <f t="shared" si="144"/>
        <v>236163</v>
      </c>
      <c r="M222" s="5">
        <f t="shared" si="144"/>
        <v>418.29827678975516</v>
      </c>
      <c r="O222" s="5">
        <f t="shared" si="126"/>
        <v>0</v>
      </c>
    </row>
    <row r="223" spans="1:15">
      <c r="A223" s="1">
        <f t="shared" si="128"/>
        <v>1914</v>
      </c>
      <c r="B223" s="5">
        <f t="shared" ref="B223:M223" si="145">(B197+B198)/2</f>
        <v>319</v>
      </c>
      <c r="C223" s="5">
        <f t="shared" si="145"/>
        <v>4819.5</v>
      </c>
      <c r="D223" s="5">
        <f t="shared" si="145"/>
        <v>4908</v>
      </c>
      <c r="E223" s="5">
        <f t="shared" si="145"/>
        <v>35</v>
      </c>
      <c r="F223" s="5">
        <f t="shared" si="145"/>
        <v>56043.5</v>
      </c>
      <c r="G223" s="5">
        <f t="shared" si="145"/>
        <v>8290.5</v>
      </c>
      <c r="H223" s="5">
        <f t="shared" si="145"/>
        <v>23645.5</v>
      </c>
      <c r="I223" s="5">
        <f t="shared" si="145"/>
        <v>8033.5</v>
      </c>
      <c r="J223" s="5">
        <f t="shared" si="145"/>
        <v>1297</v>
      </c>
      <c r="K223" s="5">
        <f t="shared" si="145"/>
        <v>401.5</v>
      </c>
      <c r="L223" s="5">
        <f t="shared" si="145"/>
        <v>108049.5</v>
      </c>
      <c r="M223" s="5">
        <f t="shared" si="145"/>
        <v>256.5</v>
      </c>
      <c r="O223" s="5">
        <f t="shared" si="126"/>
        <v>0</v>
      </c>
    </row>
    <row r="224" spans="1:15">
      <c r="A224" s="1">
        <f t="shared" si="128"/>
        <v>1915</v>
      </c>
      <c r="B224" s="5">
        <f t="shared" ref="B224:M224" si="146">(B198+B199)/2</f>
        <v>-243</v>
      </c>
      <c r="C224" s="5">
        <f t="shared" si="146"/>
        <v>2189</v>
      </c>
      <c r="D224" s="5">
        <f t="shared" si="146"/>
        <v>390.5</v>
      </c>
      <c r="E224" s="5">
        <f t="shared" si="146"/>
        <v>7</v>
      </c>
      <c r="F224" s="5">
        <f t="shared" si="146"/>
        <v>7858</v>
      </c>
      <c r="G224" s="5">
        <f t="shared" si="146"/>
        <v>681.5</v>
      </c>
      <c r="H224" s="5">
        <f t="shared" si="146"/>
        <v>-80</v>
      </c>
      <c r="I224" s="5">
        <f t="shared" si="146"/>
        <v>-5775.5</v>
      </c>
      <c r="J224" s="5">
        <f t="shared" si="146"/>
        <v>60</v>
      </c>
      <c r="K224" s="5">
        <f t="shared" si="146"/>
        <v>172</v>
      </c>
      <c r="L224" s="5">
        <f t="shared" si="146"/>
        <v>5236.5</v>
      </c>
      <c r="M224" s="5">
        <f t="shared" si="146"/>
        <v>-23</v>
      </c>
      <c r="O224" s="5">
        <f t="shared" si="126"/>
        <v>0</v>
      </c>
    </row>
    <row r="225" spans="1:15">
      <c r="A225" s="1">
        <v>1916</v>
      </c>
      <c r="B225" s="5">
        <f t="shared" ref="B225:M225" si="147">(B199+B200)/2</f>
        <v>-93.696354169356269</v>
      </c>
      <c r="C225" s="5">
        <f t="shared" si="147"/>
        <v>2972</v>
      </c>
      <c r="D225" s="5">
        <f t="shared" si="147"/>
        <v>43.879853201102875</v>
      </c>
      <c r="E225" s="5">
        <f t="shared" si="147"/>
        <v>9.3098591789508376</v>
      </c>
      <c r="F225" s="5">
        <f t="shared" si="147"/>
        <v>5039.7027566889674</v>
      </c>
      <c r="G225" s="5">
        <f t="shared" si="147"/>
        <v>72.5</v>
      </c>
      <c r="H225" s="5">
        <f t="shared" si="147"/>
        <v>334.75737655721946</v>
      </c>
      <c r="I225" s="5">
        <f t="shared" si="147"/>
        <v>-4233.5</v>
      </c>
      <c r="J225" s="5">
        <f t="shared" si="147"/>
        <v>5.4997160142918098</v>
      </c>
      <c r="K225" s="5">
        <f t="shared" si="147"/>
        <v>405.53693789770119</v>
      </c>
      <c r="L225" s="5">
        <f t="shared" si="147"/>
        <v>4676</v>
      </c>
      <c r="M225" s="5">
        <f t="shared" si="147"/>
        <v>120.00985463112247</v>
      </c>
      <c r="O225" s="5">
        <f t="shared" si="126"/>
        <v>0</v>
      </c>
    </row>
    <row r="226" spans="1:15">
      <c r="A226" s="13" t="s">
        <v>49</v>
      </c>
      <c r="B226" s="5">
        <f>SUM(B205:B225)</f>
        <v>2258.6800401508754</v>
      </c>
      <c r="C226" s="5">
        <f t="shared" ref="C226:M226" si="148">SUM(C205:C225)</f>
        <v>153233.88762800611</v>
      </c>
      <c r="D226" s="5">
        <f t="shared" si="148"/>
        <v>147641.36660349855</v>
      </c>
      <c r="E226" s="5">
        <f t="shared" si="148"/>
        <v>216.60137831441918</v>
      </c>
      <c r="F226" s="5">
        <f t="shared" si="148"/>
        <v>1055303.2573741605</v>
      </c>
      <c r="G226" s="5">
        <f t="shared" si="148"/>
        <v>208918.27769395427</v>
      </c>
      <c r="H226" s="5">
        <f t="shared" si="148"/>
        <v>578818.97444749181</v>
      </c>
      <c r="I226" s="5">
        <f t="shared" si="148"/>
        <v>130949.29153207384</v>
      </c>
      <c r="J226" s="5">
        <f t="shared" si="148"/>
        <v>4895.6090720408902</v>
      </c>
      <c r="K226" s="5">
        <f t="shared" si="148"/>
        <v>17111.542840523452</v>
      </c>
      <c r="L226" s="5">
        <f t="shared" si="148"/>
        <v>2301253.9740609508</v>
      </c>
      <c r="M226" s="5">
        <f t="shared" si="148"/>
        <v>1906.4854507357722</v>
      </c>
      <c r="O226" s="5">
        <f t="shared" si="126"/>
        <v>0</v>
      </c>
    </row>
    <row r="227" spans="1:15">
      <c r="A227" s="13" t="s">
        <v>88</v>
      </c>
      <c r="B227" s="5">
        <f>100*B226/$L226</f>
        <v>9.8149968043946642E-2</v>
      </c>
      <c r="C227" s="28">
        <f t="shared" ref="C227:M227" si="149">100*C226/$L226</f>
        <v>6.658712569547423</v>
      </c>
      <c r="D227" s="28">
        <f t="shared" si="149"/>
        <v>6.4156919778376507</v>
      </c>
      <c r="E227" s="28">
        <f t="shared" si="149"/>
        <v>9.4123195768865738E-3</v>
      </c>
      <c r="F227" s="28">
        <f t="shared" si="149"/>
        <v>45.857748395840893</v>
      </c>
      <c r="G227" s="28">
        <f t="shared" si="149"/>
        <v>9.0784537495130415</v>
      </c>
      <c r="H227" s="28">
        <f t="shared" si="149"/>
        <v>25.152329163654549</v>
      </c>
      <c r="I227" s="28">
        <f t="shared" si="149"/>
        <v>5.6903450470089458</v>
      </c>
      <c r="J227" s="28">
        <f t="shared" si="149"/>
        <v>0.21273658306396151</v>
      </c>
      <c r="K227" s="28">
        <f t="shared" si="149"/>
        <v>0.74357472201676411</v>
      </c>
      <c r="L227" s="28">
        <f t="shared" si="149"/>
        <v>100</v>
      </c>
      <c r="M227" s="28">
        <f t="shared" si="149"/>
        <v>8.2845503895924058E-2</v>
      </c>
    </row>
    <row r="229" spans="1:15">
      <c r="A229" t="s">
        <v>184</v>
      </c>
    </row>
    <row r="230" spans="1:15">
      <c r="L230" s="5"/>
    </row>
    <row r="231" spans="1:15">
      <c r="A231" t="s">
        <v>185</v>
      </c>
      <c r="G231">
        <v>89</v>
      </c>
      <c r="L231" s="5"/>
    </row>
    <row r="232" spans="1:15">
      <c r="L232" s="5"/>
    </row>
    <row r="233" spans="1:15">
      <c r="A233" s="11" t="s">
        <v>87</v>
      </c>
      <c r="B233" s="11" t="s">
        <v>70</v>
      </c>
      <c r="C233" s="11" t="s">
        <v>71</v>
      </c>
      <c r="D233" s="11" t="s">
        <v>72</v>
      </c>
      <c r="E233" s="11" t="s">
        <v>73</v>
      </c>
      <c r="F233" s="11" t="s">
        <v>74</v>
      </c>
      <c r="G233" s="11" t="s">
        <v>75</v>
      </c>
      <c r="H233" s="11" t="s">
        <v>76</v>
      </c>
      <c r="I233" s="11" t="s">
        <v>77</v>
      </c>
      <c r="J233" s="11" t="s">
        <v>78</v>
      </c>
      <c r="K233" s="11" t="s">
        <v>79</v>
      </c>
      <c r="L233" s="11" t="s">
        <v>80</v>
      </c>
      <c r="M233" s="11" t="s">
        <v>81</v>
      </c>
      <c r="O233" s="11" t="s">
        <v>174</v>
      </c>
    </row>
    <row r="234" spans="1:15">
      <c r="A234" s="37">
        <v>1896</v>
      </c>
      <c r="B234" s="5">
        <f>B205*(100/$G$231 - 1)</f>
        <v>1.9911316750471975E-2</v>
      </c>
      <c r="C234" s="5">
        <f t="shared" ref="C234:M234" si="150">C205*(100/$G$231 - 1)</f>
        <v>460.19730333660056</v>
      </c>
      <c r="D234" s="5">
        <f t="shared" si="150"/>
        <v>331.54839730498492</v>
      </c>
      <c r="E234" s="5">
        <f t="shared" si="150"/>
        <v>5.2165459999971887E-2</v>
      </c>
      <c r="F234" s="5">
        <f t="shared" si="150"/>
        <v>1982.6553746994273</v>
      </c>
      <c r="G234" s="5">
        <f t="shared" si="150"/>
        <v>454.38913925774119</v>
      </c>
      <c r="H234" s="5">
        <f t="shared" si="150"/>
        <v>933.54353369262867</v>
      </c>
      <c r="I234" s="5">
        <f t="shared" si="150"/>
        <v>48.956721751119773</v>
      </c>
      <c r="J234" s="5">
        <f t="shared" si="150"/>
        <v>0.78561888560687454</v>
      </c>
      <c r="K234" s="5">
        <f t="shared" si="150"/>
        <v>76.667388707995272</v>
      </c>
      <c r="L234" s="5">
        <f t="shared" si="150"/>
        <v>4292.2554234660547</v>
      </c>
      <c r="M234" s="5">
        <f t="shared" si="150"/>
        <v>3.4398690531995326</v>
      </c>
      <c r="O234" s="5">
        <f t="shared" ref="O234:O255" si="151">SUM(B234:K234) +M234 -L234</f>
        <v>0</v>
      </c>
    </row>
    <row r="235" spans="1:15">
      <c r="A235" s="37">
        <f>A234+1</f>
        <v>1897</v>
      </c>
      <c r="B235" s="5">
        <f t="shared" ref="B235:M235" si="152">B206*(100/$G$231 - 1)</f>
        <v>1.5648121905229233E-2</v>
      </c>
      <c r="C235" s="5">
        <f t="shared" si="152"/>
        <v>361.66485588644878</v>
      </c>
      <c r="D235" s="5">
        <f t="shared" si="152"/>
        <v>260.56085609651109</v>
      </c>
      <c r="E235" s="5">
        <f t="shared" si="152"/>
        <v>4.0996358380094078E-2</v>
      </c>
      <c r="F235" s="5">
        <f t="shared" si="152"/>
        <v>1558.1507435272542</v>
      </c>
      <c r="G235" s="5">
        <f t="shared" si="152"/>
        <v>357.10027280585422</v>
      </c>
      <c r="H235" s="5">
        <f t="shared" si="152"/>
        <v>733.66333337620472</v>
      </c>
      <c r="I235" s="5">
        <f t="shared" si="152"/>
        <v>38.474640308444222</v>
      </c>
      <c r="J235" s="5">
        <f t="shared" si="152"/>
        <v>0.61741070402766363</v>
      </c>
      <c r="K235" s="5">
        <f t="shared" si="152"/>
        <v>60.252200278510855</v>
      </c>
      <c r="L235" s="5">
        <f t="shared" si="152"/>
        <v>3373.2443191224943</v>
      </c>
      <c r="M235" s="5">
        <f t="shared" si="152"/>
        <v>2.7033616589528435</v>
      </c>
      <c r="O235" s="5">
        <f t="shared" si="151"/>
        <v>0</v>
      </c>
    </row>
    <row r="236" spans="1:15">
      <c r="A236" s="37">
        <f t="shared" ref="A236:A253" si="153">A235+1</f>
        <v>1898</v>
      </c>
      <c r="B236" s="5">
        <f t="shared" ref="B236:M236" si="154">B207*(100/$G$231 - 1)</f>
        <v>8.3784799614672785E-3</v>
      </c>
      <c r="C236" s="5">
        <f t="shared" si="154"/>
        <v>475.24607167526949</v>
      </c>
      <c r="D236" s="5">
        <f t="shared" si="154"/>
        <v>454.10799735032293</v>
      </c>
      <c r="E236" s="5">
        <f t="shared" si="154"/>
        <v>7.2141563202383671E-2</v>
      </c>
      <c r="F236" s="5">
        <f t="shared" si="154"/>
        <v>2238.2942933830022</v>
      </c>
      <c r="G236" s="5">
        <f t="shared" si="154"/>
        <v>536.94261747262988</v>
      </c>
      <c r="H236" s="5">
        <f t="shared" si="154"/>
        <v>1095.6497965113629</v>
      </c>
      <c r="I236" s="5">
        <f t="shared" si="154"/>
        <v>87.943584541145356</v>
      </c>
      <c r="J236" s="5">
        <f t="shared" si="154"/>
        <v>1.9345235935874525</v>
      </c>
      <c r="K236" s="5">
        <f t="shared" si="154"/>
        <v>89.743292770280476</v>
      </c>
      <c r="L236" s="5">
        <f t="shared" si="154"/>
        <v>4988.1516148722949</v>
      </c>
      <c r="M236" s="5">
        <f t="shared" si="154"/>
        <v>8.2089175315305791</v>
      </c>
      <c r="O236" s="5">
        <f t="shared" si="151"/>
        <v>0</v>
      </c>
    </row>
    <row r="237" spans="1:15">
      <c r="A237" s="37">
        <f t="shared" si="153"/>
        <v>1899</v>
      </c>
      <c r="B237" s="5">
        <f t="shared" ref="B237:M237" si="155">B208*(100/$G$231 - 1)</f>
        <v>5.7472871197162219E-2</v>
      </c>
      <c r="C237" s="5">
        <f t="shared" si="155"/>
        <v>864.30812936886139</v>
      </c>
      <c r="D237" s="5">
        <f t="shared" si="155"/>
        <v>627.20455100659785</v>
      </c>
      <c r="E237" s="5">
        <f t="shared" si="155"/>
        <v>0.1505726015557477</v>
      </c>
      <c r="F237" s="5">
        <f t="shared" si="155"/>
        <v>3544.6485301728458</v>
      </c>
      <c r="G237" s="5">
        <f t="shared" si="155"/>
        <v>866.37316521074456</v>
      </c>
      <c r="H237" s="5">
        <f t="shared" si="155"/>
        <v>1721.9350308188059</v>
      </c>
      <c r="I237" s="5">
        <f t="shared" si="155"/>
        <v>114.69053015271379</v>
      </c>
      <c r="J237" s="5">
        <f t="shared" si="155"/>
        <v>1.6039431416315855</v>
      </c>
      <c r="K237" s="5">
        <f t="shared" si="155"/>
        <v>163.07516568396775</v>
      </c>
      <c r="L237" s="5">
        <f t="shared" si="155"/>
        <v>7913.48876319798</v>
      </c>
      <c r="M237" s="5">
        <f t="shared" si="155"/>
        <v>9.4416721690583376</v>
      </c>
      <c r="O237" s="5">
        <f t="shared" si="151"/>
        <v>0</v>
      </c>
    </row>
    <row r="238" spans="1:15">
      <c r="A238" s="37">
        <f t="shared" si="153"/>
        <v>1900</v>
      </c>
      <c r="B238" s="5">
        <f t="shared" ref="B238:M238" si="156">B209*(100/$G$231 - 1)</f>
        <v>5.7472871197162219E-2</v>
      </c>
      <c r="C238" s="5">
        <f t="shared" si="156"/>
        <v>1046.7333435512242</v>
      </c>
      <c r="D238" s="5">
        <f t="shared" si="156"/>
        <v>642.39959230940394</v>
      </c>
      <c r="E238" s="5">
        <f t="shared" si="156"/>
        <v>0.10038173437049848</v>
      </c>
      <c r="F238" s="5">
        <f t="shared" si="156"/>
        <v>4318.8077276463891</v>
      </c>
      <c r="G238" s="5">
        <f t="shared" si="156"/>
        <v>965.82784953928467</v>
      </c>
      <c r="H238" s="5">
        <f t="shared" si="156"/>
        <v>1991.7955909266113</v>
      </c>
      <c r="I238" s="5">
        <f t="shared" si="156"/>
        <v>73.96767004887991</v>
      </c>
      <c r="J238" s="5">
        <f t="shared" si="156"/>
        <v>0.66370061033031125</v>
      </c>
      <c r="K238" s="5">
        <f t="shared" si="156"/>
        <v>163.81357639587705</v>
      </c>
      <c r="L238" s="5">
        <f t="shared" si="156"/>
        <v>9207.3344343612516</v>
      </c>
      <c r="M238" s="5">
        <f t="shared" si="156"/>
        <v>3.1675287276840871</v>
      </c>
      <c r="O238" s="5">
        <f t="shared" si="151"/>
        <v>0</v>
      </c>
    </row>
    <row r="239" spans="1:15">
      <c r="A239" s="37">
        <f t="shared" si="153"/>
        <v>1901</v>
      </c>
      <c r="B239" s="5">
        <f t="shared" ref="B239:M239" si="157">B210*(100/$G$231 - 1)</f>
        <v>0</v>
      </c>
      <c r="C239" s="5">
        <f t="shared" si="157"/>
        <v>1109.0782546768453</v>
      </c>
      <c r="D239" s="5">
        <f t="shared" si="157"/>
        <v>829.00638800117315</v>
      </c>
      <c r="E239" s="5">
        <f t="shared" si="157"/>
        <v>0</v>
      </c>
      <c r="F239" s="5">
        <f t="shared" si="157"/>
        <v>4367.1023058974461</v>
      </c>
      <c r="G239" s="5">
        <f t="shared" si="157"/>
        <v>949.54701153532426</v>
      </c>
      <c r="H239" s="5">
        <f t="shared" si="157"/>
        <v>2506.2880552207644</v>
      </c>
      <c r="I239" s="5">
        <f t="shared" si="157"/>
        <v>89.04569509730544</v>
      </c>
      <c r="J239" s="5">
        <f t="shared" si="157"/>
        <v>0.66370061033031125</v>
      </c>
      <c r="K239" s="5">
        <f t="shared" si="157"/>
        <v>156.31586762879806</v>
      </c>
      <c r="L239" s="5">
        <f t="shared" si="157"/>
        <v>10007.778246835915</v>
      </c>
      <c r="M239" s="5">
        <f t="shared" si="157"/>
        <v>0.73096816792709707</v>
      </c>
      <c r="O239" s="5">
        <f t="shared" si="151"/>
        <v>0</v>
      </c>
    </row>
    <row r="240" spans="1:15">
      <c r="A240" s="37">
        <f t="shared" si="153"/>
        <v>1902</v>
      </c>
      <c r="B240" s="5">
        <f t="shared" ref="B240:M240" si="158">B211*(100/$G$231 - 1)</f>
        <v>0</v>
      </c>
      <c r="C240" s="5">
        <f t="shared" si="158"/>
        <v>1519.2789021874669</v>
      </c>
      <c r="D240" s="5">
        <f t="shared" si="158"/>
        <v>1111.9848110326629</v>
      </c>
      <c r="E240" s="5">
        <f t="shared" si="158"/>
        <v>0</v>
      </c>
      <c r="F240" s="5">
        <f t="shared" si="158"/>
        <v>4947.1577852745222</v>
      </c>
      <c r="G240" s="5">
        <f t="shared" si="158"/>
        <v>1233.4504444304705</v>
      </c>
      <c r="H240" s="5">
        <f t="shared" si="158"/>
        <v>3324.8832050744686</v>
      </c>
      <c r="I240" s="5">
        <f t="shared" si="158"/>
        <v>207.31268402161339</v>
      </c>
      <c r="J240" s="5">
        <f t="shared" si="158"/>
        <v>1.3274012206606225</v>
      </c>
      <c r="K240" s="5">
        <f t="shared" si="158"/>
        <v>187.32911752898838</v>
      </c>
      <c r="L240" s="5">
        <f t="shared" si="158"/>
        <v>12533.424861931782</v>
      </c>
      <c r="M240" s="5">
        <f t="shared" si="158"/>
        <v>0.70051116093013466</v>
      </c>
      <c r="O240" s="5">
        <f t="shared" si="151"/>
        <v>0</v>
      </c>
    </row>
    <row r="241" spans="1:15">
      <c r="A241" s="37">
        <f t="shared" si="153"/>
        <v>1903</v>
      </c>
      <c r="B241" s="5">
        <f t="shared" ref="B241:M241" si="159">B212*(100/$G$231 - 1)</f>
        <v>0.97703881035175766</v>
      </c>
      <c r="C241" s="5">
        <f t="shared" si="159"/>
        <v>1343.4187607972719</v>
      </c>
      <c r="D241" s="5">
        <f t="shared" si="159"/>
        <v>1029.3471633320171</v>
      </c>
      <c r="E241" s="5">
        <f t="shared" si="159"/>
        <v>0.1505726015557477</v>
      </c>
      <c r="F241" s="5">
        <f t="shared" si="159"/>
        <v>7243.2034947481652</v>
      </c>
      <c r="G241" s="5">
        <f t="shared" si="159"/>
        <v>1371.5847594205932</v>
      </c>
      <c r="H241" s="5">
        <f t="shared" si="159"/>
        <v>3266.8165320200537</v>
      </c>
      <c r="I241" s="5">
        <f t="shared" si="159"/>
        <v>303.67386296990696</v>
      </c>
      <c r="J241" s="5">
        <f t="shared" si="159"/>
        <v>10.895751686255943</v>
      </c>
      <c r="K241" s="5">
        <f t="shared" si="159"/>
        <v>138.7076121909611</v>
      </c>
      <c r="L241" s="5">
        <f t="shared" si="159"/>
        <v>14713.405013640669</v>
      </c>
      <c r="M241" s="5">
        <f t="shared" si="159"/>
        <v>4.6294650635382819</v>
      </c>
      <c r="O241" s="5">
        <f t="shared" si="151"/>
        <v>0</v>
      </c>
    </row>
    <row r="242" spans="1:15">
      <c r="A242" s="37">
        <f t="shared" si="153"/>
        <v>1904</v>
      </c>
      <c r="B242" s="5">
        <f t="shared" ref="B242:M242" si="160">B213*(100/$G$231 - 1)</f>
        <v>1.55176752232338</v>
      </c>
      <c r="C242" s="5">
        <f t="shared" si="160"/>
        <v>1245.4082769142005</v>
      </c>
      <c r="D242" s="5">
        <f t="shared" si="160"/>
        <v>809.42816170717299</v>
      </c>
      <c r="E242" s="5">
        <f t="shared" si="160"/>
        <v>0.40152693748199392</v>
      </c>
      <c r="F242" s="5">
        <f t="shared" si="160"/>
        <v>9828.4961333637712</v>
      </c>
      <c r="G242" s="5">
        <f t="shared" si="160"/>
        <v>1534.8481939385679</v>
      </c>
      <c r="H242" s="5">
        <f t="shared" si="160"/>
        <v>3614.4918692787837</v>
      </c>
      <c r="I242" s="5">
        <f t="shared" si="160"/>
        <v>292.00973038527587</v>
      </c>
      <c r="J242" s="5">
        <f t="shared" si="160"/>
        <v>19.413242852161602</v>
      </c>
      <c r="K242" s="5">
        <f t="shared" si="160"/>
        <v>88.666086253108205</v>
      </c>
      <c r="L242" s="5">
        <f t="shared" si="160"/>
        <v>17441.385073685182</v>
      </c>
      <c r="M242" s="5">
        <f t="shared" si="160"/>
        <v>6.6700845323347613</v>
      </c>
      <c r="O242" s="5">
        <f t="shared" si="151"/>
        <v>0</v>
      </c>
    </row>
    <row r="243" spans="1:15">
      <c r="A243" s="37">
        <f t="shared" si="153"/>
        <v>1905</v>
      </c>
      <c r="B243" s="5">
        <f t="shared" ref="B243:M243" si="161">B214*(100/$G$231 - 1)</f>
        <v>8.0462019676027108</v>
      </c>
      <c r="C243" s="5">
        <f t="shared" si="161"/>
        <v>1402.9700239262258</v>
      </c>
      <c r="D243" s="5">
        <f t="shared" si="161"/>
        <v>993.5803738038735</v>
      </c>
      <c r="E243" s="5">
        <f t="shared" si="161"/>
        <v>1.0038173437049849</v>
      </c>
      <c r="F243" s="5">
        <f t="shared" si="161"/>
        <v>12586.781686409215</v>
      </c>
      <c r="G243" s="5">
        <f t="shared" si="161"/>
        <v>1584.9041865594397</v>
      </c>
      <c r="H243" s="5">
        <f t="shared" si="161"/>
        <v>4231.7107099281739</v>
      </c>
      <c r="I243" s="5">
        <f t="shared" si="161"/>
        <v>347.89189869143513</v>
      </c>
      <c r="J243" s="5">
        <f t="shared" si="161"/>
        <v>24.169763892862168</v>
      </c>
      <c r="K243" s="5">
        <f t="shared" si="161"/>
        <v>92.4149406366477</v>
      </c>
      <c r="L243" s="5">
        <f t="shared" si="161"/>
        <v>21281.057397901426</v>
      </c>
      <c r="M243" s="5">
        <f t="shared" si="161"/>
        <v>7.583794742243632</v>
      </c>
      <c r="O243" s="5">
        <f t="shared" si="151"/>
        <v>0</v>
      </c>
    </row>
    <row r="244" spans="1:15">
      <c r="A244" s="37">
        <f t="shared" si="153"/>
        <v>1906</v>
      </c>
      <c r="B244" s="5">
        <f t="shared" ref="B244:M244" si="162">B215*(100/$G$231 - 1)</f>
        <v>27.069722333863403</v>
      </c>
      <c r="C244" s="5">
        <f t="shared" si="162"/>
        <v>1293.0865360573193</v>
      </c>
      <c r="D244" s="5">
        <f t="shared" si="162"/>
        <v>1388.5345627437346</v>
      </c>
      <c r="E244" s="5">
        <f t="shared" si="162"/>
        <v>3.0616428983002035</v>
      </c>
      <c r="F244" s="5">
        <f t="shared" si="162"/>
        <v>13890.677461369507</v>
      </c>
      <c r="G244" s="5">
        <f t="shared" si="162"/>
        <v>1947.0264281257864</v>
      </c>
      <c r="H244" s="5">
        <f t="shared" si="162"/>
        <v>5404.7299757341407</v>
      </c>
      <c r="I244" s="5">
        <f t="shared" si="162"/>
        <v>868.38857468924016</v>
      </c>
      <c r="J244" s="5">
        <f t="shared" si="162"/>
        <v>22.621129135424773</v>
      </c>
      <c r="K244" s="5">
        <f t="shared" si="162"/>
        <v>133.65233885558206</v>
      </c>
      <c r="L244" s="5">
        <f t="shared" si="162"/>
        <v>24991.518486853634</v>
      </c>
      <c r="M244" s="5">
        <f t="shared" si="162"/>
        <v>12.670114910736348</v>
      </c>
      <c r="O244" s="5">
        <f t="shared" si="151"/>
        <v>0</v>
      </c>
    </row>
    <row r="245" spans="1:15">
      <c r="A245" s="37">
        <f t="shared" si="153"/>
        <v>1907</v>
      </c>
      <c r="B245" s="5">
        <f t="shared" ref="B245:M245" si="163">B216*(100/$G$231 - 1)</f>
        <v>22.873529977108721</v>
      </c>
      <c r="C245" s="5">
        <f t="shared" si="163"/>
        <v>848.20239452190583</v>
      </c>
      <c r="D245" s="5">
        <f t="shared" si="163"/>
        <v>1381.1246738030502</v>
      </c>
      <c r="E245" s="5">
        <f t="shared" si="163"/>
        <v>3.3593416882742746</v>
      </c>
      <c r="F245" s="5">
        <f t="shared" si="163"/>
        <v>10759.376802960385</v>
      </c>
      <c r="G245" s="5">
        <f t="shared" si="163"/>
        <v>1871.7200287091584</v>
      </c>
      <c r="H245" s="5">
        <f t="shared" si="163"/>
        <v>4533.0980628105799</v>
      </c>
      <c r="I245" s="5">
        <f t="shared" si="163"/>
        <v>1252.4163944531722</v>
      </c>
      <c r="J245" s="5">
        <f t="shared" si="163"/>
        <v>7.4928868426120365</v>
      </c>
      <c r="K245" s="5">
        <f t="shared" si="163"/>
        <v>104.28389935838962</v>
      </c>
      <c r="L245" s="5">
        <f t="shared" si="163"/>
        <v>20789.801472788233</v>
      </c>
      <c r="M245" s="5">
        <f t="shared" si="163"/>
        <v>5.8534576635919455</v>
      </c>
      <c r="O245" s="5">
        <f t="shared" si="151"/>
        <v>0</v>
      </c>
    </row>
    <row r="246" spans="1:15">
      <c r="A246" s="37">
        <f t="shared" si="153"/>
        <v>1908</v>
      </c>
      <c r="B246" s="5">
        <f t="shared" ref="B246:M246" si="164">B217*(100/$G$231 - 1)</f>
        <v>6.303370786516858</v>
      </c>
      <c r="C246" s="5">
        <f t="shared" si="164"/>
        <v>810.1685393258432</v>
      </c>
      <c r="D246" s="5">
        <f t="shared" si="164"/>
        <v>1053.2808988764052</v>
      </c>
      <c r="E246" s="5">
        <f t="shared" si="164"/>
        <v>1.2359550561797761</v>
      </c>
      <c r="F246" s="5">
        <f t="shared" si="164"/>
        <v>6284.8314606741615</v>
      </c>
      <c r="G246" s="5">
        <f t="shared" si="164"/>
        <v>1399.0393258426975</v>
      </c>
      <c r="H246" s="5">
        <f t="shared" si="164"/>
        <v>3034.8258426966313</v>
      </c>
      <c r="I246" s="5">
        <f t="shared" si="164"/>
        <v>924.98876404494445</v>
      </c>
      <c r="J246" s="5">
        <f t="shared" si="164"/>
        <v>1.6685393258426977</v>
      </c>
      <c r="K246" s="5">
        <f t="shared" si="164"/>
        <v>57.842696629213521</v>
      </c>
      <c r="L246" s="5">
        <f t="shared" si="164"/>
        <v>13576.162921348323</v>
      </c>
      <c r="M246" s="5">
        <f t="shared" si="164"/>
        <v>1.9775280898876417</v>
      </c>
      <c r="O246" s="5">
        <f t="shared" si="151"/>
        <v>0</v>
      </c>
    </row>
    <row r="247" spans="1:15">
      <c r="A247" s="37">
        <f t="shared" si="153"/>
        <v>1909</v>
      </c>
      <c r="B247" s="5">
        <f t="shared" ref="B247:M247" si="165">B218*(100/$G$231 - 1)</f>
        <v>5.994382022471914</v>
      </c>
      <c r="C247" s="5">
        <f t="shared" si="165"/>
        <v>1512.4382022471921</v>
      </c>
      <c r="D247" s="5">
        <f t="shared" si="165"/>
        <v>1047.8426966292141</v>
      </c>
      <c r="E247" s="5">
        <f t="shared" si="165"/>
        <v>0.18539325842696641</v>
      </c>
      <c r="F247" s="5">
        <f t="shared" si="165"/>
        <v>5666.2359550561832</v>
      </c>
      <c r="G247" s="5">
        <f t="shared" si="165"/>
        <v>2012.2584269662934</v>
      </c>
      <c r="H247" s="5">
        <f t="shared" si="165"/>
        <v>5331.8483146067447</v>
      </c>
      <c r="I247" s="5">
        <f t="shared" si="165"/>
        <v>977.94943820224785</v>
      </c>
      <c r="J247" s="5">
        <f t="shared" si="165"/>
        <v>6.4269662921348356</v>
      </c>
      <c r="K247" s="5">
        <f t="shared" si="165"/>
        <v>119.02247191011244</v>
      </c>
      <c r="L247" s="5">
        <f t="shared" si="165"/>
        <v>16696.70224719102</v>
      </c>
      <c r="M247" s="5">
        <f t="shared" si="165"/>
        <v>16.500000000000011</v>
      </c>
      <c r="O247" s="5">
        <f t="shared" si="151"/>
        <v>0</v>
      </c>
    </row>
    <row r="248" spans="1:15">
      <c r="A248" s="37">
        <f t="shared" si="153"/>
        <v>1910</v>
      </c>
      <c r="B248" s="5">
        <f t="shared" ref="B248:M248" si="166">B219*(100/$G$231 - 1)</f>
        <v>11.666941855889501</v>
      </c>
      <c r="C248" s="5">
        <f t="shared" si="166"/>
        <v>1176.0112359550569</v>
      </c>
      <c r="D248" s="5">
        <f t="shared" si="166"/>
        <v>1099.3699937281615</v>
      </c>
      <c r="E248" s="5">
        <f t="shared" si="166"/>
        <v>1.4374980006063591</v>
      </c>
      <c r="F248" s="5">
        <f t="shared" si="166"/>
        <v>7266.229750315083</v>
      </c>
      <c r="G248" s="5">
        <f t="shared" si="166"/>
        <v>2082.0280898876417</v>
      </c>
      <c r="H248" s="5">
        <f t="shared" si="166"/>
        <v>5303.09433052236</v>
      </c>
      <c r="I248" s="5">
        <f t="shared" si="166"/>
        <v>1500.9438202247202</v>
      </c>
      <c r="J248" s="5">
        <f t="shared" si="166"/>
        <v>14.727342135075729</v>
      </c>
      <c r="K248" s="5">
        <f t="shared" si="166"/>
        <v>126.30283934843524</v>
      </c>
      <c r="L248" s="5">
        <f t="shared" si="166"/>
        <v>18607.179775280911</v>
      </c>
      <c r="M248" s="5">
        <f t="shared" si="166"/>
        <v>25.367933307880826</v>
      </c>
      <c r="O248" s="5">
        <f t="shared" si="151"/>
        <v>0</v>
      </c>
    </row>
    <row r="249" spans="1:15">
      <c r="A249" s="37">
        <f t="shared" si="153"/>
        <v>1911</v>
      </c>
      <c r="B249" s="5">
        <f t="shared" ref="B249:M249" si="167">B220*(100/$G$231 - 1)</f>
        <v>23.037728372743445</v>
      </c>
      <c r="C249" s="5">
        <f t="shared" si="167"/>
        <v>494.5056179775284</v>
      </c>
      <c r="D249" s="5">
        <f t="shared" si="167"/>
        <v>1161.1059487843413</v>
      </c>
      <c r="E249" s="5">
        <f t="shared" si="167"/>
        <v>1.808284517460292</v>
      </c>
      <c r="F249" s="5">
        <f t="shared" si="167"/>
        <v>7106.2971660454195</v>
      </c>
      <c r="G249" s="5">
        <f t="shared" si="167"/>
        <v>1447.5505617977537</v>
      </c>
      <c r="H249" s="5">
        <f t="shared" si="167"/>
        <v>4043.2235440055056</v>
      </c>
      <c r="I249" s="5">
        <f t="shared" si="167"/>
        <v>1650.308988764046</v>
      </c>
      <c r="J249" s="5">
        <f t="shared" si="167"/>
        <v>26.283521910356637</v>
      </c>
      <c r="K249" s="5">
        <f t="shared" si="167"/>
        <v>63.20733373045767</v>
      </c>
      <c r="L249" s="5">
        <f t="shared" si="167"/>
        <v>16029.224719101134</v>
      </c>
      <c r="M249" s="5">
        <f t="shared" si="167"/>
        <v>11.896023195521266</v>
      </c>
      <c r="O249" s="5">
        <f t="shared" si="151"/>
        <v>0</v>
      </c>
    </row>
    <row r="250" spans="1:15">
      <c r="A250" s="37">
        <f t="shared" si="153"/>
        <v>1912</v>
      </c>
      <c r="B250" s="5">
        <f t="shared" ref="B250:M250" si="168">B221*(100/$G$231 - 1)</f>
        <v>68.85201599406156</v>
      </c>
      <c r="C250" s="5">
        <f t="shared" si="168"/>
        <v>703.38202247191055</v>
      </c>
      <c r="D250" s="5">
        <f t="shared" si="168"/>
        <v>1727.8530636736853</v>
      </c>
      <c r="E250" s="5">
        <f t="shared" si="168"/>
        <v>2.0777578581725598</v>
      </c>
      <c r="F250" s="5">
        <f t="shared" si="168"/>
        <v>7784.7744214881332</v>
      </c>
      <c r="G250" s="5">
        <f t="shared" si="168"/>
        <v>1868.8258426966304</v>
      </c>
      <c r="H250" s="5">
        <f t="shared" si="168"/>
        <v>8418.4027531312604</v>
      </c>
      <c r="I250" s="5">
        <f t="shared" si="168"/>
        <v>3467.2865168539347</v>
      </c>
      <c r="J250" s="5">
        <f t="shared" si="168"/>
        <v>78.940497211406665</v>
      </c>
      <c r="K250" s="5">
        <f t="shared" si="168"/>
        <v>75.180602500738416</v>
      </c>
      <c r="L250" s="5">
        <f t="shared" si="168"/>
        <v>24214.275280898892</v>
      </c>
      <c r="M250" s="5">
        <f t="shared" si="168"/>
        <v>18.699787018958521</v>
      </c>
      <c r="O250" s="5">
        <f t="shared" si="151"/>
        <v>0</v>
      </c>
    </row>
    <row r="251" spans="1:15">
      <c r="A251" s="37">
        <f t="shared" si="153"/>
        <v>1913</v>
      </c>
      <c r="B251" s="5">
        <f t="shared" ref="B251:M251" si="169">B222*(100/$G$231 - 1)</f>
        <v>104.81830812889305</v>
      </c>
      <c r="C251" s="5">
        <f t="shared" si="169"/>
        <v>1039.3764044943828</v>
      </c>
      <c r="D251" s="5">
        <f t="shared" si="169"/>
        <v>1639.2350861455955</v>
      </c>
      <c r="E251" s="5">
        <f t="shared" si="169"/>
        <v>5.2912410042399776</v>
      </c>
      <c r="F251" s="5">
        <f t="shared" si="169"/>
        <v>10536.195769802742</v>
      </c>
      <c r="G251" s="5">
        <f t="shared" si="169"/>
        <v>2220.0842696629229</v>
      </c>
      <c r="H251" s="5">
        <f t="shared" si="169"/>
        <v>9095.4589329065402</v>
      </c>
      <c r="I251" s="5">
        <f t="shared" si="169"/>
        <v>4182.6573033707891</v>
      </c>
      <c r="J251" s="5">
        <f t="shared" si="169"/>
        <v>216.44049721140675</v>
      </c>
      <c r="K251" s="5">
        <f t="shared" si="169"/>
        <v>97.427793511974386</v>
      </c>
      <c r="L251" s="5">
        <f t="shared" si="169"/>
        <v>29188.685393258445</v>
      </c>
      <c r="M251" s="5">
        <f t="shared" si="169"/>
        <v>51.699787018958538</v>
      </c>
      <c r="O251" s="5">
        <f t="shared" si="151"/>
        <v>0</v>
      </c>
    </row>
    <row r="252" spans="1:15">
      <c r="A252" s="37">
        <f t="shared" si="153"/>
        <v>1914</v>
      </c>
      <c r="B252" s="5">
        <f t="shared" ref="B252:M252" si="170">B223*(100/$G$231 - 1)</f>
        <v>39.426966292134857</v>
      </c>
      <c r="C252" s="5">
        <f t="shared" si="170"/>
        <v>595.66853932584308</v>
      </c>
      <c r="D252" s="5">
        <f t="shared" si="170"/>
        <v>606.60674157303413</v>
      </c>
      <c r="E252" s="5">
        <f t="shared" si="170"/>
        <v>4.3258426966292163</v>
      </c>
      <c r="F252" s="5">
        <f t="shared" si="170"/>
        <v>6926.7247191011284</v>
      </c>
      <c r="G252" s="5">
        <f t="shared" si="170"/>
        <v>1024.6685393258433</v>
      </c>
      <c r="H252" s="5">
        <f t="shared" si="170"/>
        <v>2922.4775280898893</v>
      </c>
      <c r="I252" s="5">
        <f t="shared" si="170"/>
        <v>992.90449438202313</v>
      </c>
      <c r="J252" s="5">
        <f t="shared" si="170"/>
        <v>160.30337078651695</v>
      </c>
      <c r="K252" s="5">
        <f t="shared" si="170"/>
        <v>49.623595505618013</v>
      </c>
      <c r="L252" s="5">
        <f t="shared" si="170"/>
        <v>13354.432584269671</v>
      </c>
      <c r="M252" s="5">
        <f t="shared" si="170"/>
        <v>31.702247191011256</v>
      </c>
      <c r="O252" s="5">
        <f t="shared" si="151"/>
        <v>0</v>
      </c>
    </row>
    <row r="253" spans="1:15">
      <c r="A253" s="37">
        <f t="shared" si="153"/>
        <v>1915</v>
      </c>
      <c r="B253" s="5">
        <f t="shared" ref="B253:M253" si="171">B224*(100/$G$231 - 1)</f>
        <v>-30.033707865168559</v>
      </c>
      <c r="C253" s="5">
        <f t="shared" si="171"/>
        <v>270.55056179775301</v>
      </c>
      <c r="D253" s="5">
        <f t="shared" si="171"/>
        <v>48.264044943820252</v>
      </c>
      <c r="E253" s="5">
        <f t="shared" si="171"/>
        <v>0.86516853932584326</v>
      </c>
      <c r="F253" s="5">
        <f t="shared" si="171"/>
        <v>971.21348314606803</v>
      </c>
      <c r="G253" s="5">
        <f t="shared" si="171"/>
        <v>84.230337078651743</v>
      </c>
      <c r="H253" s="5">
        <f t="shared" si="171"/>
        <v>-9.8876404494382086</v>
      </c>
      <c r="I253" s="5">
        <f t="shared" si="171"/>
        <v>-713.82584269662971</v>
      </c>
      <c r="J253" s="5">
        <f t="shared" si="171"/>
        <v>7.4157303370786565</v>
      </c>
      <c r="K253" s="5">
        <f t="shared" si="171"/>
        <v>21.258426966292149</v>
      </c>
      <c r="L253" s="5">
        <f t="shared" si="171"/>
        <v>647.2078651685398</v>
      </c>
      <c r="M253" s="5">
        <f t="shared" si="171"/>
        <v>-2.842696629213485</v>
      </c>
      <c r="O253" s="5">
        <f t="shared" si="151"/>
        <v>0</v>
      </c>
    </row>
    <row r="254" spans="1:15">
      <c r="A254" s="37">
        <v>1916</v>
      </c>
      <c r="B254" s="5">
        <f t="shared" ref="B254:M254" si="172">B225*(100/$G$231 - 1)</f>
        <v>-11.580448268122693</v>
      </c>
      <c r="C254" s="5">
        <f t="shared" si="172"/>
        <v>367.32584269662948</v>
      </c>
      <c r="D254" s="5">
        <f t="shared" si="172"/>
        <v>5.4233526428329428</v>
      </c>
      <c r="E254" s="5">
        <f t="shared" si="172"/>
        <v>1.1506567524545988</v>
      </c>
      <c r="F254" s="5">
        <f t="shared" si="172"/>
        <v>622.88461037728848</v>
      </c>
      <c r="G254" s="5">
        <f t="shared" si="172"/>
        <v>8.9606741573033766</v>
      </c>
      <c r="H254" s="5">
        <f t="shared" si="172"/>
        <v>41.37450721493726</v>
      </c>
      <c r="I254" s="5">
        <f t="shared" si="172"/>
        <v>-523.24157303370816</v>
      </c>
      <c r="J254" s="5">
        <f t="shared" si="172"/>
        <v>0.67974018154168481</v>
      </c>
      <c r="K254" s="5">
        <f t="shared" si="172"/>
        <v>50.122542886232765</v>
      </c>
      <c r="L254" s="5">
        <f t="shared" si="172"/>
        <v>577.93258426966327</v>
      </c>
      <c r="M254" s="5">
        <f t="shared" si="172"/>
        <v>14.832678662273572</v>
      </c>
      <c r="O254" s="5">
        <f t="shared" si="151"/>
        <v>0</v>
      </c>
    </row>
    <row r="255" spans="1:15">
      <c r="A255" s="13" t="s">
        <v>49</v>
      </c>
      <c r="B255" s="5">
        <f>SUM(B234:B254)</f>
        <v>279.16270159168147</v>
      </c>
      <c r="C255" s="5">
        <f t="shared" ref="C255:M255" si="173">SUM(C234:C254)</f>
        <v>18939.019819191781</v>
      </c>
      <c r="D255" s="5">
        <f t="shared" si="173"/>
        <v>18247.809355488593</v>
      </c>
      <c r="E255" s="5">
        <f t="shared" si="173"/>
        <v>26.770956870321491</v>
      </c>
      <c r="F255" s="5">
        <f t="shared" si="173"/>
        <v>130430.73967545814</v>
      </c>
      <c r="G255" s="5">
        <f t="shared" si="173"/>
        <v>25821.360164421334</v>
      </c>
      <c r="H255" s="5">
        <f t="shared" si="173"/>
        <v>71539.423808117004</v>
      </c>
      <c r="I255" s="5">
        <f t="shared" si="173"/>
        <v>16184.743897222615</v>
      </c>
      <c r="J255" s="5">
        <f t="shared" si="173"/>
        <v>605.07527856685203</v>
      </c>
      <c r="K255" s="5">
        <f t="shared" si="173"/>
        <v>2114.9097892781811</v>
      </c>
      <c r="L255" s="5">
        <f t="shared" si="173"/>
        <v>284424.64847944351</v>
      </c>
      <c r="M255" s="5">
        <f t="shared" si="173"/>
        <v>235.63303323700572</v>
      </c>
      <c r="O255" s="5">
        <f t="shared" si="151"/>
        <v>0</v>
      </c>
    </row>
    <row r="257" spans="1:17">
      <c r="A257" t="s">
        <v>187</v>
      </c>
    </row>
    <row r="259" spans="1:17">
      <c r="A259" s="16" t="s">
        <v>186</v>
      </c>
      <c r="B259" s="11" t="s">
        <v>70</v>
      </c>
      <c r="C259" s="11" t="s">
        <v>71</v>
      </c>
      <c r="D259" s="11" t="s">
        <v>72</v>
      </c>
      <c r="E259" s="11" t="s">
        <v>73</v>
      </c>
      <c r="F259" s="11" t="s">
        <v>74</v>
      </c>
      <c r="G259" s="11" t="s">
        <v>75</v>
      </c>
      <c r="H259" s="11" t="s">
        <v>76</v>
      </c>
      <c r="I259" s="11" t="s">
        <v>77</v>
      </c>
      <c r="J259" s="11" t="s">
        <v>78</v>
      </c>
      <c r="K259" s="11" t="s">
        <v>79</v>
      </c>
      <c r="L259" s="11" t="s">
        <v>80</v>
      </c>
      <c r="M259" s="11" t="s">
        <v>81</v>
      </c>
    </row>
    <row r="260" spans="1:17">
      <c r="B260">
        <v>0.55000000000000004</v>
      </c>
      <c r="C260">
        <v>0.55000000000000004</v>
      </c>
      <c r="D260">
        <v>0.55000000000000004</v>
      </c>
      <c r="E260">
        <v>0.55000000000000004</v>
      </c>
      <c r="F260">
        <v>4.3</v>
      </c>
      <c r="G260">
        <v>0.55000000000000004</v>
      </c>
      <c r="H260">
        <v>0.55000000000000004</v>
      </c>
      <c r="I260">
        <v>0.55000000000000004</v>
      </c>
      <c r="J260">
        <v>0.55000000000000004</v>
      </c>
      <c r="K260">
        <v>0.55000000000000004</v>
      </c>
      <c r="M260">
        <v>0.55000000000000004</v>
      </c>
    </row>
    <row r="262" spans="1:17">
      <c r="A262" s="11" t="s">
        <v>87</v>
      </c>
      <c r="B262" s="11" t="s">
        <v>70</v>
      </c>
      <c r="C262" s="11" t="s">
        <v>71</v>
      </c>
      <c r="D262" s="11" t="s">
        <v>72</v>
      </c>
      <c r="E262" s="11" t="s">
        <v>73</v>
      </c>
      <c r="F262" s="11" t="s">
        <v>74</v>
      </c>
      <c r="G262" s="11" t="s">
        <v>75</v>
      </c>
      <c r="H262" s="11" t="s">
        <v>76</v>
      </c>
      <c r="I262" s="11" t="s">
        <v>77</v>
      </c>
      <c r="J262" s="11" t="s">
        <v>78</v>
      </c>
      <c r="K262" s="11" t="s">
        <v>79</v>
      </c>
      <c r="L262" s="11" t="s">
        <v>80</v>
      </c>
      <c r="M262" s="11" t="s">
        <v>81</v>
      </c>
      <c r="O262" s="11" t="s">
        <v>174</v>
      </c>
    </row>
    <row r="263" spans="1:17">
      <c r="A263" s="37">
        <v>1896</v>
      </c>
      <c r="B263" s="5">
        <f>B205*B$260/100</f>
        <v>8.8605359539600239E-4</v>
      </c>
      <c r="C263" s="5">
        <f t="shared" ref="C263:K263" si="174">C205*C$260/100</f>
        <v>20.478779998478714</v>
      </c>
      <c r="D263" s="5">
        <f t="shared" si="174"/>
        <v>14.753903680071819</v>
      </c>
      <c r="E263" s="5">
        <f t="shared" si="174"/>
        <v>2.3213629699987475E-3</v>
      </c>
      <c r="F263" s="5">
        <f t="shared" si="174"/>
        <v>689.78382899770031</v>
      </c>
      <c r="G263" s="5">
        <f t="shared" si="174"/>
        <v>20.220316696969473</v>
      </c>
      <c r="H263" s="5">
        <f t="shared" si="174"/>
        <v>41.542687249321951</v>
      </c>
      <c r="I263" s="5">
        <f t="shared" si="174"/>
        <v>2.1785741179248288</v>
      </c>
      <c r="J263" s="5">
        <f t="shared" si="174"/>
        <v>3.4960040409505899E-2</v>
      </c>
      <c r="K263" s="5">
        <f t="shared" si="174"/>
        <v>3.411698797505788</v>
      </c>
      <c r="L263" s="5">
        <f>SUM(B263:K263) + M263</f>
        <v>792.56103116781514</v>
      </c>
      <c r="M263" s="5">
        <f>M205*M$260/100</f>
        <v>0.15307417286737912</v>
      </c>
      <c r="O263" s="5">
        <f t="shared" ref="O263:O284" si="175">SUM(B263:K263) +M263 -L263</f>
        <v>0</v>
      </c>
    </row>
    <row r="264" spans="1:17">
      <c r="A264" s="37">
        <f>A263+1</f>
        <v>1897</v>
      </c>
      <c r="B264" s="5">
        <f t="shared" ref="B264:K264" si="176">B206*B$260/100</f>
        <v>6.9634142478270039E-4</v>
      </c>
      <c r="C264" s="5">
        <f t="shared" si="176"/>
        <v>16.094086086946962</v>
      </c>
      <c r="D264" s="5">
        <f t="shared" si="176"/>
        <v>11.594958096294738</v>
      </c>
      <c r="E264" s="5">
        <f t="shared" si="176"/>
        <v>1.8243379479141852E-3</v>
      </c>
      <c r="F264" s="5">
        <f t="shared" si="176"/>
        <v>542.09480867989066</v>
      </c>
      <c r="G264" s="5">
        <f t="shared" si="176"/>
        <v>15.890962139860504</v>
      </c>
      <c r="H264" s="5">
        <f t="shared" si="176"/>
        <v>32.64801833524109</v>
      </c>
      <c r="I264" s="5">
        <f t="shared" si="176"/>
        <v>1.7121214937257669</v>
      </c>
      <c r="J264" s="5">
        <f t="shared" si="176"/>
        <v>2.747477632923102E-2</v>
      </c>
      <c r="K264" s="5">
        <f t="shared" si="176"/>
        <v>2.6812229123937312</v>
      </c>
      <c r="L264" s="5">
        <f t="shared" ref="L264:L283" si="177">SUM(B264:K264) + M264</f>
        <v>622.86647279387876</v>
      </c>
      <c r="M264" s="5">
        <f t="shared" ref="M264:M283" si="178">M206*M$260/100</f>
        <v>0.12029959382340147</v>
      </c>
      <c r="O264" s="5">
        <f t="shared" si="175"/>
        <v>0</v>
      </c>
    </row>
    <row r="265" spans="1:17">
      <c r="A265" s="37">
        <f t="shared" ref="A265:A282" si="179">A264+1</f>
        <v>1898</v>
      </c>
      <c r="B265" s="5">
        <f t="shared" ref="B265:K265" si="180">B207*B$260/100</f>
        <v>3.7284235828529371E-4</v>
      </c>
      <c r="C265" s="5">
        <f t="shared" si="180"/>
        <v>21.148450189549479</v>
      </c>
      <c r="D265" s="5">
        <f t="shared" si="180"/>
        <v>20.20780588208936</v>
      </c>
      <c r="E265" s="5">
        <f t="shared" si="180"/>
        <v>3.2102995625060715E-3</v>
      </c>
      <c r="F265" s="5">
        <f t="shared" si="180"/>
        <v>778.72293279788573</v>
      </c>
      <c r="G265" s="5">
        <f t="shared" si="180"/>
        <v>23.893946477532019</v>
      </c>
      <c r="H265" s="5">
        <f t="shared" si="180"/>
        <v>48.756415944755616</v>
      </c>
      <c r="I265" s="5">
        <f t="shared" si="180"/>
        <v>3.9134895120809663</v>
      </c>
      <c r="J265" s="5">
        <f t="shared" si="180"/>
        <v>8.608629991464159E-2</v>
      </c>
      <c r="K265" s="5">
        <f t="shared" si="180"/>
        <v>3.9935765282774787</v>
      </c>
      <c r="L265" s="5">
        <f t="shared" si="177"/>
        <v>901.09158360415927</v>
      </c>
      <c r="M265" s="5">
        <f t="shared" si="178"/>
        <v>0.3652968301531106</v>
      </c>
      <c r="O265" s="5">
        <f t="shared" si="175"/>
        <v>0</v>
      </c>
    </row>
    <row r="266" spans="1:17">
      <c r="A266" s="37">
        <f t="shared" si="179"/>
        <v>1899</v>
      </c>
      <c r="B266" s="5">
        <f t="shared" ref="B266:K266" si="181">B208*B$260/100</f>
        <v>2.5575427682737171E-3</v>
      </c>
      <c r="C266" s="5">
        <f t="shared" si="181"/>
        <v>38.461711756914312</v>
      </c>
      <c r="D266" s="5">
        <f t="shared" si="181"/>
        <v>27.910602519793589</v>
      </c>
      <c r="E266" s="5">
        <f t="shared" si="181"/>
        <v>6.7004807692307685E-3</v>
      </c>
      <c r="F266" s="5">
        <f t="shared" si="181"/>
        <v>1233.2154477246793</v>
      </c>
      <c r="G266" s="5">
        <f t="shared" si="181"/>
        <v>38.55360585187811</v>
      </c>
      <c r="H266" s="5">
        <f t="shared" si="181"/>
        <v>76.626108871436813</v>
      </c>
      <c r="I266" s="5">
        <f t="shared" si="181"/>
        <v>5.1037285917957611</v>
      </c>
      <c r="J266" s="5">
        <f t="shared" si="181"/>
        <v>7.1375469802605507E-2</v>
      </c>
      <c r="K266" s="5">
        <f t="shared" si="181"/>
        <v>7.2568448729365604</v>
      </c>
      <c r="L266" s="5">
        <f t="shared" si="177"/>
        <v>1427.6288380942976</v>
      </c>
      <c r="M266" s="5">
        <f t="shared" si="178"/>
        <v>0.42015441152309579</v>
      </c>
      <c r="O266" s="5">
        <f t="shared" si="175"/>
        <v>0</v>
      </c>
    </row>
    <row r="267" spans="1:17">
      <c r="A267" s="37">
        <f t="shared" si="179"/>
        <v>1900</v>
      </c>
      <c r="B267" s="5">
        <f t="shared" ref="B267:K267" si="182">B209*B$260/100</f>
        <v>2.5575427682737171E-3</v>
      </c>
      <c r="C267" s="5">
        <f t="shared" si="182"/>
        <v>46.579633788029447</v>
      </c>
      <c r="D267" s="5">
        <f t="shared" si="182"/>
        <v>28.586781857768461</v>
      </c>
      <c r="E267" s="5">
        <f t="shared" si="182"/>
        <v>4.4669871794871798E-3</v>
      </c>
      <c r="F267" s="5">
        <f t="shared" si="182"/>
        <v>1502.5524703366109</v>
      </c>
      <c r="G267" s="5">
        <f t="shared" si="182"/>
        <v>42.979339304498147</v>
      </c>
      <c r="H267" s="5">
        <f t="shared" si="182"/>
        <v>88.634903796234155</v>
      </c>
      <c r="I267" s="5">
        <f t="shared" si="182"/>
        <v>3.2915613171751539</v>
      </c>
      <c r="J267" s="5">
        <f t="shared" si="182"/>
        <v>2.9534677159698833E-2</v>
      </c>
      <c r="K267" s="5">
        <f t="shared" si="182"/>
        <v>7.2897041496165249</v>
      </c>
      <c r="L267" s="5">
        <f t="shared" si="177"/>
        <v>1720.0919087854222</v>
      </c>
      <c r="M267" s="5">
        <f t="shared" si="178"/>
        <v>0.14095502838194179</v>
      </c>
      <c r="O267" s="5">
        <f t="shared" si="175"/>
        <v>0</v>
      </c>
    </row>
    <row r="268" spans="1:17">
      <c r="A268" s="37">
        <f t="shared" si="179"/>
        <v>1901</v>
      </c>
      <c r="B268" s="5">
        <f t="shared" ref="B268:K268" si="183">B210*B$260/100</f>
        <v>0</v>
      </c>
      <c r="C268" s="5">
        <f t="shared" si="183"/>
        <v>49.353982333119582</v>
      </c>
      <c r="D268" s="5">
        <f t="shared" si="183"/>
        <v>36.890784266052187</v>
      </c>
      <c r="E268" s="5">
        <f t="shared" si="183"/>
        <v>0</v>
      </c>
      <c r="F268" s="5">
        <f t="shared" si="183"/>
        <v>1519.3545931517742</v>
      </c>
      <c r="G268" s="5">
        <f t="shared" si="183"/>
        <v>42.254842013321905</v>
      </c>
      <c r="H268" s="5">
        <f t="shared" si="183"/>
        <v>111.52981845732394</v>
      </c>
      <c r="I268" s="5">
        <f t="shared" si="183"/>
        <v>3.9625334318300895</v>
      </c>
      <c r="J268" s="5">
        <f t="shared" si="183"/>
        <v>2.9534677159698833E-2</v>
      </c>
      <c r="K268" s="5">
        <f t="shared" si="183"/>
        <v>6.9560561094815103</v>
      </c>
      <c r="L268" s="5">
        <f t="shared" si="177"/>
        <v>1770.3646725235358</v>
      </c>
      <c r="M268" s="5">
        <f t="shared" si="178"/>
        <v>3.2528083472755799E-2</v>
      </c>
      <c r="O268" s="5">
        <f t="shared" si="175"/>
        <v>0</v>
      </c>
      <c r="Q268" s="5"/>
    </row>
    <row r="269" spans="1:17">
      <c r="A269" s="37">
        <f t="shared" si="179"/>
        <v>1902</v>
      </c>
      <c r="B269" s="5">
        <f t="shared" ref="B269:K269" si="184">B211*B$260/100</f>
        <v>0</v>
      </c>
      <c r="C269" s="5">
        <f t="shared" si="184"/>
        <v>67.607911147342236</v>
      </c>
      <c r="D269" s="5">
        <f t="shared" si="184"/>
        <v>49.483324090953467</v>
      </c>
      <c r="E269" s="5">
        <f t="shared" si="184"/>
        <v>0</v>
      </c>
      <c r="F269" s="5">
        <f t="shared" si="184"/>
        <v>1721.1611676586897</v>
      </c>
      <c r="G269" s="5">
        <f t="shared" si="184"/>
        <v>54.8885447771559</v>
      </c>
      <c r="H269" s="5">
        <f t="shared" si="184"/>
        <v>147.95730262581378</v>
      </c>
      <c r="I269" s="5">
        <f t="shared" si="184"/>
        <v>9.2254144389617903</v>
      </c>
      <c r="J269" s="5">
        <f t="shared" si="184"/>
        <v>5.9069354319397666E-2</v>
      </c>
      <c r="K269" s="5">
        <f t="shared" si="184"/>
        <v>8.3361457300399771</v>
      </c>
      <c r="L269" s="5">
        <f t="shared" si="177"/>
        <v>2058.7500525699375</v>
      </c>
      <c r="M269" s="5">
        <f t="shared" si="178"/>
        <v>3.1172746661390974E-2</v>
      </c>
      <c r="O269" s="5">
        <f t="shared" si="175"/>
        <v>0</v>
      </c>
    </row>
    <row r="270" spans="1:17">
      <c r="A270" s="37">
        <f t="shared" si="179"/>
        <v>1903</v>
      </c>
      <c r="B270" s="5">
        <f t="shared" ref="B270:K270" si="185">B212*B$260/100</f>
        <v>4.3478227060653192E-2</v>
      </c>
      <c r="C270" s="5">
        <f t="shared" si="185"/>
        <v>59.78213485547856</v>
      </c>
      <c r="D270" s="5">
        <f t="shared" si="185"/>
        <v>45.805948768274739</v>
      </c>
      <c r="E270" s="5">
        <f t="shared" si="185"/>
        <v>6.7004807692307685E-3</v>
      </c>
      <c r="F270" s="5">
        <f t="shared" si="185"/>
        <v>2519.9763431273827</v>
      </c>
      <c r="G270" s="5">
        <f t="shared" si="185"/>
        <v>61.035521794216365</v>
      </c>
      <c r="H270" s="5">
        <f t="shared" si="185"/>
        <v>145.3733356748923</v>
      </c>
      <c r="I270" s="5">
        <f t="shared" si="185"/>
        <v>13.513486902160851</v>
      </c>
      <c r="J270" s="5">
        <f t="shared" si="185"/>
        <v>0.48486095003838919</v>
      </c>
      <c r="K270" s="5">
        <f t="shared" si="185"/>
        <v>6.172488742497765</v>
      </c>
      <c r="L270" s="5">
        <f t="shared" si="177"/>
        <v>2852.4003107180988</v>
      </c>
      <c r="M270" s="5">
        <f t="shared" si="178"/>
        <v>0.20601119532745341</v>
      </c>
      <c r="O270" s="5">
        <f t="shared" si="175"/>
        <v>0</v>
      </c>
    </row>
    <row r="271" spans="1:17">
      <c r="A271" s="37">
        <f t="shared" si="179"/>
        <v>1904</v>
      </c>
      <c r="B271" s="5">
        <f t="shared" ref="B271:K271" si="186">B213*B$260/100</f>
        <v>6.9053654743390369E-2</v>
      </c>
      <c r="C271" s="5">
        <f t="shared" si="186"/>
        <v>55.420668322681898</v>
      </c>
      <c r="D271" s="5">
        <f t="shared" si="186"/>
        <v>36.019553195969181</v>
      </c>
      <c r="E271" s="5">
        <f t="shared" si="186"/>
        <v>1.7867948717948719E-2</v>
      </c>
      <c r="F271" s="5">
        <f t="shared" si="186"/>
        <v>3419.4231547621021</v>
      </c>
      <c r="G271" s="5">
        <f t="shared" si="186"/>
        <v>68.300744630266223</v>
      </c>
      <c r="H271" s="5">
        <f t="shared" si="186"/>
        <v>160.84488818290581</v>
      </c>
      <c r="I271" s="5">
        <f t="shared" si="186"/>
        <v>12.994433002144769</v>
      </c>
      <c r="J271" s="5">
        <f t="shared" si="186"/>
        <v>0.86388930692119092</v>
      </c>
      <c r="K271" s="5">
        <f t="shared" si="186"/>
        <v>3.945640838263313</v>
      </c>
      <c r="L271" s="5">
        <f t="shared" si="177"/>
        <v>3758.1967126064051</v>
      </c>
      <c r="M271" s="5">
        <f t="shared" si="178"/>
        <v>0.2968187616888967</v>
      </c>
      <c r="O271" s="5">
        <f t="shared" si="175"/>
        <v>0</v>
      </c>
    </row>
    <row r="272" spans="1:17">
      <c r="A272" s="37">
        <f t="shared" si="179"/>
        <v>1905</v>
      </c>
      <c r="B272" s="5">
        <f t="shared" ref="B272:K272" si="187">B214*B$260/100</f>
        <v>0.35805598755832047</v>
      </c>
      <c r="C272" s="5">
        <f t="shared" si="187"/>
        <v>62.432166064717023</v>
      </c>
      <c r="D272" s="5">
        <f t="shared" si="187"/>
        <v>44.214326634272346</v>
      </c>
      <c r="E272" s="5">
        <f t="shared" si="187"/>
        <v>4.46698717948718E-2</v>
      </c>
      <c r="F272" s="5">
        <f t="shared" si="187"/>
        <v>4379.0557739898204</v>
      </c>
      <c r="G272" s="5">
        <f t="shared" si="187"/>
        <v>70.528236301895021</v>
      </c>
      <c r="H272" s="5">
        <f t="shared" si="187"/>
        <v>188.31112659180363</v>
      </c>
      <c r="I272" s="5">
        <f t="shared" si="187"/>
        <v>15.481189491768856</v>
      </c>
      <c r="J272" s="5">
        <f t="shared" si="187"/>
        <v>1.075554493232366</v>
      </c>
      <c r="K272" s="5">
        <f t="shared" si="187"/>
        <v>4.1124648583308208</v>
      </c>
      <c r="L272" s="5">
        <f t="shared" si="177"/>
        <v>4765.9510431512226</v>
      </c>
      <c r="M272" s="5">
        <f t="shared" si="178"/>
        <v>0.33747886602984145</v>
      </c>
      <c r="O272" s="5">
        <f t="shared" si="175"/>
        <v>0</v>
      </c>
    </row>
    <row r="273" spans="1:15">
      <c r="A273" s="37">
        <f t="shared" si="179"/>
        <v>1906</v>
      </c>
      <c r="B273" s="5">
        <f t="shared" ref="B273:K273" si="188">B215*B$260/100</f>
        <v>1.2046026438569206</v>
      </c>
      <c r="C273" s="5">
        <f t="shared" si="188"/>
        <v>57.542350854550676</v>
      </c>
      <c r="D273" s="5">
        <f t="shared" si="188"/>
        <v>61.789788042096149</v>
      </c>
      <c r="E273" s="5">
        <f t="shared" si="188"/>
        <v>0.13624310897435898</v>
      </c>
      <c r="F273" s="5">
        <f t="shared" si="188"/>
        <v>4832.692967696461</v>
      </c>
      <c r="G273" s="5">
        <f t="shared" si="188"/>
        <v>86.642676051597448</v>
      </c>
      <c r="H273" s="5">
        <f t="shared" si="188"/>
        <v>240.51048392016912</v>
      </c>
      <c r="I273" s="5">
        <f t="shared" si="188"/>
        <v>38.643291573671171</v>
      </c>
      <c r="J273" s="5">
        <f t="shared" si="188"/>
        <v>1.0066402465264019</v>
      </c>
      <c r="K273" s="5">
        <f t="shared" si="188"/>
        <v>5.9475290790733979</v>
      </c>
      <c r="L273" s="5">
        <f t="shared" si="177"/>
        <v>5326.6803933305055</v>
      </c>
      <c r="M273" s="5">
        <f t="shared" si="178"/>
        <v>0.56382011352776717</v>
      </c>
      <c r="O273" s="5">
        <f t="shared" si="175"/>
        <v>0</v>
      </c>
    </row>
    <row r="274" spans="1:15">
      <c r="A274" s="37">
        <f t="shared" si="179"/>
        <v>1907</v>
      </c>
      <c r="B274" s="5">
        <f t="shared" ref="B274:K274" si="189">B216*B$260/100</f>
        <v>1.0178720839813373</v>
      </c>
      <c r="C274" s="5">
        <f t="shared" si="189"/>
        <v>37.745006556224787</v>
      </c>
      <c r="D274" s="5">
        <f t="shared" si="189"/>
        <v>61.4600479842357</v>
      </c>
      <c r="E274" s="5">
        <f t="shared" si="189"/>
        <v>0.14949070512820514</v>
      </c>
      <c r="F274" s="5">
        <f t="shared" si="189"/>
        <v>3743.285002266306</v>
      </c>
      <c r="G274" s="5">
        <f t="shared" si="189"/>
        <v>83.291541277557499</v>
      </c>
      <c r="H274" s="5">
        <f t="shared" si="189"/>
        <v>201.72286379507071</v>
      </c>
      <c r="I274" s="5">
        <f t="shared" si="189"/>
        <v>55.732529553166131</v>
      </c>
      <c r="J274" s="5">
        <f t="shared" si="189"/>
        <v>0.33343346449623545</v>
      </c>
      <c r="K274" s="5">
        <f t="shared" si="189"/>
        <v>4.6406335214483354</v>
      </c>
      <c r="L274" s="5">
        <f t="shared" si="177"/>
        <v>4189.6389000736453</v>
      </c>
      <c r="M274" s="5">
        <f t="shared" si="178"/>
        <v>0.26047886602984138</v>
      </c>
      <c r="O274" s="5">
        <f t="shared" si="175"/>
        <v>0</v>
      </c>
    </row>
    <row r="275" spans="1:15">
      <c r="A275" s="37">
        <f t="shared" si="179"/>
        <v>1908</v>
      </c>
      <c r="B275" s="5">
        <f t="shared" ref="B275:K275" si="190">B217*B$260/100</f>
        <v>0.28050000000000003</v>
      </c>
      <c r="C275" s="5">
        <f t="shared" si="190"/>
        <v>36.052500000000002</v>
      </c>
      <c r="D275" s="5">
        <f t="shared" si="190"/>
        <v>46.871000000000002</v>
      </c>
      <c r="E275" s="5">
        <f t="shared" si="190"/>
        <v>5.5E-2</v>
      </c>
      <c r="F275" s="5">
        <f t="shared" si="190"/>
        <v>2186.5500000000002</v>
      </c>
      <c r="G275" s="5">
        <f t="shared" si="190"/>
        <v>62.257250000000006</v>
      </c>
      <c r="H275" s="5">
        <f t="shared" si="190"/>
        <v>135.04975000000002</v>
      </c>
      <c r="I275" s="5">
        <f t="shared" si="190"/>
        <v>41.162000000000006</v>
      </c>
      <c r="J275" s="5">
        <f t="shared" si="190"/>
        <v>7.425000000000001E-2</v>
      </c>
      <c r="K275" s="5">
        <f t="shared" si="190"/>
        <v>2.5740000000000003</v>
      </c>
      <c r="L275" s="5">
        <f t="shared" si="177"/>
        <v>2511.0142500000006</v>
      </c>
      <c r="M275" s="5">
        <f t="shared" si="178"/>
        <v>8.8000000000000009E-2</v>
      </c>
      <c r="O275" s="5">
        <f t="shared" si="175"/>
        <v>0</v>
      </c>
    </row>
    <row r="276" spans="1:15">
      <c r="A276" s="37">
        <f t="shared" si="179"/>
        <v>1909</v>
      </c>
      <c r="B276" s="5">
        <f t="shared" ref="B276:K276" si="191">B218*B$260/100</f>
        <v>0.26674999999999999</v>
      </c>
      <c r="C276" s="5">
        <f t="shared" si="191"/>
        <v>67.3035</v>
      </c>
      <c r="D276" s="5">
        <f t="shared" si="191"/>
        <v>46.629000000000005</v>
      </c>
      <c r="E276" s="5">
        <f t="shared" si="191"/>
        <v>8.2500000000000004E-3</v>
      </c>
      <c r="F276" s="5">
        <f t="shared" si="191"/>
        <v>1971.335</v>
      </c>
      <c r="G276" s="5">
        <f t="shared" si="191"/>
        <v>89.545500000000004</v>
      </c>
      <c r="H276" s="5">
        <f t="shared" si="191"/>
        <v>237.26725000000002</v>
      </c>
      <c r="I276" s="5">
        <f t="shared" si="191"/>
        <v>43.518749999999997</v>
      </c>
      <c r="J276" s="5">
        <f t="shared" si="191"/>
        <v>0.28600000000000003</v>
      </c>
      <c r="K276" s="5">
        <f t="shared" si="191"/>
        <v>5.2965000000000009</v>
      </c>
      <c r="L276" s="5">
        <f t="shared" si="177"/>
        <v>2462.1907500000002</v>
      </c>
      <c r="M276" s="5">
        <f t="shared" si="178"/>
        <v>0.73425000000000007</v>
      </c>
      <c r="O276" s="5">
        <f t="shared" si="175"/>
        <v>0</v>
      </c>
    </row>
    <row r="277" spans="1:15">
      <c r="A277" s="37">
        <f t="shared" si="179"/>
        <v>1910</v>
      </c>
      <c r="B277" s="5">
        <f t="shared" ref="B277:K277" si="192">B219*B$260/100</f>
        <v>0.51917891258708249</v>
      </c>
      <c r="C277" s="5">
        <f t="shared" si="192"/>
        <v>52.332500000000003</v>
      </c>
      <c r="D277" s="5">
        <f t="shared" si="192"/>
        <v>48.921964720903162</v>
      </c>
      <c r="E277" s="5">
        <f t="shared" si="192"/>
        <v>6.3968661026982954E-2</v>
      </c>
      <c r="F277" s="5">
        <f t="shared" si="192"/>
        <v>2527.9873867687093</v>
      </c>
      <c r="G277" s="5">
        <f t="shared" si="192"/>
        <v>92.650250000000014</v>
      </c>
      <c r="H277" s="5">
        <f t="shared" si="192"/>
        <v>235.98769770824489</v>
      </c>
      <c r="I277" s="5">
        <f t="shared" si="192"/>
        <v>66.792000000000002</v>
      </c>
      <c r="J277" s="5">
        <f t="shared" si="192"/>
        <v>0.65536672501086957</v>
      </c>
      <c r="K277" s="5">
        <f t="shared" si="192"/>
        <v>5.6204763510053644</v>
      </c>
      <c r="L277" s="5">
        <f t="shared" si="177"/>
        <v>3032.6596628796888</v>
      </c>
      <c r="M277" s="5">
        <f t="shared" si="178"/>
        <v>1.1288730322006961</v>
      </c>
      <c r="O277" s="5">
        <f t="shared" si="175"/>
        <v>0</v>
      </c>
    </row>
    <row r="278" spans="1:15">
      <c r="A278" s="37">
        <f t="shared" si="179"/>
        <v>1911</v>
      </c>
      <c r="B278" s="5">
        <f t="shared" ref="B278:K278" si="193">B220*B$260/100</f>
        <v>1.0251789125870827</v>
      </c>
      <c r="C278" s="5">
        <f t="shared" si="193"/>
        <v>22.005500000000001</v>
      </c>
      <c r="D278" s="5">
        <f t="shared" si="193"/>
        <v>51.669214720903163</v>
      </c>
      <c r="E278" s="5">
        <f t="shared" si="193"/>
        <v>8.0468661026982954E-2</v>
      </c>
      <c r="F278" s="5">
        <f t="shared" si="193"/>
        <v>2472.3453867687094</v>
      </c>
      <c r="G278" s="5">
        <f t="shared" si="193"/>
        <v>64.415999999999997</v>
      </c>
      <c r="H278" s="5">
        <f t="shared" si="193"/>
        <v>179.92344770824491</v>
      </c>
      <c r="I278" s="5">
        <f t="shared" si="193"/>
        <v>73.438750000000013</v>
      </c>
      <c r="J278" s="5">
        <f t="shared" si="193"/>
        <v>1.1696167250108696</v>
      </c>
      <c r="K278" s="5">
        <f t="shared" si="193"/>
        <v>2.8127263510053648</v>
      </c>
      <c r="L278" s="5">
        <f t="shared" si="177"/>
        <v>2869.4156628796882</v>
      </c>
      <c r="M278" s="5">
        <f t="shared" si="178"/>
        <v>0.52937303220069609</v>
      </c>
      <c r="O278" s="5">
        <f t="shared" si="175"/>
        <v>0</v>
      </c>
    </row>
    <row r="279" spans="1:15">
      <c r="A279" s="37">
        <f t="shared" si="179"/>
        <v>1912</v>
      </c>
      <c r="B279" s="5">
        <f t="shared" ref="B279:K279" si="194">B221*B$260/100</f>
        <v>3.0639147117357379</v>
      </c>
      <c r="C279" s="5">
        <f t="shared" si="194"/>
        <v>31.300500000000003</v>
      </c>
      <c r="D279" s="5">
        <f t="shared" si="194"/>
        <v>76.889461333478948</v>
      </c>
      <c r="E279" s="5">
        <f t="shared" si="194"/>
        <v>9.2460224688678844E-2</v>
      </c>
      <c r="F279" s="5">
        <f t="shared" si="194"/>
        <v>2708.3937919122791</v>
      </c>
      <c r="G279" s="5">
        <f t="shared" si="194"/>
        <v>83.162750000000017</v>
      </c>
      <c r="H279" s="5">
        <f t="shared" si="194"/>
        <v>374.6189225143408</v>
      </c>
      <c r="I279" s="5">
        <f t="shared" si="194"/>
        <v>154.29425000000001</v>
      </c>
      <c r="J279" s="5">
        <f t="shared" si="194"/>
        <v>3.5128521259075951</v>
      </c>
      <c r="K279" s="5">
        <f t="shared" si="194"/>
        <v>3.3455368112828574</v>
      </c>
      <c r="L279" s="5">
        <f t="shared" si="177"/>
        <v>3439.5065801560572</v>
      </c>
      <c r="M279" s="5">
        <f t="shared" si="178"/>
        <v>0.83214052234365365</v>
      </c>
      <c r="O279" s="5">
        <f t="shared" si="175"/>
        <v>0</v>
      </c>
    </row>
    <row r="280" spans="1:15">
      <c r="A280" s="37">
        <f t="shared" si="179"/>
        <v>1913</v>
      </c>
      <c r="B280" s="5">
        <f t="shared" ref="B280:K280" si="195">B222*B$260/100</f>
        <v>4.6644147117357377</v>
      </c>
      <c r="C280" s="5">
        <f t="shared" si="195"/>
        <v>46.252250000000004</v>
      </c>
      <c r="D280" s="5">
        <f t="shared" si="195"/>
        <v>72.945961333478948</v>
      </c>
      <c r="E280" s="5">
        <f t="shared" si="195"/>
        <v>0.23546022468867886</v>
      </c>
      <c r="F280" s="5">
        <f t="shared" si="195"/>
        <v>3665.6382919122784</v>
      </c>
      <c r="G280" s="5">
        <f t="shared" si="195"/>
        <v>98.793750000000003</v>
      </c>
      <c r="H280" s="5">
        <f t="shared" si="195"/>
        <v>404.74792251434081</v>
      </c>
      <c r="I280" s="5">
        <f t="shared" si="195"/>
        <v>186.12825000000001</v>
      </c>
      <c r="J280" s="5">
        <f t="shared" si="195"/>
        <v>9.6316021259075963</v>
      </c>
      <c r="K280" s="5">
        <f t="shared" si="195"/>
        <v>4.3355368112828581</v>
      </c>
      <c r="L280" s="5">
        <f t="shared" si="177"/>
        <v>4495.6740801560554</v>
      </c>
      <c r="M280" s="5">
        <f t="shared" si="178"/>
        <v>2.3006405223436537</v>
      </c>
      <c r="O280" s="5">
        <f t="shared" si="175"/>
        <v>0</v>
      </c>
    </row>
    <row r="281" spans="1:15">
      <c r="A281" s="37">
        <f t="shared" si="179"/>
        <v>1914</v>
      </c>
      <c r="B281" s="5">
        <f t="shared" ref="B281:K281" si="196">B223*B$260/100</f>
        <v>1.7545000000000002</v>
      </c>
      <c r="C281" s="5">
        <f t="shared" si="196"/>
        <v>26.507250000000003</v>
      </c>
      <c r="D281" s="5">
        <f t="shared" si="196"/>
        <v>26.994</v>
      </c>
      <c r="E281" s="5">
        <f t="shared" si="196"/>
        <v>0.1925</v>
      </c>
      <c r="F281" s="5">
        <f t="shared" si="196"/>
        <v>2409.8705</v>
      </c>
      <c r="G281" s="5">
        <f t="shared" si="196"/>
        <v>45.597750000000005</v>
      </c>
      <c r="H281" s="5">
        <f t="shared" si="196"/>
        <v>130.05025000000001</v>
      </c>
      <c r="I281" s="5">
        <f t="shared" si="196"/>
        <v>44.184249999999999</v>
      </c>
      <c r="J281" s="5">
        <f t="shared" si="196"/>
        <v>7.1335000000000006</v>
      </c>
      <c r="K281" s="5">
        <f t="shared" si="196"/>
        <v>2.20825</v>
      </c>
      <c r="L281" s="5">
        <f t="shared" si="177"/>
        <v>2695.9034999999994</v>
      </c>
      <c r="M281" s="5">
        <f t="shared" si="178"/>
        <v>1.4107500000000002</v>
      </c>
      <c r="O281" s="5">
        <f t="shared" si="175"/>
        <v>0</v>
      </c>
    </row>
    <row r="282" spans="1:15">
      <c r="A282" s="37">
        <f t="shared" si="179"/>
        <v>1915</v>
      </c>
      <c r="B282" s="5">
        <f t="shared" ref="B282:K282" si="197">B224*B$260/100</f>
        <v>-1.3365</v>
      </c>
      <c r="C282" s="5">
        <f t="shared" si="197"/>
        <v>12.0395</v>
      </c>
      <c r="D282" s="5">
        <f t="shared" si="197"/>
        <v>2.1477500000000003</v>
      </c>
      <c r="E282" s="5">
        <f t="shared" si="197"/>
        <v>3.8500000000000006E-2</v>
      </c>
      <c r="F282" s="5">
        <f t="shared" si="197"/>
        <v>337.89400000000001</v>
      </c>
      <c r="G282" s="5">
        <f t="shared" si="197"/>
        <v>3.7482500000000005</v>
      </c>
      <c r="H282" s="5">
        <f t="shared" si="197"/>
        <v>-0.44</v>
      </c>
      <c r="I282" s="5">
        <f t="shared" si="197"/>
        <v>-31.765250000000002</v>
      </c>
      <c r="J282" s="5">
        <f t="shared" si="197"/>
        <v>0.33</v>
      </c>
      <c r="K282" s="5">
        <f t="shared" si="197"/>
        <v>0.94600000000000006</v>
      </c>
      <c r="L282" s="5">
        <f t="shared" si="177"/>
        <v>323.47575000000001</v>
      </c>
      <c r="M282" s="5">
        <f t="shared" si="178"/>
        <v>-0.1265</v>
      </c>
      <c r="O282" s="5">
        <f t="shared" si="175"/>
        <v>0</v>
      </c>
    </row>
    <row r="283" spans="1:15">
      <c r="A283" s="37">
        <v>1916</v>
      </c>
      <c r="B283" s="5">
        <f t="shared" ref="B283:K283" si="198">B225*B$260/100</f>
        <v>-0.51532994793145948</v>
      </c>
      <c r="C283" s="5">
        <f t="shared" si="198"/>
        <v>16.346</v>
      </c>
      <c r="D283" s="5">
        <f t="shared" si="198"/>
        <v>0.24133919260606582</v>
      </c>
      <c r="E283" s="5">
        <f t="shared" si="198"/>
        <v>5.1204225484229607E-2</v>
      </c>
      <c r="F283" s="5">
        <f t="shared" si="198"/>
        <v>216.70721853762561</v>
      </c>
      <c r="G283" s="5">
        <f t="shared" si="198"/>
        <v>0.39874999999999999</v>
      </c>
      <c r="H283" s="5">
        <f t="shared" si="198"/>
        <v>1.841165571064707</v>
      </c>
      <c r="I283" s="5">
        <f t="shared" si="198"/>
        <v>-23.28425</v>
      </c>
      <c r="J283" s="5">
        <f t="shared" si="198"/>
        <v>3.0248438078604955E-2</v>
      </c>
      <c r="K283" s="5">
        <f t="shared" si="198"/>
        <v>2.2304531584373568</v>
      </c>
      <c r="L283" s="5">
        <f t="shared" si="177"/>
        <v>214.70685337583635</v>
      </c>
      <c r="M283" s="5">
        <f t="shared" si="178"/>
        <v>0.66005420047117358</v>
      </c>
      <c r="O283" s="5">
        <f t="shared" si="175"/>
        <v>0</v>
      </c>
    </row>
    <row r="284" spans="1:15">
      <c r="A284" s="13" t="s">
        <v>49</v>
      </c>
      <c r="B284" s="5">
        <f>SUM(B263:B283)</f>
        <v>12.422740220829816</v>
      </c>
      <c r="C284" s="5">
        <f t="shared" ref="C284:M284" si="199">SUM(C263:C283)</f>
        <v>842.78638195403369</v>
      </c>
      <c r="D284" s="5">
        <f t="shared" si="199"/>
        <v>812.02751631924195</v>
      </c>
      <c r="E284" s="5">
        <f t="shared" si="199"/>
        <v>1.1913075807293054</v>
      </c>
      <c r="F284" s="5">
        <f t="shared" si="199"/>
        <v>45378.040067088892</v>
      </c>
      <c r="G284" s="5">
        <f t="shared" si="199"/>
        <v>1149.0505273167487</v>
      </c>
      <c r="H284" s="5">
        <f t="shared" si="199"/>
        <v>3183.5043594612052</v>
      </c>
      <c r="I284" s="5">
        <f t="shared" si="199"/>
        <v>720.2211034264061</v>
      </c>
      <c r="J284" s="5">
        <f t="shared" si="199"/>
        <v>26.925849896224896</v>
      </c>
      <c r="K284" s="5">
        <f t="shared" si="199"/>
        <v>94.113485622879011</v>
      </c>
      <c r="L284" s="5">
        <f t="shared" si="199"/>
        <v>52230.769008866242</v>
      </c>
      <c r="M284" s="5">
        <f t="shared" si="199"/>
        <v>10.485669979046747</v>
      </c>
      <c r="O284" s="5">
        <f t="shared" si="175"/>
        <v>0</v>
      </c>
    </row>
    <row r="286" spans="1:15">
      <c r="A286" t="s">
        <v>188</v>
      </c>
    </row>
    <row r="288" spans="1:15">
      <c r="A288" s="11" t="s">
        <v>87</v>
      </c>
      <c r="B288" s="11" t="s">
        <v>70</v>
      </c>
      <c r="C288" s="11" t="s">
        <v>71</v>
      </c>
      <c r="D288" s="11" t="s">
        <v>72</v>
      </c>
      <c r="E288" s="11" t="s">
        <v>73</v>
      </c>
      <c r="F288" s="11" t="s">
        <v>74</v>
      </c>
      <c r="G288" s="11" t="s">
        <v>75</v>
      </c>
      <c r="H288" s="11" t="s">
        <v>76</v>
      </c>
      <c r="I288" s="11" t="s">
        <v>77</v>
      </c>
      <c r="J288" s="11" t="s">
        <v>78</v>
      </c>
      <c r="K288" s="11" t="s">
        <v>79</v>
      </c>
      <c r="L288" s="11" t="s">
        <v>80</v>
      </c>
      <c r="M288" s="11" t="s">
        <v>81</v>
      </c>
      <c r="O288" s="11" t="s">
        <v>174</v>
      </c>
    </row>
    <row r="289" spans="1:15">
      <c r="A289" s="37">
        <v>1896</v>
      </c>
      <c r="B289" s="5">
        <f>B205+B234+B263</f>
        <v>0.18189802405423203</v>
      </c>
      <c r="C289" s="5">
        <f t="shared" ref="C289:M289" si="200">C205+C234+C263</f>
        <v>4204.0906285130268</v>
      </c>
      <c r="D289" s="5">
        <f t="shared" si="200"/>
        <v>3028.8302428162965</v>
      </c>
      <c r="E289" s="5">
        <f t="shared" si="200"/>
        <v>0.47655281751519746</v>
      </c>
      <c r="F289" s="5">
        <f t="shared" si="200"/>
        <v>18713.923598992485</v>
      </c>
      <c r="G289" s="5">
        <f t="shared" si="200"/>
        <v>4151.0306735855238</v>
      </c>
      <c r="H289" s="5">
        <f t="shared" si="200"/>
        <v>8528.3020844550338</v>
      </c>
      <c r="I289" s="5">
        <f t="shared" si="200"/>
        <v>447.23968094628611</v>
      </c>
      <c r="J289" s="5">
        <f t="shared" si="200"/>
        <v>7.1769499095629063</v>
      </c>
      <c r="K289" s="5">
        <f t="shared" si="200"/>
        <v>700.38795977928066</v>
      </c>
      <c r="L289" s="5">
        <f t="shared" si="200"/>
        <v>39813.064880859201</v>
      </c>
      <c r="M289" s="5">
        <f t="shared" si="200"/>
        <v>31.424611020135838</v>
      </c>
      <c r="O289" s="5">
        <f t="shared" ref="O289:O310" si="201">SUM(B289:K289) +M289 -L289</f>
        <v>0</v>
      </c>
    </row>
    <row r="290" spans="1:15">
      <c r="A290" s="37">
        <f>A289+1</f>
        <v>1897</v>
      </c>
      <c r="B290" s="5">
        <f t="shared" ref="B290:M290" si="202">B206+B235+B264</f>
        <v>0.14295199510868473</v>
      </c>
      <c r="C290" s="5">
        <f t="shared" si="202"/>
        <v>3303.9564123273885</v>
      </c>
      <c r="D290" s="5">
        <f t="shared" si="202"/>
        <v>2380.3300135191216</v>
      </c>
      <c r="E290" s="5">
        <f t="shared" si="202"/>
        <v>0.37451850503967832</v>
      </c>
      <c r="F290" s="5">
        <f t="shared" si="202"/>
        <v>14707.101568018557</v>
      </c>
      <c r="G290" s="5">
        <f t="shared" si="202"/>
        <v>3262.2570785567154</v>
      </c>
      <c r="H290" s="5">
        <f t="shared" si="202"/>
        <v>6702.3146853916442</v>
      </c>
      <c r="I290" s="5">
        <f t="shared" si="202"/>
        <v>351.48157884321853</v>
      </c>
      <c r="J290" s="5">
        <f t="shared" si="202"/>
        <v>5.640299358398897</v>
      </c>
      <c r="K290" s="5">
        <f t="shared" si="202"/>
        <v>550.42849817158299</v>
      </c>
      <c r="L290" s="5">
        <f t="shared" si="202"/>
        <v>31288.72391936199</v>
      </c>
      <c r="M290" s="5">
        <f t="shared" si="202"/>
        <v>24.696314675212871</v>
      </c>
      <c r="O290" s="5">
        <f t="shared" si="201"/>
        <v>0</v>
      </c>
    </row>
    <row r="291" spans="1:15">
      <c r="A291" s="37">
        <f t="shared" ref="A291:A308" si="203">A290+1</f>
        <v>1898</v>
      </c>
      <c r="B291" s="5">
        <f t="shared" ref="B291:M291" si="204">B207+B236+B265</f>
        <v>7.6540842007987775E-2</v>
      </c>
      <c r="C291" s="5">
        <f t="shared" si="204"/>
        <v>4341.5672836010881</v>
      </c>
      <c r="D291" s="5">
        <f t="shared" si="204"/>
        <v>4148.4623272486588</v>
      </c>
      <c r="E291" s="5">
        <f t="shared" si="204"/>
        <v>0.65904269231144808</v>
      </c>
      <c r="F291" s="5">
        <f t="shared" si="204"/>
        <v>21126.852872643347</v>
      </c>
      <c r="G291" s="5">
        <f t="shared" si="204"/>
        <v>4905.1904689559824</v>
      </c>
      <c r="H291" s="5">
        <f t="shared" si="204"/>
        <v>10009.209111502594</v>
      </c>
      <c r="I291" s="5">
        <f t="shared" si="204"/>
        <v>803.40062170431111</v>
      </c>
      <c r="J291" s="5">
        <f t="shared" si="204"/>
        <v>17.672664423436927</v>
      </c>
      <c r="K291" s="5">
        <f t="shared" si="204"/>
        <v>819.84169262173589</v>
      </c>
      <c r="L291" s="5">
        <f t="shared" si="204"/>
        <v>46247.924446079545</v>
      </c>
      <c r="M291" s="5">
        <f t="shared" si="204"/>
        <v>74.991819844067422</v>
      </c>
      <c r="O291" s="5">
        <f t="shared" si="201"/>
        <v>0</v>
      </c>
    </row>
    <row r="292" spans="1:15">
      <c r="A292" s="37">
        <f t="shared" si="203"/>
        <v>1899</v>
      </c>
      <c r="B292" s="5">
        <f t="shared" ref="B292:M292" si="205">B208+B237+B266</f>
        <v>0.52503819001520269</v>
      </c>
      <c r="C292" s="5">
        <f t="shared" si="205"/>
        <v>7895.8083423829221</v>
      </c>
      <c r="D292" s="5">
        <f t="shared" si="205"/>
        <v>5729.7701571252255</v>
      </c>
      <c r="E292" s="5">
        <f t="shared" si="205"/>
        <v>1.3755423130942093</v>
      </c>
      <c r="F292" s="5">
        <f t="shared" si="205"/>
        <v>33457.292994750533</v>
      </c>
      <c r="G292" s="5">
        <f t="shared" si="205"/>
        <v>7914.673289585915</v>
      </c>
      <c r="H292" s="5">
        <f t="shared" si="205"/>
        <v>15730.580934496935</v>
      </c>
      <c r="I292" s="5">
        <f t="shared" si="205"/>
        <v>1047.7449117982842</v>
      </c>
      <c r="J292" s="5">
        <f t="shared" si="205"/>
        <v>14.652676757362466</v>
      </c>
      <c r="K292" s="5">
        <f t="shared" si="205"/>
        <v>1489.7583510908244</v>
      </c>
      <c r="L292" s="5">
        <f t="shared" si="205"/>
        <v>73368.435776257713</v>
      </c>
      <c r="M292" s="5">
        <f t="shared" si="205"/>
        <v>86.253537766598839</v>
      </c>
      <c r="O292" s="5">
        <f t="shared" si="201"/>
        <v>0</v>
      </c>
    </row>
    <row r="293" spans="1:15">
      <c r="A293" s="37">
        <f t="shared" si="203"/>
        <v>1900</v>
      </c>
      <c r="B293" s="5">
        <f t="shared" ref="B293:M293" si="206">B209+B238+B267</f>
        <v>0.52503819001520269</v>
      </c>
      <c r="C293" s="5">
        <f t="shared" si="206"/>
        <v>9562.3373024355169</v>
      </c>
      <c r="D293" s="5">
        <f t="shared" si="206"/>
        <v>5868.5830755796196</v>
      </c>
      <c r="E293" s="5">
        <f t="shared" si="206"/>
        <v>0.91702820872947277</v>
      </c>
      <c r="F293" s="5">
        <f t="shared" si="206"/>
        <v>40764.440903485578</v>
      </c>
      <c r="G293" s="5">
        <f t="shared" si="206"/>
        <v>8823.232516934353</v>
      </c>
      <c r="H293" s="5">
        <f t="shared" si="206"/>
        <v>18195.867548583603</v>
      </c>
      <c r="I293" s="5">
        <f t="shared" si="206"/>
        <v>675.72492539790119</v>
      </c>
      <c r="J293" s="5">
        <f t="shared" si="206"/>
        <v>6.0631765892534339</v>
      </c>
      <c r="K293" s="5">
        <f t="shared" si="206"/>
        <v>1496.5040350212253</v>
      </c>
      <c r="L293" s="5">
        <f t="shared" si="206"/>
        <v>85423.132221160398</v>
      </c>
      <c r="M293" s="5">
        <f t="shared" si="206"/>
        <v>28.936670734600899</v>
      </c>
      <c r="O293" s="5">
        <f t="shared" si="201"/>
        <v>0</v>
      </c>
    </row>
    <row r="294" spans="1:15">
      <c r="A294" s="37">
        <f t="shared" si="203"/>
        <v>1901</v>
      </c>
      <c r="B294" s="5">
        <f t="shared" ref="B294:M294" si="207">B210+B239+B268</f>
        <v>0</v>
      </c>
      <c r="C294" s="5">
        <f t="shared" si="207"/>
        <v>10131.883570304435</v>
      </c>
      <c r="D294" s="5">
        <f t="shared" si="207"/>
        <v>7573.3124933676218</v>
      </c>
      <c r="E294" s="5">
        <f t="shared" si="207"/>
        <v>0</v>
      </c>
      <c r="F294" s="5">
        <f t="shared" si="207"/>
        <v>41220.2846467649</v>
      </c>
      <c r="G294" s="5">
        <f t="shared" si="207"/>
        <v>8674.5004014253554</v>
      </c>
      <c r="H294" s="5">
        <f t="shared" si="207"/>
        <v>22895.966684100626</v>
      </c>
      <c r="I294" s="5">
        <f t="shared" si="207"/>
        <v>813.46885249824265</v>
      </c>
      <c r="J294" s="5">
        <f t="shared" si="207"/>
        <v>6.0631765892534339</v>
      </c>
      <c r="K294" s="5">
        <f t="shared" si="207"/>
        <v>1428.0093981894631</v>
      </c>
      <c r="L294" s="5">
        <f t="shared" si="207"/>
        <v>92750.166916486327</v>
      </c>
      <c r="M294" s="5">
        <f t="shared" si="207"/>
        <v>6.6776932464463616</v>
      </c>
      <c r="O294" s="5">
        <f t="shared" si="201"/>
        <v>0</v>
      </c>
    </row>
    <row r="295" spans="1:15">
      <c r="A295" s="37">
        <f t="shared" si="203"/>
        <v>1902</v>
      </c>
      <c r="B295" s="5">
        <f t="shared" ref="B295:M295" si="208">B211+B240+B269</f>
        <v>0</v>
      </c>
      <c r="C295" s="5">
        <f t="shared" si="208"/>
        <v>13879.234294669761</v>
      </c>
      <c r="D295" s="5">
        <f t="shared" si="208"/>
        <v>10158.436151660611</v>
      </c>
      <c r="E295" s="5">
        <f t="shared" si="208"/>
        <v>0</v>
      </c>
      <c r="F295" s="5">
        <f t="shared" si="208"/>
        <v>46695.322851972509</v>
      </c>
      <c r="G295" s="5">
        <f t="shared" si="208"/>
        <v>11268.074403235973</v>
      </c>
      <c r="H295" s="5">
        <f t="shared" si="208"/>
        <v>30374.16825784824</v>
      </c>
      <c r="I295" s="5">
        <f t="shared" si="208"/>
        <v>1893.8861782718097</v>
      </c>
      <c r="J295" s="5">
        <f t="shared" si="208"/>
        <v>12.126353178506868</v>
      </c>
      <c r="K295" s="5">
        <f t="shared" si="208"/>
        <v>1711.3281232662969</v>
      </c>
      <c r="L295" s="5">
        <f t="shared" si="208"/>
        <v>115998.97607013154</v>
      </c>
      <c r="M295" s="5">
        <f t="shared" si="208"/>
        <v>6.3994560278444297</v>
      </c>
      <c r="O295" s="5">
        <f t="shared" si="201"/>
        <v>0</v>
      </c>
    </row>
    <row r="296" spans="1:15">
      <c r="A296" s="37">
        <f t="shared" si="203"/>
        <v>1903</v>
      </c>
      <c r="B296" s="5">
        <f t="shared" ref="B296:M296" si="209">B212+B241+B270</f>
        <v>8.9256492302584451</v>
      </c>
      <c r="C296" s="5">
        <f t="shared" si="209"/>
        <v>12272.679960285217</v>
      </c>
      <c r="D296" s="5">
        <f t="shared" si="209"/>
        <v>9403.5074336047892</v>
      </c>
      <c r="E296" s="5">
        <f t="shared" si="209"/>
        <v>1.3755423130942093</v>
      </c>
      <c r="F296" s="5">
        <f t="shared" si="209"/>
        <v>68367.280840837935</v>
      </c>
      <c r="G296" s="5">
        <f t="shared" si="209"/>
        <v>12529.987880163239</v>
      </c>
      <c r="H296" s="5">
        <f t="shared" si="209"/>
        <v>29843.705444948089</v>
      </c>
      <c r="I296" s="5">
        <f t="shared" si="209"/>
        <v>2774.1849684467679</v>
      </c>
      <c r="J296" s="5">
        <f t="shared" si="209"/>
        <v>99.537149006910553</v>
      </c>
      <c r="K296" s="5">
        <f t="shared" si="209"/>
        <v>1267.1507813875978</v>
      </c>
      <c r="L296" s="5">
        <f t="shared" si="209"/>
        <v>136610.62770745138</v>
      </c>
      <c r="M296" s="5">
        <f t="shared" si="209"/>
        <v>42.292057227493629</v>
      </c>
      <c r="O296" s="5">
        <f t="shared" si="201"/>
        <v>0</v>
      </c>
    </row>
    <row r="297" spans="1:15">
      <c r="A297" s="37">
        <f t="shared" si="203"/>
        <v>1904</v>
      </c>
      <c r="B297" s="5">
        <f t="shared" ref="B297:M297" si="210">B213+B242+B271</f>
        <v>14.176031130410474</v>
      </c>
      <c r="C297" s="5">
        <f t="shared" si="210"/>
        <v>11377.314094815409</v>
      </c>
      <c r="D297" s="5">
        <f t="shared" si="210"/>
        <v>7394.4573868975376</v>
      </c>
      <c r="E297" s="5">
        <f t="shared" si="210"/>
        <v>3.6681128349178911</v>
      </c>
      <c r="F297" s="5">
        <f t="shared" si="210"/>
        <v>92769.388003523607</v>
      </c>
      <c r="G297" s="5">
        <f t="shared" si="210"/>
        <v>14021.466144071783</v>
      </c>
      <c r="H297" s="5">
        <f t="shared" si="210"/>
        <v>33019.861881626377</v>
      </c>
      <c r="I297" s="5">
        <f t="shared" si="210"/>
        <v>2667.6283455955604</v>
      </c>
      <c r="J297" s="5">
        <f t="shared" si="210"/>
        <v>177.34791523566292</v>
      </c>
      <c r="K297" s="5">
        <f t="shared" si="210"/>
        <v>810.00097041197387</v>
      </c>
      <c r="L297" s="5">
        <f t="shared" si="210"/>
        <v>162316.24283701705</v>
      </c>
      <c r="M297" s="5">
        <f t="shared" si="210"/>
        <v>60.933950873823058</v>
      </c>
      <c r="O297" s="5">
        <f t="shared" si="201"/>
        <v>0</v>
      </c>
    </row>
    <row r="298" spans="1:15">
      <c r="A298" s="37">
        <f t="shared" si="203"/>
        <v>1905</v>
      </c>
      <c r="B298" s="5">
        <f t="shared" ref="B298:M298" si="211">B214+B243+B272</f>
        <v>73.50534660212837</v>
      </c>
      <c r="C298" s="5">
        <f t="shared" si="211"/>
        <v>12816.705110848581</v>
      </c>
      <c r="D298" s="5">
        <f t="shared" si="211"/>
        <v>9076.7631793967539</v>
      </c>
      <c r="E298" s="5">
        <f t="shared" si="211"/>
        <v>9.1702820872947282</v>
      </c>
      <c r="F298" s="5">
        <f t="shared" si="211"/>
        <v>118804.34383225534</v>
      </c>
      <c r="G298" s="5">
        <f t="shared" si="211"/>
        <v>14478.748114114973</v>
      </c>
      <c r="H298" s="5">
        <f t="shared" si="211"/>
        <v>38658.40848957518</v>
      </c>
      <c r="I298" s="5">
        <f t="shared" si="211"/>
        <v>3178.1348139593592</v>
      </c>
      <c r="J298" s="5">
        <f t="shared" si="211"/>
        <v>220.80068079197923</v>
      </c>
      <c r="K298" s="5">
        <f t="shared" si="211"/>
        <v>844.24828882785482</v>
      </c>
      <c r="L298" s="5">
        <f t="shared" si="211"/>
        <v>198230.10920589135</v>
      </c>
      <c r="M298" s="5">
        <f t="shared" si="211"/>
        <v>69.281067431880999</v>
      </c>
      <c r="O298" s="5">
        <f t="shared" si="201"/>
        <v>0</v>
      </c>
    </row>
    <row r="299" spans="1:15">
      <c r="A299" s="37">
        <f t="shared" si="203"/>
        <v>1906</v>
      </c>
      <c r="B299" s="5">
        <f t="shared" ref="B299:M299" si="212">B215+B244+B273</f>
        <v>247.29298749716045</v>
      </c>
      <c r="C299" s="5">
        <f t="shared" si="212"/>
        <v>11812.874496830173</v>
      </c>
      <c r="D299" s="5">
        <f t="shared" si="212"/>
        <v>12684.831267530586</v>
      </c>
      <c r="E299" s="5">
        <f t="shared" si="212"/>
        <v>27.969360366248921</v>
      </c>
      <c r="F299" s="5">
        <f t="shared" si="212"/>
        <v>131111.57898014644</v>
      </c>
      <c r="G299" s="5">
        <f t="shared" si="212"/>
        <v>17786.882931740554</v>
      </c>
      <c r="H299" s="5">
        <f t="shared" si="212"/>
        <v>49374.419354230507</v>
      </c>
      <c r="I299" s="5">
        <f t="shared" si="212"/>
        <v>7933.0848796576684</v>
      </c>
      <c r="J299" s="5">
        <f t="shared" si="212"/>
        <v>206.65326875038789</v>
      </c>
      <c r="K299" s="5">
        <f t="shared" si="212"/>
        <v>1220.9687914025458</v>
      </c>
      <c r="L299" s="5">
        <f t="shared" si="212"/>
        <v>232522.30300109071</v>
      </c>
      <c r="M299" s="5">
        <f t="shared" si="212"/>
        <v>115.74668293840359</v>
      </c>
      <c r="O299" s="5">
        <f t="shared" si="201"/>
        <v>0</v>
      </c>
    </row>
    <row r="300" spans="1:15">
      <c r="A300" s="37">
        <f t="shared" si="203"/>
        <v>1907</v>
      </c>
      <c r="B300" s="5">
        <f t="shared" ref="B300:M300" si="213">B216+B245+B274</f>
        <v>208.95905369406049</v>
      </c>
      <c r="C300" s="5">
        <f t="shared" si="213"/>
        <v>7748.6758658462741</v>
      </c>
      <c r="D300" s="5">
        <f t="shared" si="213"/>
        <v>12617.13890073923</v>
      </c>
      <c r="E300" s="5">
        <f t="shared" si="213"/>
        <v>30.688960598530684</v>
      </c>
      <c r="F300" s="5">
        <f t="shared" si="213"/>
        <v>101555.80139281521</v>
      </c>
      <c r="G300" s="5">
        <f t="shared" si="213"/>
        <v>17098.928165906262</v>
      </c>
      <c r="H300" s="5">
        <f t="shared" si="213"/>
        <v>41411.705252982138</v>
      </c>
      <c r="I300" s="5">
        <f t="shared" si="213"/>
        <v>11441.336115491089</v>
      </c>
      <c r="J300" s="5">
        <f t="shared" si="213"/>
        <v>68.450586579151079</v>
      </c>
      <c r="K300" s="5">
        <f t="shared" si="213"/>
        <v>952.67608223408058</v>
      </c>
      <c r="L300" s="5">
        <f t="shared" si="213"/>
        <v>193187.83410723929</v>
      </c>
      <c r="M300" s="5">
        <f t="shared" si="213"/>
        <v>53.473730353229314</v>
      </c>
      <c r="O300" s="5">
        <f t="shared" si="201"/>
        <v>0</v>
      </c>
    </row>
    <row r="301" spans="1:15">
      <c r="A301" s="37">
        <f t="shared" si="203"/>
        <v>1908</v>
      </c>
      <c r="B301" s="5">
        <f t="shared" ref="B301:M301" si="214">B217+B246+B275</f>
        <v>57.583870786516862</v>
      </c>
      <c r="C301" s="5">
        <f t="shared" si="214"/>
        <v>7401.2210393258429</v>
      </c>
      <c r="D301" s="5">
        <f t="shared" si="214"/>
        <v>9622.1518988764037</v>
      </c>
      <c r="E301" s="5">
        <f t="shared" si="214"/>
        <v>11.290955056179776</v>
      </c>
      <c r="F301" s="5">
        <f t="shared" si="214"/>
        <v>59321.381460674165</v>
      </c>
      <c r="G301" s="5">
        <f t="shared" si="214"/>
        <v>12780.796575842698</v>
      </c>
      <c r="H301" s="5">
        <f t="shared" si="214"/>
        <v>27724.37559269663</v>
      </c>
      <c r="I301" s="5">
        <f t="shared" si="214"/>
        <v>8450.1507640449454</v>
      </c>
      <c r="J301" s="5">
        <f t="shared" si="214"/>
        <v>15.242789325842697</v>
      </c>
      <c r="K301" s="5">
        <f t="shared" si="214"/>
        <v>528.41669662921345</v>
      </c>
      <c r="L301" s="5">
        <f t="shared" si="214"/>
        <v>125930.67717134833</v>
      </c>
      <c r="M301" s="5">
        <f t="shared" si="214"/>
        <v>18.065528089887643</v>
      </c>
      <c r="O301" s="5">
        <f t="shared" si="201"/>
        <v>0</v>
      </c>
    </row>
    <row r="302" spans="1:15">
      <c r="A302" s="37">
        <f t="shared" si="203"/>
        <v>1909</v>
      </c>
      <c r="B302" s="5">
        <f t="shared" ref="B302:M302" si="215">B218+B247+B276</f>
        <v>54.761132022471912</v>
      </c>
      <c r="C302" s="5">
        <f t="shared" si="215"/>
        <v>13816.741702247193</v>
      </c>
      <c r="D302" s="5">
        <f t="shared" si="215"/>
        <v>9572.4716966292144</v>
      </c>
      <c r="E302" s="5">
        <f t="shared" si="215"/>
        <v>1.6936432584269665</v>
      </c>
      <c r="F302" s="5">
        <f t="shared" si="215"/>
        <v>53482.570955056181</v>
      </c>
      <c r="G302" s="5">
        <f t="shared" si="215"/>
        <v>18382.803926966295</v>
      </c>
      <c r="H302" s="5">
        <f t="shared" si="215"/>
        <v>48708.615564606742</v>
      </c>
      <c r="I302" s="5">
        <f t="shared" si="215"/>
        <v>8933.9681882022469</v>
      </c>
      <c r="J302" s="5">
        <f t="shared" si="215"/>
        <v>58.712966292134837</v>
      </c>
      <c r="K302" s="5">
        <f t="shared" si="215"/>
        <v>1087.3189719101124</v>
      </c>
      <c r="L302" s="5">
        <f t="shared" si="215"/>
        <v>154250.39299719103</v>
      </c>
      <c r="M302" s="5">
        <f t="shared" si="215"/>
        <v>150.73425</v>
      </c>
      <c r="O302" s="5">
        <f t="shared" si="201"/>
        <v>0</v>
      </c>
    </row>
    <row r="303" spans="1:15">
      <c r="A303" s="37">
        <f t="shared" si="203"/>
        <v>1910</v>
      </c>
      <c r="B303" s="5">
        <f t="shared" ref="B303:M303" si="216">B219+B248+B277</f>
        <v>106.58228669340068</v>
      </c>
      <c r="C303" s="5">
        <f t="shared" si="216"/>
        <v>10743.343735955057</v>
      </c>
      <c r="D303" s="5">
        <f t="shared" si="216"/>
        <v>10043.194634976911</v>
      </c>
      <c r="E303" s="5">
        <f t="shared" si="216"/>
        <v>13.132132302902969</v>
      </c>
      <c r="F303" s="5">
        <f t="shared" si="216"/>
        <v>68584.621480542148</v>
      </c>
      <c r="G303" s="5">
        <f t="shared" si="216"/>
        <v>19020.17833988764</v>
      </c>
      <c r="H303" s="5">
        <f t="shared" si="216"/>
        <v>48445.936157002405</v>
      </c>
      <c r="I303" s="5">
        <f t="shared" si="216"/>
        <v>13711.73582022472</v>
      </c>
      <c r="J303" s="5">
        <f t="shared" si="216"/>
        <v>134.54029522569923</v>
      </c>
      <c r="K303" s="5">
        <f t="shared" si="216"/>
        <v>1153.8281067913251</v>
      </c>
      <c r="L303" s="5">
        <f t="shared" si="216"/>
        <v>172188.83943816059</v>
      </c>
      <c r="M303" s="5">
        <f t="shared" si="216"/>
        <v>231.74644855838989</v>
      </c>
      <c r="O303" s="5">
        <f t="shared" si="201"/>
        <v>0</v>
      </c>
    </row>
    <row r="304" spans="1:15">
      <c r="A304" s="37">
        <f t="shared" si="203"/>
        <v>1911</v>
      </c>
      <c r="B304" s="5">
        <f t="shared" ref="B304:M304" si="217">B220+B249+B278</f>
        <v>210.45907321025464</v>
      </c>
      <c r="C304" s="5">
        <f t="shared" si="217"/>
        <v>4517.5111179775286</v>
      </c>
      <c r="D304" s="5">
        <f t="shared" si="217"/>
        <v>10607.177840033091</v>
      </c>
      <c r="E304" s="5">
        <f t="shared" si="217"/>
        <v>16.519418819756901</v>
      </c>
      <c r="F304" s="5">
        <f t="shared" si="217"/>
        <v>67075.046896272484</v>
      </c>
      <c r="G304" s="5">
        <f t="shared" si="217"/>
        <v>13223.966561797753</v>
      </c>
      <c r="H304" s="5">
        <f t="shared" si="217"/>
        <v>36936.501120485547</v>
      </c>
      <c r="I304" s="5">
        <f t="shared" si="217"/>
        <v>15076.247738764045</v>
      </c>
      <c r="J304" s="5">
        <f t="shared" si="217"/>
        <v>240.11072500098015</v>
      </c>
      <c r="K304" s="5">
        <f t="shared" si="217"/>
        <v>577.42485117334752</v>
      </c>
      <c r="L304" s="5">
        <f t="shared" si="217"/>
        <v>148589.6403819808</v>
      </c>
      <c r="M304" s="5">
        <f t="shared" si="217"/>
        <v>108.67503844603033</v>
      </c>
      <c r="O304" s="5">
        <f t="shared" si="201"/>
        <v>0</v>
      </c>
    </row>
    <row r="305" spans="1:15">
      <c r="A305" s="37">
        <f t="shared" si="203"/>
        <v>1912</v>
      </c>
      <c r="B305" s="5">
        <f t="shared" ref="B305:M305" si="218">B221+B250+B279</f>
        <v>628.99133283956769</v>
      </c>
      <c r="C305" s="5">
        <f t="shared" si="218"/>
        <v>6425.6825224719105</v>
      </c>
      <c r="D305" s="5">
        <f t="shared" si="218"/>
        <v>15784.6445856397</v>
      </c>
      <c r="E305" s="5">
        <f t="shared" si="218"/>
        <v>18.981168026257393</v>
      </c>
      <c r="F305" s="5">
        <f t="shared" si="218"/>
        <v>73479.070350895272</v>
      </c>
      <c r="G305" s="5">
        <f t="shared" si="218"/>
        <v>17072.488592696631</v>
      </c>
      <c r="H305" s="5">
        <f t="shared" si="218"/>
        <v>76905.55304188939</v>
      </c>
      <c r="I305" s="5">
        <f t="shared" si="218"/>
        <v>31675.080766853935</v>
      </c>
      <c r="J305" s="5">
        <f t="shared" si="218"/>
        <v>721.15373586596775</v>
      </c>
      <c r="K305" s="5">
        <f t="shared" si="218"/>
        <v>686.80555954526801</v>
      </c>
      <c r="L305" s="5">
        <f t="shared" si="218"/>
        <v>223569.28186105497</v>
      </c>
      <c r="M305" s="5">
        <f t="shared" si="218"/>
        <v>170.83020433105736</v>
      </c>
      <c r="O305" s="5">
        <f t="shared" si="201"/>
        <v>0</v>
      </c>
    </row>
    <row r="306" spans="1:15">
      <c r="A306" s="37">
        <f t="shared" si="203"/>
        <v>1913</v>
      </c>
      <c r="B306" s="5">
        <f t="shared" ref="B306:M306" si="219">B222+B251+B280</f>
        <v>957.55812497439922</v>
      </c>
      <c r="C306" s="5">
        <f t="shared" si="219"/>
        <v>9495.1286544943814</v>
      </c>
      <c r="D306" s="5">
        <f t="shared" si="219"/>
        <v>14975.08310811161</v>
      </c>
      <c r="E306" s="5">
        <f t="shared" si="219"/>
        <v>48.337651172324811</v>
      </c>
      <c r="F306" s="5">
        <f t="shared" si="219"/>
        <v>99449.236199209874</v>
      </c>
      <c r="G306" s="5">
        <f t="shared" si="219"/>
        <v>20281.378019662923</v>
      </c>
      <c r="H306" s="5">
        <f t="shared" si="219"/>
        <v>83090.738221664666</v>
      </c>
      <c r="I306" s="5">
        <f t="shared" si="219"/>
        <v>38210.285553370792</v>
      </c>
      <c r="J306" s="5">
        <f t="shared" si="219"/>
        <v>1977.2724858659681</v>
      </c>
      <c r="K306" s="5">
        <f t="shared" si="219"/>
        <v>890.04275055650407</v>
      </c>
      <c r="L306" s="5">
        <f t="shared" si="219"/>
        <v>269847.35947341454</v>
      </c>
      <c r="M306" s="5">
        <f t="shared" si="219"/>
        <v>472.29870433105737</v>
      </c>
      <c r="O306" s="5">
        <f t="shared" si="201"/>
        <v>0</v>
      </c>
    </row>
    <row r="307" spans="1:15">
      <c r="A307" s="37">
        <f t="shared" si="203"/>
        <v>1914</v>
      </c>
      <c r="B307" s="5">
        <f t="shared" ref="B307:M307" si="220">B223+B252+B281</f>
        <v>360.18146629213487</v>
      </c>
      <c r="C307" s="5">
        <f t="shared" si="220"/>
        <v>5441.6757893258427</v>
      </c>
      <c r="D307" s="5">
        <f t="shared" si="220"/>
        <v>5541.6007415730337</v>
      </c>
      <c r="E307" s="5">
        <f t="shared" si="220"/>
        <v>39.518342696629219</v>
      </c>
      <c r="F307" s="5">
        <f t="shared" si="220"/>
        <v>65380.095219101124</v>
      </c>
      <c r="G307" s="5">
        <f t="shared" si="220"/>
        <v>9360.7662893258439</v>
      </c>
      <c r="H307" s="5">
        <f t="shared" si="220"/>
        <v>26698.02777808989</v>
      </c>
      <c r="I307" s="5">
        <f t="shared" si="220"/>
        <v>9070.5887443820229</v>
      </c>
      <c r="J307" s="5">
        <f t="shared" si="220"/>
        <v>1464.4368707865169</v>
      </c>
      <c r="K307" s="5">
        <f t="shared" si="220"/>
        <v>453.33184550561805</v>
      </c>
      <c r="L307" s="5">
        <f t="shared" si="220"/>
        <v>124099.83608426967</v>
      </c>
      <c r="M307" s="5">
        <f t="shared" si="220"/>
        <v>289.61299719101129</v>
      </c>
      <c r="O307" s="5">
        <f t="shared" si="201"/>
        <v>0</v>
      </c>
    </row>
    <row r="308" spans="1:15">
      <c r="A308" s="37">
        <f t="shared" si="203"/>
        <v>1915</v>
      </c>
      <c r="B308" s="5">
        <f t="shared" ref="B308:M308" si="221">B224+B253+B282</f>
        <v>-274.37020786516854</v>
      </c>
      <c r="C308" s="5">
        <f t="shared" si="221"/>
        <v>2471.5900617977527</v>
      </c>
      <c r="D308" s="5">
        <f t="shared" si="221"/>
        <v>440.91179494382021</v>
      </c>
      <c r="E308" s="5">
        <f t="shared" si="221"/>
        <v>7.9036685393258432</v>
      </c>
      <c r="F308" s="5">
        <f t="shared" si="221"/>
        <v>9167.1074831460683</v>
      </c>
      <c r="G308" s="5">
        <f t="shared" si="221"/>
        <v>769.47858707865169</v>
      </c>
      <c r="H308" s="5">
        <f t="shared" si="221"/>
        <v>-90.327640449438206</v>
      </c>
      <c r="I308" s="5">
        <f t="shared" si="221"/>
        <v>-6521.0910926966299</v>
      </c>
      <c r="J308" s="5">
        <f t="shared" si="221"/>
        <v>67.745730337078655</v>
      </c>
      <c r="K308" s="5">
        <f t="shared" si="221"/>
        <v>194.20442696629215</v>
      </c>
      <c r="L308" s="5">
        <f t="shared" si="221"/>
        <v>6207.1836151685393</v>
      </c>
      <c r="M308" s="5">
        <f t="shared" si="221"/>
        <v>-25.969196629213485</v>
      </c>
      <c r="O308" s="5">
        <f t="shared" si="201"/>
        <v>0</v>
      </c>
    </row>
    <row r="309" spans="1:15">
      <c r="A309" s="37">
        <v>1916</v>
      </c>
      <c r="B309" s="5">
        <f t="shared" ref="B309:M309" si="222">B225+B254+B283</f>
        <v>-105.79213238541043</v>
      </c>
      <c r="C309" s="5">
        <f t="shared" si="222"/>
        <v>3355.6718426966295</v>
      </c>
      <c r="D309" s="5">
        <f t="shared" si="222"/>
        <v>49.544545036541884</v>
      </c>
      <c r="E309" s="5">
        <f t="shared" si="222"/>
        <v>10.511720156889664</v>
      </c>
      <c r="F309" s="5">
        <f t="shared" si="222"/>
        <v>5879.2945856038814</v>
      </c>
      <c r="G309" s="5">
        <f t="shared" si="222"/>
        <v>81.85942415730338</v>
      </c>
      <c r="H309" s="5">
        <f t="shared" si="222"/>
        <v>377.97304934322142</v>
      </c>
      <c r="I309" s="5">
        <f t="shared" si="222"/>
        <v>-4780.0258230337076</v>
      </c>
      <c r="J309" s="5">
        <f t="shared" si="222"/>
        <v>6.2097046339120991</v>
      </c>
      <c r="K309" s="5">
        <f t="shared" si="222"/>
        <v>457.88993394237133</v>
      </c>
      <c r="L309" s="5">
        <f t="shared" si="222"/>
        <v>5468.6394376455</v>
      </c>
      <c r="M309" s="5">
        <f t="shared" si="222"/>
        <v>135.5025874938672</v>
      </c>
      <c r="O309" s="5">
        <f t="shared" si="201"/>
        <v>0</v>
      </c>
    </row>
    <row r="310" spans="1:15">
      <c r="A310" s="13" t="s">
        <v>49</v>
      </c>
      <c r="B310" s="5">
        <f>SUM(B289:B309)</f>
        <v>2550.2654819633863</v>
      </c>
      <c r="C310" s="5">
        <f t="shared" ref="C310:M310" si="223">SUM(C289:C309)</f>
        <v>173015.69382915195</v>
      </c>
      <c r="D310" s="5">
        <f t="shared" si="223"/>
        <v>166701.20347530636</v>
      </c>
      <c r="E310" s="5">
        <f t="shared" si="223"/>
        <v>244.56364276546998</v>
      </c>
      <c r="F310" s="5">
        <f t="shared" si="223"/>
        <v>1231112.0371167075</v>
      </c>
      <c r="G310" s="5">
        <f t="shared" si="223"/>
        <v>235888.68838569237</v>
      </c>
      <c r="H310" s="5">
        <f t="shared" si="223"/>
        <v>653541.90261507011</v>
      </c>
      <c r="I310" s="5">
        <f t="shared" si="223"/>
        <v>147854.25653272288</v>
      </c>
      <c r="J310" s="5">
        <f t="shared" si="223"/>
        <v>5527.6102005039666</v>
      </c>
      <c r="K310" s="5">
        <f t="shared" si="223"/>
        <v>19320.566115424514</v>
      </c>
      <c r="L310" s="5">
        <f t="shared" si="223"/>
        <v>2637909.3915492608</v>
      </c>
      <c r="M310" s="5">
        <f t="shared" si="223"/>
        <v>2152.6041539518251</v>
      </c>
      <c r="O310" s="5">
        <f t="shared" si="201"/>
        <v>0</v>
      </c>
    </row>
  </sheetData>
  <pageMargins left="0.7" right="0.7" top="0.75" bottom="0.75" header="0.3" footer="0.3"/>
  <pageSetup orientation="portrait" r:id="rId1"/>
  <ignoredErrors>
    <ignoredError sqref="L117 L118:L128 M13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B77F-63AA-4843-B8D8-CA14FF4F0797}">
  <dimension ref="A1:P31"/>
  <sheetViews>
    <sheetView workbookViewId="0">
      <selection activeCell="G40" sqref="G40"/>
    </sheetView>
  </sheetViews>
  <sheetFormatPr defaultRowHeight="14.4"/>
  <cols>
    <col min="1" max="1" width="13.41796875" customWidth="1"/>
    <col min="2" max="2" width="13.83984375" customWidth="1"/>
    <col min="4" max="4" width="11.41796875" customWidth="1"/>
  </cols>
  <sheetData>
    <row r="1" spans="1:12">
      <c r="A1" t="s">
        <v>149</v>
      </c>
    </row>
    <row r="3" spans="1:12">
      <c r="A3" t="s">
        <v>108</v>
      </c>
    </row>
    <row r="5" spans="1:12" ht="57.6">
      <c r="A5" t="s">
        <v>118</v>
      </c>
      <c r="B5" s="23" t="s">
        <v>109</v>
      </c>
      <c r="C5" t="s">
        <v>110</v>
      </c>
      <c r="D5" t="s">
        <v>111</v>
      </c>
      <c r="E5" t="s">
        <v>112</v>
      </c>
      <c r="F5" s="23" t="s">
        <v>113</v>
      </c>
      <c r="G5" t="s">
        <v>114</v>
      </c>
      <c r="H5" t="s">
        <v>115</v>
      </c>
      <c r="I5" t="s">
        <v>116</v>
      </c>
      <c r="J5" s="23" t="s">
        <v>117</v>
      </c>
      <c r="K5" t="s">
        <v>80</v>
      </c>
    </row>
    <row r="6" spans="1:12">
      <c r="A6" t="s">
        <v>119</v>
      </c>
      <c r="B6" s="5">
        <v>4339</v>
      </c>
      <c r="C6" s="5">
        <v>25985</v>
      </c>
      <c r="D6" s="5">
        <v>5</v>
      </c>
      <c r="E6" s="5">
        <v>22</v>
      </c>
      <c r="F6" s="5">
        <v>9</v>
      </c>
      <c r="G6" s="5">
        <v>1</v>
      </c>
      <c r="H6" s="5">
        <v>36</v>
      </c>
      <c r="I6" s="5">
        <v>1</v>
      </c>
      <c r="J6" s="5">
        <v>0</v>
      </c>
      <c r="K6" s="5">
        <v>30398</v>
      </c>
      <c r="L6" s="5"/>
    </row>
    <row r="7" spans="1:12">
      <c r="A7" t="s">
        <v>120</v>
      </c>
      <c r="B7" s="5">
        <v>20056</v>
      </c>
      <c r="C7" s="5">
        <v>2150</v>
      </c>
      <c r="D7" s="5">
        <v>953</v>
      </c>
      <c r="E7" s="5">
        <v>4194</v>
      </c>
      <c r="F7" s="5">
        <v>6</v>
      </c>
      <c r="G7" s="5">
        <v>2</v>
      </c>
      <c r="H7" s="5">
        <v>5</v>
      </c>
      <c r="I7" s="5">
        <v>159</v>
      </c>
      <c r="J7" s="5">
        <v>0</v>
      </c>
      <c r="K7" s="5">
        <v>27525</v>
      </c>
      <c r="L7" s="5"/>
    </row>
    <row r="8" spans="1:12">
      <c r="A8" t="s">
        <v>121</v>
      </c>
      <c r="B8" s="5">
        <v>184</v>
      </c>
      <c r="C8" s="5">
        <v>63815</v>
      </c>
      <c r="D8" s="5">
        <v>60</v>
      </c>
      <c r="E8" s="5">
        <v>52</v>
      </c>
      <c r="F8" s="5">
        <v>33</v>
      </c>
      <c r="G8" s="5">
        <v>2</v>
      </c>
      <c r="H8" s="5">
        <v>38</v>
      </c>
      <c r="I8" s="5">
        <v>209</v>
      </c>
      <c r="J8" s="5">
        <v>0</v>
      </c>
      <c r="K8" s="5">
        <v>64393</v>
      </c>
      <c r="L8" s="5"/>
    </row>
    <row r="9" spans="1:12">
      <c r="A9" t="s">
        <v>122</v>
      </c>
      <c r="B9" s="5">
        <v>1951</v>
      </c>
      <c r="C9" s="5">
        <v>187089</v>
      </c>
      <c r="D9" s="5">
        <v>3933</v>
      </c>
      <c r="E9" s="5">
        <v>29528</v>
      </c>
      <c r="F9" s="5">
        <v>50</v>
      </c>
      <c r="G9" s="5">
        <v>10</v>
      </c>
      <c r="H9" s="5">
        <v>175</v>
      </c>
      <c r="I9" s="5">
        <v>511</v>
      </c>
      <c r="J9" s="5">
        <v>0</v>
      </c>
      <c r="K9" s="5">
        <v>223248</v>
      </c>
      <c r="L9" s="5"/>
    </row>
    <row r="10" spans="1:12">
      <c r="A10" t="s">
        <v>123</v>
      </c>
      <c r="B10" s="5">
        <v>7227</v>
      </c>
      <c r="C10" s="5">
        <v>253103</v>
      </c>
      <c r="D10" s="5">
        <v>5720</v>
      </c>
      <c r="E10" s="5">
        <v>10769</v>
      </c>
      <c r="F10" s="5">
        <v>9</v>
      </c>
      <c r="G10" s="5">
        <v>37</v>
      </c>
      <c r="H10" s="5">
        <v>155</v>
      </c>
      <c r="I10" s="5">
        <v>2238</v>
      </c>
      <c r="J10" s="5">
        <v>0</v>
      </c>
      <c r="K10" s="5">
        <v>279258</v>
      </c>
      <c r="L10" s="5"/>
    </row>
    <row r="11" spans="1:12">
      <c r="A11" t="s">
        <v>124</v>
      </c>
      <c r="B11" s="5">
        <v>1594</v>
      </c>
      <c r="C11" s="5">
        <v>162814</v>
      </c>
      <c r="D11" s="5">
        <v>4991</v>
      </c>
      <c r="E11" s="5">
        <v>1070</v>
      </c>
      <c r="F11" s="5">
        <v>36</v>
      </c>
      <c r="G11" s="5">
        <v>8</v>
      </c>
      <c r="H11" s="5">
        <v>97</v>
      </c>
      <c r="I11" s="5">
        <v>3304</v>
      </c>
      <c r="J11" s="5">
        <v>0</v>
      </c>
      <c r="K11" s="5">
        <v>173914</v>
      </c>
      <c r="L11" s="5"/>
    </row>
    <row r="12" spans="1:12">
      <c r="A12" t="s">
        <v>125</v>
      </c>
      <c r="B12" s="5">
        <v>2787</v>
      </c>
      <c r="C12" s="5">
        <v>321504</v>
      </c>
      <c r="D12" s="5">
        <v>11107</v>
      </c>
      <c r="E12" s="5">
        <v>963</v>
      </c>
      <c r="F12" s="5">
        <v>7</v>
      </c>
      <c r="G12" s="5">
        <v>0</v>
      </c>
      <c r="H12" s="5">
        <v>66</v>
      </c>
      <c r="I12" s="5">
        <v>3740</v>
      </c>
      <c r="J12" s="5">
        <v>0</v>
      </c>
      <c r="K12" s="5">
        <v>340174</v>
      </c>
      <c r="L12" s="5"/>
    </row>
    <row r="13" spans="1:12">
      <c r="A13" t="s">
        <v>126</v>
      </c>
      <c r="B13" s="5">
        <v>3292</v>
      </c>
      <c r="C13" s="5">
        <v>424128</v>
      </c>
      <c r="D13" s="5">
        <v>35644</v>
      </c>
      <c r="E13" s="5">
        <v>8232</v>
      </c>
      <c r="F13" s="5">
        <v>38</v>
      </c>
      <c r="G13" s="5">
        <v>0</v>
      </c>
      <c r="H13" s="5">
        <v>87</v>
      </c>
      <c r="I13" s="5">
        <v>550</v>
      </c>
      <c r="J13" s="5">
        <v>0</v>
      </c>
      <c r="K13" s="5">
        <v>471971</v>
      </c>
      <c r="L13" s="5"/>
    </row>
    <row r="14" spans="1:12">
      <c r="A14" t="s">
        <v>127</v>
      </c>
      <c r="B14" s="5">
        <v>24693</v>
      </c>
      <c r="C14" s="5">
        <v>330377</v>
      </c>
      <c r="D14" s="5">
        <v>31939</v>
      </c>
      <c r="E14" s="5">
        <v>21559</v>
      </c>
      <c r="F14" s="5">
        <v>217</v>
      </c>
      <c r="G14" s="5">
        <v>0</v>
      </c>
      <c r="H14" s="5">
        <v>117</v>
      </c>
      <c r="I14" s="5">
        <v>1009</v>
      </c>
      <c r="J14" s="5">
        <v>0</v>
      </c>
      <c r="K14" s="5">
        <v>409911</v>
      </c>
      <c r="L14" s="5"/>
    </row>
    <row r="15" spans="1:12">
      <c r="A15" s="24" t="s">
        <v>130</v>
      </c>
      <c r="B15" s="14">
        <f t="shared" ref="B15:K15" si="0">SUM(B6:B14)</f>
        <v>66123</v>
      </c>
      <c r="C15" s="14">
        <f t="shared" si="0"/>
        <v>1770965</v>
      </c>
      <c r="D15" s="14">
        <f t="shared" si="0"/>
        <v>94352</v>
      </c>
      <c r="E15" s="14">
        <f t="shared" si="0"/>
        <v>76389</v>
      </c>
      <c r="F15" s="14">
        <f t="shared" si="0"/>
        <v>405</v>
      </c>
      <c r="G15" s="14">
        <f t="shared" si="0"/>
        <v>60</v>
      </c>
      <c r="H15" s="14">
        <f t="shared" si="0"/>
        <v>776</v>
      </c>
      <c r="I15" s="14">
        <f t="shared" si="0"/>
        <v>11721</v>
      </c>
      <c r="J15" s="14">
        <f t="shared" si="0"/>
        <v>0</v>
      </c>
      <c r="K15" s="14">
        <f t="shared" si="0"/>
        <v>2020792</v>
      </c>
      <c r="L15" s="5"/>
    </row>
    <row r="16" spans="1:12">
      <c r="A16" s="24" t="s">
        <v>131</v>
      </c>
      <c r="B16" s="25">
        <f t="shared" ref="B16" si="1">100*B15/$K15</f>
        <v>3.2721329063060423</v>
      </c>
      <c r="C16" s="25">
        <f t="shared" ref="C16:K18" si="2">100*C15/$K15</f>
        <v>87.637173939722643</v>
      </c>
      <c r="D16" s="25">
        <f t="shared" ref="D16" si="3">100*D15/$K15</f>
        <v>4.6690604475868867</v>
      </c>
      <c r="E16" s="25">
        <f t="shared" ref="E16" si="4">100*E15/$K15</f>
        <v>3.7801515445429317</v>
      </c>
      <c r="F16" s="25">
        <f t="shared" ref="F16" si="5">100*F15/$K15</f>
        <v>2.0041647037399198E-2</v>
      </c>
      <c r="G16" s="25">
        <f t="shared" ref="G16" si="6">100*G15/$K15</f>
        <v>2.9691328944295107E-3</v>
      </c>
      <c r="H16" s="25">
        <f t="shared" ref="H16" si="7">100*H15/$K15</f>
        <v>3.8400785434621672E-2</v>
      </c>
      <c r="I16" s="25">
        <f t="shared" ref="I16" si="8">100*I15/$K15</f>
        <v>0.58002011092680494</v>
      </c>
      <c r="J16" s="25">
        <f t="shared" ref="J16" si="9">100*J15/$K15</f>
        <v>0</v>
      </c>
      <c r="K16" s="25">
        <f t="shared" ref="K16" si="10">100*K15/$K15</f>
        <v>100</v>
      </c>
      <c r="L16" s="5"/>
    </row>
    <row r="17" spans="1:16">
      <c r="A17" s="19" t="s">
        <v>128</v>
      </c>
      <c r="B17" s="19">
        <f t="shared" ref="B17:K17" si="11">SUM(B11:B14)</f>
        <v>32366</v>
      </c>
      <c r="C17" s="19">
        <f t="shared" si="11"/>
        <v>1238823</v>
      </c>
      <c r="D17" s="19">
        <f t="shared" si="11"/>
        <v>83681</v>
      </c>
      <c r="E17" s="19">
        <f t="shared" si="11"/>
        <v>31824</v>
      </c>
      <c r="F17" s="19">
        <f t="shared" si="11"/>
        <v>298</v>
      </c>
      <c r="G17" s="19">
        <f t="shared" si="11"/>
        <v>8</v>
      </c>
      <c r="H17" s="19">
        <f t="shared" si="11"/>
        <v>367</v>
      </c>
      <c r="I17" s="19">
        <f t="shared" si="11"/>
        <v>8603</v>
      </c>
      <c r="J17" s="19">
        <f t="shared" si="11"/>
        <v>0</v>
      </c>
      <c r="K17" s="19">
        <f t="shared" si="11"/>
        <v>1395970</v>
      </c>
    </row>
    <row r="18" spans="1:16">
      <c r="A18" s="26" t="s">
        <v>129</v>
      </c>
      <c r="B18" s="27">
        <f>100*B17/$K17</f>
        <v>2.3185312005272318</v>
      </c>
      <c r="C18" s="27">
        <f t="shared" si="2"/>
        <v>88.742809659233359</v>
      </c>
      <c r="D18" s="27">
        <f t="shared" si="2"/>
        <v>5.9944697951961716</v>
      </c>
      <c r="E18" s="27">
        <f t="shared" si="2"/>
        <v>2.2797051512568323</v>
      </c>
      <c r="F18" s="27">
        <f t="shared" si="2"/>
        <v>2.134716362099472E-2</v>
      </c>
      <c r="G18" s="27">
        <f t="shared" si="2"/>
        <v>5.7307821801328112E-4</v>
      </c>
      <c r="H18" s="27">
        <f t="shared" si="2"/>
        <v>2.628996325135927E-2</v>
      </c>
      <c r="I18" s="27">
        <f t="shared" si="2"/>
        <v>0.61627398869603212</v>
      </c>
      <c r="J18" s="27">
        <f t="shared" si="2"/>
        <v>0</v>
      </c>
      <c r="K18" s="27">
        <f t="shared" si="2"/>
        <v>100</v>
      </c>
    </row>
    <row r="21" spans="1:16">
      <c r="A21" t="s">
        <v>150</v>
      </c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6">
      <c r="A22" t="s">
        <v>151</v>
      </c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6"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6">
      <c r="A24" t="s">
        <v>118</v>
      </c>
      <c r="B24" s="5" t="s">
        <v>152</v>
      </c>
      <c r="C24" s="5" t="s">
        <v>110</v>
      </c>
      <c r="D24" s="5" t="s">
        <v>111</v>
      </c>
      <c r="E24" s="5" t="s">
        <v>112</v>
      </c>
      <c r="F24" s="5" t="s">
        <v>153</v>
      </c>
      <c r="G24" s="5" t="s">
        <v>154</v>
      </c>
      <c r="H24" s="5" t="s">
        <v>155</v>
      </c>
      <c r="I24" s="5" t="s">
        <v>80</v>
      </c>
      <c r="J24" s="5"/>
      <c r="K24" s="5"/>
    </row>
    <row r="25" spans="1:16">
      <c r="A25" s="23" t="s">
        <v>124</v>
      </c>
      <c r="B25" s="5"/>
      <c r="C25" s="5">
        <v>258858</v>
      </c>
      <c r="D25" s="5">
        <v>6456</v>
      </c>
      <c r="E25" s="5">
        <v>1978</v>
      </c>
      <c r="F25" s="5">
        <v>9</v>
      </c>
      <c r="G25" s="5"/>
      <c r="H25" s="5"/>
      <c r="I25" s="5">
        <f>SUM(B25:H25)</f>
        <v>267301</v>
      </c>
      <c r="J25" s="5"/>
      <c r="K25" s="5"/>
      <c r="L25" s="5"/>
      <c r="M25" s="5"/>
      <c r="N25" s="5"/>
      <c r="O25" s="5"/>
      <c r="P25" s="5"/>
    </row>
    <row r="26" spans="1:16">
      <c r="A26" t="s">
        <v>125</v>
      </c>
      <c r="B26" s="5">
        <v>12995</v>
      </c>
      <c r="C26" s="5">
        <v>678735</v>
      </c>
      <c r="D26" s="5">
        <v>19739</v>
      </c>
      <c r="E26" s="5">
        <v>1861</v>
      </c>
      <c r="F26" s="5">
        <v>18</v>
      </c>
      <c r="G26" s="5">
        <v>527</v>
      </c>
      <c r="H26" s="5"/>
      <c r="I26" s="5">
        <f t="shared" ref="I26:I29" si="12">SUM(B26:H26)</f>
        <v>713875</v>
      </c>
      <c r="J26" s="5"/>
      <c r="K26" s="5"/>
      <c r="L26" s="5"/>
      <c r="M26" s="5"/>
      <c r="N26" s="5"/>
      <c r="O26" s="5"/>
      <c r="P26" s="5"/>
    </row>
    <row r="27" spans="1:16">
      <c r="A27" t="s">
        <v>126</v>
      </c>
      <c r="B27" s="5">
        <v>26337</v>
      </c>
      <c r="C27" s="5">
        <v>938571</v>
      </c>
      <c r="D27" s="5">
        <v>64754</v>
      </c>
      <c r="E27" s="5">
        <v>15360</v>
      </c>
      <c r="F27" s="5"/>
      <c r="G27" s="5">
        <v>2231</v>
      </c>
      <c r="H27" s="5"/>
      <c r="I27" s="5">
        <f t="shared" si="12"/>
        <v>1047253</v>
      </c>
      <c r="J27" s="5"/>
      <c r="K27" s="5"/>
      <c r="L27" s="5"/>
      <c r="M27" s="5"/>
      <c r="N27" s="5"/>
      <c r="O27" s="5"/>
      <c r="P27" s="5"/>
    </row>
    <row r="28" spans="1:16">
      <c r="A28" t="s">
        <v>127</v>
      </c>
      <c r="B28" s="5">
        <v>58290</v>
      </c>
      <c r="C28" s="5">
        <v>894003</v>
      </c>
      <c r="D28" s="5">
        <v>55308</v>
      </c>
      <c r="E28" s="5">
        <v>35055</v>
      </c>
      <c r="F28" s="5"/>
      <c r="G28" s="5">
        <v>5649</v>
      </c>
      <c r="H28" s="5">
        <v>404</v>
      </c>
      <c r="I28" s="5">
        <f t="shared" si="12"/>
        <v>1048709</v>
      </c>
      <c r="J28" s="5"/>
      <c r="K28" s="5"/>
      <c r="L28" s="5"/>
      <c r="M28" s="5"/>
      <c r="N28" s="5"/>
      <c r="O28" s="5"/>
      <c r="P28" s="5"/>
    </row>
    <row r="29" spans="1:16">
      <c r="A29" s="29" t="s">
        <v>128</v>
      </c>
      <c r="B29" s="14">
        <f>SUM(B25:B28)</f>
        <v>97622</v>
      </c>
      <c r="C29" s="14">
        <f t="shared" ref="C29:H29" si="13">SUM(C25:C28)</f>
        <v>2770167</v>
      </c>
      <c r="D29" s="14">
        <f t="shared" si="13"/>
        <v>146257</v>
      </c>
      <c r="E29" s="14">
        <f t="shared" si="13"/>
        <v>54254</v>
      </c>
      <c r="F29" s="14">
        <f t="shared" si="13"/>
        <v>27</v>
      </c>
      <c r="G29" s="14">
        <f t="shared" si="13"/>
        <v>8407</v>
      </c>
      <c r="H29" s="14">
        <f t="shared" si="13"/>
        <v>404</v>
      </c>
      <c r="I29" s="14">
        <f t="shared" si="12"/>
        <v>3077138</v>
      </c>
      <c r="J29" s="5"/>
      <c r="K29" s="5"/>
      <c r="L29" s="5"/>
      <c r="M29" s="5"/>
      <c r="N29" s="5"/>
      <c r="O29" s="5"/>
      <c r="P29" s="5"/>
    </row>
    <row r="30" spans="1:16">
      <c r="A30" s="24" t="s">
        <v>88</v>
      </c>
      <c r="B30" s="25">
        <f>100*B29/$I29</f>
        <v>3.1724934013359167</v>
      </c>
      <c r="C30" s="25">
        <f t="shared" ref="C30:I30" si="14">100*C29/$I29</f>
        <v>90.024139313868929</v>
      </c>
      <c r="D30" s="25">
        <f t="shared" si="14"/>
        <v>4.7530205015179687</v>
      </c>
      <c r="E30" s="25">
        <f t="shared" si="14"/>
        <v>1.76313184524061</v>
      </c>
      <c r="F30" s="25">
        <f t="shared" si="14"/>
        <v>8.7743871090604326E-4</v>
      </c>
      <c r="G30" s="25">
        <f t="shared" si="14"/>
        <v>0.27320841639211502</v>
      </c>
      <c r="H30" s="25">
        <f t="shared" si="14"/>
        <v>1.3129082933557091E-2</v>
      </c>
      <c r="I30" s="25">
        <f t="shared" si="14"/>
        <v>100</v>
      </c>
      <c r="J30" s="5"/>
      <c r="K30" s="5"/>
      <c r="L30" s="5"/>
      <c r="M30" s="5"/>
      <c r="N30" s="5"/>
      <c r="O30" s="5"/>
      <c r="P30" s="5"/>
    </row>
    <row r="31" spans="1:16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06FF2-5C72-4314-9474-BB1C48673607}">
  <dimension ref="A1:J37"/>
  <sheetViews>
    <sheetView workbookViewId="0">
      <selection activeCell="J15" sqref="J15:J36"/>
    </sheetView>
  </sheetViews>
  <sheetFormatPr defaultRowHeight="14.4"/>
  <cols>
    <col min="2" max="2" width="12.68359375" customWidth="1"/>
    <col min="3" max="3" width="18.83984375" customWidth="1"/>
    <col min="4" max="4" width="13.83984375" customWidth="1"/>
    <col min="5" max="5" width="16.83984375" customWidth="1"/>
    <col min="7" max="7" width="13.26171875" customWidth="1"/>
    <col min="8" max="8" width="16.41796875" customWidth="1"/>
  </cols>
  <sheetData>
    <row r="1" spans="1:10">
      <c r="A1" t="s">
        <v>166</v>
      </c>
    </row>
    <row r="3" spans="1:10">
      <c r="A3" t="s">
        <v>165</v>
      </c>
    </row>
    <row r="4" spans="1:10">
      <c r="A4" t="s">
        <v>162</v>
      </c>
    </row>
    <row r="5" spans="1:10">
      <c r="B5" t="s">
        <v>163</v>
      </c>
    </row>
    <row r="6" spans="1:10">
      <c r="B6" t="s">
        <v>164</v>
      </c>
    </row>
    <row r="8" spans="1:10">
      <c r="B8" t="s">
        <v>1</v>
      </c>
      <c r="C8" t="s">
        <v>159</v>
      </c>
    </row>
    <row r="10" spans="1:10">
      <c r="B10" s="1">
        <v>1908</v>
      </c>
      <c r="C10" s="1" t="s">
        <v>160</v>
      </c>
    </row>
    <row r="11" spans="1:10">
      <c r="B11" s="1">
        <v>1917</v>
      </c>
      <c r="C11" s="1" t="s">
        <v>161</v>
      </c>
    </row>
    <row r="12" spans="1:10">
      <c r="B12" s="1">
        <v>1918</v>
      </c>
      <c r="C12" s="1">
        <v>66</v>
      </c>
    </row>
    <row r="14" spans="1:10">
      <c r="B14" s="38" t="s">
        <v>167</v>
      </c>
      <c r="C14" s="38"/>
      <c r="D14" s="38" t="s">
        <v>170</v>
      </c>
      <c r="E14" s="38"/>
      <c r="G14" s="38" t="s">
        <v>171</v>
      </c>
      <c r="H14" s="38"/>
    </row>
    <row r="15" spans="1:10">
      <c r="A15" s="16" t="s">
        <v>19</v>
      </c>
      <c r="B15" s="16" t="s">
        <v>168</v>
      </c>
      <c r="C15" s="16" t="s">
        <v>169</v>
      </c>
      <c r="D15" s="16" t="s">
        <v>168</v>
      </c>
      <c r="E15" s="16" t="s">
        <v>169</v>
      </c>
      <c r="G15" s="16" t="s">
        <v>168</v>
      </c>
      <c r="H15" s="16" t="s">
        <v>169</v>
      </c>
      <c r="J15" s="16" t="s">
        <v>172</v>
      </c>
    </row>
    <row r="16" spans="1:10">
      <c r="A16" s="9">
        <v>1896</v>
      </c>
      <c r="B16" s="31">
        <v>5185</v>
      </c>
      <c r="C16" s="5">
        <v>33</v>
      </c>
      <c r="D16" s="5">
        <v>894</v>
      </c>
      <c r="E16" s="5">
        <v>0</v>
      </c>
      <c r="F16" s="5"/>
      <c r="G16" s="5">
        <f>B16-D16</f>
        <v>4291</v>
      </c>
      <c r="H16" s="5">
        <f>C16-E16</f>
        <v>33</v>
      </c>
      <c r="J16" s="28">
        <f>100*H16/G16</f>
        <v>0.76905150314611981</v>
      </c>
    </row>
    <row r="17" spans="1:10">
      <c r="A17" s="9">
        <f>A16+1</f>
        <v>1897</v>
      </c>
      <c r="B17" s="31">
        <v>1916</v>
      </c>
      <c r="C17" s="5">
        <v>18</v>
      </c>
      <c r="D17" s="5">
        <v>693</v>
      </c>
      <c r="E17" s="5">
        <v>4</v>
      </c>
      <c r="F17" s="5"/>
      <c r="G17" s="5">
        <f t="shared" ref="G17:G36" si="0">B17-D17</f>
        <v>1223</v>
      </c>
      <c r="H17" s="5">
        <f t="shared" ref="H17:H36" si="1">C17-E17</f>
        <v>14</v>
      </c>
      <c r="J17" s="28">
        <f t="shared" ref="J17:J37" si="2">100*H17/G17</f>
        <v>1.1447260834014719</v>
      </c>
    </row>
    <row r="18" spans="1:10">
      <c r="A18" s="9">
        <f t="shared" ref="A18:A36" si="3">A17+1</f>
        <v>1898</v>
      </c>
      <c r="B18" s="31">
        <v>3467</v>
      </c>
      <c r="C18" s="5">
        <v>17</v>
      </c>
      <c r="D18" s="5">
        <v>572</v>
      </c>
      <c r="E18" s="5">
        <v>16</v>
      </c>
      <c r="F18" s="5"/>
      <c r="G18" s="5">
        <f t="shared" si="0"/>
        <v>2895</v>
      </c>
      <c r="H18" s="5">
        <f t="shared" si="1"/>
        <v>1</v>
      </c>
      <c r="J18" s="28">
        <f t="shared" si="2"/>
        <v>3.4542314335060449E-2</v>
      </c>
    </row>
    <row r="19" spans="1:10">
      <c r="A19" s="9">
        <f t="shared" si="3"/>
        <v>1899</v>
      </c>
      <c r="B19" s="31">
        <v>12075</v>
      </c>
      <c r="C19" s="5">
        <v>141</v>
      </c>
      <c r="D19" s="5">
        <v>312</v>
      </c>
      <c r="E19" s="5">
        <v>15</v>
      </c>
      <c r="F19" s="5"/>
      <c r="G19" s="5">
        <f t="shared" si="0"/>
        <v>11763</v>
      </c>
      <c r="H19" s="5">
        <f t="shared" si="1"/>
        <v>126</v>
      </c>
      <c r="J19" s="28">
        <f t="shared" si="2"/>
        <v>1.0711553175210407</v>
      </c>
    </row>
    <row r="20" spans="1:10">
      <c r="A20" s="9">
        <f t="shared" si="3"/>
        <v>1900</v>
      </c>
      <c r="B20" s="31">
        <v>10397</v>
      </c>
      <c r="C20" s="5">
        <v>236</v>
      </c>
      <c r="D20" s="5">
        <v>1043</v>
      </c>
      <c r="E20" s="5">
        <v>18</v>
      </c>
      <c r="F20" s="5"/>
      <c r="G20" s="5">
        <f t="shared" si="0"/>
        <v>9354</v>
      </c>
      <c r="H20" s="5">
        <f t="shared" si="1"/>
        <v>218</v>
      </c>
      <c r="J20" s="28">
        <f t="shared" si="2"/>
        <v>2.3305537737866153</v>
      </c>
    </row>
    <row r="21" spans="1:10">
      <c r="A21" s="9">
        <f t="shared" si="3"/>
        <v>1901</v>
      </c>
      <c r="B21" s="31">
        <v>12561</v>
      </c>
      <c r="C21" s="5">
        <v>627</v>
      </c>
      <c r="D21" s="5">
        <v>1148</v>
      </c>
      <c r="E21" s="5">
        <v>10</v>
      </c>
      <c r="F21" s="5"/>
      <c r="G21" s="5">
        <f t="shared" si="0"/>
        <v>11413</v>
      </c>
      <c r="H21" s="5">
        <f t="shared" si="1"/>
        <v>617</v>
      </c>
      <c r="J21" s="28">
        <f t="shared" si="2"/>
        <v>5.4061158328222199</v>
      </c>
    </row>
    <row r="22" spans="1:10">
      <c r="A22" s="9">
        <f t="shared" si="3"/>
        <v>1902</v>
      </c>
      <c r="B22" s="31">
        <v>23152</v>
      </c>
      <c r="C22" s="5">
        <v>1623</v>
      </c>
      <c r="D22" s="5">
        <v>901</v>
      </c>
      <c r="E22" s="5">
        <v>26</v>
      </c>
      <c r="F22" s="5"/>
      <c r="G22" s="5">
        <f t="shared" si="0"/>
        <v>22251</v>
      </c>
      <c r="H22" s="5">
        <f t="shared" si="1"/>
        <v>1597</v>
      </c>
      <c r="J22" s="28">
        <f t="shared" si="2"/>
        <v>7.1772055188530857</v>
      </c>
    </row>
    <row r="23" spans="1:10">
      <c r="A23" s="9">
        <f t="shared" si="3"/>
        <v>1903</v>
      </c>
      <c r="B23" s="31">
        <v>16964</v>
      </c>
      <c r="C23" s="5">
        <v>881</v>
      </c>
      <c r="D23" s="5">
        <v>1740</v>
      </c>
      <c r="E23" s="5">
        <v>33</v>
      </c>
      <c r="F23" s="5"/>
      <c r="G23" s="5">
        <f t="shared" si="0"/>
        <v>15224</v>
      </c>
      <c r="H23" s="5">
        <f t="shared" si="1"/>
        <v>848</v>
      </c>
      <c r="J23" s="28">
        <f t="shared" si="2"/>
        <v>5.5701523909616393</v>
      </c>
    </row>
    <row r="24" spans="1:10">
      <c r="A24" s="9">
        <f t="shared" si="3"/>
        <v>1904</v>
      </c>
      <c r="B24" s="31">
        <v>10952</v>
      </c>
      <c r="C24" s="5">
        <v>667</v>
      </c>
      <c r="D24" s="5">
        <v>1764</v>
      </c>
      <c r="E24" s="5">
        <v>20</v>
      </c>
      <c r="F24" s="5"/>
      <c r="G24" s="5">
        <f t="shared" si="0"/>
        <v>9188</v>
      </c>
      <c r="H24" s="5">
        <f t="shared" si="1"/>
        <v>647</v>
      </c>
      <c r="J24" s="28">
        <f t="shared" si="2"/>
        <v>7.0417936438833264</v>
      </c>
    </row>
    <row r="25" spans="1:10">
      <c r="A25" s="9">
        <f t="shared" si="3"/>
        <v>1905</v>
      </c>
      <c r="B25" s="31">
        <v>17427</v>
      </c>
      <c r="C25" s="5">
        <v>944</v>
      </c>
      <c r="D25" s="5">
        <v>1259</v>
      </c>
      <c r="E25" s="5">
        <v>5</v>
      </c>
      <c r="F25" s="5"/>
      <c r="G25" s="5">
        <f t="shared" si="0"/>
        <v>16168</v>
      </c>
      <c r="H25" s="5">
        <f t="shared" si="1"/>
        <v>939</v>
      </c>
      <c r="J25" s="28">
        <f t="shared" si="2"/>
        <v>5.8077684314695697</v>
      </c>
    </row>
    <row r="26" spans="1:10">
      <c r="A26" s="9">
        <f t="shared" si="3"/>
        <v>1906</v>
      </c>
      <c r="B26" s="31">
        <v>17517</v>
      </c>
      <c r="C26" s="5">
        <v>950</v>
      </c>
      <c r="D26" s="5">
        <v>1602</v>
      </c>
      <c r="E26" s="5">
        <v>21</v>
      </c>
      <c r="F26" s="5"/>
      <c r="G26" s="5">
        <f t="shared" si="0"/>
        <v>15915</v>
      </c>
      <c r="H26" s="5">
        <f t="shared" si="1"/>
        <v>929</v>
      </c>
      <c r="J26" s="28">
        <f t="shared" si="2"/>
        <v>5.8372604461200126</v>
      </c>
    </row>
    <row r="27" spans="1:10">
      <c r="A27" s="9">
        <f t="shared" si="3"/>
        <v>1907</v>
      </c>
      <c r="B27" s="18">
        <v>16296</v>
      </c>
      <c r="C27" s="5">
        <v>1077</v>
      </c>
      <c r="D27" s="5">
        <v>3783</v>
      </c>
      <c r="E27" s="5">
        <v>56</v>
      </c>
      <c r="F27" s="5"/>
      <c r="G27" s="5">
        <f t="shared" si="0"/>
        <v>12513</v>
      </c>
      <c r="H27" s="5">
        <f t="shared" si="1"/>
        <v>1021</v>
      </c>
      <c r="J27" s="28">
        <f t="shared" si="2"/>
        <v>8.159514105330457</v>
      </c>
    </row>
    <row r="28" spans="1:10">
      <c r="A28" s="9">
        <f t="shared" si="3"/>
        <v>1908</v>
      </c>
      <c r="B28" s="5">
        <v>5812</v>
      </c>
      <c r="C28" s="5">
        <v>425</v>
      </c>
      <c r="D28" s="5">
        <v>3183</v>
      </c>
      <c r="E28" s="5">
        <v>65</v>
      </c>
      <c r="F28" s="5"/>
      <c r="G28" s="5">
        <f t="shared" si="0"/>
        <v>2629</v>
      </c>
      <c r="H28" s="5">
        <f t="shared" si="1"/>
        <v>360</v>
      </c>
      <c r="J28" s="28">
        <f t="shared" si="2"/>
        <v>13.693419551160137</v>
      </c>
    </row>
    <row r="29" spans="1:10">
      <c r="A29" s="9">
        <f t="shared" si="3"/>
        <v>1909</v>
      </c>
      <c r="B29" s="5">
        <v>19144</v>
      </c>
      <c r="C29" s="5">
        <v>1627</v>
      </c>
      <c r="D29" s="5">
        <v>1601</v>
      </c>
      <c r="E29" s="5">
        <v>23</v>
      </c>
      <c r="F29" s="5"/>
      <c r="G29" s="5">
        <f t="shared" si="0"/>
        <v>17543</v>
      </c>
      <c r="H29" s="5">
        <f t="shared" si="1"/>
        <v>1604</v>
      </c>
      <c r="J29" s="28">
        <f t="shared" si="2"/>
        <v>9.1432480191529386</v>
      </c>
    </row>
    <row r="30" spans="1:10">
      <c r="A30" s="9">
        <f t="shared" si="3"/>
        <v>1910</v>
      </c>
      <c r="B30" s="5">
        <v>19007</v>
      </c>
      <c r="C30" s="5">
        <v>2014</v>
      </c>
      <c r="D30" s="5">
        <v>1641</v>
      </c>
      <c r="E30" s="5">
        <v>27</v>
      </c>
      <c r="F30" s="5"/>
      <c r="G30" s="5">
        <f t="shared" si="0"/>
        <v>17366</v>
      </c>
      <c r="H30" s="5">
        <f t="shared" si="1"/>
        <v>1987</v>
      </c>
      <c r="J30" s="28">
        <f t="shared" si="2"/>
        <v>11.441897961534032</v>
      </c>
    </row>
    <row r="31" spans="1:10">
      <c r="A31" s="9">
        <f t="shared" si="3"/>
        <v>1911</v>
      </c>
      <c r="B31" s="5">
        <v>9372</v>
      </c>
      <c r="C31" s="5">
        <v>965</v>
      </c>
      <c r="D31" s="5">
        <v>2423</v>
      </c>
      <c r="E31" s="5">
        <v>60</v>
      </c>
      <c r="F31" s="5"/>
      <c r="G31" s="5">
        <f t="shared" si="0"/>
        <v>6949</v>
      </c>
      <c r="H31" s="5">
        <f t="shared" si="1"/>
        <v>905</v>
      </c>
      <c r="J31" s="28">
        <f t="shared" si="2"/>
        <v>13.023456612462224</v>
      </c>
    </row>
    <row r="32" spans="1:10">
      <c r="A32" s="9">
        <f t="shared" si="3"/>
        <v>1912</v>
      </c>
      <c r="B32" s="5">
        <v>10724</v>
      </c>
      <c r="C32" s="5">
        <v>1208</v>
      </c>
      <c r="D32" s="5">
        <v>2159</v>
      </c>
      <c r="E32" s="5">
        <v>81</v>
      </c>
      <c r="F32" s="5"/>
      <c r="G32" s="5">
        <f t="shared" si="0"/>
        <v>8565</v>
      </c>
      <c r="H32" s="5">
        <f t="shared" si="1"/>
        <v>1127</v>
      </c>
      <c r="J32" s="28">
        <f t="shared" si="2"/>
        <v>13.15820198482195</v>
      </c>
    </row>
    <row r="33" spans="1:10">
      <c r="A33" s="9">
        <f t="shared" si="3"/>
        <v>1913</v>
      </c>
      <c r="B33" s="5">
        <v>20057</v>
      </c>
      <c r="C33" s="5">
        <v>1783</v>
      </c>
      <c r="D33" s="5">
        <v>2068</v>
      </c>
      <c r="E33" s="5">
        <v>52</v>
      </c>
      <c r="F33" s="5"/>
      <c r="G33" s="5">
        <f t="shared" si="0"/>
        <v>17989</v>
      </c>
      <c r="H33" s="5">
        <f t="shared" si="1"/>
        <v>1731</v>
      </c>
      <c r="J33" s="28">
        <f t="shared" si="2"/>
        <v>9.6225471121240762</v>
      </c>
    </row>
    <row r="34" spans="1:10">
      <c r="A34" s="9">
        <f t="shared" si="3"/>
        <v>1914</v>
      </c>
      <c r="B34" s="5">
        <v>6474</v>
      </c>
      <c r="C34" s="5">
        <v>647</v>
      </c>
      <c r="D34" s="5">
        <v>1840</v>
      </c>
      <c r="E34" s="5">
        <v>52</v>
      </c>
      <c r="F34" s="5"/>
      <c r="G34" s="5">
        <f t="shared" si="0"/>
        <v>4634</v>
      </c>
      <c r="H34" s="5">
        <f t="shared" si="1"/>
        <v>595</v>
      </c>
      <c r="J34" s="28">
        <f t="shared" si="2"/>
        <v>12.839879154078551</v>
      </c>
    </row>
    <row r="35" spans="1:10">
      <c r="A35" s="9">
        <f t="shared" si="3"/>
        <v>1915</v>
      </c>
      <c r="B35" s="5">
        <v>4041</v>
      </c>
      <c r="C35" s="5">
        <v>238</v>
      </c>
      <c r="D35" s="5">
        <v>478</v>
      </c>
      <c r="E35" s="5">
        <v>31</v>
      </c>
      <c r="F35" s="5"/>
      <c r="G35" s="5">
        <f t="shared" si="0"/>
        <v>3563</v>
      </c>
      <c r="H35" s="5">
        <f t="shared" si="1"/>
        <v>207</v>
      </c>
      <c r="J35" s="28">
        <f t="shared" si="2"/>
        <v>5.8097109177659272</v>
      </c>
    </row>
    <row r="36" spans="1:10">
      <c r="A36" s="9">
        <f t="shared" si="3"/>
        <v>1916</v>
      </c>
      <c r="B36" s="5">
        <v>5325</v>
      </c>
      <c r="C36" s="5">
        <v>296</v>
      </c>
      <c r="D36" s="5">
        <v>221</v>
      </c>
      <c r="E36" s="5">
        <v>6</v>
      </c>
      <c r="F36" s="5"/>
      <c r="G36" s="5">
        <f t="shared" si="0"/>
        <v>5104</v>
      </c>
      <c r="H36" s="5">
        <f t="shared" si="1"/>
        <v>290</v>
      </c>
      <c r="J36" s="28">
        <f t="shared" si="2"/>
        <v>5.6818181818181817</v>
      </c>
    </row>
    <row r="37" spans="1:10">
      <c r="A37" s="9" t="s">
        <v>80</v>
      </c>
      <c r="B37" s="5">
        <f>SUM(B16:B36)</f>
        <v>247865</v>
      </c>
      <c r="C37" s="5">
        <f>SUM(C16:C36)</f>
        <v>16417</v>
      </c>
      <c r="D37" s="5">
        <f>SUM(D16:D36)</f>
        <v>31325</v>
      </c>
      <c r="E37" s="5">
        <f>SUM(E16:E36)</f>
        <v>621</v>
      </c>
      <c r="F37" s="5"/>
      <c r="G37" s="5">
        <f>SUM(G16:G36)</f>
        <v>216540</v>
      </c>
      <c r="H37" s="5">
        <f>SUM(H16:H36)</f>
        <v>15796</v>
      </c>
      <c r="J37" s="28">
        <f t="shared" si="2"/>
        <v>7.2947261475939777</v>
      </c>
    </row>
  </sheetData>
  <mergeCells count="3">
    <mergeCell ref="B14:C14"/>
    <mergeCell ref="D14:E14"/>
    <mergeCell ref="G14:H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A41B-E56C-436F-BC19-85A66CBD0B6E}">
  <dimension ref="A1:R26"/>
  <sheetViews>
    <sheetView tabSelected="1" workbookViewId="0">
      <selection activeCell="O38" sqref="O38"/>
    </sheetView>
  </sheetViews>
  <sheetFormatPr defaultRowHeight="14.4"/>
  <cols>
    <col min="11" max="11" width="13.578125" customWidth="1"/>
    <col min="15" max="15" width="26.68359375" customWidth="1"/>
    <col min="16" max="16" width="19.83984375" customWidth="1"/>
  </cols>
  <sheetData>
    <row r="1" spans="1:18">
      <c r="A1" s="11" t="s">
        <v>19</v>
      </c>
      <c r="B1" s="11" t="s">
        <v>70</v>
      </c>
      <c r="C1" s="11" t="s">
        <v>71</v>
      </c>
      <c r="D1" s="11" t="s">
        <v>72</v>
      </c>
      <c r="E1" s="11" t="s">
        <v>73</v>
      </c>
      <c r="F1" s="11" t="s">
        <v>74</v>
      </c>
      <c r="G1" s="11" t="s">
        <v>75</v>
      </c>
      <c r="H1" s="11" t="s">
        <v>76</v>
      </c>
      <c r="I1" s="11" t="s">
        <v>77</v>
      </c>
      <c r="J1" s="11" t="s">
        <v>78</v>
      </c>
      <c r="K1" s="11" t="s">
        <v>79</v>
      </c>
      <c r="L1" s="11" t="s">
        <v>80</v>
      </c>
      <c r="M1" s="11" t="s">
        <v>81</v>
      </c>
      <c r="O1" s="16" t="s">
        <v>173</v>
      </c>
      <c r="P1" s="11"/>
    </row>
    <row r="2" spans="1:18">
      <c r="A2">
        <v>1896</v>
      </c>
      <c r="B2" s="5">
        <v>0.18189802405423203</v>
      </c>
      <c r="C2" s="5">
        <v>4204.0906285130268</v>
      </c>
      <c r="D2" s="5">
        <v>3028.8302428162965</v>
      </c>
      <c r="E2" s="5">
        <v>0.47655281751519746</v>
      </c>
      <c r="F2" s="5">
        <v>18713.923598992485</v>
      </c>
      <c r="G2" s="5">
        <v>4151.0306735855238</v>
      </c>
      <c r="H2" s="5">
        <v>8528.3020844550338</v>
      </c>
      <c r="I2" s="5">
        <v>447.23968094628611</v>
      </c>
      <c r="J2" s="5">
        <v>7.1769499095629063</v>
      </c>
      <c r="K2" s="5">
        <v>700.38795977928066</v>
      </c>
      <c r="L2" s="5">
        <v>39813.064880859201</v>
      </c>
      <c r="M2" s="5">
        <v>31.424611020135838</v>
      </c>
      <c r="O2" s="32">
        <v>0.76905150314611981</v>
      </c>
      <c r="P2" s="5"/>
      <c r="R2" s="5"/>
    </row>
    <row r="3" spans="1:18">
      <c r="A3">
        <v>1897</v>
      </c>
      <c r="B3" s="5">
        <v>0.14295199510868473</v>
      </c>
      <c r="C3" s="5">
        <v>3303.9564123273885</v>
      </c>
      <c r="D3" s="5">
        <v>2380.3300135191216</v>
      </c>
      <c r="E3" s="5">
        <v>0.37451850503967832</v>
      </c>
      <c r="F3" s="5">
        <v>14707.101568018557</v>
      </c>
      <c r="G3" s="5">
        <v>3262.2570785567154</v>
      </c>
      <c r="H3" s="5">
        <v>6702.3146853916442</v>
      </c>
      <c r="I3" s="5">
        <v>351.48157884321853</v>
      </c>
      <c r="J3" s="5">
        <v>5.640299358398897</v>
      </c>
      <c r="K3" s="5">
        <v>550.42849817158299</v>
      </c>
      <c r="L3" s="5">
        <v>31288.72391936199</v>
      </c>
      <c r="M3" s="5">
        <v>24.696314675212871</v>
      </c>
      <c r="O3" s="32">
        <v>1.1447260834014719</v>
      </c>
      <c r="P3" s="5"/>
      <c r="R3" s="5"/>
    </row>
    <row r="4" spans="1:18">
      <c r="A4">
        <v>1898</v>
      </c>
      <c r="B4" s="5">
        <v>7.6540842007987775E-2</v>
      </c>
      <c r="C4" s="5">
        <v>4341.5672836010881</v>
      </c>
      <c r="D4" s="5">
        <v>4148.4623272486588</v>
      </c>
      <c r="E4" s="5">
        <v>0.65904269231144808</v>
      </c>
      <c r="F4" s="5">
        <v>21126.852872643347</v>
      </c>
      <c r="G4" s="5">
        <v>4905.1904689559824</v>
      </c>
      <c r="H4" s="5">
        <v>10009.209111502594</v>
      </c>
      <c r="I4" s="5">
        <v>803.40062170431111</v>
      </c>
      <c r="J4" s="5">
        <v>17.672664423436927</v>
      </c>
      <c r="K4" s="5">
        <v>819.84169262173589</v>
      </c>
      <c r="L4" s="5">
        <v>46247.924446079545</v>
      </c>
      <c r="M4" s="5">
        <v>74.991819844067422</v>
      </c>
      <c r="O4" s="32">
        <v>3.4542314335060449E-2</v>
      </c>
      <c r="P4" s="5"/>
      <c r="R4" s="5"/>
    </row>
    <row r="5" spans="1:18">
      <c r="A5">
        <v>1899</v>
      </c>
      <c r="B5" s="5">
        <v>0.52503819001520269</v>
      </c>
      <c r="C5" s="5">
        <v>7895.8083423829221</v>
      </c>
      <c r="D5" s="5">
        <v>5729.7701571252255</v>
      </c>
      <c r="E5" s="5">
        <v>1.3755423130942093</v>
      </c>
      <c r="F5" s="5">
        <v>33457.292994750533</v>
      </c>
      <c r="G5" s="5">
        <v>7914.673289585915</v>
      </c>
      <c r="H5" s="5">
        <v>15730.580934496935</v>
      </c>
      <c r="I5" s="5">
        <v>1047.7449117982842</v>
      </c>
      <c r="J5" s="5">
        <v>14.652676757362466</v>
      </c>
      <c r="K5" s="5">
        <v>1489.7583510908244</v>
      </c>
      <c r="L5" s="5">
        <v>73368.435776257713</v>
      </c>
      <c r="M5" s="5">
        <v>86.253537766598839</v>
      </c>
      <c r="O5" s="32">
        <v>1.0711553175210407</v>
      </c>
      <c r="P5" s="5"/>
      <c r="R5" s="5"/>
    </row>
    <row r="6" spans="1:18">
      <c r="A6">
        <v>1900</v>
      </c>
      <c r="B6" s="5">
        <v>0.52503819001520269</v>
      </c>
      <c r="C6" s="5">
        <v>9562.3373024355169</v>
      </c>
      <c r="D6" s="5">
        <v>5868.5830755796196</v>
      </c>
      <c r="E6" s="5">
        <v>0.91702820872947277</v>
      </c>
      <c r="F6" s="5">
        <v>40764.440903485578</v>
      </c>
      <c r="G6" s="5">
        <v>8823.232516934353</v>
      </c>
      <c r="H6" s="5">
        <v>18195.867548583603</v>
      </c>
      <c r="I6" s="5">
        <v>675.72492539790119</v>
      </c>
      <c r="J6" s="5">
        <v>6.0631765892534339</v>
      </c>
      <c r="K6" s="5">
        <v>1496.5040350212253</v>
      </c>
      <c r="L6" s="5">
        <v>85423.132221160398</v>
      </c>
      <c r="M6" s="5">
        <v>28.936670734600899</v>
      </c>
      <c r="O6" s="32">
        <v>2.3305537737866153</v>
      </c>
      <c r="P6" s="5"/>
      <c r="R6" s="5"/>
    </row>
    <row r="7" spans="1:18">
      <c r="A7">
        <v>1901</v>
      </c>
      <c r="B7" s="5">
        <v>0</v>
      </c>
      <c r="C7" s="5">
        <v>10131.883570304435</v>
      </c>
      <c r="D7" s="5">
        <v>7573.3124933676218</v>
      </c>
      <c r="E7" s="5">
        <v>0</v>
      </c>
      <c r="F7" s="5">
        <v>41220.2846467649</v>
      </c>
      <c r="G7" s="5">
        <v>8674.5004014253554</v>
      </c>
      <c r="H7" s="5">
        <v>22895.966684100626</v>
      </c>
      <c r="I7" s="5">
        <v>813.46885249824265</v>
      </c>
      <c r="J7" s="5">
        <v>6.0631765892534339</v>
      </c>
      <c r="K7" s="5">
        <v>1428.0093981894631</v>
      </c>
      <c r="L7" s="5">
        <v>92750.166916486327</v>
      </c>
      <c r="M7" s="5">
        <v>6.6776932464463616</v>
      </c>
      <c r="O7" s="32">
        <v>5.4061158328222199</v>
      </c>
      <c r="P7" s="5"/>
      <c r="R7" s="5"/>
    </row>
    <row r="8" spans="1:18">
      <c r="A8">
        <v>1902</v>
      </c>
      <c r="B8" s="5">
        <v>0</v>
      </c>
      <c r="C8" s="5">
        <v>13879.234294669761</v>
      </c>
      <c r="D8" s="5">
        <v>10158.436151660611</v>
      </c>
      <c r="E8" s="5">
        <v>0</v>
      </c>
      <c r="F8" s="5">
        <v>46695.322851972509</v>
      </c>
      <c r="G8" s="5">
        <v>11268.074403235973</v>
      </c>
      <c r="H8" s="5">
        <v>30374.16825784824</v>
      </c>
      <c r="I8" s="5">
        <v>1893.8861782718097</v>
      </c>
      <c r="J8" s="5">
        <v>12.126353178506868</v>
      </c>
      <c r="K8" s="5">
        <v>1711.3281232662969</v>
      </c>
      <c r="L8" s="5">
        <v>115998.97607013154</v>
      </c>
      <c r="M8" s="5">
        <v>6.3994560278444297</v>
      </c>
      <c r="O8" s="32">
        <v>7.1772055188530857</v>
      </c>
      <c r="P8" s="5"/>
      <c r="R8" s="5"/>
    </row>
    <row r="9" spans="1:18">
      <c r="A9">
        <v>1903</v>
      </c>
      <c r="B9" s="5">
        <v>8.9256492302584451</v>
      </c>
      <c r="C9" s="5">
        <v>12272.679960285217</v>
      </c>
      <c r="D9" s="5">
        <v>9403.5074336047892</v>
      </c>
      <c r="E9" s="5">
        <v>1.3755423130942093</v>
      </c>
      <c r="F9" s="5">
        <v>68367.280840837935</v>
      </c>
      <c r="G9" s="5">
        <v>12529.987880163239</v>
      </c>
      <c r="H9" s="5">
        <v>29843.705444948089</v>
      </c>
      <c r="I9" s="5">
        <v>2774.1849684467679</v>
      </c>
      <c r="J9" s="5">
        <v>99.537149006910553</v>
      </c>
      <c r="K9" s="5">
        <v>1267.1507813875978</v>
      </c>
      <c r="L9" s="5">
        <v>136610.62770745138</v>
      </c>
      <c r="M9" s="5">
        <v>42.292057227493629</v>
      </c>
      <c r="O9" s="32">
        <v>5.5701523909616393</v>
      </c>
      <c r="P9" s="5"/>
      <c r="R9" s="5"/>
    </row>
    <row r="10" spans="1:18">
      <c r="A10">
        <v>1904</v>
      </c>
      <c r="B10" s="5">
        <v>14.176031130410474</v>
      </c>
      <c r="C10" s="5">
        <v>11377.314094815409</v>
      </c>
      <c r="D10" s="5">
        <v>7394.4573868975376</v>
      </c>
      <c r="E10" s="5">
        <v>3.6681128349178911</v>
      </c>
      <c r="F10" s="5">
        <v>92769.388003523607</v>
      </c>
      <c r="G10" s="5">
        <v>14021.466144071783</v>
      </c>
      <c r="H10" s="5">
        <v>33019.861881626377</v>
      </c>
      <c r="I10" s="5">
        <v>2667.6283455955604</v>
      </c>
      <c r="J10" s="5">
        <v>177.34791523566292</v>
      </c>
      <c r="K10" s="5">
        <v>810.00097041197387</v>
      </c>
      <c r="L10" s="5">
        <v>162316.24283701705</v>
      </c>
      <c r="M10" s="5">
        <v>60.933950873823058</v>
      </c>
      <c r="O10" s="32">
        <v>7.0417936438833264</v>
      </c>
      <c r="P10" s="5"/>
      <c r="R10" s="5"/>
    </row>
    <row r="11" spans="1:18">
      <c r="A11">
        <v>1905</v>
      </c>
      <c r="B11" s="5">
        <v>73.50534660212837</v>
      </c>
      <c r="C11" s="5">
        <v>12816.705110848581</v>
      </c>
      <c r="D11" s="5">
        <v>9076.7631793967539</v>
      </c>
      <c r="E11" s="5">
        <v>9.1702820872947282</v>
      </c>
      <c r="F11" s="5">
        <v>118804.34383225534</v>
      </c>
      <c r="G11" s="5">
        <v>14478.748114114973</v>
      </c>
      <c r="H11" s="5">
        <v>38658.40848957518</v>
      </c>
      <c r="I11" s="5">
        <v>3178.1348139593592</v>
      </c>
      <c r="J11" s="5">
        <v>220.80068079197923</v>
      </c>
      <c r="K11" s="5">
        <v>844.24828882785482</v>
      </c>
      <c r="L11" s="5">
        <v>198230.10920589135</v>
      </c>
      <c r="M11" s="5">
        <v>69.281067431880999</v>
      </c>
      <c r="O11" s="32">
        <v>5.8077684314695697</v>
      </c>
      <c r="P11" s="5"/>
      <c r="R11" s="5"/>
    </row>
    <row r="12" spans="1:18">
      <c r="A12">
        <v>1906</v>
      </c>
      <c r="B12" s="5">
        <v>247.29298749716045</v>
      </c>
      <c r="C12" s="5">
        <v>11812.874496830173</v>
      </c>
      <c r="D12" s="5">
        <v>12684.831267530586</v>
      </c>
      <c r="E12" s="5">
        <v>27.969360366248921</v>
      </c>
      <c r="F12" s="5">
        <v>131111.57898014644</v>
      </c>
      <c r="G12" s="5">
        <v>17786.882931740554</v>
      </c>
      <c r="H12" s="5">
        <v>49374.419354230507</v>
      </c>
      <c r="I12" s="5">
        <v>7933.0848796576684</v>
      </c>
      <c r="J12" s="5">
        <v>206.65326875038789</v>
      </c>
      <c r="K12" s="5">
        <v>1220.9687914025458</v>
      </c>
      <c r="L12" s="5">
        <v>232522.30300109071</v>
      </c>
      <c r="M12" s="5">
        <v>115.74668293840359</v>
      </c>
      <c r="O12" s="32">
        <v>5.8372604461200126</v>
      </c>
      <c r="P12" s="5"/>
      <c r="R12" s="5"/>
    </row>
    <row r="13" spans="1:18">
      <c r="A13">
        <v>1907</v>
      </c>
      <c r="B13" s="5">
        <v>208.95905369406049</v>
      </c>
      <c r="C13" s="5">
        <v>7748.6758658462741</v>
      </c>
      <c r="D13" s="5">
        <v>12617.13890073923</v>
      </c>
      <c r="E13" s="5">
        <v>30.688960598530684</v>
      </c>
      <c r="F13" s="5">
        <v>101555.80139281521</v>
      </c>
      <c r="G13" s="5">
        <v>17098.928165906262</v>
      </c>
      <c r="H13" s="5">
        <v>41411.705252982138</v>
      </c>
      <c r="I13" s="5">
        <v>11441.336115491089</v>
      </c>
      <c r="J13" s="5">
        <v>68.450586579151079</v>
      </c>
      <c r="K13" s="5">
        <v>952.67608223408058</v>
      </c>
      <c r="L13" s="5">
        <v>193187.83410723929</v>
      </c>
      <c r="M13" s="5">
        <v>53.473730353229314</v>
      </c>
      <c r="O13" s="32">
        <v>8.159514105330457</v>
      </c>
      <c r="P13" s="5"/>
      <c r="R13" s="5"/>
    </row>
    <row r="14" spans="1:18">
      <c r="A14">
        <v>1908</v>
      </c>
      <c r="B14" s="5">
        <v>57.583870786516862</v>
      </c>
      <c r="C14" s="5">
        <v>7401.2210393258429</v>
      </c>
      <c r="D14" s="5">
        <v>9622.1518988764037</v>
      </c>
      <c r="E14" s="5">
        <v>11.290955056179776</v>
      </c>
      <c r="F14" s="5">
        <v>59321.381460674165</v>
      </c>
      <c r="G14" s="5">
        <v>12780.796575842698</v>
      </c>
      <c r="H14" s="5">
        <v>27724.37559269663</v>
      </c>
      <c r="I14" s="5">
        <v>8450.1507640449454</v>
      </c>
      <c r="J14" s="5">
        <v>15.242789325842697</v>
      </c>
      <c r="K14" s="5">
        <v>528.41669662921345</v>
      </c>
      <c r="L14" s="5">
        <v>125930.67717134833</v>
      </c>
      <c r="M14" s="5">
        <v>18.065528089887643</v>
      </c>
      <c r="O14" s="32">
        <v>13.693419551160137</v>
      </c>
      <c r="P14" s="5"/>
      <c r="R14" s="5"/>
    </row>
    <row r="15" spans="1:18">
      <c r="A15">
        <v>1909</v>
      </c>
      <c r="B15" s="5">
        <v>54.761132022471912</v>
      </c>
      <c r="C15" s="5">
        <v>13816.741702247193</v>
      </c>
      <c r="D15" s="5">
        <v>9572.4716966292144</v>
      </c>
      <c r="E15" s="5">
        <v>1.6936432584269665</v>
      </c>
      <c r="F15" s="5">
        <v>53482.570955056181</v>
      </c>
      <c r="G15" s="5">
        <v>18382.803926966295</v>
      </c>
      <c r="H15" s="5">
        <v>48708.615564606742</v>
      </c>
      <c r="I15" s="5">
        <v>8933.9681882022469</v>
      </c>
      <c r="J15" s="5">
        <v>58.712966292134837</v>
      </c>
      <c r="K15" s="5">
        <v>1087.3189719101124</v>
      </c>
      <c r="L15" s="5">
        <v>154250.39299719103</v>
      </c>
      <c r="M15" s="5">
        <v>150.73425</v>
      </c>
      <c r="O15" s="32">
        <v>9.1432480191529386</v>
      </c>
      <c r="P15" s="5"/>
      <c r="R15" s="5"/>
    </row>
    <row r="16" spans="1:18">
      <c r="A16">
        <v>1910</v>
      </c>
      <c r="B16" s="5">
        <v>106.58228669340068</v>
      </c>
      <c r="C16" s="5">
        <v>10743.343735955057</v>
      </c>
      <c r="D16" s="5">
        <v>10043.194634976911</v>
      </c>
      <c r="E16" s="5">
        <v>13.132132302902969</v>
      </c>
      <c r="F16" s="5">
        <v>68584.621480542148</v>
      </c>
      <c r="G16" s="5">
        <v>19020.17833988764</v>
      </c>
      <c r="H16" s="5">
        <v>48445.936157002405</v>
      </c>
      <c r="I16" s="5">
        <v>13711.73582022472</v>
      </c>
      <c r="J16" s="5">
        <v>134.54029522569923</v>
      </c>
      <c r="K16" s="5">
        <v>1153.8281067913251</v>
      </c>
      <c r="L16" s="5">
        <v>172188.83943816059</v>
      </c>
      <c r="M16" s="5">
        <v>231.74644855838989</v>
      </c>
      <c r="O16" s="32">
        <v>11.441897961534032</v>
      </c>
      <c r="P16" s="5"/>
      <c r="R16" s="5"/>
    </row>
    <row r="17" spans="1:18">
      <c r="A17">
        <v>1911</v>
      </c>
      <c r="B17" s="5">
        <v>210.45907321025464</v>
      </c>
      <c r="C17" s="5">
        <v>4517.5111179775286</v>
      </c>
      <c r="D17" s="5">
        <v>10607.177840033091</v>
      </c>
      <c r="E17" s="5">
        <v>16.519418819756901</v>
      </c>
      <c r="F17" s="5">
        <v>67075.046896272484</v>
      </c>
      <c r="G17" s="5">
        <v>13223.966561797753</v>
      </c>
      <c r="H17" s="5">
        <v>36936.501120485547</v>
      </c>
      <c r="I17" s="5">
        <v>15076.247738764045</v>
      </c>
      <c r="J17" s="5">
        <v>240.11072500098015</v>
      </c>
      <c r="K17" s="5">
        <v>577.42485117334752</v>
      </c>
      <c r="L17" s="5">
        <v>148589.6403819808</v>
      </c>
      <c r="M17" s="5">
        <v>108.67503844603033</v>
      </c>
      <c r="O17" s="32">
        <v>13.023456612462224</v>
      </c>
      <c r="P17" s="5"/>
      <c r="R17" s="5"/>
    </row>
    <row r="18" spans="1:18">
      <c r="A18">
        <v>1912</v>
      </c>
      <c r="B18" s="5">
        <v>628.99133283956769</v>
      </c>
      <c r="C18" s="5">
        <v>6425.6825224719105</v>
      </c>
      <c r="D18" s="5">
        <v>15784.6445856397</v>
      </c>
      <c r="E18" s="5">
        <v>18.981168026257393</v>
      </c>
      <c r="F18" s="5">
        <v>73479.070350895272</v>
      </c>
      <c r="G18" s="5">
        <v>17072.488592696631</v>
      </c>
      <c r="H18" s="5">
        <v>76905.55304188939</v>
      </c>
      <c r="I18" s="5">
        <v>31675.080766853935</v>
      </c>
      <c r="J18" s="5">
        <v>721.15373586596775</v>
      </c>
      <c r="K18" s="5">
        <v>686.80555954526801</v>
      </c>
      <c r="L18" s="5">
        <v>223569.28186105497</v>
      </c>
      <c r="M18" s="5">
        <v>170.83020433105736</v>
      </c>
      <c r="O18" s="32">
        <v>13.15820198482195</v>
      </c>
      <c r="P18" s="5"/>
      <c r="R18" s="5"/>
    </row>
    <row r="19" spans="1:18">
      <c r="A19">
        <v>1913</v>
      </c>
      <c r="B19" s="5">
        <v>957.55812497439922</v>
      </c>
      <c r="C19" s="5">
        <v>9495.1286544943814</v>
      </c>
      <c r="D19" s="5">
        <v>14975.08310811161</v>
      </c>
      <c r="E19" s="5">
        <v>48.337651172324811</v>
      </c>
      <c r="F19" s="5">
        <v>99449.236199209874</v>
      </c>
      <c r="G19" s="5">
        <v>20281.378019662923</v>
      </c>
      <c r="H19" s="5">
        <v>83090.738221664666</v>
      </c>
      <c r="I19" s="5">
        <v>38210.285553370792</v>
      </c>
      <c r="J19" s="5">
        <v>1977.2724858659681</v>
      </c>
      <c r="K19" s="5">
        <v>890.04275055650407</v>
      </c>
      <c r="L19" s="5">
        <v>269847.35947341454</v>
      </c>
      <c r="M19" s="5">
        <v>472.29870433105737</v>
      </c>
      <c r="O19" s="32">
        <v>9.6225471121240762</v>
      </c>
      <c r="P19" s="5"/>
      <c r="R19" s="5"/>
    </row>
    <row r="20" spans="1:18">
      <c r="A20">
        <v>1914</v>
      </c>
      <c r="B20" s="5">
        <v>360.18146629213487</v>
      </c>
      <c r="C20" s="5">
        <v>5441.6757893258427</v>
      </c>
      <c r="D20" s="5">
        <v>5541.6007415730337</v>
      </c>
      <c r="E20" s="5">
        <v>39.518342696629219</v>
      </c>
      <c r="F20" s="5">
        <v>65380.095219101124</v>
      </c>
      <c r="G20" s="5">
        <v>9360.7662893258439</v>
      </c>
      <c r="H20" s="5">
        <v>26698.02777808989</v>
      </c>
      <c r="I20" s="5">
        <v>9070.5887443820229</v>
      </c>
      <c r="J20" s="5">
        <v>1464.4368707865169</v>
      </c>
      <c r="K20" s="5">
        <v>453.33184550561805</v>
      </c>
      <c r="L20" s="5">
        <v>124099.83608426967</v>
      </c>
      <c r="M20" s="5">
        <v>289.61299719101129</v>
      </c>
      <c r="O20" s="32">
        <v>12.839879154078551</v>
      </c>
      <c r="P20" s="5"/>
      <c r="R20" s="5"/>
    </row>
    <row r="21" spans="1:18">
      <c r="A21">
        <v>1915</v>
      </c>
      <c r="B21" s="5">
        <v>-274.37020786516854</v>
      </c>
      <c r="C21" s="5">
        <v>2471.5900617977527</v>
      </c>
      <c r="D21" s="5">
        <v>440.91179494382021</v>
      </c>
      <c r="E21" s="5">
        <v>7.9036685393258432</v>
      </c>
      <c r="F21" s="5">
        <v>9167.1074831460683</v>
      </c>
      <c r="G21" s="5">
        <v>769.47858707865169</v>
      </c>
      <c r="H21" s="5">
        <v>-90.327640449438206</v>
      </c>
      <c r="I21" s="5">
        <v>-6521.0910926966299</v>
      </c>
      <c r="J21" s="5">
        <v>67.745730337078655</v>
      </c>
      <c r="K21" s="5">
        <v>194.20442696629215</v>
      </c>
      <c r="L21" s="5">
        <v>6207.1836151685393</v>
      </c>
      <c r="M21" s="5">
        <v>-25.969196629213485</v>
      </c>
      <c r="O21" s="32">
        <v>5.8097109177659272</v>
      </c>
      <c r="P21" s="5"/>
      <c r="R21" s="5"/>
    </row>
    <row r="22" spans="1:18">
      <c r="A22">
        <v>1916</v>
      </c>
      <c r="B22" s="5">
        <v>-105.79213238541043</v>
      </c>
      <c r="C22" s="5">
        <v>3355.6718426966295</v>
      </c>
      <c r="D22" s="5">
        <v>49.544545036541884</v>
      </c>
      <c r="E22" s="5">
        <v>10.511720156889664</v>
      </c>
      <c r="F22" s="5">
        <v>5879.2945856038814</v>
      </c>
      <c r="G22" s="5">
        <v>81.85942415730338</v>
      </c>
      <c r="H22" s="5">
        <v>377.97304934322142</v>
      </c>
      <c r="I22" s="5">
        <v>-4780.0258230337076</v>
      </c>
      <c r="J22" s="5">
        <v>6.2097046339120991</v>
      </c>
      <c r="K22" s="5">
        <v>457.88993394237133</v>
      </c>
      <c r="L22" s="5">
        <v>5468.6394376455</v>
      </c>
      <c r="M22" s="5">
        <v>135.5025874938672</v>
      </c>
      <c r="O22" s="32">
        <v>5.6818181818181817</v>
      </c>
      <c r="P22" s="5"/>
      <c r="R22" s="5"/>
    </row>
    <row r="24" spans="1:18">
      <c r="R24" s="5"/>
    </row>
    <row r="26" spans="1:18">
      <c r="F26" s="5"/>
      <c r="L26" s="5"/>
      <c r="M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note-1</vt:lpstr>
      <vt:lpstr>note-2</vt:lpstr>
      <vt:lpstr>note-3</vt:lpstr>
      <vt:lpstr>note-4</vt:lpstr>
      <vt:lpstr>note-5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Oboguev, Sergey</cp:lastModifiedBy>
  <dcterms:created xsi:type="dcterms:W3CDTF">2024-09-26T23:11:15Z</dcterms:created>
  <dcterms:modified xsi:type="dcterms:W3CDTF">2024-10-21T18:38:35Z</dcterms:modified>
</cp:coreProperties>
</file>