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DA_portfolio\PROJECT01 - excel - investing strategy test (weekly options+SPY)\"/>
    </mc:Choice>
  </mc:AlternateContent>
  <xr:revisionPtr revIDLastSave="0" documentId="8_{C4858654-AD22-4B62-B5C5-12279D095A6B}" xr6:coauthVersionLast="47" xr6:coauthVersionMax="47" xr10:uidLastSave="{00000000-0000-0000-0000-000000000000}"/>
  <bookViews>
    <workbookView xWindow="-120" yWindow="-120" windowWidth="29040" windowHeight="15840" tabRatio="508" activeTab="3" xr2:uid="{00000000-000D-0000-FFFF-FFFF00000000}"/>
  </bookViews>
  <sheets>
    <sheet name="about" sheetId="8" r:id="rId1"/>
    <sheet name="settings" sheetId="2" r:id="rId2"/>
    <sheet name="quotes-calcs" sheetId="1" r:id="rId3"/>
    <sheet name="output" sheetId="9" r:id="rId4"/>
    <sheet name="wheels" sheetId="5" r:id="rId5"/>
    <sheet name="withdrawals" sheetId="6" r:id="rId6"/>
    <sheet name="decades" sheetId="7" r:id="rId7"/>
    <sheet name="conclusion" sheetId="4" r:id="rId8"/>
    <sheet name="worknotes" sheetId="3" r:id="rId9"/>
  </sheets>
  <definedNames>
    <definedName name="_xlnm._FilterDatabase" localSheetId="6" hidden="1">decades!$B$4:$F$1540</definedName>
    <definedName name="_xlnm._FilterDatabase" localSheetId="2" hidden="1">'quotes-calcs'!$B$3:$W$1539</definedName>
    <definedName name="_xlnm._FilterDatabase" localSheetId="1" hidden="1">settings!#REF!</definedName>
    <definedName name="_xlnm._FilterDatabase" localSheetId="4" hidden="1">#REF!</definedName>
    <definedName name="_xlnm.Extract" localSheetId="2">'quotes-calcs'!$B$3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7" i="2" l="1"/>
  <c r="C4" i="6" l="1"/>
  <c r="E4" i="1"/>
  <c r="G4" i="1" s="1"/>
  <c r="C4" i="2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4" i="1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5" i="7"/>
  <c r="C21" i="2"/>
  <c r="C20" i="2" s="1"/>
  <c r="C19" i="2" s="1"/>
  <c r="C18" i="2" s="1"/>
  <c r="C17" i="2" s="1"/>
  <c r="C16" i="2" s="1"/>
  <c r="C15" i="2" s="1"/>
  <c r="C14" i="2" s="1"/>
  <c r="C13" i="2" s="1"/>
  <c r="C12" i="2" s="1"/>
  <c r="B21" i="2"/>
  <c r="B20" i="2" s="1"/>
  <c r="B19" i="2" s="1"/>
  <c r="B18" i="2" s="1"/>
  <c r="B17" i="2" s="1"/>
  <c r="B16" i="2" s="1"/>
  <c r="B15" i="2" s="1"/>
  <c r="B14" i="2" s="1"/>
  <c r="B13" i="2" s="1"/>
  <c r="B12" i="2" s="1"/>
  <c r="P4" i="1" l="1"/>
  <c r="F4" i="1"/>
  <c r="H4" i="1" l="1"/>
  <c r="B4" i="5" s="1"/>
  <c r="J4" i="1"/>
  <c r="K4" i="1"/>
  <c r="L4" i="1"/>
  <c r="R4" i="1" s="1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6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5" i="7"/>
  <c r="H6" i="7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F29" i="4"/>
  <c r="F28" i="4"/>
  <c r="E29" i="4"/>
  <c r="E28" i="4"/>
  <c r="B23" i="2"/>
  <c r="C23" i="2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E4" i="5" l="1" a="1"/>
  <c r="E4" i="5" s="1"/>
  <c r="E5" i="1"/>
  <c r="I4" i="1"/>
  <c r="M4" i="1" s="1"/>
  <c r="Q4" i="1"/>
  <c r="S4" i="1" s="1"/>
  <c r="G28" i="4"/>
  <c r="I28" i="4" s="1"/>
  <c r="B24" i="2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F5" i="1" l="1"/>
  <c r="G5" i="1"/>
  <c r="H28" i="4"/>
  <c r="N4" i="1"/>
  <c r="O4" i="1" s="1"/>
  <c r="H5" i="1" l="1"/>
  <c r="B5" i="5" s="1"/>
  <c r="J5" i="1"/>
  <c r="P5" i="1"/>
  <c r="L5" i="1"/>
  <c r="R5" i="1" s="1"/>
  <c r="K5" i="1"/>
  <c r="C7" i="6"/>
  <c r="E6" i="1" l="1"/>
  <c r="I5" i="1"/>
  <c r="M5" i="1" s="1"/>
  <c r="F6" i="1" l="1"/>
  <c r="G6" i="1"/>
  <c r="P6" i="1" s="1"/>
  <c r="H6" i="1" l="1"/>
  <c r="B6" i="5" s="1"/>
  <c r="K6" i="1"/>
  <c r="E7" i="1" s="1"/>
  <c r="N5" i="1"/>
  <c r="O5" i="1" s="1"/>
  <c r="F7" i="1" l="1"/>
  <c r="G7" i="1"/>
  <c r="P7" i="1" s="1"/>
  <c r="Q5" i="1"/>
  <c r="S5" i="1" s="1"/>
  <c r="I6" i="1"/>
  <c r="C8" i="6"/>
  <c r="H7" i="1" l="1"/>
  <c r="B7" i="5" s="1"/>
  <c r="K7" i="1"/>
  <c r="L6" i="1"/>
  <c r="R6" i="1" s="1"/>
  <c r="E8" i="1" l="1"/>
  <c r="I7" i="1"/>
  <c r="M6" i="1"/>
  <c r="F8" i="1" l="1"/>
  <c r="G8" i="1"/>
  <c r="P8" i="1" s="1"/>
  <c r="H8" i="1" l="1"/>
  <c r="B8" i="5" s="1"/>
  <c r="K8" i="1"/>
  <c r="I8" i="1" l="1"/>
  <c r="E9" i="1"/>
  <c r="F9" i="1" l="1"/>
  <c r="H9" i="1" s="1"/>
  <c r="B9" i="5" s="1"/>
  <c r="G9" i="1"/>
  <c r="P9" i="1" s="1"/>
  <c r="K9" i="1" l="1"/>
  <c r="E10" i="1" l="1"/>
  <c r="I9" i="1"/>
  <c r="F10" i="1" l="1"/>
  <c r="H10" i="1" s="1"/>
  <c r="B10" i="5" s="1"/>
  <c r="G10" i="1"/>
  <c r="P10" i="1" s="1"/>
  <c r="K10" i="1" l="1"/>
  <c r="I10" i="1" l="1"/>
  <c r="E11" i="1"/>
  <c r="F11" i="1" l="1"/>
  <c r="H11" i="1" s="1"/>
  <c r="B11" i="5" s="1"/>
  <c r="G11" i="1"/>
  <c r="P11" i="1" l="1"/>
  <c r="K11" i="1"/>
  <c r="E12" i="1" s="1"/>
  <c r="F12" i="1" l="1"/>
  <c r="H12" i="1" s="1"/>
  <c r="B12" i="5" s="1"/>
  <c r="G12" i="1"/>
  <c r="P12" i="1" s="1"/>
  <c r="I11" i="1"/>
  <c r="K12" i="1" l="1"/>
  <c r="E13" i="1" s="1"/>
  <c r="I12" i="1" l="1"/>
  <c r="F13" i="1"/>
  <c r="H13" i="1" s="1"/>
  <c r="B13" i="5" s="1"/>
  <c r="G13" i="1"/>
  <c r="P13" i="1" l="1"/>
  <c r="K13" i="1"/>
  <c r="E14" i="1" s="1"/>
  <c r="I13" i="1" l="1"/>
  <c r="F14" i="1"/>
  <c r="H14" i="1" s="1"/>
  <c r="B14" i="5" s="1"/>
  <c r="G14" i="1"/>
  <c r="K14" i="1" l="1"/>
  <c r="E15" i="1" s="1"/>
  <c r="P14" i="1"/>
  <c r="I14" i="1" l="1"/>
  <c r="F15" i="1"/>
  <c r="H15" i="1" s="1"/>
  <c r="B15" i="5" s="1"/>
  <c r="G15" i="1"/>
  <c r="P15" i="1" l="1"/>
  <c r="K15" i="1"/>
  <c r="E16" i="1" s="1"/>
  <c r="F16" i="1" l="1"/>
  <c r="H16" i="1" s="1"/>
  <c r="B16" i="5" s="1"/>
  <c r="G16" i="1"/>
  <c r="I15" i="1"/>
  <c r="K16" i="1" l="1"/>
  <c r="E17" i="1" s="1"/>
  <c r="P16" i="1"/>
  <c r="I16" i="1" l="1"/>
  <c r="F17" i="1"/>
  <c r="H17" i="1" s="1"/>
  <c r="B17" i="5" s="1"/>
  <c r="G17" i="1"/>
  <c r="P17" i="1" l="1"/>
  <c r="K17" i="1"/>
  <c r="E18" i="1" s="1"/>
  <c r="F18" i="1" l="1"/>
  <c r="H18" i="1" s="1"/>
  <c r="B18" i="5" s="1"/>
  <c r="G18" i="1"/>
  <c r="I17" i="1"/>
  <c r="P18" i="1" l="1"/>
  <c r="K18" i="1"/>
  <c r="E19" i="1" s="1"/>
  <c r="F19" i="1" l="1"/>
  <c r="H19" i="1" s="1"/>
  <c r="B19" i="5" s="1"/>
  <c r="G19" i="1"/>
  <c r="I18" i="1"/>
  <c r="P19" i="1" l="1"/>
  <c r="K19" i="1"/>
  <c r="E20" i="1" s="1"/>
  <c r="F20" i="1" l="1"/>
  <c r="H20" i="1" s="1"/>
  <c r="B20" i="5" s="1"/>
  <c r="G20" i="1"/>
  <c r="I19" i="1"/>
  <c r="P20" i="1" l="1"/>
  <c r="K20" i="1"/>
  <c r="E21" i="1" s="1"/>
  <c r="I20" i="1" l="1"/>
  <c r="F21" i="1"/>
  <c r="H21" i="1" s="1"/>
  <c r="B21" i="5" s="1"/>
  <c r="G21" i="1"/>
  <c r="K21" i="1" l="1"/>
  <c r="E22" i="1" s="1"/>
  <c r="P21" i="1"/>
  <c r="I21" i="1" l="1"/>
  <c r="F22" i="1"/>
  <c r="H22" i="1" s="1"/>
  <c r="B22" i="5" s="1"/>
  <c r="G22" i="1"/>
  <c r="P22" i="1" l="1"/>
  <c r="K22" i="1"/>
  <c r="E23" i="1" s="1"/>
  <c r="F23" i="1" l="1"/>
  <c r="H23" i="1" s="1"/>
  <c r="B23" i="5" s="1"/>
  <c r="G23" i="1"/>
  <c r="I22" i="1"/>
  <c r="P23" i="1" l="1"/>
  <c r="K23" i="1"/>
  <c r="E24" i="1" s="1"/>
  <c r="F24" i="1" l="1"/>
  <c r="H24" i="1" s="1"/>
  <c r="B24" i="5" s="1"/>
  <c r="G24" i="1"/>
  <c r="I23" i="1"/>
  <c r="P24" i="1" l="1"/>
  <c r="K24" i="1"/>
  <c r="E25" i="1" s="1"/>
  <c r="G25" i="1" l="1"/>
  <c r="F25" i="1"/>
  <c r="H25" i="1" s="1"/>
  <c r="B25" i="5" s="1"/>
  <c r="I24" i="1"/>
  <c r="K25" i="1" l="1"/>
  <c r="E26" i="1" s="1"/>
  <c r="P25" i="1"/>
  <c r="I25" i="1" l="1"/>
  <c r="F26" i="1"/>
  <c r="H26" i="1" s="1"/>
  <c r="B26" i="5" s="1"/>
  <c r="G26" i="1"/>
  <c r="P26" i="1" l="1"/>
  <c r="K26" i="1"/>
  <c r="E27" i="1" s="1"/>
  <c r="I26" i="1" l="1"/>
  <c r="F27" i="1"/>
  <c r="H27" i="1" s="1"/>
  <c r="B27" i="5" s="1"/>
  <c r="G27" i="1"/>
  <c r="K27" i="1" l="1"/>
  <c r="E28" i="1" s="1"/>
  <c r="P27" i="1"/>
  <c r="I27" i="1" l="1"/>
  <c r="F28" i="1"/>
  <c r="H28" i="1" s="1"/>
  <c r="B28" i="5" s="1"/>
  <c r="G28" i="1"/>
  <c r="P28" i="1" l="1"/>
  <c r="K28" i="1"/>
  <c r="E29" i="1" s="1"/>
  <c r="I28" i="1" l="1"/>
  <c r="F29" i="1"/>
  <c r="H29" i="1" s="1"/>
  <c r="B29" i="5" s="1"/>
  <c r="G29" i="1"/>
  <c r="P29" i="1" l="1"/>
  <c r="K29" i="1"/>
  <c r="E30" i="1" s="1"/>
  <c r="F30" i="1" l="1"/>
  <c r="H30" i="1" s="1"/>
  <c r="B30" i="5" s="1"/>
  <c r="G30" i="1"/>
  <c r="I29" i="1"/>
  <c r="P30" i="1" l="1"/>
  <c r="K30" i="1"/>
  <c r="E31" i="1" s="1"/>
  <c r="F31" i="1" l="1"/>
  <c r="H31" i="1" s="1"/>
  <c r="B31" i="5" s="1"/>
  <c r="G31" i="1"/>
  <c r="I30" i="1"/>
  <c r="P31" i="1" l="1"/>
  <c r="K31" i="1"/>
  <c r="E32" i="1" s="1"/>
  <c r="F32" i="1" l="1"/>
  <c r="H32" i="1" s="1"/>
  <c r="B32" i="5" s="1"/>
  <c r="G32" i="1"/>
  <c r="I31" i="1"/>
  <c r="P32" i="1" l="1"/>
  <c r="K32" i="1"/>
  <c r="E33" i="1" s="1"/>
  <c r="I32" i="1" l="1"/>
  <c r="F33" i="1"/>
  <c r="H33" i="1" s="1"/>
  <c r="B33" i="5" s="1"/>
  <c r="G33" i="1"/>
  <c r="P33" i="1" l="1"/>
  <c r="K33" i="1"/>
  <c r="E34" i="1" s="1"/>
  <c r="F34" i="1" l="1"/>
  <c r="H34" i="1" s="1"/>
  <c r="B34" i="5" s="1"/>
  <c r="G34" i="1"/>
  <c r="I33" i="1"/>
  <c r="P34" i="1" l="1"/>
  <c r="K34" i="1"/>
  <c r="E35" i="1" s="1"/>
  <c r="F35" i="1" s="1"/>
  <c r="K35" i="1" l="1"/>
  <c r="H35" i="1"/>
  <c r="B35" i="5" s="1"/>
  <c r="G35" i="1"/>
  <c r="P35" i="1" s="1"/>
  <c r="I34" i="1"/>
  <c r="I35" i="1" l="1"/>
  <c r="E36" i="1"/>
  <c r="F36" i="1" l="1"/>
  <c r="G36" i="1"/>
  <c r="P36" i="1" s="1"/>
  <c r="K36" i="1" l="1"/>
  <c r="I36" i="1" s="1"/>
  <c r="H36" i="1"/>
  <c r="B36" i="5" s="1"/>
  <c r="E37" i="1" l="1"/>
  <c r="F37" i="1" l="1"/>
  <c r="G37" i="1"/>
  <c r="P37" i="1" s="1"/>
  <c r="K37" i="1" l="1"/>
  <c r="I37" i="1" s="1"/>
  <c r="H37" i="1"/>
  <c r="B37" i="5" s="1"/>
  <c r="E38" i="1" l="1"/>
  <c r="F38" i="1" l="1"/>
  <c r="G38" i="1"/>
  <c r="P38" i="1" s="1"/>
  <c r="K38" i="1" l="1"/>
  <c r="I38" i="1" s="1"/>
  <c r="H38" i="1"/>
  <c r="B38" i="5" s="1"/>
  <c r="E39" i="1" l="1"/>
  <c r="F39" i="1" l="1"/>
  <c r="G39" i="1"/>
  <c r="P39" i="1" s="1"/>
  <c r="K39" i="1" l="1"/>
  <c r="I39" i="1" s="1"/>
  <c r="H39" i="1"/>
  <c r="B39" i="5" s="1"/>
  <c r="E40" i="1" l="1"/>
  <c r="F40" i="1" l="1"/>
  <c r="G40" i="1"/>
  <c r="P40" i="1" s="1"/>
  <c r="K40" i="1" l="1"/>
  <c r="I40" i="1" s="1"/>
  <c r="H40" i="1"/>
  <c r="B40" i="5" s="1"/>
  <c r="E41" i="1" l="1"/>
  <c r="F41" i="1" l="1"/>
  <c r="G41" i="1"/>
  <c r="P41" i="1" s="1"/>
  <c r="K41" i="1" l="1"/>
  <c r="I41" i="1" s="1"/>
  <c r="H41" i="1"/>
  <c r="B41" i="5" s="1"/>
  <c r="E42" i="1" l="1"/>
  <c r="F42" i="1" l="1"/>
  <c r="G42" i="1"/>
  <c r="P42" i="1" s="1"/>
  <c r="K42" i="1" l="1"/>
  <c r="I42" i="1" s="1"/>
  <c r="H42" i="1"/>
  <c r="B42" i="5" s="1"/>
  <c r="E43" i="1" l="1"/>
  <c r="F43" i="1" l="1"/>
  <c r="G43" i="1"/>
  <c r="P43" i="1" s="1"/>
  <c r="K43" i="1" l="1"/>
  <c r="I43" i="1" s="1"/>
  <c r="H43" i="1"/>
  <c r="B43" i="5" s="1"/>
  <c r="E44" i="1" l="1"/>
  <c r="F44" i="1" l="1"/>
  <c r="G44" i="1"/>
  <c r="P44" i="1" s="1"/>
  <c r="K44" i="1" l="1"/>
  <c r="I44" i="1" s="1"/>
  <c r="H44" i="1"/>
  <c r="B44" i="5" s="1"/>
  <c r="E45" i="1" l="1"/>
  <c r="F45" i="1" l="1"/>
  <c r="G45" i="1"/>
  <c r="P45" i="1" s="1"/>
  <c r="K45" i="1" l="1"/>
  <c r="I45" i="1" s="1"/>
  <c r="H45" i="1"/>
  <c r="B45" i="5" s="1"/>
  <c r="E46" i="1" l="1"/>
  <c r="F46" i="1" l="1"/>
  <c r="G46" i="1"/>
  <c r="P46" i="1" s="1"/>
  <c r="K46" i="1" l="1"/>
  <c r="I46" i="1" s="1"/>
  <c r="H46" i="1"/>
  <c r="B46" i="5" s="1"/>
  <c r="E47" i="1" l="1"/>
  <c r="F47" i="1" l="1"/>
  <c r="G47" i="1"/>
  <c r="P47" i="1" s="1"/>
  <c r="K47" i="1" l="1"/>
  <c r="I47" i="1" s="1"/>
  <c r="H47" i="1"/>
  <c r="B47" i="5" s="1"/>
  <c r="E48" i="1" l="1"/>
  <c r="F48" i="1" l="1"/>
  <c r="G48" i="1"/>
  <c r="P48" i="1" s="1"/>
  <c r="K48" i="1" l="1"/>
  <c r="I48" i="1" s="1"/>
  <c r="H48" i="1"/>
  <c r="B48" i="5" s="1"/>
  <c r="E49" i="1" l="1"/>
  <c r="F49" i="1" l="1"/>
  <c r="G49" i="1"/>
  <c r="P49" i="1" s="1"/>
  <c r="K49" i="1" l="1"/>
  <c r="I49" i="1" s="1"/>
  <c r="H49" i="1"/>
  <c r="B49" i="5" s="1"/>
  <c r="E50" i="1" l="1"/>
  <c r="F50" i="1" l="1"/>
  <c r="G50" i="1"/>
  <c r="P50" i="1" s="1"/>
  <c r="K50" i="1" l="1"/>
  <c r="I50" i="1" s="1"/>
  <c r="H50" i="1"/>
  <c r="B50" i="5" s="1"/>
  <c r="E51" i="1" l="1"/>
  <c r="F51" i="1" l="1"/>
  <c r="G51" i="1"/>
  <c r="P51" i="1" s="1"/>
  <c r="K51" i="1" l="1"/>
  <c r="I51" i="1" s="1"/>
  <c r="H51" i="1"/>
  <c r="B51" i="5" s="1"/>
  <c r="E52" i="1" l="1"/>
  <c r="F52" i="1" l="1"/>
  <c r="G52" i="1"/>
  <c r="P52" i="1" s="1"/>
  <c r="K52" i="1" l="1"/>
  <c r="I52" i="1" s="1"/>
  <c r="H52" i="1"/>
  <c r="B52" i="5" s="1"/>
  <c r="E53" i="1" l="1"/>
  <c r="F53" i="1" l="1"/>
  <c r="G53" i="1"/>
  <c r="P53" i="1" s="1"/>
  <c r="K53" i="1" l="1"/>
  <c r="I53" i="1" s="1"/>
  <c r="H53" i="1"/>
  <c r="B53" i="5" s="1"/>
  <c r="E54" i="1" l="1"/>
  <c r="F54" i="1" l="1"/>
  <c r="G54" i="1"/>
  <c r="P54" i="1" s="1"/>
  <c r="K54" i="1" l="1"/>
  <c r="I54" i="1" s="1"/>
  <c r="H54" i="1"/>
  <c r="B54" i="5" s="1"/>
  <c r="E55" i="1" l="1"/>
  <c r="F55" i="1" l="1"/>
  <c r="G55" i="1"/>
  <c r="P55" i="1" s="1"/>
  <c r="K55" i="1" l="1"/>
  <c r="I55" i="1" s="1"/>
  <c r="H55" i="1"/>
  <c r="B55" i="5" s="1"/>
  <c r="E56" i="1" l="1"/>
  <c r="F56" i="1" l="1"/>
  <c r="G56" i="1"/>
  <c r="P56" i="1" s="1"/>
  <c r="K56" i="1" l="1"/>
  <c r="I56" i="1" s="1"/>
  <c r="H56" i="1"/>
  <c r="B56" i="5" s="1"/>
  <c r="E57" i="1" l="1"/>
  <c r="F57" i="1" l="1"/>
  <c r="G57" i="1"/>
  <c r="P57" i="1" s="1"/>
  <c r="K57" i="1" l="1"/>
  <c r="I57" i="1" s="1"/>
  <c r="H57" i="1"/>
  <c r="B57" i="5" s="1"/>
  <c r="E58" i="1" l="1"/>
  <c r="F58" i="1" l="1"/>
  <c r="G58" i="1"/>
  <c r="P58" i="1" s="1"/>
  <c r="K58" i="1" l="1"/>
  <c r="I58" i="1" s="1"/>
  <c r="H58" i="1"/>
  <c r="B58" i="5" s="1"/>
  <c r="E59" i="1" l="1"/>
  <c r="F59" i="1" l="1"/>
  <c r="G59" i="1"/>
  <c r="P59" i="1" s="1"/>
  <c r="K59" i="1" l="1"/>
  <c r="I59" i="1" s="1"/>
  <c r="H59" i="1"/>
  <c r="B59" i="5" s="1"/>
  <c r="E60" i="1" l="1"/>
  <c r="F60" i="1" l="1"/>
  <c r="G60" i="1"/>
  <c r="P60" i="1" s="1"/>
  <c r="K60" i="1" l="1"/>
  <c r="I60" i="1" s="1"/>
  <c r="H60" i="1"/>
  <c r="B60" i="5" s="1"/>
  <c r="E61" i="1" l="1"/>
  <c r="F61" i="1" l="1"/>
  <c r="G61" i="1"/>
  <c r="P61" i="1" s="1"/>
  <c r="K61" i="1" l="1"/>
  <c r="I61" i="1" s="1"/>
  <c r="H61" i="1"/>
  <c r="B61" i="5" s="1"/>
  <c r="E62" i="1" l="1"/>
  <c r="F62" i="1" l="1"/>
  <c r="G62" i="1"/>
  <c r="P62" i="1" s="1"/>
  <c r="K62" i="1" l="1"/>
  <c r="I62" i="1" s="1"/>
  <c r="H62" i="1"/>
  <c r="B62" i="5" s="1"/>
  <c r="E63" i="1" l="1"/>
  <c r="F63" i="1" l="1"/>
  <c r="G63" i="1"/>
  <c r="P63" i="1" s="1"/>
  <c r="K63" i="1" l="1"/>
  <c r="I63" i="1" s="1"/>
  <c r="H63" i="1"/>
  <c r="B63" i="5" s="1"/>
  <c r="E64" i="1" l="1"/>
  <c r="F64" i="1" l="1"/>
  <c r="G64" i="1"/>
  <c r="P64" i="1" s="1"/>
  <c r="K64" i="1" l="1"/>
  <c r="I64" i="1" s="1"/>
  <c r="H64" i="1"/>
  <c r="B64" i="5" s="1"/>
  <c r="E65" i="1" l="1"/>
  <c r="F65" i="1" l="1"/>
  <c r="G65" i="1"/>
  <c r="P65" i="1" s="1"/>
  <c r="K65" i="1" l="1"/>
  <c r="H65" i="1"/>
  <c r="B65" i="5" s="1"/>
  <c r="I65" i="1"/>
  <c r="E66" i="1" l="1"/>
  <c r="F66" i="1" l="1"/>
  <c r="G66" i="1"/>
  <c r="P66" i="1" s="1"/>
  <c r="K66" i="1" l="1"/>
  <c r="I66" i="1" s="1"/>
  <c r="H66" i="1"/>
  <c r="B66" i="5" s="1"/>
  <c r="E67" i="1" l="1"/>
  <c r="F67" i="1" l="1"/>
  <c r="G67" i="1"/>
  <c r="P67" i="1" s="1"/>
  <c r="K67" i="1" l="1"/>
  <c r="I67" i="1" s="1"/>
  <c r="H67" i="1"/>
  <c r="B67" i="5" s="1"/>
  <c r="E68" i="1" l="1"/>
  <c r="F68" i="1" l="1"/>
  <c r="G68" i="1"/>
  <c r="P68" i="1" s="1"/>
  <c r="K68" i="1" l="1"/>
  <c r="I68" i="1" s="1"/>
  <c r="H68" i="1"/>
  <c r="B68" i="5" s="1"/>
  <c r="E69" i="1" l="1"/>
  <c r="F69" i="1" l="1"/>
  <c r="G69" i="1"/>
  <c r="P69" i="1" s="1"/>
  <c r="K69" i="1" l="1"/>
  <c r="I69" i="1" s="1"/>
  <c r="H69" i="1"/>
  <c r="B69" i="5" s="1"/>
  <c r="E70" i="1" l="1"/>
  <c r="F70" i="1" l="1"/>
  <c r="G70" i="1"/>
  <c r="P70" i="1" s="1"/>
  <c r="K70" i="1" l="1"/>
  <c r="I70" i="1" s="1"/>
  <c r="H70" i="1"/>
  <c r="B70" i="5" s="1"/>
  <c r="E71" i="1" l="1"/>
  <c r="F71" i="1" l="1"/>
  <c r="G71" i="1"/>
  <c r="P71" i="1" s="1"/>
  <c r="K71" i="1" l="1"/>
  <c r="I71" i="1" s="1"/>
  <c r="H71" i="1"/>
  <c r="B71" i="5" s="1"/>
  <c r="E72" i="1" l="1"/>
  <c r="F72" i="1" l="1"/>
  <c r="G72" i="1"/>
  <c r="P72" i="1" s="1"/>
  <c r="K72" i="1" l="1"/>
  <c r="I72" i="1" s="1"/>
  <c r="H72" i="1"/>
  <c r="B72" i="5" s="1"/>
  <c r="E73" i="1" l="1"/>
  <c r="F73" i="1" l="1"/>
  <c r="G73" i="1"/>
  <c r="P73" i="1" s="1"/>
  <c r="K73" i="1" l="1"/>
  <c r="I73" i="1" s="1"/>
  <c r="H73" i="1"/>
  <c r="B73" i="5" s="1"/>
  <c r="E74" i="1" l="1"/>
  <c r="F74" i="1" l="1"/>
  <c r="G74" i="1"/>
  <c r="P74" i="1" s="1"/>
  <c r="K74" i="1" l="1"/>
  <c r="H74" i="1"/>
  <c r="B74" i="5" s="1"/>
  <c r="I74" i="1"/>
  <c r="E75" i="1" l="1"/>
  <c r="F75" i="1" l="1"/>
  <c r="G75" i="1"/>
  <c r="P75" i="1" s="1"/>
  <c r="K75" i="1" l="1"/>
  <c r="I75" i="1" s="1"/>
  <c r="H75" i="1"/>
  <c r="B75" i="5" s="1"/>
  <c r="E76" i="1" l="1"/>
  <c r="F76" i="1" l="1"/>
  <c r="G76" i="1"/>
  <c r="P76" i="1" s="1"/>
  <c r="K76" i="1" l="1"/>
  <c r="I76" i="1" s="1"/>
  <c r="H76" i="1"/>
  <c r="B76" i="5" s="1"/>
  <c r="E77" i="1" l="1"/>
  <c r="F77" i="1" l="1"/>
  <c r="G77" i="1"/>
  <c r="P77" i="1" s="1"/>
  <c r="K77" i="1" l="1"/>
  <c r="I77" i="1" s="1"/>
  <c r="H77" i="1"/>
  <c r="B77" i="5" s="1"/>
  <c r="E78" i="1" l="1"/>
  <c r="F78" i="1" l="1"/>
  <c r="G78" i="1"/>
  <c r="P78" i="1" s="1"/>
  <c r="K78" i="1" l="1"/>
  <c r="I78" i="1" s="1"/>
  <c r="H78" i="1"/>
  <c r="B78" i="5" s="1"/>
  <c r="E79" i="1" l="1"/>
  <c r="F79" i="1" l="1"/>
  <c r="G79" i="1"/>
  <c r="P79" i="1" s="1"/>
  <c r="K79" i="1" l="1"/>
  <c r="I79" i="1" s="1"/>
  <c r="H79" i="1"/>
  <c r="B79" i="5" s="1"/>
  <c r="E80" i="1" l="1"/>
  <c r="F80" i="1" l="1"/>
  <c r="G80" i="1"/>
  <c r="P80" i="1" s="1"/>
  <c r="K80" i="1" l="1"/>
  <c r="I80" i="1" s="1"/>
  <c r="H80" i="1"/>
  <c r="B80" i="5" s="1"/>
  <c r="E81" i="1" l="1"/>
  <c r="F81" i="1" l="1"/>
  <c r="G81" i="1"/>
  <c r="P81" i="1" s="1"/>
  <c r="K81" i="1" l="1"/>
  <c r="I81" i="1" s="1"/>
  <c r="H81" i="1"/>
  <c r="B81" i="5" s="1"/>
  <c r="E82" i="1" l="1"/>
  <c r="F82" i="1" l="1"/>
  <c r="G82" i="1"/>
  <c r="P82" i="1" s="1"/>
  <c r="K82" i="1" l="1"/>
  <c r="I82" i="1" s="1"/>
  <c r="H82" i="1"/>
  <c r="B82" i="5" s="1"/>
  <c r="E83" i="1" l="1"/>
  <c r="F83" i="1" l="1"/>
  <c r="G83" i="1"/>
  <c r="P83" i="1" s="1"/>
  <c r="K83" i="1" l="1"/>
  <c r="I83" i="1" s="1"/>
  <c r="H83" i="1"/>
  <c r="B83" i="5" s="1"/>
  <c r="E84" i="1" l="1"/>
  <c r="F84" i="1" l="1"/>
  <c r="G84" i="1"/>
  <c r="P84" i="1" s="1"/>
  <c r="K84" i="1" l="1"/>
  <c r="I84" i="1" s="1"/>
  <c r="H84" i="1"/>
  <c r="B84" i="5" s="1"/>
  <c r="E85" i="1" l="1"/>
  <c r="F85" i="1" l="1"/>
  <c r="G85" i="1"/>
  <c r="P85" i="1" s="1"/>
  <c r="K85" i="1" l="1"/>
  <c r="I85" i="1" s="1"/>
  <c r="H85" i="1"/>
  <c r="B85" i="5" s="1"/>
  <c r="E86" i="1" l="1"/>
  <c r="F86" i="1" l="1"/>
  <c r="G86" i="1"/>
  <c r="P86" i="1" s="1"/>
  <c r="K86" i="1" l="1"/>
  <c r="I86" i="1" s="1"/>
  <c r="H86" i="1"/>
  <c r="B86" i="5" s="1"/>
  <c r="E87" i="1" l="1"/>
  <c r="F87" i="1" l="1"/>
  <c r="G87" i="1"/>
  <c r="P87" i="1" s="1"/>
  <c r="K87" i="1" l="1"/>
  <c r="I87" i="1" s="1"/>
  <c r="H87" i="1"/>
  <c r="B87" i="5" s="1"/>
  <c r="E88" i="1" l="1"/>
  <c r="F88" i="1" l="1"/>
  <c r="G88" i="1"/>
  <c r="P88" i="1" s="1"/>
  <c r="K88" i="1" l="1"/>
  <c r="I88" i="1" s="1"/>
  <c r="H88" i="1"/>
  <c r="B88" i="5" s="1"/>
  <c r="E89" i="1" l="1"/>
  <c r="F89" i="1" l="1"/>
  <c r="G89" i="1"/>
  <c r="P89" i="1" s="1"/>
  <c r="K89" i="1" l="1"/>
  <c r="I89" i="1" s="1"/>
  <c r="H89" i="1"/>
  <c r="B89" i="5" s="1"/>
  <c r="E90" i="1" l="1"/>
  <c r="F90" i="1" l="1"/>
  <c r="G90" i="1"/>
  <c r="P90" i="1" s="1"/>
  <c r="K90" i="1" l="1"/>
  <c r="I90" i="1" s="1"/>
  <c r="H90" i="1"/>
  <c r="B90" i="5" s="1"/>
  <c r="E91" i="1" l="1"/>
  <c r="F91" i="1" l="1"/>
  <c r="G91" i="1"/>
  <c r="P91" i="1" s="1"/>
  <c r="K91" i="1" l="1"/>
  <c r="I91" i="1" s="1"/>
  <c r="H91" i="1"/>
  <c r="B91" i="5" s="1"/>
  <c r="E92" i="1" l="1"/>
  <c r="F92" i="1" l="1"/>
  <c r="G92" i="1"/>
  <c r="P92" i="1" s="1"/>
  <c r="K92" i="1" l="1"/>
  <c r="I92" i="1" s="1"/>
  <c r="H92" i="1"/>
  <c r="B92" i="5" s="1"/>
  <c r="E93" i="1" l="1"/>
  <c r="F93" i="1" l="1"/>
  <c r="G93" i="1"/>
  <c r="P93" i="1" s="1"/>
  <c r="K93" i="1" l="1"/>
  <c r="I93" i="1" s="1"/>
  <c r="H93" i="1"/>
  <c r="B93" i="5" s="1"/>
  <c r="E94" i="1" l="1"/>
  <c r="F94" i="1" l="1"/>
  <c r="G94" i="1"/>
  <c r="P94" i="1" s="1"/>
  <c r="K94" i="1" l="1"/>
  <c r="I94" i="1" s="1"/>
  <c r="H94" i="1"/>
  <c r="B94" i="5" s="1"/>
  <c r="E95" i="1" l="1"/>
  <c r="F95" i="1" l="1"/>
  <c r="G95" i="1"/>
  <c r="P95" i="1" s="1"/>
  <c r="K95" i="1" l="1"/>
  <c r="I95" i="1" s="1"/>
  <c r="H95" i="1"/>
  <c r="B95" i="5" s="1"/>
  <c r="E96" i="1" l="1"/>
  <c r="F96" i="1" l="1"/>
  <c r="G96" i="1"/>
  <c r="P96" i="1" s="1"/>
  <c r="K96" i="1" l="1"/>
  <c r="I96" i="1" s="1"/>
  <c r="H96" i="1"/>
  <c r="B96" i="5" s="1"/>
  <c r="E97" i="1" l="1"/>
  <c r="F97" i="1" l="1"/>
  <c r="G97" i="1"/>
  <c r="P97" i="1" s="1"/>
  <c r="K97" i="1" l="1"/>
  <c r="I97" i="1" s="1"/>
  <c r="H97" i="1"/>
  <c r="B97" i="5" s="1"/>
  <c r="E98" i="1" l="1"/>
  <c r="F98" i="1" l="1"/>
  <c r="G98" i="1"/>
  <c r="P98" i="1" s="1"/>
  <c r="K98" i="1" l="1"/>
  <c r="I98" i="1" s="1"/>
  <c r="H98" i="1"/>
  <c r="B98" i="5" s="1"/>
  <c r="E99" i="1" l="1"/>
  <c r="F99" i="1" l="1"/>
  <c r="G99" i="1"/>
  <c r="P99" i="1" s="1"/>
  <c r="K99" i="1" l="1"/>
  <c r="I99" i="1" s="1"/>
  <c r="H99" i="1"/>
  <c r="B99" i="5" s="1"/>
  <c r="E100" i="1" l="1"/>
  <c r="F100" i="1" l="1"/>
  <c r="G100" i="1"/>
  <c r="P100" i="1" s="1"/>
  <c r="K100" i="1" l="1"/>
  <c r="I100" i="1" s="1"/>
  <c r="H100" i="1"/>
  <c r="B100" i="5" s="1"/>
  <c r="E101" i="1" l="1"/>
  <c r="F101" i="1" l="1"/>
  <c r="G101" i="1"/>
  <c r="P101" i="1" s="1"/>
  <c r="K101" i="1" l="1"/>
  <c r="I101" i="1" s="1"/>
  <c r="H101" i="1"/>
  <c r="B101" i="5" s="1"/>
  <c r="E102" i="1" l="1"/>
  <c r="F102" i="1" l="1"/>
  <c r="G102" i="1"/>
  <c r="P102" i="1" s="1"/>
  <c r="K102" i="1" l="1"/>
  <c r="I102" i="1" s="1"/>
  <c r="H102" i="1"/>
  <c r="B102" i="5" s="1"/>
  <c r="E103" i="1" l="1"/>
  <c r="F103" i="1" l="1"/>
  <c r="G103" i="1"/>
  <c r="P103" i="1" s="1"/>
  <c r="K103" i="1" l="1"/>
  <c r="I103" i="1" s="1"/>
  <c r="H103" i="1"/>
  <c r="B103" i="5" s="1"/>
  <c r="E104" i="1" l="1"/>
  <c r="F104" i="1" l="1"/>
  <c r="G104" i="1"/>
  <c r="P104" i="1" s="1"/>
  <c r="K104" i="1" l="1"/>
  <c r="I104" i="1" s="1"/>
  <c r="H104" i="1"/>
  <c r="B104" i="5" s="1"/>
  <c r="E105" i="1" l="1"/>
  <c r="F105" i="1" l="1"/>
  <c r="G105" i="1"/>
  <c r="P105" i="1" s="1"/>
  <c r="K105" i="1" l="1"/>
  <c r="I105" i="1" s="1"/>
  <c r="H105" i="1"/>
  <c r="B105" i="5" s="1"/>
  <c r="E106" i="1" l="1"/>
  <c r="F106" i="1" l="1"/>
  <c r="G106" i="1"/>
  <c r="P106" i="1" s="1"/>
  <c r="K106" i="1" l="1"/>
  <c r="I106" i="1" s="1"/>
  <c r="H106" i="1"/>
  <c r="B106" i="5" s="1"/>
  <c r="E107" i="1" l="1"/>
  <c r="F107" i="1" l="1"/>
  <c r="G107" i="1"/>
  <c r="P107" i="1" s="1"/>
  <c r="K107" i="1" l="1"/>
  <c r="I107" i="1" s="1"/>
  <c r="H107" i="1"/>
  <c r="B107" i="5" s="1"/>
  <c r="E108" i="1" l="1"/>
  <c r="F108" i="1" l="1"/>
  <c r="G108" i="1"/>
  <c r="P108" i="1" s="1"/>
  <c r="K108" i="1" l="1"/>
  <c r="I108" i="1" s="1"/>
  <c r="H108" i="1"/>
  <c r="B108" i="5" s="1"/>
  <c r="E109" i="1" l="1"/>
  <c r="F109" i="1" l="1"/>
  <c r="G109" i="1"/>
  <c r="P109" i="1" s="1"/>
  <c r="K109" i="1" l="1"/>
  <c r="I109" i="1" s="1"/>
  <c r="H109" i="1"/>
  <c r="B109" i="5" s="1"/>
  <c r="E110" i="1" l="1"/>
  <c r="F110" i="1" l="1"/>
  <c r="G110" i="1"/>
  <c r="P110" i="1" s="1"/>
  <c r="K110" i="1" l="1"/>
  <c r="I110" i="1" s="1"/>
  <c r="H110" i="1"/>
  <c r="B110" i="5" s="1"/>
  <c r="E111" i="1" l="1"/>
  <c r="F111" i="1" l="1"/>
  <c r="G111" i="1"/>
  <c r="P111" i="1" s="1"/>
  <c r="K111" i="1" l="1"/>
  <c r="I111" i="1" s="1"/>
  <c r="H111" i="1"/>
  <c r="B111" i="5" s="1"/>
  <c r="E112" i="1" l="1"/>
  <c r="F112" i="1" l="1"/>
  <c r="G112" i="1"/>
  <c r="P112" i="1" s="1"/>
  <c r="K112" i="1" l="1"/>
  <c r="I112" i="1" s="1"/>
  <c r="H112" i="1"/>
  <c r="B112" i="5" s="1"/>
  <c r="E113" i="1" l="1"/>
  <c r="F113" i="1" l="1"/>
  <c r="G113" i="1"/>
  <c r="P113" i="1" s="1"/>
  <c r="K113" i="1" l="1"/>
  <c r="I113" i="1" s="1"/>
  <c r="H113" i="1"/>
  <c r="B113" i="5" s="1"/>
  <c r="E114" i="1" l="1"/>
  <c r="F114" i="1" l="1"/>
  <c r="G114" i="1"/>
  <c r="P114" i="1" s="1"/>
  <c r="K114" i="1" l="1"/>
  <c r="I114" i="1" s="1"/>
  <c r="H114" i="1"/>
  <c r="B114" i="5" s="1"/>
  <c r="E115" i="1" l="1"/>
  <c r="F115" i="1" l="1"/>
  <c r="G115" i="1"/>
  <c r="P115" i="1" s="1"/>
  <c r="K115" i="1" l="1"/>
  <c r="I115" i="1" s="1"/>
  <c r="H115" i="1"/>
  <c r="B115" i="5" s="1"/>
  <c r="E116" i="1" l="1"/>
  <c r="F116" i="1" l="1"/>
  <c r="G116" i="1"/>
  <c r="P116" i="1" s="1"/>
  <c r="K116" i="1" l="1"/>
  <c r="I116" i="1" s="1"/>
  <c r="H116" i="1"/>
  <c r="B116" i="5" s="1"/>
  <c r="E117" i="1" l="1"/>
  <c r="F117" i="1" l="1"/>
  <c r="G117" i="1"/>
  <c r="P117" i="1" s="1"/>
  <c r="K117" i="1" l="1"/>
  <c r="I117" i="1" s="1"/>
  <c r="H117" i="1"/>
  <c r="B117" i="5" s="1"/>
  <c r="E118" i="1" l="1"/>
  <c r="F118" i="1" l="1"/>
  <c r="G118" i="1"/>
  <c r="P118" i="1" s="1"/>
  <c r="K118" i="1" l="1"/>
  <c r="I118" i="1" s="1"/>
  <c r="H118" i="1"/>
  <c r="B118" i="5" s="1"/>
  <c r="E119" i="1" l="1"/>
  <c r="F119" i="1" l="1"/>
  <c r="G119" i="1"/>
  <c r="P119" i="1" s="1"/>
  <c r="K119" i="1" l="1"/>
  <c r="I119" i="1" s="1"/>
  <c r="H119" i="1"/>
  <c r="B119" i="5" s="1"/>
  <c r="E120" i="1" l="1"/>
  <c r="F120" i="1" l="1"/>
  <c r="G120" i="1"/>
  <c r="P120" i="1" s="1"/>
  <c r="K120" i="1" l="1"/>
  <c r="I120" i="1" s="1"/>
  <c r="H120" i="1"/>
  <c r="B120" i="5" s="1"/>
  <c r="E121" i="1" l="1"/>
  <c r="F121" i="1" l="1"/>
  <c r="G121" i="1"/>
  <c r="P121" i="1" s="1"/>
  <c r="K121" i="1" l="1"/>
  <c r="I121" i="1" s="1"/>
  <c r="H121" i="1"/>
  <c r="B121" i="5" s="1"/>
  <c r="E122" i="1" l="1"/>
  <c r="F122" i="1" l="1"/>
  <c r="G122" i="1"/>
  <c r="P122" i="1" s="1"/>
  <c r="K122" i="1" l="1"/>
  <c r="I122" i="1" s="1"/>
  <c r="H122" i="1"/>
  <c r="B122" i="5" s="1"/>
  <c r="E123" i="1" l="1"/>
  <c r="F123" i="1" l="1"/>
  <c r="G123" i="1"/>
  <c r="P123" i="1" s="1"/>
  <c r="K123" i="1" l="1"/>
  <c r="I123" i="1" s="1"/>
  <c r="H123" i="1"/>
  <c r="B123" i="5" s="1"/>
  <c r="E124" i="1" l="1"/>
  <c r="F124" i="1" l="1"/>
  <c r="G124" i="1"/>
  <c r="P124" i="1" s="1"/>
  <c r="K124" i="1" l="1"/>
  <c r="I124" i="1" s="1"/>
  <c r="H124" i="1"/>
  <c r="B124" i="5" s="1"/>
  <c r="E125" i="1" l="1"/>
  <c r="F125" i="1" l="1"/>
  <c r="G125" i="1"/>
  <c r="P125" i="1" s="1"/>
  <c r="K125" i="1" l="1"/>
  <c r="I125" i="1" s="1"/>
  <c r="H125" i="1"/>
  <c r="B125" i="5" s="1"/>
  <c r="E126" i="1" l="1"/>
  <c r="F126" i="1" l="1"/>
  <c r="G126" i="1"/>
  <c r="P126" i="1" s="1"/>
  <c r="K126" i="1" l="1"/>
  <c r="I126" i="1" s="1"/>
  <c r="H126" i="1"/>
  <c r="B126" i="5" s="1"/>
  <c r="E127" i="1" l="1"/>
  <c r="F127" i="1" l="1"/>
  <c r="G127" i="1"/>
  <c r="P127" i="1" s="1"/>
  <c r="K127" i="1" l="1"/>
  <c r="I127" i="1" s="1"/>
  <c r="H127" i="1"/>
  <c r="B127" i="5" s="1"/>
  <c r="E128" i="1" l="1"/>
  <c r="F128" i="1" l="1"/>
  <c r="G128" i="1"/>
  <c r="P128" i="1" s="1"/>
  <c r="K128" i="1" l="1"/>
  <c r="I128" i="1" s="1"/>
  <c r="H128" i="1"/>
  <c r="B128" i="5" s="1"/>
  <c r="E129" i="1" l="1"/>
  <c r="F129" i="1" l="1"/>
  <c r="G129" i="1"/>
  <c r="P129" i="1" s="1"/>
  <c r="K129" i="1" l="1"/>
  <c r="I129" i="1" s="1"/>
  <c r="H129" i="1"/>
  <c r="B129" i="5" s="1"/>
  <c r="E130" i="1" l="1"/>
  <c r="F130" i="1" l="1"/>
  <c r="G130" i="1"/>
  <c r="P130" i="1" s="1"/>
  <c r="K130" i="1" l="1"/>
  <c r="I130" i="1" s="1"/>
  <c r="H130" i="1"/>
  <c r="B130" i="5" s="1"/>
  <c r="E131" i="1" l="1"/>
  <c r="F131" i="1" l="1"/>
  <c r="G131" i="1"/>
  <c r="P131" i="1" s="1"/>
  <c r="K131" i="1" l="1"/>
  <c r="I131" i="1" s="1"/>
  <c r="H131" i="1"/>
  <c r="B131" i="5" s="1"/>
  <c r="E132" i="1" l="1"/>
  <c r="F132" i="1" l="1"/>
  <c r="G132" i="1"/>
  <c r="P132" i="1" s="1"/>
  <c r="K132" i="1" l="1"/>
  <c r="I132" i="1" s="1"/>
  <c r="H132" i="1"/>
  <c r="B132" i="5" s="1"/>
  <c r="E133" i="1" l="1"/>
  <c r="F133" i="1" l="1"/>
  <c r="G133" i="1"/>
  <c r="P133" i="1" s="1"/>
  <c r="K133" i="1" l="1"/>
  <c r="I133" i="1" s="1"/>
  <c r="H133" i="1"/>
  <c r="B133" i="5" s="1"/>
  <c r="E134" i="1" l="1"/>
  <c r="F134" i="1" l="1"/>
  <c r="G134" i="1"/>
  <c r="P134" i="1" s="1"/>
  <c r="K134" i="1" l="1"/>
  <c r="I134" i="1" s="1"/>
  <c r="H134" i="1"/>
  <c r="B134" i="5" s="1"/>
  <c r="E135" i="1" l="1"/>
  <c r="F135" i="1" l="1"/>
  <c r="G135" i="1"/>
  <c r="P135" i="1" s="1"/>
  <c r="K135" i="1" l="1"/>
  <c r="I135" i="1" s="1"/>
  <c r="H135" i="1"/>
  <c r="B135" i="5" s="1"/>
  <c r="E136" i="1" l="1"/>
  <c r="F136" i="1" l="1"/>
  <c r="G136" i="1"/>
  <c r="P136" i="1" s="1"/>
  <c r="K136" i="1" l="1"/>
  <c r="I136" i="1" s="1"/>
  <c r="H136" i="1"/>
  <c r="B136" i="5" s="1"/>
  <c r="E137" i="1" l="1"/>
  <c r="F137" i="1" l="1"/>
  <c r="G137" i="1"/>
  <c r="P137" i="1" s="1"/>
  <c r="K137" i="1" l="1"/>
  <c r="I137" i="1" s="1"/>
  <c r="H137" i="1"/>
  <c r="B137" i="5" s="1"/>
  <c r="E138" i="1" l="1"/>
  <c r="F138" i="1" l="1"/>
  <c r="G138" i="1"/>
  <c r="P138" i="1" s="1"/>
  <c r="K138" i="1" l="1"/>
  <c r="I138" i="1" s="1"/>
  <c r="H138" i="1"/>
  <c r="B138" i="5" s="1"/>
  <c r="E139" i="1" l="1"/>
  <c r="F139" i="1" l="1"/>
  <c r="G139" i="1"/>
  <c r="P139" i="1" s="1"/>
  <c r="K139" i="1" l="1"/>
  <c r="I139" i="1" s="1"/>
  <c r="H139" i="1"/>
  <c r="B139" i="5" s="1"/>
  <c r="E140" i="1" l="1"/>
  <c r="F140" i="1" l="1"/>
  <c r="G140" i="1"/>
  <c r="P140" i="1" s="1"/>
  <c r="K140" i="1" l="1"/>
  <c r="I140" i="1" s="1"/>
  <c r="H140" i="1"/>
  <c r="B140" i="5" s="1"/>
  <c r="E141" i="1" l="1"/>
  <c r="F141" i="1" l="1"/>
  <c r="G141" i="1"/>
  <c r="P141" i="1" s="1"/>
  <c r="K141" i="1" l="1"/>
  <c r="I141" i="1" s="1"/>
  <c r="H141" i="1"/>
  <c r="B141" i="5" s="1"/>
  <c r="E142" i="1" l="1"/>
  <c r="F142" i="1" l="1"/>
  <c r="G142" i="1"/>
  <c r="P142" i="1" s="1"/>
  <c r="K142" i="1" l="1"/>
  <c r="I142" i="1" s="1"/>
  <c r="H142" i="1"/>
  <c r="B142" i="5" s="1"/>
  <c r="E143" i="1" l="1"/>
  <c r="F143" i="1" l="1"/>
  <c r="G143" i="1"/>
  <c r="P143" i="1" s="1"/>
  <c r="K143" i="1" l="1"/>
  <c r="I143" i="1" s="1"/>
  <c r="H143" i="1"/>
  <c r="B143" i="5" s="1"/>
  <c r="E144" i="1" l="1"/>
  <c r="F144" i="1" l="1"/>
  <c r="G144" i="1"/>
  <c r="P144" i="1" s="1"/>
  <c r="K144" i="1" l="1"/>
  <c r="I144" i="1" s="1"/>
  <c r="H144" i="1"/>
  <c r="B144" i="5" s="1"/>
  <c r="E145" i="1" l="1"/>
  <c r="F145" i="1" l="1"/>
  <c r="G145" i="1"/>
  <c r="P145" i="1" s="1"/>
  <c r="K145" i="1" l="1"/>
  <c r="I145" i="1" s="1"/>
  <c r="H145" i="1"/>
  <c r="B145" i="5" s="1"/>
  <c r="E146" i="1" l="1"/>
  <c r="F146" i="1" l="1"/>
  <c r="G146" i="1"/>
  <c r="P146" i="1" s="1"/>
  <c r="K146" i="1" l="1"/>
  <c r="I146" i="1" s="1"/>
  <c r="H146" i="1"/>
  <c r="B146" i="5" s="1"/>
  <c r="E147" i="1" l="1"/>
  <c r="F147" i="1" l="1"/>
  <c r="G147" i="1"/>
  <c r="P147" i="1" s="1"/>
  <c r="K147" i="1" l="1"/>
  <c r="I147" i="1" s="1"/>
  <c r="H147" i="1"/>
  <c r="B147" i="5" s="1"/>
  <c r="E148" i="1" l="1"/>
  <c r="F148" i="1" l="1"/>
  <c r="G148" i="1"/>
  <c r="P148" i="1" s="1"/>
  <c r="K148" i="1" l="1"/>
  <c r="I148" i="1" s="1"/>
  <c r="H148" i="1"/>
  <c r="B148" i="5" s="1"/>
  <c r="E149" i="1" l="1"/>
  <c r="F149" i="1" l="1"/>
  <c r="G149" i="1"/>
  <c r="P149" i="1" s="1"/>
  <c r="K149" i="1" l="1"/>
  <c r="I149" i="1" s="1"/>
  <c r="H149" i="1"/>
  <c r="B149" i="5" s="1"/>
  <c r="E150" i="1" l="1"/>
  <c r="F150" i="1" l="1"/>
  <c r="G150" i="1"/>
  <c r="P150" i="1" s="1"/>
  <c r="K150" i="1" l="1"/>
  <c r="I150" i="1" s="1"/>
  <c r="H150" i="1"/>
  <c r="B150" i="5" s="1"/>
  <c r="E151" i="1" l="1"/>
  <c r="F151" i="1" l="1"/>
  <c r="G151" i="1"/>
  <c r="P151" i="1" s="1"/>
  <c r="K151" i="1" l="1"/>
  <c r="I151" i="1" s="1"/>
  <c r="H151" i="1"/>
  <c r="B151" i="5" s="1"/>
  <c r="E152" i="1" l="1"/>
  <c r="F152" i="1" l="1"/>
  <c r="G152" i="1"/>
  <c r="P152" i="1" s="1"/>
  <c r="K152" i="1" l="1"/>
  <c r="I152" i="1" s="1"/>
  <c r="H152" i="1"/>
  <c r="B152" i="5" s="1"/>
  <c r="E153" i="1" l="1"/>
  <c r="F153" i="1" l="1"/>
  <c r="G153" i="1"/>
  <c r="P153" i="1" s="1"/>
  <c r="K153" i="1" l="1"/>
  <c r="I153" i="1" s="1"/>
  <c r="H153" i="1"/>
  <c r="B153" i="5" s="1"/>
  <c r="E154" i="1" l="1"/>
  <c r="F154" i="1" l="1"/>
  <c r="G154" i="1"/>
  <c r="P154" i="1" s="1"/>
  <c r="K154" i="1" l="1"/>
  <c r="I154" i="1" s="1"/>
  <c r="H154" i="1"/>
  <c r="B154" i="5" s="1"/>
  <c r="E155" i="1" l="1"/>
  <c r="F155" i="1" l="1"/>
  <c r="G155" i="1"/>
  <c r="P155" i="1" s="1"/>
  <c r="K155" i="1" l="1"/>
  <c r="I155" i="1" s="1"/>
  <c r="H155" i="1"/>
  <c r="B155" i="5" s="1"/>
  <c r="E156" i="1" l="1"/>
  <c r="F156" i="1" l="1"/>
  <c r="G156" i="1"/>
  <c r="P156" i="1" s="1"/>
  <c r="K156" i="1" l="1"/>
  <c r="I156" i="1" s="1"/>
  <c r="H156" i="1"/>
  <c r="B156" i="5" s="1"/>
  <c r="E157" i="1" l="1"/>
  <c r="F157" i="1" l="1"/>
  <c r="G157" i="1"/>
  <c r="P157" i="1" s="1"/>
  <c r="K157" i="1" l="1"/>
  <c r="I157" i="1" s="1"/>
  <c r="H157" i="1"/>
  <c r="B157" i="5" s="1"/>
  <c r="E158" i="1" l="1"/>
  <c r="F158" i="1" l="1"/>
  <c r="G158" i="1"/>
  <c r="P158" i="1" s="1"/>
  <c r="K158" i="1" l="1"/>
  <c r="I158" i="1" s="1"/>
  <c r="H158" i="1"/>
  <c r="B158" i="5" s="1"/>
  <c r="E159" i="1" l="1"/>
  <c r="F159" i="1" l="1"/>
  <c r="G159" i="1"/>
  <c r="P159" i="1" s="1"/>
  <c r="K159" i="1" l="1"/>
  <c r="I159" i="1" s="1"/>
  <c r="H159" i="1"/>
  <c r="B159" i="5" s="1"/>
  <c r="E160" i="1" l="1"/>
  <c r="F160" i="1" l="1"/>
  <c r="G160" i="1"/>
  <c r="P160" i="1" s="1"/>
  <c r="K160" i="1" l="1"/>
  <c r="I160" i="1" s="1"/>
  <c r="H160" i="1"/>
  <c r="B160" i="5" s="1"/>
  <c r="E161" i="1" l="1"/>
  <c r="F161" i="1" l="1"/>
  <c r="G161" i="1"/>
  <c r="P161" i="1" s="1"/>
  <c r="K161" i="1" l="1"/>
  <c r="I161" i="1" s="1"/>
  <c r="H161" i="1"/>
  <c r="B161" i="5" s="1"/>
  <c r="E162" i="1" l="1"/>
  <c r="F162" i="1" l="1"/>
  <c r="G162" i="1"/>
  <c r="P162" i="1" s="1"/>
  <c r="K162" i="1" l="1"/>
  <c r="I162" i="1" s="1"/>
  <c r="H162" i="1"/>
  <c r="B162" i="5" s="1"/>
  <c r="E163" i="1" l="1"/>
  <c r="F163" i="1" l="1"/>
  <c r="G163" i="1"/>
  <c r="P163" i="1" s="1"/>
  <c r="K163" i="1" l="1"/>
  <c r="I163" i="1" s="1"/>
  <c r="H163" i="1"/>
  <c r="B163" i="5" s="1"/>
  <c r="E164" i="1" l="1"/>
  <c r="F164" i="1" l="1"/>
  <c r="G164" i="1"/>
  <c r="P164" i="1" s="1"/>
  <c r="K164" i="1" l="1"/>
  <c r="I164" i="1" s="1"/>
  <c r="H164" i="1"/>
  <c r="B164" i="5" s="1"/>
  <c r="E165" i="1" l="1"/>
  <c r="F165" i="1" l="1"/>
  <c r="G165" i="1"/>
  <c r="P165" i="1" s="1"/>
  <c r="K165" i="1" l="1"/>
  <c r="I165" i="1" s="1"/>
  <c r="H165" i="1"/>
  <c r="B165" i="5" s="1"/>
  <c r="E166" i="1" l="1"/>
  <c r="F166" i="1" l="1"/>
  <c r="G166" i="1"/>
  <c r="P166" i="1" s="1"/>
  <c r="K166" i="1" l="1"/>
  <c r="I166" i="1" s="1"/>
  <c r="H166" i="1"/>
  <c r="B166" i="5" s="1"/>
  <c r="E167" i="1" l="1"/>
  <c r="F167" i="1" l="1"/>
  <c r="G167" i="1"/>
  <c r="P167" i="1" s="1"/>
  <c r="K167" i="1" l="1"/>
  <c r="I167" i="1" s="1"/>
  <c r="H167" i="1"/>
  <c r="B167" i="5" s="1"/>
  <c r="E168" i="1" l="1"/>
  <c r="F168" i="1" l="1"/>
  <c r="G168" i="1"/>
  <c r="P168" i="1" s="1"/>
  <c r="K168" i="1" l="1"/>
  <c r="I168" i="1" s="1"/>
  <c r="H168" i="1"/>
  <c r="B168" i="5" s="1"/>
  <c r="E169" i="1" l="1"/>
  <c r="F169" i="1" l="1"/>
  <c r="G169" i="1"/>
  <c r="P169" i="1" s="1"/>
  <c r="K169" i="1" l="1"/>
  <c r="I169" i="1" s="1"/>
  <c r="H169" i="1"/>
  <c r="B169" i="5" s="1"/>
  <c r="E170" i="1" l="1"/>
  <c r="F170" i="1" l="1"/>
  <c r="G170" i="1"/>
  <c r="P170" i="1" s="1"/>
  <c r="K170" i="1" l="1"/>
  <c r="I170" i="1" s="1"/>
  <c r="H170" i="1"/>
  <c r="B170" i="5" s="1"/>
  <c r="E171" i="1" l="1"/>
  <c r="F171" i="1" l="1"/>
  <c r="G171" i="1"/>
  <c r="P171" i="1" s="1"/>
  <c r="K171" i="1" l="1"/>
  <c r="I171" i="1" s="1"/>
  <c r="H171" i="1"/>
  <c r="B171" i="5" s="1"/>
  <c r="E172" i="1" l="1"/>
  <c r="F172" i="1" l="1"/>
  <c r="G172" i="1"/>
  <c r="P172" i="1" s="1"/>
  <c r="K172" i="1" l="1"/>
  <c r="I172" i="1" s="1"/>
  <c r="H172" i="1"/>
  <c r="B172" i="5" s="1"/>
  <c r="E173" i="1" l="1"/>
  <c r="F173" i="1" l="1"/>
  <c r="G173" i="1"/>
  <c r="P173" i="1" s="1"/>
  <c r="K173" i="1" l="1"/>
  <c r="I173" i="1" s="1"/>
  <c r="H173" i="1"/>
  <c r="B173" i="5" s="1"/>
  <c r="E174" i="1" l="1"/>
  <c r="F174" i="1" l="1"/>
  <c r="G174" i="1"/>
  <c r="P174" i="1" s="1"/>
  <c r="K174" i="1" l="1"/>
  <c r="I174" i="1" s="1"/>
  <c r="H174" i="1"/>
  <c r="B174" i="5" s="1"/>
  <c r="E175" i="1" l="1"/>
  <c r="F175" i="1" l="1"/>
  <c r="G175" i="1"/>
  <c r="P175" i="1" s="1"/>
  <c r="K175" i="1" l="1"/>
  <c r="I175" i="1" s="1"/>
  <c r="H175" i="1"/>
  <c r="B175" i="5" s="1"/>
  <c r="E176" i="1" l="1"/>
  <c r="F176" i="1" l="1"/>
  <c r="G176" i="1"/>
  <c r="P176" i="1" s="1"/>
  <c r="K176" i="1" l="1"/>
  <c r="I176" i="1" s="1"/>
  <c r="H176" i="1"/>
  <c r="B176" i="5" s="1"/>
  <c r="E177" i="1" l="1"/>
  <c r="F177" i="1" l="1"/>
  <c r="G177" i="1"/>
  <c r="P177" i="1" s="1"/>
  <c r="K177" i="1" l="1"/>
  <c r="I177" i="1" s="1"/>
  <c r="H177" i="1"/>
  <c r="B177" i="5" s="1"/>
  <c r="E178" i="1" l="1"/>
  <c r="F178" i="1" l="1"/>
  <c r="G178" i="1"/>
  <c r="P178" i="1" s="1"/>
  <c r="K178" i="1" l="1"/>
  <c r="I178" i="1" s="1"/>
  <c r="H178" i="1"/>
  <c r="B178" i="5" s="1"/>
  <c r="E179" i="1" l="1"/>
  <c r="F179" i="1" l="1"/>
  <c r="G179" i="1"/>
  <c r="P179" i="1" s="1"/>
  <c r="K179" i="1" l="1"/>
  <c r="I179" i="1" s="1"/>
  <c r="H179" i="1"/>
  <c r="B179" i="5" s="1"/>
  <c r="E180" i="1" l="1"/>
  <c r="F180" i="1" l="1"/>
  <c r="G180" i="1"/>
  <c r="P180" i="1" s="1"/>
  <c r="K180" i="1" l="1"/>
  <c r="I180" i="1" s="1"/>
  <c r="H180" i="1"/>
  <c r="B180" i="5" s="1"/>
  <c r="E181" i="1" l="1"/>
  <c r="F181" i="1" l="1"/>
  <c r="G181" i="1"/>
  <c r="P181" i="1" s="1"/>
  <c r="K181" i="1" l="1"/>
  <c r="I181" i="1" s="1"/>
  <c r="H181" i="1"/>
  <c r="B181" i="5" s="1"/>
  <c r="E182" i="1" l="1"/>
  <c r="F182" i="1" l="1"/>
  <c r="G182" i="1"/>
  <c r="P182" i="1" s="1"/>
  <c r="K182" i="1" l="1"/>
  <c r="I182" i="1" s="1"/>
  <c r="H182" i="1"/>
  <c r="B182" i="5" s="1"/>
  <c r="E183" i="1" l="1"/>
  <c r="F183" i="1" l="1"/>
  <c r="G183" i="1"/>
  <c r="P183" i="1" s="1"/>
  <c r="K183" i="1" l="1"/>
  <c r="I183" i="1" s="1"/>
  <c r="H183" i="1"/>
  <c r="B183" i="5" s="1"/>
  <c r="E184" i="1" l="1"/>
  <c r="F184" i="1" l="1"/>
  <c r="G184" i="1"/>
  <c r="P184" i="1" s="1"/>
  <c r="K184" i="1" l="1"/>
  <c r="I184" i="1" s="1"/>
  <c r="H184" i="1"/>
  <c r="B184" i="5" s="1"/>
  <c r="E185" i="1" l="1"/>
  <c r="F185" i="1" l="1"/>
  <c r="G185" i="1"/>
  <c r="P185" i="1" s="1"/>
  <c r="K185" i="1" l="1"/>
  <c r="I185" i="1" s="1"/>
  <c r="H185" i="1"/>
  <c r="B185" i="5" s="1"/>
  <c r="E186" i="1" l="1"/>
  <c r="F186" i="1" l="1"/>
  <c r="G186" i="1"/>
  <c r="P186" i="1" s="1"/>
  <c r="K186" i="1" l="1"/>
  <c r="I186" i="1" s="1"/>
  <c r="H186" i="1"/>
  <c r="B186" i="5" s="1"/>
  <c r="E187" i="1" l="1"/>
  <c r="F187" i="1" l="1"/>
  <c r="G187" i="1"/>
  <c r="P187" i="1" s="1"/>
  <c r="K187" i="1" l="1"/>
  <c r="I187" i="1" s="1"/>
  <c r="H187" i="1"/>
  <c r="B187" i="5" s="1"/>
  <c r="E188" i="1" l="1"/>
  <c r="F188" i="1" l="1"/>
  <c r="G188" i="1"/>
  <c r="P188" i="1" s="1"/>
  <c r="K188" i="1" l="1"/>
  <c r="I188" i="1" s="1"/>
  <c r="H188" i="1"/>
  <c r="B188" i="5" s="1"/>
  <c r="E189" i="1" l="1"/>
  <c r="F189" i="1" l="1"/>
  <c r="G189" i="1"/>
  <c r="P189" i="1" s="1"/>
  <c r="K189" i="1" l="1"/>
  <c r="I189" i="1" s="1"/>
  <c r="H189" i="1"/>
  <c r="B189" i="5" s="1"/>
  <c r="E190" i="1" l="1"/>
  <c r="F190" i="1" l="1"/>
  <c r="G190" i="1"/>
  <c r="P190" i="1" s="1"/>
  <c r="K190" i="1" l="1"/>
  <c r="I190" i="1" s="1"/>
  <c r="H190" i="1"/>
  <c r="B190" i="5" s="1"/>
  <c r="E191" i="1" l="1"/>
  <c r="F191" i="1" l="1"/>
  <c r="G191" i="1"/>
  <c r="P191" i="1" s="1"/>
  <c r="K191" i="1" l="1"/>
  <c r="I191" i="1" s="1"/>
  <c r="H191" i="1"/>
  <c r="B191" i="5" s="1"/>
  <c r="E192" i="1" l="1"/>
  <c r="F192" i="1" l="1"/>
  <c r="G192" i="1"/>
  <c r="P192" i="1" s="1"/>
  <c r="K192" i="1" l="1"/>
  <c r="I192" i="1" s="1"/>
  <c r="H192" i="1"/>
  <c r="B192" i="5" s="1"/>
  <c r="E193" i="1" l="1"/>
  <c r="F193" i="1" l="1"/>
  <c r="G193" i="1"/>
  <c r="P193" i="1" s="1"/>
  <c r="K193" i="1" l="1"/>
  <c r="I193" i="1" s="1"/>
  <c r="H193" i="1"/>
  <c r="B193" i="5" s="1"/>
  <c r="E194" i="1" l="1"/>
  <c r="F194" i="1" l="1"/>
  <c r="G194" i="1"/>
  <c r="P194" i="1" s="1"/>
  <c r="K194" i="1" l="1"/>
  <c r="I194" i="1" s="1"/>
  <c r="H194" i="1"/>
  <c r="B194" i="5" s="1"/>
  <c r="E195" i="1" l="1"/>
  <c r="F195" i="1" l="1"/>
  <c r="G195" i="1"/>
  <c r="P195" i="1" s="1"/>
  <c r="K195" i="1" l="1"/>
  <c r="I195" i="1" s="1"/>
  <c r="H195" i="1"/>
  <c r="B195" i="5" s="1"/>
  <c r="E196" i="1" l="1"/>
  <c r="F196" i="1" l="1"/>
  <c r="G196" i="1"/>
  <c r="P196" i="1" s="1"/>
  <c r="K196" i="1" l="1"/>
  <c r="I196" i="1" s="1"/>
  <c r="H196" i="1"/>
  <c r="B196" i="5" s="1"/>
  <c r="E197" i="1" l="1"/>
  <c r="F197" i="1" l="1"/>
  <c r="G197" i="1"/>
  <c r="P197" i="1" s="1"/>
  <c r="K197" i="1" l="1"/>
  <c r="I197" i="1" s="1"/>
  <c r="H197" i="1"/>
  <c r="B197" i="5" s="1"/>
  <c r="E198" i="1" l="1"/>
  <c r="F198" i="1" l="1"/>
  <c r="G198" i="1"/>
  <c r="P198" i="1" s="1"/>
  <c r="K198" i="1" l="1"/>
  <c r="I198" i="1" s="1"/>
  <c r="H198" i="1"/>
  <c r="B198" i="5" s="1"/>
  <c r="E199" i="1" l="1"/>
  <c r="F199" i="1" l="1"/>
  <c r="G199" i="1"/>
  <c r="P199" i="1" s="1"/>
  <c r="K199" i="1" l="1"/>
  <c r="I199" i="1" s="1"/>
  <c r="H199" i="1"/>
  <c r="B199" i="5" s="1"/>
  <c r="E200" i="1" l="1"/>
  <c r="F200" i="1" l="1"/>
  <c r="G200" i="1"/>
  <c r="P200" i="1" s="1"/>
  <c r="K200" i="1" l="1"/>
  <c r="I200" i="1" s="1"/>
  <c r="H200" i="1"/>
  <c r="B200" i="5" s="1"/>
  <c r="E201" i="1" l="1"/>
  <c r="F201" i="1" l="1"/>
  <c r="G201" i="1"/>
  <c r="P201" i="1" s="1"/>
  <c r="K201" i="1" l="1"/>
  <c r="I201" i="1" s="1"/>
  <c r="H201" i="1"/>
  <c r="B201" i="5" s="1"/>
  <c r="E202" i="1" l="1"/>
  <c r="F202" i="1" l="1"/>
  <c r="G202" i="1"/>
  <c r="P202" i="1" s="1"/>
  <c r="K202" i="1" l="1"/>
  <c r="I202" i="1" s="1"/>
  <c r="H202" i="1"/>
  <c r="B202" i="5" s="1"/>
  <c r="E203" i="1" l="1"/>
  <c r="F203" i="1" l="1"/>
  <c r="G203" i="1"/>
  <c r="P203" i="1" s="1"/>
  <c r="K203" i="1" l="1"/>
  <c r="I203" i="1" s="1"/>
  <c r="H203" i="1"/>
  <c r="B203" i="5" s="1"/>
  <c r="E204" i="1" l="1"/>
  <c r="F204" i="1" l="1"/>
  <c r="G204" i="1"/>
  <c r="P204" i="1" s="1"/>
  <c r="K204" i="1" l="1"/>
  <c r="I204" i="1" s="1"/>
  <c r="H204" i="1"/>
  <c r="B204" i="5" s="1"/>
  <c r="E205" i="1" l="1"/>
  <c r="F205" i="1" l="1"/>
  <c r="G205" i="1"/>
  <c r="P205" i="1" s="1"/>
  <c r="K205" i="1" l="1"/>
  <c r="I205" i="1" s="1"/>
  <c r="H205" i="1"/>
  <c r="B205" i="5" s="1"/>
  <c r="E206" i="1" l="1"/>
  <c r="F206" i="1" l="1"/>
  <c r="G206" i="1"/>
  <c r="P206" i="1" s="1"/>
  <c r="K206" i="1" l="1"/>
  <c r="I206" i="1" s="1"/>
  <c r="H206" i="1"/>
  <c r="B206" i="5" s="1"/>
  <c r="E207" i="1" l="1"/>
  <c r="F207" i="1" l="1"/>
  <c r="G207" i="1"/>
  <c r="P207" i="1" s="1"/>
  <c r="K207" i="1" l="1"/>
  <c r="I207" i="1" s="1"/>
  <c r="H207" i="1"/>
  <c r="B207" i="5" s="1"/>
  <c r="E208" i="1" l="1"/>
  <c r="F208" i="1" l="1"/>
  <c r="G208" i="1"/>
  <c r="P208" i="1" s="1"/>
  <c r="K208" i="1" l="1"/>
  <c r="I208" i="1" s="1"/>
  <c r="H208" i="1"/>
  <c r="B208" i="5" s="1"/>
  <c r="E209" i="1" l="1"/>
  <c r="F209" i="1" l="1"/>
  <c r="G209" i="1"/>
  <c r="P209" i="1" s="1"/>
  <c r="K209" i="1" l="1"/>
  <c r="I209" i="1" s="1"/>
  <c r="H209" i="1"/>
  <c r="B209" i="5" s="1"/>
  <c r="E210" i="1" l="1"/>
  <c r="F210" i="1" l="1"/>
  <c r="G210" i="1"/>
  <c r="P210" i="1" s="1"/>
  <c r="K210" i="1" l="1"/>
  <c r="I210" i="1" s="1"/>
  <c r="H210" i="1"/>
  <c r="B210" i="5" s="1"/>
  <c r="E211" i="1" l="1"/>
  <c r="F211" i="1" l="1"/>
  <c r="G211" i="1"/>
  <c r="P211" i="1" s="1"/>
  <c r="K211" i="1" l="1"/>
  <c r="I211" i="1" s="1"/>
  <c r="H211" i="1"/>
  <c r="B211" i="5" s="1"/>
  <c r="E212" i="1" l="1"/>
  <c r="F212" i="1" l="1"/>
  <c r="G212" i="1"/>
  <c r="P212" i="1" s="1"/>
  <c r="K212" i="1" l="1"/>
  <c r="I212" i="1" s="1"/>
  <c r="H212" i="1"/>
  <c r="B212" i="5" s="1"/>
  <c r="E213" i="1" l="1"/>
  <c r="F213" i="1" l="1"/>
  <c r="G213" i="1"/>
  <c r="P213" i="1" s="1"/>
  <c r="K213" i="1" l="1"/>
  <c r="I213" i="1" s="1"/>
  <c r="H213" i="1"/>
  <c r="B213" i="5" s="1"/>
  <c r="E214" i="1" l="1"/>
  <c r="F214" i="1" l="1"/>
  <c r="G214" i="1"/>
  <c r="P214" i="1" s="1"/>
  <c r="K214" i="1" l="1"/>
  <c r="I214" i="1" s="1"/>
  <c r="H214" i="1"/>
  <c r="B214" i="5" s="1"/>
  <c r="E215" i="1" l="1"/>
  <c r="F215" i="1" l="1"/>
  <c r="G215" i="1"/>
  <c r="P215" i="1" s="1"/>
  <c r="K215" i="1" l="1"/>
  <c r="I215" i="1" s="1"/>
  <c r="H215" i="1"/>
  <c r="B215" i="5" s="1"/>
  <c r="E216" i="1" l="1"/>
  <c r="F216" i="1" l="1"/>
  <c r="G216" i="1"/>
  <c r="P216" i="1" s="1"/>
  <c r="K216" i="1" l="1"/>
  <c r="I216" i="1" s="1"/>
  <c r="H216" i="1"/>
  <c r="B216" i="5" s="1"/>
  <c r="E217" i="1" l="1"/>
  <c r="F217" i="1" l="1"/>
  <c r="G217" i="1"/>
  <c r="P217" i="1" s="1"/>
  <c r="K217" i="1" l="1"/>
  <c r="I217" i="1" s="1"/>
  <c r="H217" i="1"/>
  <c r="B217" i="5" s="1"/>
  <c r="E218" i="1" l="1"/>
  <c r="F218" i="1" l="1"/>
  <c r="G218" i="1"/>
  <c r="P218" i="1" s="1"/>
  <c r="K218" i="1" l="1"/>
  <c r="I218" i="1" s="1"/>
  <c r="H218" i="1"/>
  <c r="B218" i="5" s="1"/>
  <c r="E219" i="1" l="1"/>
  <c r="F219" i="1" l="1"/>
  <c r="G219" i="1"/>
  <c r="P219" i="1" s="1"/>
  <c r="K219" i="1" l="1"/>
  <c r="I219" i="1" s="1"/>
  <c r="H219" i="1"/>
  <c r="B219" i="5" s="1"/>
  <c r="E220" i="1" l="1"/>
  <c r="F220" i="1" l="1"/>
  <c r="G220" i="1"/>
  <c r="P220" i="1" s="1"/>
  <c r="K220" i="1" l="1"/>
  <c r="I220" i="1" s="1"/>
  <c r="H220" i="1"/>
  <c r="B220" i="5" s="1"/>
  <c r="E221" i="1" l="1"/>
  <c r="F221" i="1" l="1"/>
  <c r="G221" i="1"/>
  <c r="P221" i="1" s="1"/>
  <c r="K221" i="1" l="1"/>
  <c r="I221" i="1" s="1"/>
  <c r="H221" i="1"/>
  <c r="B221" i="5" s="1"/>
  <c r="E222" i="1" l="1"/>
  <c r="F222" i="1" l="1"/>
  <c r="G222" i="1"/>
  <c r="P222" i="1" s="1"/>
  <c r="K222" i="1" l="1"/>
  <c r="I222" i="1" s="1"/>
  <c r="H222" i="1"/>
  <c r="B222" i="5" s="1"/>
  <c r="E223" i="1" l="1"/>
  <c r="F223" i="1" l="1"/>
  <c r="G223" i="1"/>
  <c r="P223" i="1" s="1"/>
  <c r="K223" i="1" l="1"/>
  <c r="I223" i="1" s="1"/>
  <c r="H223" i="1"/>
  <c r="B223" i="5" s="1"/>
  <c r="E224" i="1" l="1"/>
  <c r="F224" i="1" l="1"/>
  <c r="G224" i="1"/>
  <c r="P224" i="1" s="1"/>
  <c r="K224" i="1" l="1"/>
  <c r="I224" i="1" s="1"/>
  <c r="H224" i="1"/>
  <c r="B224" i="5" s="1"/>
  <c r="E225" i="1" l="1"/>
  <c r="F225" i="1" l="1"/>
  <c r="G225" i="1"/>
  <c r="P225" i="1" s="1"/>
  <c r="K225" i="1" l="1"/>
  <c r="I225" i="1" s="1"/>
  <c r="H225" i="1"/>
  <c r="B225" i="5" s="1"/>
  <c r="E226" i="1" l="1"/>
  <c r="F226" i="1" l="1"/>
  <c r="G226" i="1"/>
  <c r="P226" i="1" s="1"/>
  <c r="K226" i="1" l="1"/>
  <c r="I226" i="1" s="1"/>
  <c r="H226" i="1"/>
  <c r="B226" i="5" s="1"/>
  <c r="E227" i="1" l="1"/>
  <c r="F227" i="1" l="1"/>
  <c r="G227" i="1"/>
  <c r="P227" i="1" s="1"/>
  <c r="K227" i="1" l="1"/>
  <c r="I227" i="1" s="1"/>
  <c r="H227" i="1"/>
  <c r="B227" i="5" s="1"/>
  <c r="E228" i="1" l="1"/>
  <c r="F228" i="1" l="1"/>
  <c r="G228" i="1"/>
  <c r="P228" i="1" s="1"/>
  <c r="K228" i="1" l="1"/>
  <c r="I228" i="1" s="1"/>
  <c r="H228" i="1"/>
  <c r="B228" i="5" s="1"/>
  <c r="E229" i="1" l="1"/>
  <c r="F229" i="1" l="1"/>
  <c r="G229" i="1"/>
  <c r="P229" i="1" s="1"/>
  <c r="K229" i="1" l="1"/>
  <c r="I229" i="1" s="1"/>
  <c r="H229" i="1"/>
  <c r="B229" i="5" s="1"/>
  <c r="E230" i="1" l="1"/>
  <c r="F230" i="1" l="1"/>
  <c r="G230" i="1"/>
  <c r="P230" i="1" s="1"/>
  <c r="K230" i="1" l="1"/>
  <c r="I230" i="1" s="1"/>
  <c r="H230" i="1"/>
  <c r="B230" i="5" s="1"/>
  <c r="E231" i="1" l="1"/>
  <c r="F231" i="1" l="1"/>
  <c r="G231" i="1"/>
  <c r="P231" i="1" s="1"/>
  <c r="K231" i="1" l="1"/>
  <c r="I231" i="1" s="1"/>
  <c r="H231" i="1"/>
  <c r="B231" i="5" s="1"/>
  <c r="E232" i="1" l="1"/>
  <c r="F232" i="1" l="1"/>
  <c r="G232" i="1"/>
  <c r="P232" i="1" s="1"/>
  <c r="K232" i="1" l="1"/>
  <c r="I232" i="1" s="1"/>
  <c r="H232" i="1"/>
  <c r="B232" i="5" s="1"/>
  <c r="E233" i="1" l="1"/>
  <c r="F233" i="1" l="1"/>
  <c r="G233" i="1"/>
  <c r="P233" i="1" s="1"/>
  <c r="K233" i="1" l="1"/>
  <c r="I233" i="1" s="1"/>
  <c r="H233" i="1"/>
  <c r="B233" i="5" s="1"/>
  <c r="E234" i="1" l="1"/>
  <c r="F234" i="1" l="1"/>
  <c r="G234" i="1"/>
  <c r="P234" i="1" s="1"/>
  <c r="K234" i="1" l="1"/>
  <c r="I234" i="1" s="1"/>
  <c r="H234" i="1"/>
  <c r="B234" i="5" s="1"/>
  <c r="E235" i="1" l="1"/>
  <c r="F235" i="1" l="1"/>
  <c r="G235" i="1"/>
  <c r="P235" i="1" s="1"/>
  <c r="K235" i="1" l="1"/>
  <c r="I235" i="1" s="1"/>
  <c r="H235" i="1"/>
  <c r="B235" i="5" s="1"/>
  <c r="E236" i="1" l="1"/>
  <c r="F236" i="1" l="1"/>
  <c r="G236" i="1"/>
  <c r="P236" i="1" s="1"/>
  <c r="K236" i="1" l="1"/>
  <c r="I236" i="1" s="1"/>
  <c r="H236" i="1"/>
  <c r="B236" i="5" s="1"/>
  <c r="E237" i="1" l="1"/>
  <c r="F237" i="1" l="1"/>
  <c r="G237" i="1"/>
  <c r="P237" i="1" s="1"/>
  <c r="K237" i="1" l="1"/>
  <c r="I237" i="1" s="1"/>
  <c r="H237" i="1"/>
  <c r="B237" i="5" s="1"/>
  <c r="E238" i="1" l="1"/>
  <c r="F238" i="1" l="1"/>
  <c r="G238" i="1"/>
  <c r="P238" i="1" s="1"/>
  <c r="K238" i="1" l="1"/>
  <c r="I238" i="1" s="1"/>
  <c r="H238" i="1"/>
  <c r="B238" i="5" s="1"/>
  <c r="E239" i="1" l="1"/>
  <c r="F239" i="1" l="1"/>
  <c r="G239" i="1"/>
  <c r="P239" i="1" s="1"/>
  <c r="K239" i="1" l="1"/>
  <c r="I239" i="1" s="1"/>
  <c r="H239" i="1"/>
  <c r="B239" i="5" s="1"/>
  <c r="E240" i="1" l="1"/>
  <c r="F240" i="1" l="1"/>
  <c r="G240" i="1"/>
  <c r="P240" i="1" s="1"/>
  <c r="K240" i="1" l="1"/>
  <c r="I240" i="1" s="1"/>
  <c r="H240" i="1"/>
  <c r="B240" i="5" s="1"/>
  <c r="E241" i="1" l="1"/>
  <c r="F241" i="1" l="1"/>
  <c r="G241" i="1"/>
  <c r="P241" i="1" s="1"/>
  <c r="K241" i="1" l="1"/>
  <c r="I241" i="1" s="1"/>
  <c r="H241" i="1"/>
  <c r="B241" i="5" s="1"/>
  <c r="E242" i="1" l="1"/>
  <c r="F242" i="1" l="1"/>
  <c r="G242" i="1"/>
  <c r="P242" i="1" s="1"/>
  <c r="K242" i="1" l="1"/>
  <c r="I242" i="1" s="1"/>
  <c r="H242" i="1"/>
  <c r="B242" i="5" s="1"/>
  <c r="E243" i="1" l="1"/>
  <c r="F243" i="1" l="1"/>
  <c r="G243" i="1"/>
  <c r="P243" i="1" s="1"/>
  <c r="K243" i="1" l="1"/>
  <c r="I243" i="1" s="1"/>
  <c r="H243" i="1"/>
  <c r="B243" i="5" s="1"/>
  <c r="E244" i="1" l="1"/>
  <c r="F244" i="1" l="1"/>
  <c r="G244" i="1"/>
  <c r="P244" i="1" s="1"/>
  <c r="K244" i="1" l="1"/>
  <c r="I244" i="1" s="1"/>
  <c r="H244" i="1"/>
  <c r="B244" i="5" s="1"/>
  <c r="E245" i="1" l="1"/>
  <c r="F245" i="1" l="1"/>
  <c r="G245" i="1"/>
  <c r="P245" i="1" s="1"/>
  <c r="K245" i="1" l="1"/>
  <c r="I245" i="1" s="1"/>
  <c r="H245" i="1"/>
  <c r="B245" i="5" s="1"/>
  <c r="E246" i="1" l="1"/>
  <c r="F246" i="1" l="1"/>
  <c r="G246" i="1"/>
  <c r="P246" i="1" s="1"/>
  <c r="K246" i="1" l="1"/>
  <c r="I246" i="1" s="1"/>
  <c r="H246" i="1"/>
  <c r="B246" i="5" s="1"/>
  <c r="E247" i="1" l="1"/>
  <c r="F247" i="1" l="1"/>
  <c r="G247" i="1"/>
  <c r="P247" i="1" s="1"/>
  <c r="K247" i="1" l="1"/>
  <c r="I247" i="1" s="1"/>
  <c r="H247" i="1"/>
  <c r="B247" i="5" s="1"/>
  <c r="E248" i="1" l="1"/>
  <c r="F248" i="1" l="1"/>
  <c r="G248" i="1"/>
  <c r="P248" i="1" s="1"/>
  <c r="K248" i="1" l="1"/>
  <c r="I248" i="1" s="1"/>
  <c r="H248" i="1"/>
  <c r="B248" i="5" s="1"/>
  <c r="E249" i="1" l="1"/>
  <c r="F249" i="1" l="1"/>
  <c r="G249" i="1"/>
  <c r="P249" i="1" s="1"/>
  <c r="K249" i="1" l="1"/>
  <c r="I249" i="1" s="1"/>
  <c r="H249" i="1"/>
  <c r="B249" i="5" s="1"/>
  <c r="E250" i="1" l="1"/>
  <c r="F250" i="1" l="1"/>
  <c r="G250" i="1"/>
  <c r="P250" i="1" s="1"/>
  <c r="K250" i="1" l="1"/>
  <c r="I250" i="1" s="1"/>
  <c r="H250" i="1"/>
  <c r="B250" i="5" s="1"/>
  <c r="E251" i="1" l="1"/>
  <c r="F251" i="1" l="1"/>
  <c r="G251" i="1"/>
  <c r="P251" i="1" s="1"/>
  <c r="K251" i="1" l="1"/>
  <c r="I251" i="1" s="1"/>
  <c r="H251" i="1"/>
  <c r="B251" i="5" s="1"/>
  <c r="E252" i="1" l="1"/>
  <c r="F252" i="1" l="1"/>
  <c r="G252" i="1"/>
  <c r="P252" i="1" s="1"/>
  <c r="K252" i="1" l="1"/>
  <c r="I252" i="1" s="1"/>
  <c r="H252" i="1"/>
  <c r="B252" i="5" s="1"/>
  <c r="E253" i="1" l="1"/>
  <c r="F253" i="1" l="1"/>
  <c r="G253" i="1"/>
  <c r="P253" i="1" s="1"/>
  <c r="K253" i="1" l="1"/>
  <c r="I253" i="1" s="1"/>
  <c r="H253" i="1"/>
  <c r="B253" i="5" s="1"/>
  <c r="E254" i="1" l="1"/>
  <c r="F254" i="1" l="1"/>
  <c r="G254" i="1"/>
  <c r="P254" i="1" s="1"/>
  <c r="K254" i="1" l="1"/>
  <c r="I254" i="1" s="1"/>
  <c r="H254" i="1"/>
  <c r="B254" i="5" s="1"/>
  <c r="E255" i="1" l="1"/>
  <c r="F255" i="1" l="1"/>
  <c r="G255" i="1"/>
  <c r="P255" i="1" s="1"/>
  <c r="K255" i="1" l="1"/>
  <c r="I255" i="1" s="1"/>
  <c r="H255" i="1"/>
  <c r="B255" i="5" s="1"/>
  <c r="E256" i="1" l="1"/>
  <c r="F256" i="1" l="1"/>
  <c r="G256" i="1"/>
  <c r="P256" i="1" s="1"/>
  <c r="K256" i="1" l="1"/>
  <c r="I256" i="1" s="1"/>
  <c r="H256" i="1"/>
  <c r="B256" i="5" s="1"/>
  <c r="E257" i="1" l="1"/>
  <c r="F257" i="1" l="1"/>
  <c r="G257" i="1"/>
  <c r="P257" i="1" s="1"/>
  <c r="K257" i="1" l="1"/>
  <c r="I257" i="1" s="1"/>
  <c r="H257" i="1"/>
  <c r="B257" i="5" s="1"/>
  <c r="E258" i="1" l="1"/>
  <c r="F258" i="1" l="1"/>
  <c r="G258" i="1"/>
  <c r="P258" i="1" s="1"/>
  <c r="K258" i="1" l="1"/>
  <c r="I258" i="1" s="1"/>
  <c r="H258" i="1"/>
  <c r="B258" i="5" s="1"/>
  <c r="E259" i="1" l="1"/>
  <c r="F259" i="1" l="1"/>
  <c r="G259" i="1"/>
  <c r="P259" i="1" s="1"/>
  <c r="K259" i="1" l="1"/>
  <c r="I259" i="1" s="1"/>
  <c r="H259" i="1"/>
  <c r="B259" i="5" s="1"/>
  <c r="E260" i="1" l="1"/>
  <c r="F260" i="1" l="1"/>
  <c r="G260" i="1"/>
  <c r="P260" i="1" s="1"/>
  <c r="K260" i="1" l="1"/>
  <c r="I260" i="1" s="1"/>
  <c r="H260" i="1"/>
  <c r="B260" i="5" s="1"/>
  <c r="E261" i="1" l="1"/>
  <c r="F261" i="1" l="1"/>
  <c r="G261" i="1"/>
  <c r="P261" i="1" s="1"/>
  <c r="K261" i="1" l="1"/>
  <c r="I261" i="1" s="1"/>
  <c r="H261" i="1"/>
  <c r="B261" i="5" s="1"/>
  <c r="E262" i="1" l="1"/>
  <c r="F262" i="1" l="1"/>
  <c r="G262" i="1"/>
  <c r="P262" i="1" s="1"/>
  <c r="K262" i="1" l="1"/>
  <c r="I262" i="1" s="1"/>
  <c r="H262" i="1"/>
  <c r="B262" i="5" s="1"/>
  <c r="E263" i="1" l="1"/>
  <c r="F263" i="1" l="1"/>
  <c r="G263" i="1"/>
  <c r="P263" i="1" s="1"/>
  <c r="K263" i="1" l="1"/>
  <c r="I263" i="1" s="1"/>
  <c r="H263" i="1"/>
  <c r="B263" i="5" s="1"/>
  <c r="E264" i="1" l="1"/>
  <c r="F264" i="1" l="1"/>
  <c r="G264" i="1"/>
  <c r="P264" i="1" s="1"/>
  <c r="K264" i="1" l="1"/>
  <c r="I264" i="1" s="1"/>
  <c r="H264" i="1"/>
  <c r="B264" i="5" s="1"/>
  <c r="E265" i="1" l="1"/>
  <c r="F265" i="1" l="1"/>
  <c r="G265" i="1"/>
  <c r="P265" i="1" s="1"/>
  <c r="K265" i="1" l="1"/>
  <c r="I265" i="1" s="1"/>
  <c r="H265" i="1"/>
  <c r="B265" i="5" s="1"/>
  <c r="E266" i="1" l="1"/>
  <c r="F266" i="1" l="1"/>
  <c r="G266" i="1"/>
  <c r="P266" i="1" s="1"/>
  <c r="K266" i="1" l="1"/>
  <c r="I266" i="1" s="1"/>
  <c r="H266" i="1"/>
  <c r="B266" i="5" s="1"/>
  <c r="E267" i="1" l="1"/>
  <c r="F267" i="1" l="1"/>
  <c r="G267" i="1"/>
  <c r="P267" i="1" s="1"/>
  <c r="K267" i="1" l="1"/>
  <c r="I267" i="1" s="1"/>
  <c r="H267" i="1"/>
  <c r="B267" i="5" s="1"/>
  <c r="E268" i="1" l="1"/>
  <c r="F268" i="1" l="1"/>
  <c r="G268" i="1"/>
  <c r="P268" i="1" s="1"/>
  <c r="K268" i="1" l="1"/>
  <c r="I268" i="1" s="1"/>
  <c r="H268" i="1"/>
  <c r="B268" i="5" s="1"/>
  <c r="E269" i="1" l="1"/>
  <c r="F269" i="1" l="1"/>
  <c r="G269" i="1"/>
  <c r="P269" i="1" s="1"/>
  <c r="K269" i="1" l="1"/>
  <c r="I269" i="1" s="1"/>
  <c r="H269" i="1"/>
  <c r="B269" i="5" s="1"/>
  <c r="E270" i="1" l="1"/>
  <c r="F270" i="1" l="1"/>
  <c r="G270" i="1"/>
  <c r="P270" i="1" s="1"/>
  <c r="K270" i="1" l="1"/>
  <c r="I270" i="1" s="1"/>
  <c r="H270" i="1"/>
  <c r="B270" i="5" s="1"/>
  <c r="E271" i="1" l="1"/>
  <c r="F271" i="1" l="1"/>
  <c r="G271" i="1"/>
  <c r="P271" i="1" s="1"/>
  <c r="K271" i="1" l="1"/>
  <c r="I271" i="1" s="1"/>
  <c r="H271" i="1"/>
  <c r="B271" i="5" s="1"/>
  <c r="E272" i="1" l="1"/>
  <c r="F272" i="1" l="1"/>
  <c r="G272" i="1"/>
  <c r="P272" i="1" s="1"/>
  <c r="K272" i="1" l="1"/>
  <c r="I272" i="1" s="1"/>
  <c r="H272" i="1"/>
  <c r="B272" i="5" s="1"/>
  <c r="E273" i="1" l="1"/>
  <c r="F273" i="1" l="1"/>
  <c r="G273" i="1"/>
  <c r="P273" i="1" s="1"/>
  <c r="K273" i="1" l="1"/>
  <c r="I273" i="1" s="1"/>
  <c r="H273" i="1"/>
  <c r="B273" i="5" s="1"/>
  <c r="E274" i="1" l="1"/>
  <c r="F274" i="1" l="1"/>
  <c r="G274" i="1"/>
  <c r="P274" i="1" s="1"/>
  <c r="K274" i="1" l="1"/>
  <c r="I274" i="1" s="1"/>
  <c r="H274" i="1"/>
  <c r="B274" i="5" s="1"/>
  <c r="E275" i="1" l="1"/>
  <c r="F275" i="1" l="1"/>
  <c r="G275" i="1"/>
  <c r="P275" i="1" s="1"/>
  <c r="K275" i="1" l="1"/>
  <c r="I275" i="1" s="1"/>
  <c r="H275" i="1"/>
  <c r="B275" i="5" s="1"/>
  <c r="E276" i="1" l="1"/>
  <c r="F276" i="1" l="1"/>
  <c r="G276" i="1"/>
  <c r="P276" i="1" s="1"/>
  <c r="K276" i="1" l="1"/>
  <c r="I276" i="1" s="1"/>
  <c r="H276" i="1"/>
  <c r="B276" i="5" s="1"/>
  <c r="E277" i="1" l="1"/>
  <c r="F277" i="1" l="1"/>
  <c r="G277" i="1"/>
  <c r="P277" i="1" s="1"/>
  <c r="K277" i="1" l="1"/>
  <c r="I277" i="1" s="1"/>
  <c r="H277" i="1"/>
  <c r="B277" i="5" s="1"/>
  <c r="E278" i="1" l="1"/>
  <c r="F278" i="1" l="1"/>
  <c r="G278" i="1"/>
  <c r="P278" i="1" s="1"/>
  <c r="K278" i="1" l="1"/>
  <c r="I278" i="1" s="1"/>
  <c r="H278" i="1"/>
  <c r="B278" i="5" s="1"/>
  <c r="E279" i="1" l="1"/>
  <c r="F279" i="1" l="1"/>
  <c r="G279" i="1"/>
  <c r="P279" i="1" s="1"/>
  <c r="K279" i="1" l="1"/>
  <c r="I279" i="1" s="1"/>
  <c r="H279" i="1"/>
  <c r="B279" i="5" s="1"/>
  <c r="E280" i="1" l="1"/>
  <c r="F280" i="1" l="1"/>
  <c r="G280" i="1"/>
  <c r="P280" i="1" s="1"/>
  <c r="K280" i="1" l="1"/>
  <c r="I280" i="1" s="1"/>
  <c r="H280" i="1"/>
  <c r="B280" i="5" s="1"/>
  <c r="E281" i="1" l="1"/>
  <c r="F281" i="1" l="1"/>
  <c r="G281" i="1"/>
  <c r="P281" i="1" s="1"/>
  <c r="K281" i="1" l="1"/>
  <c r="I281" i="1" s="1"/>
  <c r="H281" i="1"/>
  <c r="B281" i="5" s="1"/>
  <c r="E282" i="1" l="1"/>
  <c r="F282" i="1" l="1"/>
  <c r="G282" i="1"/>
  <c r="P282" i="1" s="1"/>
  <c r="K282" i="1" l="1"/>
  <c r="I282" i="1" s="1"/>
  <c r="H282" i="1"/>
  <c r="B282" i="5" s="1"/>
  <c r="E283" i="1" l="1"/>
  <c r="F283" i="1" l="1"/>
  <c r="G283" i="1"/>
  <c r="P283" i="1" s="1"/>
  <c r="K283" i="1" l="1"/>
  <c r="I283" i="1" s="1"/>
  <c r="H283" i="1"/>
  <c r="B283" i="5" s="1"/>
  <c r="E284" i="1" l="1"/>
  <c r="F284" i="1" l="1"/>
  <c r="G284" i="1"/>
  <c r="P284" i="1" s="1"/>
  <c r="K284" i="1" l="1"/>
  <c r="I284" i="1" s="1"/>
  <c r="H284" i="1"/>
  <c r="B284" i="5" s="1"/>
  <c r="E285" i="1" l="1"/>
  <c r="F285" i="1" l="1"/>
  <c r="G285" i="1"/>
  <c r="P285" i="1" s="1"/>
  <c r="K285" i="1" l="1"/>
  <c r="I285" i="1" s="1"/>
  <c r="H285" i="1"/>
  <c r="B285" i="5" s="1"/>
  <c r="E286" i="1" l="1"/>
  <c r="F286" i="1" l="1"/>
  <c r="G286" i="1"/>
  <c r="P286" i="1" s="1"/>
  <c r="K286" i="1" l="1"/>
  <c r="I286" i="1" s="1"/>
  <c r="H286" i="1"/>
  <c r="B286" i="5" s="1"/>
  <c r="E287" i="1" l="1"/>
  <c r="F287" i="1" l="1"/>
  <c r="G287" i="1"/>
  <c r="P287" i="1" s="1"/>
  <c r="K287" i="1" l="1"/>
  <c r="I287" i="1" s="1"/>
  <c r="H287" i="1"/>
  <c r="B287" i="5" s="1"/>
  <c r="E288" i="1" l="1"/>
  <c r="F288" i="1" l="1"/>
  <c r="G288" i="1"/>
  <c r="P288" i="1" s="1"/>
  <c r="K288" i="1" l="1"/>
  <c r="I288" i="1" s="1"/>
  <c r="H288" i="1"/>
  <c r="B288" i="5" s="1"/>
  <c r="E289" i="1" l="1"/>
  <c r="F289" i="1" l="1"/>
  <c r="G289" i="1"/>
  <c r="P289" i="1" s="1"/>
  <c r="K289" i="1" l="1"/>
  <c r="I289" i="1" s="1"/>
  <c r="H289" i="1"/>
  <c r="B289" i="5" s="1"/>
  <c r="E290" i="1" l="1"/>
  <c r="F290" i="1" l="1"/>
  <c r="G290" i="1"/>
  <c r="P290" i="1" s="1"/>
  <c r="K290" i="1" l="1"/>
  <c r="I290" i="1" s="1"/>
  <c r="H290" i="1"/>
  <c r="B290" i="5" s="1"/>
  <c r="E291" i="1" l="1"/>
  <c r="F291" i="1" l="1"/>
  <c r="G291" i="1"/>
  <c r="P291" i="1" s="1"/>
  <c r="K291" i="1" l="1"/>
  <c r="I291" i="1" s="1"/>
  <c r="H291" i="1"/>
  <c r="B291" i="5" s="1"/>
  <c r="E292" i="1" l="1"/>
  <c r="F292" i="1" l="1"/>
  <c r="G292" i="1"/>
  <c r="P292" i="1" s="1"/>
  <c r="K292" i="1" l="1"/>
  <c r="I292" i="1" s="1"/>
  <c r="H292" i="1"/>
  <c r="B292" i="5" s="1"/>
  <c r="E293" i="1" l="1"/>
  <c r="F293" i="1" l="1"/>
  <c r="G293" i="1"/>
  <c r="P293" i="1" s="1"/>
  <c r="K293" i="1" l="1"/>
  <c r="I293" i="1" s="1"/>
  <c r="H293" i="1"/>
  <c r="B293" i="5" s="1"/>
  <c r="E294" i="1" l="1"/>
  <c r="F294" i="1" l="1"/>
  <c r="G294" i="1"/>
  <c r="P294" i="1" s="1"/>
  <c r="K294" i="1" l="1"/>
  <c r="I294" i="1" s="1"/>
  <c r="H294" i="1"/>
  <c r="B294" i="5" s="1"/>
  <c r="E295" i="1" l="1"/>
  <c r="F295" i="1" l="1"/>
  <c r="G295" i="1"/>
  <c r="P295" i="1" s="1"/>
  <c r="K295" i="1" l="1"/>
  <c r="I295" i="1" s="1"/>
  <c r="H295" i="1"/>
  <c r="B295" i="5" s="1"/>
  <c r="E296" i="1" l="1"/>
  <c r="F296" i="1" l="1"/>
  <c r="G296" i="1"/>
  <c r="P296" i="1" s="1"/>
  <c r="K296" i="1" l="1"/>
  <c r="I296" i="1" s="1"/>
  <c r="H296" i="1"/>
  <c r="B296" i="5" s="1"/>
  <c r="E297" i="1" l="1"/>
  <c r="F297" i="1" l="1"/>
  <c r="G297" i="1"/>
  <c r="P297" i="1" s="1"/>
  <c r="K297" i="1" l="1"/>
  <c r="I297" i="1" s="1"/>
  <c r="H297" i="1"/>
  <c r="B297" i="5" s="1"/>
  <c r="E298" i="1" l="1"/>
  <c r="F298" i="1" l="1"/>
  <c r="G298" i="1"/>
  <c r="P298" i="1" s="1"/>
  <c r="K298" i="1" l="1"/>
  <c r="I298" i="1" s="1"/>
  <c r="H298" i="1"/>
  <c r="B298" i="5" s="1"/>
  <c r="E299" i="1" l="1"/>
  <c r="F299" i="1" l="1"/>
  <c r="G299" i="1"/>
  <c r="P299" i="1" s="1"/>
  <c r="K299" i="1" l="1"/>
  <c r="I299" i="1" s="1"/>
  <c r="H299" i="1"/>
  <c r="B299" i="5" s="1"/>
  <c r="E300" i="1" l="1"/>
  <c r="F300" i="1" l="1"/>
  <c r="G300" i="1"/>
  <c r="P300" i="1" s="1"/>
  <c r="K300" i="1" l="1"/>
  <c r="I300" i="1" s="1"/>
  <c r="H300" i="1"/>
  <c r="B300" i="5" s="1"/>
  <c r="E301" i="1" l="1"/>
  <c r="F301" i="1" l="1"/>
  <c r="G301" i="1"/>
  <c r="P301" i="1" s="1"/>
  <c r="K301" i="1" l="1"/>
  <c r="I301" i="1" s="1"/>
  <c r="H301" i="1"/>
  <c r="B301" i="5" s="1"/>
  <c r="E302" i="1" l="1"/>
  <c r="F302" i="1" l="1"/>
  <c r="G302" i="1"/>
  <c r="P302" i="1" s="1"/>
  <c r="K302" i="1" l="1"/>
  <c r="I302" i="1" s="1"/>
  <c r="H302" i="1"/>
  <c r="B302" i="5" s="1"/>
  <c r="E303" i="1" l="1"/>
  <c r="F303" i="1" l="1"/>
  <c r="G303" i="1"/>
  <c r="P303" i="1" s="1"/>
  <c r="K303" i="1" l="1"/>
  <c r="I303" i="1" s="1"/>
  <c r="H303" i="1"/>
  <c r="B303" i="5" s="1"/>
  <c r="E304" i="1" l="1"/>
  <c r="F304" i="1" l="1"/>
  <c r="G304" i="1"/>
  <c r="P304" i="1" s="1"/>
  <c r="K304" i="1" l="1"/>
  <c r="I304" i="1" s="1"/>
  <c r="H304" i="1"/>
  <c r="B304" i="5" s="1"/>
  <c r="E305" i="1" l="1"/>
  <c r="F305" i="1" l="1"/>
  <c r="G305" i="1"/>
  <c r="P305" i="1" s="1"/>
  <c r="K305" i="1" l="1"/>
  <c r="I305" i="1" s="1"/>
  <c r="H305" i="1"/>
  <c r="B305" i="5" s="1"/>
  <c r="E306" i="1" l="1"/>
  <c r="F306" i="1" l="1"/>
  <c r="G306" i="1"/>
  <c r="P306" i="1" s="1"/>
  <c r="K306" i="1" l="1"/>
  <c r="I306" i="1" s="1"/>
  <c r="H306" i="1"/>
  <c r="B306" i="5" s="1"/>
  <c r="E307" i="1" l="1"/>
  <c r="F307" i="1" l="1"/>
  <c r="G307" i="1"/>
  <c r="P307" i="1" s="1"/>
  <c r="K307" i="1" l="1"/>
  <c r="I307" i="1" s="1"/>
  <c r="H307" i="1"/>
  <c r="B307" i="5" s="1"/>
  <c r="E308" i="1" l="1"/>
  <c r="F308" i="1" l="1"/>
  <c r="G308" i="1"/>
  <c r="P308" i="1" s="1"/>
  <c r="K308" i="1" l="1"/>
  <c r="I308" i="1" s="1"/>
  <c r="H308" i="1"/>
  <c r="B308" i="5" s="1"/>
  <c r="E309" i="1" l="1"/>
  <c r="F309" i="1" l="1"/>
  <c r="G309" i="1"/>
  <c r="P309" i="1" s="1"/>
  <c r="K309" i="1" l="1"/>
  <c r="I309" i="1" s="1"/>
  <c r="H309" i="1"/>
  <c r="B309" i="5" s="1"/>
  <c r="E310" i="1" l="1"/>
  <c r="F310" i="1" l="1"/>
  <c r="G310" i="1"/>
  <c r="P310" i="1" s="1"/>
  <c r="K310" i="1" l="1"/>
  <c r="I310" i="1" s="1"/>
  <c r="H310" i="1"/>
  <c r="B310" i="5" s="1"/>
  <c r="E311" i="1" l="1"/>
  <c r="F311" i="1" l="1"/>
  <c r="G311" i="1"/>
  <c r="P311" i="1" s="1"/>
  <c r="K311" i="1" l="1"/>
  <c r="I311" i="1" s="1"/>
  <c r="H311" i="1"/>
  <c r="B311" i="5" s="1"/>
  <c r="E312" i="1" l="1"/>
  <c r="F312" i="1" l="1"/>
  <c r="G312" i="1"/>
  <c r="P312" i="1" s="1"/>
  <c r="K312" i="1" l="1"/>
  <c r="I312" i="1" s="1"/>
  <c r="H312" i="1"/>
  <c r="B312" i="5" s="1"/>
  <c r="E313" i="1" l="1"/>
  <c r="F313" i="1" l="1"/>
  <c r="G313" i="1"/>
  <c r="P313" i="1" s="1"/>
  <c r="K313" i="1" l="1"/>
  <c r="I313" i="1" s="1"/>
  <c r="H313" i="1"/>
  <c r="B313" i="5" s="1"/>
  <c r="E314" i="1" l="1"/>
  <c r="F314" i="1" l="1"/>
  <c r="G314" i="1"/>
  <c r="P314" i="1" s="1"/>
  <c r="K314" i="1" l="1"/>
  <c r="I314" i="1" s="1"/>
  <c r="H314" i="1"/>
  <c r="B314" i="5" s="1"/>
  <c r="E315" i="1" l="1"/>
  <c r="F315" i="1" l="1"/>
  <c r="G315" i="1"/>
  <c r="P315" i="1" s="1"/>
  <c r="K315" i="1" l="1"/>
  <c r="I315" i="1" s="1"/>
  <c r="H315" i="1"/>
  <c r="B315" i="5" s="1"/>
  <c r="E316" i="1" l="1"/>
  <c r="F316" i="1" l="1"/>
  <c r="G316" i="1"/>
  <c r="P316" i="1" s="1"/>
  <c r="K316" i="1" l="1"/>
  <c r="I316" i="1" s="1"/>
  <c r="H316" i="1"/>
  <c r="B316" i="5" s="1"/>
  <c r="E317" i="1" l="1"/>
  <c r="F317" i="1" l="1"/>
  <c r="G317" i="1"/>
  <c r="P317" i="1" s="1"/>
  <c r="K317" i="1" l="1"/>
  <c r="I317" i="1" s="1"/>
  <c r="H317" i="1"/>
  <c r="B317" i="5" s="1"/>
  <c r="E318" i="1" l="1"/>
  <c r="F318" i="1" l="1"/>
  <c r="G318" i="1"/>
  <c r="P318" i="1" s="1"/>
  <c r="K318" i="1" l="1"/>
  <c r="I318" i="1" s="1"/>
  <c r="H318" i="1"/>
  <c r="B318" i="5" s="1"/>
  <c r="E319" i="1" l="1"/>
  <c r="F319" i="1" l="1"/>
  <c r="G319" i="1"/>
  <c r="P319" i="1" s="1"/>
  <c r="K319" i="1" l="1"/>
  <c r="I319" i="1" s="1"/>
  <c r="H319" i="1"/>
  <c r="B319" i="5" s="1"/>
  <c r="E320" i="1" l="1"/>
  <c r="F320" i="1" l="1"/>
  <c r="G320" i="1"/>
  <c r="P320" i="1" s="1"/>
  <c r="K320" i="1" l="1"/>
  <c r="I320" i="1" s="1"/>
  <c r="H320" i="1"/>
  <c r="B320" i="5" s="1"/>
  <c r="E321" i="1" l="1"/>
  <c r="F321" i="1" l="1"/>
  <c r="G321" i="1"/>
  <c r="P321" i="1" s="1"/>
  <c r="K321" i="1" l="1"/>
  <c r="I321" i="1" s="1"/>
  <c r="H321" i="1"/>
  <c r="B321" i="5" s="1"/>
  <c r="E322" i="1" l="1"/>
  <c r="F322" i="1" l="1"/>
  <c r="G322" i="1"/>
  <c r="P322" i="1" s="1"/>
  <c r="K322" i="1" l="1"/>
  <c r="I322" i="1" s="1"/>
  <c r="H322" i="1"/>
  <c r="B322" i="5" s="1"/>
  <c r="E323" i="1" l="1"/>
  <c r="F323" i="1" l="1"/>
  <c r="G323" i="1"/>
  <c r="P323" i="1" s="1"/>
  <c r="K323" i="1" l="1"/>
  <c r="I323" i="1" s="1"/>
  <c r="H323" i="1"/>
  <c r="B323" i="5" s="1"/>
  <c r="E324" i="1" l="1"/>
  <c r="F324" i="1" l="1"/>
  <c r="G324" i="1"/>
  <c r="P324" i="1" s="1"/>
  <c r="K324" i="1" l="1"/>
  <c r="I324" i="1" s="1"/>
  <c r="H324" i="1"/>
  <c r="B324" i="5" s="1"/>
  <c r="E325" i="1" l="1"/>
  <c r="F325" i="1" l="1"/>
  <c r="G325" i="1"/>
  <c r="P325" i="1" s="1"/>
  <c r="K325" i="1" l="1"/>
  <c r="I325" i="1" s="1"/>
  <c r="H325" i="1"/>
  <c r="B325" i="5" s="1"/>
  <c r="E326" i="1" l="1"/>
  <c r="F326" i="1" l="1"/>
  <c r="G326" i="1"/>
  <c r="P326" i="1" s="1"/>
  <c r="K326" i="1" l="1"/>
  <c r="I326" i="1" s="1"/>
  <c r="H326" i="1"/>
  <c r="B326" i="5" s="1"/>
  <c r="E327" i="1" l="1"/>
  <c r="F327" i="1" l="1"/>
  <c r="G327" i="1"/>
  <c r="P327" i="1" s="1"/>
  <c r="K327" i="1" l="1"/>
  <c r="I327" i="1" s="1"/>
  <c r="H327" i="1"/>
  <c r="B327" i="5" s="1"/>
  <c r="E328" i="1" l="1"/>
  <c r="F328" i="1" l="1"/>
  <c r="G328" i="1"/>
  <c r="P328" i="1" s="1"/>
  <c r="K328" i="1" l="1"/>
  <c r="I328" i="1" s="1"/>
  <c r="H328" i="1"/>
  <c r="B328" i="5" s="1"/>
  <c r="E329" i="1" l="1"/>
  <c r="F329" i="1" l="1"/>
  <c r="G329" i="1"/>
  <c r="P329" i="1" s="1"/>
  <c r="K329" i="1" l="1"/>
  <c r="I329" i="1" s="1"/>
  <c r="H329" i="1"/>
  <c r="B329" i="5" s="1"/>
  <c r="E330" i="1" l="1"/>
  <c r="F330" i="1" l="1"/>
  <c r="G330" i="1"/>
  <c r="P330" i="1" s="1"/>
  <c r="K330" i="1" l="1"/>
  <c r="I330" i="1" s="1"/>
  <c r="H330" i="1"/>
  <c r="B330" i="5" s="1"/>
  <c r="E331" i="1" l="1"/>
  <c r="F331" i="1" l="1"/>
  <c r="G331" i="1"/>
  <c r="P331" i="1" s="1"/>
  <c r="K331" i="1" l="1"/>
  <c r="I331" i="1" s="1"/>
  <c r="H331" i="1"/>
  <c r="B331" i="5" s="1"/>
  <c r="E332" i="1" l="1"/>
  <c r="F332" i="1" l="1"/>
  <c r="G332" i="1"/>
  <c r="P332" i="1" s="1"/>
  <c r="K332" i="1" l="1"/>
  <c r="I332" i="1" s="1"/>
  <c r="H332" i="1"/>
  <c r="B332" i="5" s="1"/>
  <c r="E333" i="1" l="1"/>
  <c r="F333" i="1" l="1"/>
  <c r="G333" i="1"/>
  <c r="P333" i="1" s="1"/>
  <c r="K333" i="1" l="1"/>
  <c r="I333" i="1" s="1"/>
  <c r="H333" i="1"/>
  <c r="B333" i="5" s="1"/>
  <c r="E334" i="1" l="1"/>
  <c r="F334" i="1" l="1"/>
  <c r="G334" i="1"/>
  <c r="P334" i="1" s="1"/>
  <c r="K334" i="1" l="1"/>
  <c r="I334" i="1" s="1"/>
  <c r="H334" i="1"/>
  <c r="B334" i="5" s="1"/>
  <c r="E335" i="1" l="1"/>
  <c r="F335" i="1" l="1"/>
  <c r="G335" i="1"/>
  <c r="P335" i="1" s="1"/>
  <c r="K335" i="1" l="1"/>
  <c r="I335" i="1" s="1"/>
  <c r="H335" i="1"/>
  <c r="B335" i="5" s="1"/>
  <c r="E336" i="1" l="1"/>
  <c r="F336" i="1" l="1"/>
  <c r="G336" i="1"/>
  <c r="P336" i="1" s="1"/>
  <c r="K336" i="1" l="1"/>
  <c r="I336" i="1" s="1"/>
  <c r="H336" i="1"/>
  <c r="B336" i="5" s="1"/>
  <c r="E337" i="1" l="1"/>
  <c r="F337" i="1" l="1"/>
  <c r="G337" i="1"/>
  <c r="P337" i="1" s="1"/>
  <c r="K337" i="1" l="1"/>
  <c r="I337" i="1" s="1"/>
  <c r="H337" i="1"/>
  <c r="B337" i="5" s="1"/>
  <c r="E338" i="1" l="1"/>
  <c r="F338" i="1" l="1"/>
  <c r="G338" i="1"/>
  <c r="P338" i="1" s="1"/>
  <c r="K338" i="1" l="1"/>
  <c r="I338" i="1" s="1"/>
  <c r="H338" i="1"/>
  <c r="B338" i="5" s="1"/>
  <c r="E339" i="1" l="1"/>
  <c r="F339" i="1" l="1"/>
  <c r="G339" i="1"/>
  <c r="P339" i="1" s="1"/>
  <c r="K339" i="1" l="1"/>
  <c r="I339" i="1" s="1"/>
  <c r="H339" i="1"/>
  <c r="B339" i="5" s="1"/>
  <c r="E340" i="1" l="1"/>
  <c r="F340" i="1" l="1"/>
  <c r="G340" i="1"/>
  <c r="P340" i="1" s="1"/>
  <c r="K340" i="1" l="1"/>
  <c r="I340" i="1" s="1"/>
  <c r="H340" i="1"/>
  <c r="B340" i="5" s="1"/>
  <c r="E341" i="1" l="1"/>
  <c r="F341" i="1" l="1"/>
  <c r="G341" i="1"/>
  <c r="P341" i="1" s="1"/>
  <c r="K341" i="1" l="1"/>
  <c r="I341" i="1" s="1"/>
  <c r="H341" i="1"/>
  <c r="B341" i="5" s="1"/>
  <c r="E342" i="1" l="1"/>
  <c r="F342" i="1" l="1"/>
  <c r="G342" i="1"/>
  <c r="P342" i="1" s="1"/>
  <c r="K342" i="1" l="1"/>
  <c r="I342" i="1" s="1"/>
  <c r="H342" i="1"/>
  <c r="B342" i="5" s="1"/>
  <c r="E343" i="1" l="1"/>
  <c r="F343" i="1" l="1"/>
  <c r="G343" i="1"/>
  <c r="P343" i="1" s="1"/>
  <c r="K343" i="1" l="1"/>
  <c r="I343" i="1" s="1"/>
  <c r="H343" i="1"/>
  <c r="B343" i="5" s="1"/>
  <c r="E344" i="1" l="1"/>
  <c r="F344" i="1" l="1"/>
  <c r="G344" i="1"/>
  <c r="P344" i="1" s="1"/>
  <c r="K344" i="1" l="1"/>
  <c r="I344" i="1" s="1"/>
  <c r="H344" i="1"/>
  <c r="B344" i="5" s="1"/>
  <c r="E345" i="1" l="1"/>
  <c r="F345" i="1" l="1"/>
  <c r="G345" i="1"/>
  <c r="P345" i="1" s="1"/>
  <c r="K345" i="1" l="1"/>
  <c r="I345" i="1" s="1"/>
  <c r="H345" i="1"/>
  <c r="B345" i="5" s="1"/>
  <c r="E346" i="1" l="1"/>
  <c r="F346" i="1" l="1"/>
  <c r="G346" i="1"/>
  <c r="P346" i="1" s="1"/>
  <c r="K346" i="1" l="1"/>
  <c r="I346" i="1" s="1"/>
  <c r="H346" i="1"/>
  <c r="B346" i="5" s="1"/>
  <c r="E347" i="1" l="1"/>
  <c r="F347" i="1" l="1"/>
  <c r="G347" i="1"/>
  <c r="P347" i="1" s="1"/>
  <c r="K347" i="1" l="1"/>
  <c r="I347" i="1" s="1"/>
  <c r="H347" i="1"/>
  <c r="B347" i="5" s="1"/>
  <c r="E348" i="1" l="1"/>
  <c r="F348" i="1" l="1"/>
  <c r="G348" i="1"/>
  <c r="P348" i="1" s="1"/>
  <c r="K348" i="1" l="1"/>
  <c r="I348" i="1" s="1"/>
  <c r="H348" i="1"/>
  <c r="B348" i="5" s="1"/>
  <c r="E349" i="1" l="1"/>
  <c r="F349" i="1" l="1"/>
  <c r="G349" i="1"/>
  <c r="P349" i="1" s="1"/>
  <c r="K349" i="1" l="1"/>
  <c r="I349" i="1" s="1"/>
  <c r="H349" i="1"/>
  <c r="B349" i="5" s="1"/>
  <c r="E350" i="1" l="1"/>
  <c r="F350" i="1" l="1"/>
  <c r="G350" i="1"/>
  <c r="P350" i="1" s="1"/>
  <c r="K350" i="1" l="1"/>
  <c r="I350" i="1" s="1"/>
  <c r="H350" i="1"/>
  <c r="B350" i="5" s="1"/>
  <c r="E351" i="1" l="1"/>
  <c r="F351" i="1" l="1"/>
  <c r="G351" i="1"/>
  <c r="P351" i="1" s="1"/>
  <c r="K351" i="1" l="1"/>
  <c r="I351" i="1" s="1"/>
  <c r="H351" i="1"/>
  <c r="B351" i="5" s="1"/>
  <c r="E352" i="1" l="1"/>
  <c r="F352" i="1" l="1"/>
  <c r="G352" i="1"/>
  <c r="P352" i="1" s="1"/>
  <c r="K352" i="1" l="1"/>
  <c r="I352" i="1" s="1"/>
  <c r="H352" i="1"/>
  <c r="B352" i="5" s="1"/>
  <c r="E353" i="1" l="1"/>
  <c r="F353" i="1" l="1"/>
  <c r="G353" i="1"/>
  <c r="P353" i="1" s="1"/>
  <c r="K353" i="1" l="1"/>
  <c r="I353" i="1" s="1"/>
  <c r="H353" i="1"/>
  <c r="B353" i="5" s="1"/>
  <c r="E354" i="1" l="1"/>
  <c r="F354" i="1" l="1"/>
  <c r="G354" i="1"/>
  <c r="P354" i="1" s="1"/>
  <c r="K354" i="1" l="1"/>
  <c r="I354" i="1" s="1"/>
  <c r="H354" i="1"/>
  <c r="B354" i="5" s="1"/>
  <c r="E355" i="1" l="1"/>
  <c r="F355" i="1" l="1"/>
  <c r="G355" i="1"/>
  <c r="P355" i="1" s="1"/>
  <c r="K355" i="1" l="1"/>
  <c r="I355" i="1" s="1"/>
  <c r="H355" i="1"/>
  <c r="B355" i="5" s="1"/>
  <c r="E356" i="1" l="1"/>
  <c r="F356" i="1" l="1"/>
  <c r="G356" i="1"/>
  <c r="P356" i="1" s="1"/>
  <c r="K356" i="1" l="1"/>
  <c r="I356" i="1" s="1"/>
  <c r="H356" i="1"/>
  <c r="B356" i="5" s="1"/>
  <c r="E357" i="1" l="1"/>
  <c r="F357" i="1" l="1"/>
  <c r="G357" i="1"/>
  <c r="P357" i="1" s="1"/>
  <c r="K357" i="1" l="1"/>
  <c r="I357" i="1" s="1"/>
  <c r="H357" i="1"/>
  <c r="B357" i="5" s="1"/>
  <c r="E358" i="1" l="1"/>
  <c r="F358" i="1" l="1"/>
  <c r="G358" i="1"/>
  <c r="P358" i="1" s="1"/>
  <c r="K358" i="1" l="1"/>
  <c r="I358" i="1" s="1"/>
  <c r="H358" i="1"/>
  <c r="B358" i="5" s="1"/>
  <c r="E359" i="1" l="1"/>
  <c r="F359" i="1" l="1"/>
  <c r="G359" i="1"/>
  <c r="P359" i="1" s="1"/>
  <c r="K359" i="1" l="1"/>
  <c r="I359" i="1" s="1"/>
  <c r="H359" i="1"/>
  <c r="B359" i="5" s="1"/>
  <c r="E360" i="1" l="1"/>
  <c r="F360" i="1" l="1"/>
  <c r="G360" i="1"/>
  <c r="P360" i="1" s="1"/>
  <c r="K360" i="1" l="1"/>
  <c r="I360" i="1" s="1"/>
  <c r="H360" i="1"/>
  <c r="B360" i="5" s="1"/>
  <c r="E361" i="1" l="1"/>
  <c r="F361" i="1" l="1"/>
  <c r="G361" i="1"/>
  <c r="P361" i="1" s="1"/>
  <c r="K361" i="1" l="1"/>
  <c r="I361" i="1" s="1"/>
  <c r="H361" i="1"/>
  <c r="B361" i="5" s="1"/>
  <c r="E362" i="1" l="1"/>
  <c r="F362" i="1" l="1"/>
  <c r="G362" i="1"/>
  <c r="P362" i="1" s="1"/>
  <c r="K362" i="1" l="1"/>
  <c r="I362" i="1" s="1"/>
  <c r="H362" i="1"/>
  <c r="B362" i="5" s="1"/>
  <c r="E363" i="1" l="1"/>
  <c r="F363" i="1" l="1"/>
  <c r="G363" i="1"/>
  <c r="P363" i="1" s="1"/>
  <c r="K363" i="1" l="1"/>
  <c r="I363" i="1" s="1"/>
  <c r="H363" i="1"/>
  <c r="B363" i="5" s="1"/>
  <c r="E364" i="1" l="1"/>
  <c r="F364" i="1" l="1"/>
  <c r="G364" i="1"/>
  <c r="P364" i="1" s="1"/>
  <c r="K364" i="1" l="1"/>
  <c r="I364" i="1" s="1"/>
  <c r="H364" i="1"/>
  <c r="B364" i="5" s="1"/>
  <c r="E365" i="1" l="1"/>
  <c r="F365" i="1" l="1"/>
  <c r="G365" i="1"/>
  <c r="P365" i="1" s="1"/>
  <c r="K365" i="1" l="1"/>
  <c r="I365" i="1" s="1"/>
  <c r="H365" i="1"/>
  <c r="B365" i="5" s="1"/>
  <c r="E366" i="1" l="1"/>
  <c r="F366" i="1" l="1"/>
  <c r="G366" i="1"/>
  <c r="P366" i="1" s="1"/>
  <c r="K366" i="1" l="1"/>
  <c r="I366" i="1" s="1"/>
  <c r="H366" i="1"/>
  <c r="B366" i="5" s="1"/>
  <c r="E367" i="1" l="1"/>
  <c r="F367" i="1" l="1"/>
  <c r="G367" i="1"/>
  <c r="P367" i="1" s="1"/>
  <c r="K367" i="1" l="1"/>
  <c r="I367" i="1" s="1"/>
  <c r="H367" i="1"/>
  <c r="B367" i="5" s="1"/>
  <c r="E368" i="1" l="1"/>
  <c r="F368" i="1" l="1"/>
  <c r="G368" i="1"/>
  <c r="P368" i="1" s="1"/>
  <c r="K368" i="1" l="1"/>
  <c r="I368" i="1" s="1"/>
  <c r="H368" i="1"/>
  <c r="B368" i="5" s="1"/>
  <c r="E369" i="1" l="1"/>
  <c r="F369" i="1" l="1"/>
  <c r="G369" i="1"/>
  <c r="P369" i="1" s="1"/>
  <c r="K369" i="1" l="1"/>
  <c r="I369" i="1" s="1"/>
  <c r="H369" i="1"/>
  <c r="B369" i="5" s="1"/>
  <c r="E370" i="1" l="1"/>
  <c r="F370" i="1" l="1"/>
  <c r="G370" i="1"/>
  <c r="P370" i="1" s="1"/>
  <c r="K370" i="1" l="1"/>
  <c r="I370" i="1" s="1"/>
  <c r="H370" i="1"/>
  <c r="B370" i="5" s="1"/>
  <c r="E371" i="1" l="1"/>
  <c r="F371" i="1" l="1"/>
  <c r="G371" i="1"/>
  <c r="P371" i="1" s="1"/>
  <c r="K371" i="1" l="1"/>
  <c r="I371" i="1" s="1"/>
  <c r="H371" i="1"/>
  <c r="B371" i="5" s="1"/>
  <c r="E372" i="1" l="1"/>
  <c r="F372" i="1" l="1"/>
  <c r="G372" i="1"/>
  <c r="P372" i="1" s="1"/>
  <c r="K372" i="1" l="1"/>
  <c r="I372" i="1" s="1"/>
  <c r="H372" i="1"/>
  <c r="B372" i="5" s="1"/>
  <c r="E373" i="1" l="1"/>
  <c r="F373" i="1" l="1"/>
  <c r="G373" i="1"/>
  <c r="P373" i="1" s="1"/>
  <c r="K373" i="1" l="1"/>
  <c r="I373" i="1" s="1"/>
  <c r="H373" i="1"/>
  <c r="B373" i="5" s="1"/>
  <c r="E374" i="1" l="1"/>
  <c r="F374" i="1" l="1"/>
  <c r="G374" i="1"/>
  <c r="P374" i="1" s="1"/>
  <c r="K374" i="1" l="1"/>
  <c r="I374" i="1" s="1"/>
  <c r="H374" i="1"/>
  <c r="B374" i="5" s="1"/>
  <c r="E375" i="1" l="1"/>
  <c r="F375" i="1" l="1"/>
  <c r="G375" i="1"/>
  <c r="P375" i="1" s="1"/>
  <c r="K375" i="1" l="1"/>
  <c r="I375" i="1" s="1"/>
  <c r="H375" i="1"/>
  <c r="B375" i="5" s="1"/>
  <c r="E376" i="1" l="1"/>
  <c r="F376" i="1" l="1"/>
  <c r="G376" i="1"/>
  <c r="P376" i="1" s="1"/>
  <c r="K376" i="1" l="1"/>
  <c r="I376" i="1" s="1"/>
  <c r="H376" i="1"/>
  <c r="B376" i="5" s="1"/>
  <c r="E377" i="1" l="1"/>
  <c r="F377" i="1" l="1"/>
  <c r="G377" i="1"/>
  <c r="P377" i="1" s="1"/>
  <c r="K377" i="1" l="1"/>
  <c r="I377" i="1" s="1"/>
  <c r="H377" i="1"/>
  <c r="B377" i="5" s="1"/>
  <c r="E378" i="1" l="1"/>
  <c r="F378" i="1" l="1"/>
  <c r="G378" i="1"/>
  <c r="P378" i="1" s="1"/>
  <c r="K378" i="1" l="1"/>
  <c r="I378" i="1" s="1"/>
  <c r="H378" i="1"/>
  <c r="B378" i="5" s="1"/>
  <c r="E379" i="1" l="1"/>
  <c r="F379" i="1" l="1"/>
  <c r="G379" i="1"/>
  <c r="P379" i="1" s="1"/>
  <c r="K379" i="1" l="1"/>
  <c r="I379" i="1" s="1"/>
  <c r="H379" i="1"/>
  <c r="B379" i="5" s="1"/>
  <c r="E380" i="1" l="1"/>
  <c r="F380" i="1" l="1"/>
  <c r="G380" i="1"/>
  <c r="P380" i="1" s="1"/>
  <c r="K380" i="1" l="1"/>
  <c r="I380" i="1" s="1"/>
  <c r="H380" i="1"/>
  <c r="B380" i="5" s="1"/>
  <c r="E381" i="1" l="1"/>
  <c r="F381" i="1" l="1"/>
  <c r="G381" i="1"/>
  <c r="P381" i="1" s="1"/>
  <c r="K381" i="1" l="1"/>
  <c r="I381" i="1" s="1"/>
  <c r="H381" i="1"/>
  <c r="B381" i="5" s="1"/>
  <c r="E382" i="1" l="1"/>
  <c r="F382" i="1" l="1"/>
  <c r="G382" i="1"/>
  <c r="P382" i="1" s="1"/>
  <c r="K382" i="1" l="1"/>
  <c r="I382" i="1" s="1"/>
  <c r="H382" i="1"/>
  <c r="B382" i="5" s="1"/>
  <c r="E383" i="1" l="1"/>
  <c r="F383" i="1" l="1"/>
  <c r="G383" i="1"/>
  <c r="P383" i="1" s="1"/>
  <c r="K383" i="1" l="1"/>
  <c r="I383" i="1" s="1"/>
  <c r="H383" i="1"/>
  <c r="B383" i="5" s="1"/>
  <c r="E384" i="1" l="1"/>
  <c r="F384" i="1" l="1"/>
  <c r="G384" i="1"/>
  <c r="P384" i="1" s="1"/>
  <c r="K384" i="1" l="1"/>
  <c r="I384" i="1" s="1"/>
  <c r="H384" i="1"/>
  <c r="B384" i="5" s="1"/>
  <c r="E385" i="1" l="1"/>
  <c r="F385" i="1" l="1"/>
  <c r="G385" i="1"/>
  <c r="P385" i="1" s="1"/>
  <c r="K385" i="1" l="1"/>
  <c r="I385" i="1" s="1"/>
  <c r="H385" i="1"/>
  <c r="B385" i="5" s="1"/>
  <c r="E386" i="1" l="1"/>
  <c r="F386" i="1" l="1"/>
  <c r="G386" i="1"/>
  <c r="P386" i="1" s="1"/>
  <c r="K386" i="1" l="1"/>
  <c r="I386" i="1" s="1"/>
  <c r="H386" i="1"/>
  <c r="B386" i="5" s="1"/>
  <c r="E387" i="1" l="1"/>
  <c r="F387" i="1" l="1"/>
  <c r="G387" i="1"/>
  <c r="P387" i="1" s="1"/>
  <c r="K387" i="1" l="1"/>
  <c r="I387" i="1" s="1"/>
  <c r="H387" i="1"/>
  <c r="B387" i="5" s="1"/>
  <c r="E388" i="1" l="1"/>
  <c r="F388" i="1" l="1"/>
  <c r="G388" i="1"/>
  <c r="P388" i="1" s="1"/>
  <c r="K388" i="1" l="1"/>
  <c r="I388" i="1" s="1"/>
  <c r="H388" i="1"/>
  <c r="B388" i="5" s="1"/>
  <c r="E389" i="1" l="1"/>
  <c r="F389" i="1" l="1"/>
  <c r="G389" i="1"/>
  <c r="P389" i="1" s="1"/>
  <c r="K389" i="1" l="1"/>
  <c r="I389" i="1" s="1"/>
  <c r="H389" i="1"/>
  <c r="B389" i="5" s="1"/>
  <c r="E390" i="1" l="1"/>
  <c r="F390" i="1" l="1"/>
  <c r="G390" i="1"/>
  <c r="P390" i="1" s="1"/>
  <c r="K390" i="1" l="1"/>
  <c r="I390" i="1" s="1"/>
  <c r="H390" i="1"/>
  <c r="B390" i="5" s="1"/>
  <c r="E391" i="1" l="1"/>
  <c r="F391" i="1" l="1"/>
  <c r="G391" i="1"/>
  <c r="P391" i="1" s="1"/>
  <c r="K391" i="1" l="1"/>
  <c r="I391" i="1" s="1"/>
  <c r="H391" i="1"/>
  <c r="B391" i="5" s="1"/>
  <c r="E392" i="1" l="1"/>
  <c r="F392" i="1" l="1"/>
  <c r="G392" i="1"/>
  <c r="P392" i="1" s="1"/>
  <c r="K392" i="1" l="1"/>
  <c r="I392" i="1" s="1"/>
  <c r="H392" i="1"/>
  <c r="B392" i="5" s="1"/>
  <c r="E393" i="1" l="1"/>
  <c r="F393" i="1" l="1"/>
  <c r="G393" i="1"/>
  <c r="P393" i="1" s="1"/>
  <c r="K393" i="1" l="1"/>
  <c r="I393" i="1" s="1"/>
  <c r="H393" i="1"/>
  <c r="B393" i="5" s="1"/>
  <c r="E394" i="1" l="1"/>
  <c r="F394" i="1" l="1"/>
  <c r="G394" i="1"/>
  <c r="P394" i="1" s="1"/>
  <c r="K394" i="1" l="1"/>
  <c r="I394" i="1" s="1"/>
  <c r="H394" i="1"/>
  <c r="B394" i="5" s="1"/>
  <c r="E395" i="1" l="1"/>
  <c r="F395" i="1" l="1"/>
  <c r="G395" i="1"/>
  <c r="P395" i="1" s="1"/>
  <c r="K395" i="1" l="1"/>
  <c r="I395" i="1" s="1"/>
  <c r="H395" i="1"/>
  <c r="B395" i="5" s="1"/>
  <c r="E396" i="1" l="1"/>
  <c r="F396" i="1" l="1"/>
  <c r="G396" i="1"/>
  <c r="P396" i="1" s="1"/>
  <c r="K396" i="1" l="1"/>
  <c r="I396" i="1" s="1"/>
  <c r="H396" i="1"/>
  <c r="B396" i="5" s="1"/>
  <c r="E397" i="1" l="1"/>
  <c r="F397" i="1" l="1"/>
  <c r="G397" i="1"/>
  <c r="P397" i="1" s="1"/>
  <c r="K397" i="1" l="1"/>
  <c r="I397" i="1" s="1"/>
  <c r="H397" i="1"/>
  <c r="B397" i="5" s="1"/>
  <c r="E398" i="1" l="1"/>
  <c r="F398" i="1" l="1"/>
  <c r="G398" i="1"/>
  <c r="P398" i="1" s="1"/>
  <c r="K398" i="1" l="1"/>
  <c r="I398" i="1" s="1"/>
  <c r="H398" i="1"/>
  <c r="B398" i="5" s="1"/>
  <c r="E399" i="1" l="1"/>
  <c r="F399" i="1" l="1"/>
  <c r="G399" i="1"/>
  <c r="P399" i="1" s="1"/>
  <c r="K399" i="1" l="1"/>
  <c r="I399" i="1" s="1"/>
  <c r="H399" i="1"/>
  <c r="B399" i="5" s="1"/>
  <c r="E400" i="1" l="1"/>
  <c r="F400" i="1" l="1"/>
  <c r="G400" i="1"/>
  <c r="P400" i="1" s="1"/>
  <c r="K400" i="1" l="1"/>
  <c r="I400" i="1" s="1"/>
  <c r="H400" i="1"/>
  <c r="B400" i="5" s="1"/>
  <c r="E401" i="1" l="1"/>
  <c r="F401" i="1" l="1"/>
  <c r="G401" i="1"/>
  <c r="P401" i="1" s="1"/>
  <c r="K401" i="1" l="1"/>
  <c r="I401" i="1" s="1"/>
  <c r="H401" i="1"/>
  <c r="B401" i="5" s="1"/>
  <c r="E402" i="1" l="1"/>
  <c r="F402" i="1" l="1"/>
  <c r="G402" i="1"/>
  <c r="P402" i="1" s="1"/>
  <c r="K402" i="1" l="1"/>
  <c r="I402" i="1" s="1"/>
  <c r="H402" i="1"/>
  <c r="B402" i="5" s="1"/>
  <c r="E403" i="1" l="1"/>
  <c r="F403" i="1" l="1"/>
  <c r="G403" i="1"/>
  <c r="P403" i="1" s="1"/>
  <c r="K403" i="1" l="1"/>
  <c r="I403" i="1" s="1"/>
  <c r="H403" i="1"/>
  <c r="B403" i="5" s="1"/>
  <c r="E404" i="1" l="1"/>
  <c r="F404" i="1" l="1"/>
  <c r="G404" i="1"/>
  <c r="P404" i="1" s="1"/>
  <c r="K404" i="1" l="1"/>
  <c r="I404" i="1" s="1"/>
  <c r="H404" i="1"/>
  <c r="B404" i="5" s="1"/>
  <c r="E405" i="1" l="1"/>
  <c r="F405" i="1" l="1"/>
  <c r="G405" i="1"/>
  <c r="P405" i="1" s="1"/>
  <c r="K405" i="1" l="1"/>
  <c r="I405" i="1" s="1"/>
  <c r="H405" i="1"/>
  <c r="B405" i="5" s="1"/>
  <c r="E406" i="1" l="1"/>
  <c r="F406" i="1" l="1"/>
  <c r="G406" i="1"/>
  <c r="P406" i="1" s="1"/>
  <c r="K406" i="1" l="1"/>
  <c r="I406" i="1" s="1"/>
  <c r="H406" i="1"/>
  <c r="B406" i="5" s="1"/>
  <c r="E407" i="1" l="1"/>
  <c r="F407" i="1" l="1"/>
  <c r="G407" i="1"/>
  <c r="P407" i="1" s="1"/>
  <c r="K407" i="1" l="1"/>
  <c r="I407" i="1" s="1"/>
  <c r="H407" i="1"/>
  <c r="B407" i="5" s="1"/>
  <c r="E408" i="1" l="1"/>
  <c r="F408" i="1" l="1"/>
  <c r="G408" i="1"/>
  <c r="P408" i="1" s="1"/>
  <c r="K408" i="1" l="1"/>
  <c r="I408" i="1" s="1"/>
  <c r="H408" i="1"/>
  <c r="B408" i="5" s="1"/>
  <c r="E409" i="1" l="1"/>
  <c r="F409" i="1" l="1"/>
  <c r="G409" i="1"/>
  <c r="P409" i="1" s="1"/>
  <c r="K409" i="1" l="1"/>
  <c r="I409" i="1" s="1"/>
  <c r="H409" i="1"/>
  <c r="B409" i="5" s="1"/>
  <c r="E410" i="1" l="1"/>
  <c r="F410" i="1" l="1"/>
  <c r="G410" i="1"/>
  <c r="P410" i="1" s="1"/>
  <c r="K410" i="1" l="1"/>
  <c r="I410" i="1" s="1"/>
  <c r="H410" i="1"/>
  <c r="B410" i="5" s="1"/>
  <c r="E411" i="1" l="1"/>
  <c r="F411" i="1" l="1"/>
  <c r="G411" i="1"/>
  <c r="P411" i="1" s="1"/>
  <c r="K411" i="1" l="1"/>
  <c r="I411" i="1" s="1"/>
  <c r="H411" i="1"/>
  <c r="B411" i="5" s="1"/>
  <c r="E412" i="1" l="1"/>
  <c r="F412" i="1" l="1"/>
  <c r="G412" i="1"/>
  <c r="P412" i="1" s="1"/>
  <c r="K412" i="1" l="1"/>
  <c r="I412" i="1" s="1"/>
  <c r="H412" i="1"/>
  <c r="B412" i="5" s="1"/>
  <c r="E413" i="1" l="1"/>
  <c r="F413" i="1" l="1"/>
  <c r="G413" i="1"/>
  <c r="P413" i="1" s="1"/>
  <c r="K413" i="1" l="1"/>
  <c r="I413" i="1" s="1"/>
  <c r="H413" i="1"/>
  <c r="B413" i="5" s="1"/>
  <c r="E414" i="1" l="1"/>
  <c r="F414" i="1" l="1"/>
  <c r="G414" i="1"/>
  <c r="P414" i="1" s="1"/>
  <c r="K414" i="1" l="1"/>
  <c r="I414" i="1" s="1"/>
  <c r="H414" i="1"/>
  <c r="B414" i="5" s="1"/>
  <c r="E415" i="1" l="1"/>
  <c r="F415" i="1" l="1"/>
  <c r="G415" i="1"/>
  <c r="P415" i="1" s="1"/>
  <c r="K415" i="1" l="1"/>
  <c r="I415" i="1" s="1"/>
  <c r="H415" i="1"/>
  <c r="B415" i="5" s="1"/>
  <c r="E416" i="1" l="1"/>
  <c r="F416" i="1" l="1"/>
  <c r="G416" i="1"/>
  <c r="P416" i="1" s="1"/>
  <c r="K416" i="1" l="1"/>
  <c r="I416" i="1" s="1"/>
  <c r="H416" i="1"/>
  <c r="B416" i="5" s="1"/>
  <c r="E417" i="1" l="1"/>
  <c r="F417" i="1" l="1"/>
  <c r="G417" i="1"/>
  <c r="P417" i="1" s="1"/>
  <c r="K417" i="1" l="1"/>
  <c r="I417" i="1" s="1"/>
  <c r="H417" i="1"/>
  <c r="B417" i="5" s="1"/>
  <c r="E418" i="1" l="1"/>
  <c r="F418" i="1" l="1"/>
  <c r="G418" i="1"/>
  <c r="P418" i="1" s="1"/>
  <c r="K418" i="1" l="1"/>
  <c r="I418" i="1" s="1"/>
  <c r="H418" i="1"/>
  <c r="B418" i="5" s="1"/>
  <c r="E419" i="1" l="1"/>
  <c r="F419" i="1" l="1"/>
  <c r="G419" i="1"/>
  <c r="P419" i="1" s="1"/>
  <c r="K419" i="1" l="1"/>
  <c r="I419" i="1" s="1"/>
  <c r="H419" i="1"/>
  <c r="B419" i="5" s="1"/>
  <c r="E420" i="1" l="1"/>
  <c r="F420" i="1" l="1"/>
  <c r="G420" i="1"/>
  <c r="P420" i="1" s="1"/>
  <c r="K420" i="1" l="1"/>
  <c r="I420" i="1" s="1"/>
  <c r="H420" i="1"/>
  <c r="B420" i="5" s="1"/>
  <c r="E421" i="1" l="1"/>
  <c r="F421" i="1" l="1"/>
  <c r="G421" i="1"/>
  <c r="P421" i="1" s="1"/>
  <c r="K421" i="1" l="1"/>
  <c r="I421" i="1" s="1"/>
  <c r="H421" i="1"/>
  <c r="B421" i="5" s="1"/>
  <c r="E422" i="1" l="1"/>
  <c r="F422" i="1" l="1"/>
  <c r="G422" i="1"/>
  <c r="P422" i="1" s="1"/>
  <c r="K422" i="1" l="1"/>
  <c r="I422" i="1" s="1"/>
  <c r="H422" i="1"/>
  <c r="B422" i="5" s="1"/>
  <c r="E423" i="1" l="1"/>
  <c r="F423" i="1" l="1"/>
  <c r="G423" i="1"/>
  <c r="P423" i="1" s="1"/>
  <c r="K423" i="1" l="1"/>
  <c r="I423" i="1" s="1"/>
  <c r="H423" i="1"/>
  <c r="B423" i="5" s="1"/>
  <c r="E424" i="1" l="1"/>
  <c r="F424" i="1" l="1"/>
  <c r="G424" i="1"/>
  <c r="P424" i="1" s="1"/>
  <c r="K424" i="1" l="1"/>
  <c r="I424" i="1" s="1"/>
  <c r="H424" i="1"/>
  <c r="B424" i="5" s="1"/>
  <c r="E425" i="1" l="1"/>
  <c r="F425" i="1" l="1"/>
  <c r="G425" i="1"/>
  <c r="P425" i="1" s="1"/>
  <c r="K425" i="1" l="1"/>
  <c r="I425" i="1" s="1"/>
  <c r="H425" i="1"/>
  <c r="B425" i="5" s="1"/>
  <c r="E426" i="1" l="1"/>
  <c r="F426" i="1" l="1"/>
  <c r="G426" i="1"/>
  <c r="P426" i="1" s="1"/>
  <c r="K426" i="1" l="1"/>
  <c r="I426" i="1" s="1"/>
  <c r="H426" i="1"/>
  <c r="B426" i="5" s="1"/>
  <c r="E427" i="1" l="1"/>
  <c r="F427" i="1" l="1"/>
  <c r="G427" i="1"/>
  <c r="P427" i="1" s="1"/>
  <c r="K427" i="1" l="1"/>
  <c r="I427" i="1" s="1"/>
  <c r="H427" i="1"/>
  <c r="B427" i="5" s="1"/>
  <c r="E428" i="1" l="1"/>
  <c r="F428" i="1" l="1"/>
  <c r="G428" i="1"/>
  <c r="P428" i="1" s="1"/>
  <c r="K428" i="1" l="1"/>
  <c r="I428" i="1" s="1"/>
  <c r="H428" i="1"/>
  <c r="B428" i="5" s="1"/>
  <c r="E429" i="1" l="1"/>
  <c r="F429" i="1" l="1"/>
  <c r="G429" i="1"/>
  <c r="P429" i="1" s="1"/>
  <c r="K429" i="1" l="1"/>
  <c r="I429" i="1" s="1"/>
  <c r="H429" i="1"/>
  <c r="B429" i="5" s="1"/>
  <c r="E430" i="1" l="1"/>
  <c r="F430" i="1" l="1"/>
  <c r="G430" i="1"/>
  <c r="P430" i="1" s="1"/>
  <c r="K430" i="1" l="1"/>
  <c r="I430" i="1" s="1"/>
  <c r="H430" i="1"/>
  <c r="B430" i="5" s="1"/>
  <c r="E431" i="1" l="1"/>
  <c r="F431" i="1" l="1"/>
  <c r="G431" i="1"/>
  <c r="P431" i="1" s="1"/>
  <c r="K431" i="1" l="1"/>
  <c r="I431" i="1" s="1"/>
  <c r="H431" i="1"/>
  <c r="B431" i="5" s="1"/>
  <c r="E432" i="1" l="1"/>
  <c r="F432" i="1" l="1"/>
  <c r="G432" i="1"/>
  <c r="P432" i="1" s="1"/>
  <c r="K432" i="1" l="1"/>
  <c r="I432" i="1" s="1"/>
  <c r="H432" i="1"/>
  <c r="B432" i="5" s="1"/>
  <c r="E433" i="1" l="1"/>
  <c r="F433" i="1" l="1"/>
  <c r="G433" i="1"/>
  <c r="P433" i="1" s="1"/>
  <c r="K433" i="1" l="1"/>
  <c r="I433" i="1" s="1"/>
  <c r="H433" i="1"/>
  <c r="B433" i="5" s="1"/>
  <c r="E434" i="1" l="1"/>
  <c r="F434" i="1" l="1"/>
  <c r="G434" i="1"/>
  <c r="P434" i="1" s="1"/>
  <c r="K434" i="1" l="1"/>
  <c r="I434" i="1" s="1"/>
  <c r="H434" i="1"/>
  <c r="B434" i="5" s="1"/>
  <c r="E435" i="1" l="1"/>
  <c r="F435" i="1" l="1"/>
  <c r="G435" i="1"/>
  <c r="P435" i="1" s="1"/>
  <c r="K435" i="1" l="1"/>
  <c r="I435" i="1" s="1"/>
  <c r="H435" i="1"/>
  <c r="B435" i="5" s="1"/>
  <c r="E436" i="1" l="1"/>
  <c r="F436" i="1" l="1"/>
  <c r="G436" i="1"/>
  <c r="P436" i="1" s="1"/>
  <c r="K436" i="1" l="1"/>
  <c r="I436" i="1" s="1"/>
  <c r="H436" i="1"/>
  <c r="B436" i="5" s="1"/>
  <c r="E437" i="1" l="1"/>
  <c r="F437" i="1" l="1"/>
  <c r="G437" i="1"/>
  <c r="P437" i="1" s="1"/>
  <c r="K437" i="1" l="1"/>
  <c r="I437" i="1" s="1"/>
  <c r="H437" i="1"/>
  <c r="B437" i="5" s="1"/>
  <c r="E438" i="1" l="1"/>
  <c r="F438" i="1" l="1"/>
  <c r="G438" i="1"/>
  <c r="P438" i="1" s="1"/>
  <c r="K438" i="1" l="1"/>
  <c r="I438" i="1" s="1"/>
  <c r="H438" i="1"/>
  <c r="B438" i="5" s="1"/>
  <c r="E439" i="1" l="1"/>
  <c r="F439" i="1" l="1"/>
  <c r="G439" i="1"/>
  <c r="P439" i="1" s="1"/>
  <c r="K439" i="1" l="1"/>
  <c r="I439" i="1" s="1"/>
  <c r="H439" i="1"/>
  <c r="B439" i="5" s="1"/>
  <c r="E440" i="1" l="1"/>
  <c r="F440" i="1" l="1"/>
  <c r="G440" i="1"/>
  <c r="P440" i="1" s="1"/>
  <c r="K440" i="1" l="1"/>
  <c r="I440" i="1" s="1"/>
  <c r="H440" i="1"/>
  <c r="B440" i="5" s="1"/>
  <c r="E441" i="1" l="1"/>
  <c r="F441" i="1" l="1"/>
  <c r="G441" i="1"/>
  <c r="P441" i="1" s="1"/>
  <c r="K441" i="1" l="1"/>
  <c r="I441" i="1" s="1"/>
  <c r="H441" i="1"/>
  <c r="B441" i="5" s="1"/>
  <c r="E442" i="1" l="1"/>
  <c r="F442" i="1" l="1"/>
  <c r="G442" i="1"/>
  <c r="P442" i="1" s="1"/>
  <c r="K442" i="1" l="1"/>
  <c r="I442" i="1" s="1"/>
  <c r="H442" i="1"/>
  <c r="B442" i="5" s="1"/>
  <c r="E443" i="1" l="1"/>
  <c r="F443" i="1" l="1"/>
  <c r="G443" i="1"/>
  <c r="P443" i="1" s="1"/>
  <c r="K443" i="1" l="1"/>
  <c r="I443" i="1" s="1"/>
  <c r="H443" i="1"/>
  <c r="B443" i="5" s="1"/>
  <c r="E444" i="1" l="1"/>
  <c r="F444" i="1" l="1"/>
  <c r="G444" i="1"/>
  <c r="P444" i="1" s="1"/>
  <c r="K444" i="1" l="1"/>
  <c r="I444" i="1" s="1"/>
  <c r="H444" i="1"/>
  <c r="B444" i="5" s="1"/>
  <c r="E445" i="1" l="1"/>
  <c r="F445" i="1" l="1"/>
  <c r="G445" i="1"/>
  <c r="P445" i="1" s="1"/>
  <c r="K445" i="1" l="1"/>
  <c r="I445" i="1" s="1"/>
  <c r="H445" i="1"/>
  <c r="B445" i="5" s="1"/>
  <c r="E446" i="1" l="1"/>
  <c r="F446" i="1" l="1"/>
  <c r="G446" i="1"/>
  <c r="P446" i="1" s="1"/>
  <c r="K446" i="1" l="1"/>
  <c r="I446" i="1" s="1"/>
  <c r="H446" i="1"/>
  <c r="B446" i="5" s="1"/>
  <c r="E447" i="1" l="1"/>
  <c r="F447" i="1" l="1"/>
  <c r="G447" i="1"/>
  <c r="P447" i="1" s="1"/>
  <c r="K447" i="1" l="1"/>
  <c r="I447" i="1" s="1"/>
  <c r="H447" i="1"/>
  <c r="B447" i="5" s="1"/>
  <c r="E448" i="1" l="1"/>
  <c r="F448" i="1" l="1"/>
  <c r="G448" i="1"/>
  <c r="P448" i="1" s="1"/>
  <c r="K448" i="1" l="1"/>
  <c r="I448" i="1" s="1"/>
  <c r="H448" i="1"/>
  <c r="B448" i="5" s="1"/>
  <c r="E449" i="1" l="1"/>
  <c r="F449" i="1" l="1"/>
  <c r="G449" i="1"/>
  <c r="P449" i="1" s="1"/>
  <c r="K449" i="1" l="1"/>
  <c r="I449" i="1" s="1"/>
  <c r="H449" i="1"/>
  <c r="B449" i="5" s="1"/>
  <c r="E450" i="1" l="1"/>
  <c r="F450" i="1" l="1"/>
  <c r="G450" i="1"/>
  <c r="P450" i="1" s="1"/>
  <c r="K450" i="1" l="1"/>
  <c r="I450" i="1" s="1"/>
  <c r="H450" i="1"/>
  <c r="B450" i="5" s="1"/>
  <c r="E451" i="1" l="1"/>
  <c r="F451" i="1" l="1"/>
  <c r="G451" i="1"/>
  <c r="P451" i="1" s="1"/>
  <c r="K451" i="1" l="1"/>
  <c r="I451" i="1" s="1"/>
  <c r="H451" i="1"/>
  <c r="B451" i="5" s="1"/>
  <c r="E452" i="1" l="1"/>
  <c r="F452" i="1" l="1"/>
  <c r="G452" i="1"/>
  <c r="P452" i="1" s="1"/>
  <c r="K452" i="1" l="1"/>
  <c r="I452" i="1" s="1"/>
  <c r="H452" i="1"/>
  <c r="B452" i="5" s="1"/>
  <c r="E453" i="1" l="1"/>
  <c r="F453" i="1" l="1"/>
  <c r="G453" i="1"/>
  <c r="P453" i="1" s="1"/>
  <c r="K453" i="1" l="1"/>
  <c r="I453" i="1" s="1"/>
  <c r="H453" i="1"/>
  <c r="B453" i="5" s="1"/>
  <c r="E454" i="1" l="1"/>
  <c r="F454" i="1" l="1"/>
  <c r="G454" i="1"/>
  <c r="P454" i="1" s="1"/>
  <c r="K454" i="1" l="1"/>
  <c r="I454" i="1" s="1"/>
  <c r="H454" i="1"/>
  <c r="B454" i="5" s="1"/>
  <c r="E455" i="1" l="1"/>
  <c r="F455" i="1" l="1"/>
  <c r="G455" i="1"/>
  <c r="P455" i="1" s="1"/>
  <c r="K455" i="1" l="1"/>
  <c r="I455" i="1" s="1"/>
  <c r="H455" i="1"/>
  <c r="B455" i="5" s="1"/>
  <c r="E456" i="1" l="1"/>
  <c r="F456" i="1" l="1"/>
  <c r="G456" i="1"/>
  <c r="P456" i="1" s="1"/>
  <c r="K456" i="1" l="1"/>
  <c r="I456" i="1" s="1"/>
  <c r="H456" i="1"/>
  <c r="B456" i="5" s="1"/>
  <c r="E457" i="1" l="1"/>
  <c r="F457" i="1" l="1"/>
  <c r="G457" i="1"/>
  <c r="P457" i="1" s="1"/>
  <c r="K457" i="1" l="1"/>
  <c r="I457" i="1" s="1"/>
  <c r="H457" i="1"/>
  <c r="B457" i="5" s="1"/>
  <c r="E458" i="1" l="1"/>
  <c r="F458" i="1" l="1"/>
  <c r="G458" i="1"/>
  <c r="P458" i="1" s="1"/>
  <c r="K458" i="1" l="1"/>
  <c r="I458" i="1" s="1"/>
  <c r="H458" i="1"/>
  <c r="B458" i="5" s="1"/>
  <c r="E459" i="1" l="1"/>
  <c r="F459" i="1" l="1"/>
  <c r="G459" i="1"/>
  <c r="P459" i="1" s="1"/>
  <c r="K459" i="1" l="1"/>
  <c r="I459" i="1" s="1"/>
  <c r="H459" i="1"/>
  <c r="B459" i="5" s="1"/>
  <c r="E460" i="1" l="1"/>
  <c r="F460" i="1" l="1"/>
  <c r="G460" i="1"/>
  <c r="P460" i="1" s="1"/>
  <c r="K460" i="1" l="1"/>
  <c r="I460" i="1" s="1"/>
  <c r="H460" i="1"/>
  <c r="B460" i="5" s="1"/>
  <c r="E461" i="1" l="1"/>
  <c r="F461" i="1" l="1"/>
  <c r="G461" i="1"/>
  <c r="P461" i="1" s="1"/>
  <c r="K461" i="1" l="1"/>
  <c r="I461" i="1" s="1"/>
  <c r="H461" i="1"/>
  <c r="B461" i="5" s="1"/>
  <c r="E462" i="1" l="1"/>
  <c r="F462" i="1" l="1"/>
  <c r="G462" i="1"/>
  <c r="P462" i="1" s="1"/>
  <c r="K462" i="1" l="1"/>
  <c r="I462" i="1" s="1"/>
  <c r="H462" i="1"/>
  <c r="B462" i="5" s="1"/>
  <c r="E463" i="1" l="1"/>
  <c r="F463" i="1" l="1"/>
  <c r="G463" i="1"/>
  <c r="P463" i="1" s="1"/>
  <c r="K463" i="1" l="1"/>
  <c r="I463" i="1" s="1"/>
  <c r="H463" i="1"/>
  <c r="B463" i="5" s="1"/>
  <c r="E464" i="1" l="1"/>
  <c r="F464" i="1" l="1"/>
  <c r="G464" i="1"/>
  <c r="P464" i="1" s="1"/>
  <c r="K464" i="1" l="1"/>
  <c r="I464" i="1" s="1"/>
  <c r="H464" i="1"/>
  <c r="B464" i="5" s="1"/>
  <c r="E465" i="1" l="1"/>
  <c r="F465" i="1" l="1"/>
  <c r="G465" i="1"/>
  <c r="P465" i="1" s="1"/>
  <c r="K465" i="1" l="1"/>
  <c r="I465" i="1" s="1"/>
  <c r="H465" i="1"/>
  <c r="B465" i="5" s="1"/>
  <c r="E466" i="1" l="1"/>
  <c r="F466" i="1" l="1"/>
  <c r="G466" i="1"/>
  <c r="P466" i="1" s="1"/>
  <c r="K466" i="1" l="1"/>
  <c r="I466" i="1" s="1"/>
  <c r="H466" i="1"/>
  <c r="B466" i="5" s="1"/>
  <c r="E467" i="1" l="1"/>
  <c r="F467" i="1" l="1"/>
  <c r="G467" i="1"/>
  <c r="P467" i="1" s="1"/>
  <c r="K467" i="1" l="1"/>
  <c r="I467" i="1" s="1"/>
  <c r="H467" i="1"/>
  <c r="B467" i="5" s="1"/>
  <c r="E468" i="1" l="1"/>
  <c r="F468" i="1" l="1"/>
  <c r="G468" i="1"/>
  <c r="P468" i="1" s="1"/>
  <c r="K468" i="1" l="1"/>
  <c r="I468" i="1" s="1"/>
  <c r="H468" i="1"/>
  <c r="B468" i="5" s="1"/>
  <c r="E469" i="1" l="1"/>
  <c r="F469" i="1" l="1"/>
  <c r="G469" i="1"/>
  <c r="P469" i="1" s="1"/>
  <c r="K469" i="1" l="1"/>
  <c r="I469" i="1" s="1"/>
  <c r="H469" i="1"/>
  <c r="B469" i="5" s="1"/>
  <c r="E470" i="1" l="1"/>
  <c r="F470" i="1" l="1"/>
  <c r="G470" i="1"/>
  <c r="P470" i="1" s="1"/>
  <c r="K470" i="1" l="1"/>
  <c r="I470" i="1" s="1"/>
  <c r="H470" i="1"/>
  <c r="B470" i="5" s="1"/>
  <c r="E471" i="1" l="1"/>
  <c r="F471" i="1" l="1"/>
  <c r="G471" i="1"/>
  <c r="P471" i="1" s="1"/>
  <c r="K471" i="1" l="1"/>
  <c r="I471" i="1" s="1"/>
  <c r="H471" i="1"/>
  <c r="B471" i="5" s="1"/>
  <c r="E472" i="1" l="1"/>
  <c r="F472" i="1" l="1"/>
  <c r="G472" i="1"/>
  <c r="P472" i="1" s="1"/>
  <c r="K472" i="1" l="1"/>
  <c r="I472" i="1" s="1"/>
  <c r="H472" i="1"/>
  <c r="B472" i="5" s="1"/>
  <c r="E473" i="1" l="1"/>
  <c r="F473" i="1" l="1"/>
  <c r="G473" i="1"/>
  <c r="P473" i="1" s="1"/>
  <c r="K473" i="1" l="1"/>
  <c r="I473" i="1" s="1"/>
  <c r="H473" i="1"/>
  <c r="B473" i="5" s="1"/>
  <c r="E474" i="1" l="1"/>
  <c r="F474" i="1" l="1"/>
  <c r="G474" i="1"/>
  <c r="P474" i="1" s="1"/>
  <c r="K474" i="1" l="1"/>
  <c r="I474" i="1" s="1"/>
  <c r="H474" i="1"/>
  <c r="B474" i="5" s="1"/>
  <c r="E475" i="1" l="1"/>
  <c r="F475" i="1" l="1"/>
  <c r="G475" i="1"/>
  <c r="P475" i="1" s="1"/>
  <c r="K475" i="1" l="1"/>
  <c r="I475" i="1" s="1"/>
  <c r="H475" i="1"/>
  <c r="B475" i="5" s="1"/>
  <c r="E476" i="1" l="1"/>
  <c r="F476" i="1" l="1"/>
  <c r="G476" i="1"/>
  <c r="P476" i="1" s="1"/>
  <c r="K476" i="1" l="1"/>
  <c r="I476" i="1" s="1"/>
  <c r="H476" i="1"/>
  <c r="B476" i="5" s="1"/>
  <c r="E477" i="1" l="1"/>
  <c r="F477" i="1" l="1"/>
  <c r="G477" i="1"/>
  <c r="P477" i="1" s="1"/>
  <c r="K477" i="1" l="1"/>
  <c r="I477" i="1" s="1"/>
  <c r="H477" i="1"/>
  <c r="B477" i="5" s="1"/>
  <c r="E478" i="1" l="1"/>
  <c r="F478" i="1" l="1"/>
  <c r="G478" i="1"/>
  <c r="P478" i="1" s="1"/>
  <c r="K478" i="1" l="1"/>
  <c r="I478" i="1" s="1"/>
  <c r="H478" i="1"/>
  <c r="B478" i="5" s="1"/>
  <c r="E479" i="1" l="1"/>
  <c r="F479" i="1" l="1"/>
  <c r="G479" i="1"/>
  <c r="P479" i="1" s="1"/>
  <c r="K479" i="1" l="1"/>
  <c r="I479" i="1" s="1"/>
  <c r="H479" i="1"/>
  <c r="B479" i="5" s="1"/>
  <c r="E480" i="1" l="1"/>
  <c r="F480" i="1" l="1"/>
  <c r="G480" i="1"/>
  <c r="P480" i="1" s="1"/>
  <c r="K480" i="1" l="1"/>
  <c r="I480" i="1" s="1"/>
  <c r="H480" i="1"/>
  <c r="B480" i="5" s="1"/>
  <c r="E481" i="1" l="1"/>
  <c r="F481" i="1" l="1"/>
  <c r="G481" i="1"/>
  <c r="P481" i="1" s="1"/>
  <c r="K481" i="1" l="1"/>
  <c r="I481" i="1" s="1"/>
  <c r="H481" i="1"/>
  <c r="B481" i="5" s="1"/>
  <c r="E482" i="1" l="1"/>
  <c r="F482" i="1" l="1"/>
  <c r="G482" i="1"/>
  <c r="P482" i="1" s="1"/>
  <c r="K482" i="1" l="1"/>
  <c r="I482" i="1" s="1"/>
  <c r="H482" i="1"/>
  <c r="B482" i="5" s="1"/>
  <c r="E483" i="1" l="1"/>
  <c r="F483" i="1" l="1"/>
  <c r="G483" i="1"/>
  <c r="P483" i="1" s="1"/>
  <c r="K483" i="1" l="1"/>
  <c r="I483" i="1" s="1"/>
  <c r="H483" i="1"/>
  <c r="B483" i="5" s="1"/>
  <c r="E484" i="1" l="1"/>
  <c r="F484" i="1" l="1"/>
  <c r="G484" i="1"/>
  <c r="P484" i="1" s="1"/>
  <c r="K484" i="1" l="1"/>
  <c r="I484" i="1" s="1"/>
  <c r="H484" i="1"/>
  <c r="B484" i="5" s="1"/>
  <c r="E485" i="1" l="1"/>
  <c r="F485" i="1" l="1"/>
  <c r="G485" i="1"/>
  <c r="P485" i="1" s="1"/>
  <c r="K485" i="1" l="1"/>
  <c r="I485" i="1" s="1"/>
  <c r="H485" i="1"/>
  <c r="B485" i="5" s="1"/>
  <c r="E486" i="1" l="1"/>
  <c r="F486" i="1" l="1"/>
  <c r="G486" i="1"/>
  <c r="P486" i="1" s="1"/>
  <c r="K486" i="1" l="1"/>
  <c r="I486" i="1" s="1"/>
  <c r="H486" i="1"/>
  <c r="B486" i="5" s="1"/>
  <c r="E487" i="1" l="1"/>
  <c r="F487" i="1" l="1"/>
  <c r="G487" i="1"/>
  <c r="P487" i="1" s="1"/>
  <c r="K487" i="1" l="1"/>
  <c r="I487" i="1" s="1"/>
  <c r="H487" i="1"/>
  <c r="B487" i="5" s="1"/>
  <c r="E488" i="1" l="1"/>
  <c r="F488" i="1" l="1"/>
  <c r="G488" i="1"/>
  <c r="P488" i="1" s="1"/>
  <c r="K488" i="1" l="1"/>
  <c r="I488" i="1" s="1"/>
  <c r="H488" i="1"/>
  <c r="B488" i="5" s="1"/>
  <c r="E489" i="1" l="1"/>
  <c r="F489" i="1" l="1"/>
  <c r="G489" i="1"/>
  <c r="P489" i="1" s="1"/>
  <c r="K489" i="1" l="1"/>
  <c r="I489" i="1" s="1"/>
  <c r="H489" i="1"/>
  <c r="B489" i="5" s="1"/>
  <c r="E490" i="1" l="1"/>
  <c r="F490" i="1" l="1"/>
  <c r="G490" i="1"/>
  <c r="P490" i="1" s="1"/>
  <c r="K490" i="1" l="1"/>
  <c r="I490" i="1" s="1"/>
  <c r="H490" i="1"/>
  <c r="B490" i="5" s="1"/>
  <c r="E491" i="1" l="1"/>
  <c r="F491" i="1" l="1"/>
  <c r="G491" i="1"/>
  <c r="P491" i="1" s="1"/>
  <c r="K491" i="1" l="1"/>
  <c r="I491" i="1" s="1"/>
  <c r="H491" i="1"/>
  <c r="B491" i="5" s="1"/>
  <c r="E492" i="1" l="1"/>
  <c r="F492" i="1" l="1"/>
  <c r="G492" i="1"/>
  <c r="P492" i="1" s="1"/>
  <c r="K492" i="1" l="1"/>
  <c r="I492" i="1" s="1"/>
  <c r="H492" i="1"/>
  <c r="B492" i="5" s="1"/>
  <c r="E493" i="1" l="1"/>
  <c r="F493" i="1" l="1"/>
  <c r="G493" i="1"/>
  <c r="P493" i="1" s="1"/>
  <c r="K493" i="1" l="1"/>
  <c r="I493" i="1" s="1"/>
  <c r="H493" i="1"/>
  <c r="B493" i="5" s="1"/>
  <c r="E494" i="1" l="1"/>
  <c r="F494" i="1" l="1"/>
  <c r="G494" i="1"/>
  <c r="P494" i="1" s="1"/>
  <c r="K494" i="1" l="1"/>
  <c r="I494" i="1" s="1"/>
  <c r="H494" i="1"/>
  <c r="B494" i="5" s="1"/>
  <c r="E495" i="1" l="1"/>
  <c r="F495" i="1" l="1"/>
  <c r="G495" i="1"/>
  <c r="P495" i="1" s="1"/>
  <c r="K495" i="1" l="1"/>
  <c r="I495" i="1" s="1"/>
  <c r="H495" i="1"/>
  <c r="B495" i="5" s="1"/>
  <c r="E496" i="1" l="1"/>
  <c r="F496" i="1" l="1"/>
  <c r="G496" i="1"/>
  <c r="P496" i="1" s="1"/>
  <c r="K496" i="1" l="1"/>
  <c r="I496" i="1" s="1"/>
  <c r="H496" i="1"/>
  <c r="B496" i="5" s="1"/>
  <c r="E497" i="1" l="1"/>
  <c r="F497" i="1" l="1"/>
  <c r="G497" i="1"/>
  <c r="P497" i="1" s="1"/>
  <c r="K497" i="1" l="1"/>
  <c r="I497" i="1" s="1"/>
  <c r="H497" i="1"/>
  <c r="B497" i="5" s="1"/>
  <c r="E498" i="1" l="1"/>
  <c r="F498" i="1" l="1"/>
  <c r="G498" i="1"/>
  <c r="P498" i="1" s="1"/>
  <c r="K498" i="1" l="1"/>
  <c r="I498" i="1" s="1"/>
  <c r="H498" i="1"/>
  <c r="B498" i="5" s="1"/>
  <c r="E499" i="1" l="1"/>
  <c r="F499" i="1" l="1"/>
  <c r="G499" i="1"/>
  <c r="P499" i="1" s="1"/>
  <c r="K499" i="1" l="1"/>
  <c r="I499" i="1" s="1"/>
  <c r="H499" i="1"/>
  <c r="B499" i="5" s="1"/>
  <c r="E500" i="1" l="1"/>
  <c r="F500" i="1" l="1"/>
  <c r="G500" i="1"/>
  <c r="P500" i="1" s="1"/>
  <c r="K500" i="1" l="1"/>
  <c r="I500" i="1" s="1"/>
  <c r="H500" i="1"/>
  <c r="B500" i="5" s="1"/>
  <c r="E501" i="1" l="1"/>
  <c r="F501" i="1" l="1"/>
  <c r="G501" i="1"/>
  <c r="P501" i="1" s="1"/>
  <c r="K501" i="1" l="1"/>
  <c r="I501" i="1" s="1"/>
  <c r="H501" i="1"/>
  <c r="B501" i="5" s="1"/>
  <c r="E502" i="1" l="1"/>
  <c r="F502" i="1" l="1"/>
  <c r="G502" i="1"/>
  <c r="P502" i="1" s="1"/>
  <c r="K502" i="1" l="1"/>
  <c r="I502" i="1" s="1"/>
  <c r="H502" i="1"/>
  <c r="B502" i="5" s="1"/>
  <c r="E503" i="1" l="1"/>
  <c r="F503" i="1" l="1"/>
  <c r="G503" i="1"/>
  <c r="P503" i="1" s="1"/>
  <c r="K503" i="1" l="1"/>
  <c r="I503" i="1" s="1"/>
  <c r="H503" i="1"/>
  <c r="B503" i="5" s="1"/>
  <c r="E504" i="1" l="1"/>
  <c r="F504" i="1" l="1"/>
  <c r="G504" i="1"/>
  <c r="P504" i="1" s="1"/>
  <c r="K504" i="1" l="1"/>
  <c r="I504" i="1" s="1"/>
  <c r="H504" i="1"/>
  <c r="B504" i="5" s="1"/>
  <c r="E505" i="1" l="1"/>
  <c r="F505" i="1" l="1"/>
  <c r="G505" i="1"/>
  <c r="P505" i="1" s="1"/>
  <c r="K505" i="1" l="1"/>
  <c r="I505" i="1" s="1"/>
  <c r="H505" i="1"/>
  <c r="B505" i="5" s="1"/>
  <c r="E506" i="1" l="1"/>
  <c r="F506" i="1" l="1"/>
  <c r="G506" i="1"/>
  <c r="P506" i="1" s="1"/>
  <c r="K506" i="1" l="1"/>
  <c r="I506" i="1" s="1"/>
  <c r="H506" i="1"/>
  <c r="B506" i="5" s="1"/>
  <c r="E507" i="1" l="1"/>
  <c r="F507" i="1" l="1"/>
  <c r="G507" i="1"/>
  <c r="P507" i="1" s="1"/>
  <c r="K507" i="1" l="1"/>
  <c r="I507" i="1" s="1"/>
  <c r="H507" i="1"/>
  <c r="B507" i="5" s="1"/>
  <c r="E508" i="1" l="1"/>
  <c r="F508" i="1" l="1"/>
  <c r="G508" i="1"/>
  <c r="P508" i="1" s="1"/>
  <c r="K508" i="1" l="1"/>
  <c r="I508" i="1" s="1"/>
  <c r="H508" i="1"/>
  <c r="B508" i="5" s="1"/>
  <c r="E509" i="1" l="1"/>
  <c r="F509" i="1" l="1"/>
  <c r="G509" i="1"/>
  <c r="P509" i="1" s="1"/>
  <c r="K509" i="1" l="1"/>
  <c r="I509" i="1" s="1"/>
  <c r="H509" i="1"/>
  <c r="B509" i="5" s="1"/>
  <c r="E510" i="1" l="1"/>
  <c r="F510" i="1" l="1"/>
  <c r="G510" i="1"/>
  <c r="P510" i="1" s="1"/>
  <c r="K510" i="1" l="1"/>
  <c r="I510" i="1" s="1"/>
  <c r="H510" i="1"/>
  <c r="B510" i="5" s="1"/>
  <c r="E511" i="1" l="1"/>
  <c r="F511" i="1" l="1"/>
  <c r="G511" i="1"/>
  <c r="P511" i="1" s="1"/>
  <c r="K511" i="1" l="1"/>
  <c r="I511" i="1" s="1"/>
  <c r="H511" i="1"/>
  <c r="B511" i="5" s="1"/>
  <c r="E512" i="1" l="1"/>
  <c r="F512" i="1" l="1"/>
  <c r="G512" i="1"/>
  <c r="P512" i="1" s="1"/>
  <c r="K512" i="1" l="1"/>
  <c r="I512" i="1" s="1"/>
  <c r="H512" i="1"/>
  <c r="B512" i="5" s="1"/>
  <c r="E513" i="1" l="1"/>
  <c r="F513" i="1" l="1"/>
  <c r="G513" i="1"/>
  <c r="P513" i="1" s="1"/>
  <c r="K513" i="1" l="1"/>
  <c r="I513" i="1" s="1"/>
  <c r="H513" i="1"/>
  <c r="B513" i="5" s="1"/>
  <c r="E514" i="1" l="1"/>
  <c r="F514" i="1" l="1"/>
  <c r="G514" i="1"/>
  <c r="P514" i="1" s="1"/>
  <c r="K514" i="1" l="1"/>
  <c r="I514" i="1" s="1"/>
  <c r="H514" i="1"/>
  <c r="B514" i="5" s="1"/>
  <c r="E515" i="1" l="1"/>
  <c r="F515" i="1" l="1"/>
  <c r="G515" i="1"/>
  <c r="P515" i="1" s="1"/>
  <c r="K515" i="1" l="1"/>
  <c r="I515" i="1" s="1"/>
  <c r="H515" i="1"/>
  <c r="B515" i="5" s="1"/>
  <c r="E516" i="1" l="1"/>
  <c r="F516" i="1" l="1"/>
  <c r="G516" i="1"/>
  <c r="P516" i="1" s="1"/>
  <c r="K516" i="1" l="1"/>
  <c r="I516" i="1" s="1"/>
  <c r="H516" i="1"/>
  <c r="B516" i="5" s="1"/>
  <c r="E517" i="1" l="1"/>
  <c r="F517" i="1" l="1"/>
  <c r="G517" i="1"/>
  <c r="P517" i="1" s="1"/>
  <c r="K517" i="1" l="1"/>
  <c r="I517" i="1" s="1"/>
  <c r="H517" i="1"/>
  <c r="B517" i="5" s="1"/>
  <c r="E518" i="1" l="1"/>
  <c r="F518" i="1" l="1"/>
  <c r="G518" i="1"/>
  <c r="P518" i="1" s="1"/>
  <c r="K518" i="1" l="1"/>
  <c r="I518" i="1" s="1"/>
  <c r="H518" i="1"/>
  <c r="B518" i="5" s="1"/>
  <c r="E519" i="1" l="1"/>
  <c r="F519" i="1" l="1"/>
  <c r="G519" i="1"/>
  <c r="P519" i="1" s="1"/>
  <c r="K519" i="1" l="1"/>
  <c r="I519" i="1" s="1"/>
  <c r="H519" i="1"/>
  <c r="B519" i="5" s="1"/>
  <c r="E520" i="1" l="1"/>
  <c r="F520" i="1" l="1"/>
  <c r="G520" i="1"/>
  <c r="P520" i="1" s="1"/>
  <c r="K520" i="1" l="1"/>
  <c r="I520" i="1" s="1"/>
  <c r="H520" i="1"/>
  <c r="B520" i="5" s="1"/>
  <c r="E521" i="1" l="1"/>
  <c r="F521" i="1" l="1"/>
  <c r="G521" i="1"/>
  <c r="P521" i="1" s="1"/>
  <c r="K521" i="1" l="1"/>
  <c r="I521" i="1" s="1"/>
  <c r="H521" i="1"/>
  <c r="B521" i="5" s="1"/>
  <c r="E522" i="1" l="1"/>
  <c r="F522" i="1" l="1"/>
  <c r="G522" i="1"/>
  <c r="P522" i="1" s="1"/>
  <c r="K522" i="1" l="1"/>
  <c r="I522" i="1" s="1"/>
  <c r="H522" i="1"/>
  <c r="B522" i="5" s="1"/>
  <c r="E523" i="1" l="1"/>
  <c r="F523" i="1" l="1"/>
  <c r="G523" i="1"/>
  <c r="P523" i="1" s="1"/>
  <c r="K523" i="1" l="1"/>
  <c r="I523" i="1" s="1"/>
  <c r="H523" i="1"/>
  <c r="B523" i="5" s="1"/>
  <c r="E524" i="1" l="1"/>
  <c r="F524" i="1" l="1"/>
  <c r="G524" i="1"/>
  <c r="P524" i="1" s="1"/>
  <c r="K524" i="1" l="1"/>
  <c r="I524" i="1" s="1"/>
  <c r="H524" i="1"/>
  <c r="B524" i="5" s="1"/>
  <c r="E525" i="1" l="1"/>
  <c r="F525" i="1" l="1"/>
  <c r="G525" i="1"/>
  <c r="P525" i="1" s="1"/>
  <c r="K525" i="1" l="1"/>
  <c r="I525" i="1" s="1"/>
  <c r="H525" i="1"/>
  <c r="B525" i="5" s="1"/>
  <c r="E526" i="1" l="1"/>
  <c r="F526" i="1" l="1"/>
  <c r="G526" i="1"/>
  <c r="P526" i="1" s="1"/>
  <c r="K526" i="1" l="1"/>
  <c r="I526" i="1" s="1"/>
  <c r="H526" i="1"/>
  <c r="B526" i="5" s="1"/>
  <c r="E527" i="1" l="1"/>
  <c r="F527" i="1" l="1"/>
  <c r="G527" i="1"/>
  <c r="P527" i="1" s="1"/>
  <c r="K527" i="1" l="1"/>
  <c r="I527" i="1" s="1"/>
  <c r="H527" i="1"/>
  <c r="B527" i="5" s="1"/>
  <c r="E528" i="1" l="1"/>
  <c r="F528" i="1" l="1"/>
  <c r="G528" i="1"/>
  <c r="P528" i="1" s="1"/>
  <c r="K528" i="1" l="1"/>
  <c r="I528" i="1" s="1"/>
  <c r="H528" i="1"/>
  <c r="B528" i="5" s="1"/>
  <c r="E529" i="1" l="1"/>
  <c r="F529" i="1" l="1"/>
  <c r="G529" i="1"/>
  <c r="P529" i="1" s="1"/>
  <c r="K529" i="1" l="1"/>
  <c r="I529" i="1" s="1"/>
  <c r="H529" i="1"/>
  <c r="B529" i="5" s="1"/>
  <c r="E530" i="1" l="1"/>
  <c r="F530" i="1" l="1"/>
  <c r="G530" i="1"/>
  <c r="P530" i="1" s="1"/>
  <c r="K530" i="1" l="1"/>
  <c r="I530" i="1" s="1"/>
  <c r="H530" i="1"/>
  <c r="B530" i="5" s="1"/>
  <c r="E531" i="1" l="1"/>
  <c r="F531" i="1" l="1"/>
  <c r="G531" i="1"/>
  <c r="P531" i="1" s="1"/>
  <c r="K531" i="1" l="1"/>
  <c r="I531" i="1" s="1"/>
  <c r="H531" i="1"/>
  <c r="B531" i="5" s="1"/>
  <c r="E532" i="1" l="1"/>
  <c r="F532" i="1" l="1"/>
  <c r="G532" i="1"/>
  <c r="P532" i="1" s="1"/>
  <c r="K532" i="1" l="1"/>
  <c r="I532" i="1" s="1"/>
  <c r="H532" i="1"/>
  <c r="B532" i="5" s="1"/>
  <c r="E533" i="1" l="1"/>
  <c r="F533" i="1" l="1"/>
  <c r="G533" i="1"/>
  <c r="P533" i="1" s="1"/>
  <c r="K533" i="1" l="1"/>
  <c r="I533" i="1" s="1"/>
  <c r="H533" i="1"/>
  <c r="B533" i="5" s="1"/>
  <c r="E534" i="1" l="1"/>
  <c r="F534" i="1" l="1"/>
  <c r="G534" i="1"/>
  <c r="P534" i="1" s="1"/>
  <c r="K534" i="1" l="1"/>
  <c r="I534" i="1" s="1"/>
  <c r="H534" i="1"/>
  <c r="B534" i="5" s="1"/>
  <c r="E535" i="1" l="1"/>
  <c r="F535" i="1" l="1"/>
  <c r="G535" i="1"/>
  <c r="P535" i="1" s="1"/>
  <c r="K535" i="1" l="1"/>
  <c r="I535" i="1" s="1"/>
  <c r="H535" i="1"/>
  <c r="B535" i="5" s="1"/>
  <c r="E536" i="1" l="1"/>
  <c r="F536" i="1" l="1"/>
  <c r="G536" i="1"/>
  <c r="P536" i="1" s="1"/>
  <c r="K536" i="1" l="1"/>
  <c r="I536" i="1" s="1"/>
  <c r="H536" i="1"/>
  <c r="B536" i="5" s="1"/>
  <c r="E537" i="1" l="1"/>
  <c r="F537" i="1" l="1"/>
  <c r="G537" i="1"/>
  <c r="P537" i="1" s="1"/>
  <c r="K537" i="1" l="1"/>
  <c r="I537" i="1" s="1"/>
  <c r="H537" i="1"/>
  <c r="B537" i="5" s="1"/>
  <c r="E538" i="1" l="1"/>
  <c r="F538" i="1" l="1"/>
  <c r="G538" i="1"/>
  <c r="P538" i="1" s="1"/>
  <c r="K538" i="1" l="1"/>
  <c r="I538" i="1" s="1"/>
  <c r="H538" i="1"/>
  <c r="B538" i="5" s="1"/>
  <c r="E539" i="1" l="1"/>
  <c r="F539" i="1" l="1"/>
  <c r="G539" i="1"/>
  <c r="P539" i="1" s="1"/>
  <c r="K539" i="1" l="1"/>
  <c r="I539" i="1" s="1"/>
  <c r="H539" i="1"/>
  <c r="B539" i="5" s="1"/>
  <c r="E540" i="1" l="1"/>
  <c r="F540" i="1" l="1"/>
  <c r="G540" i="1"/>
  <c r="P540" i="1" s="1"/>
  <c r="K540" i="1" l="1"/>
  <c r="I540" i="1" s="1"/>
  <c r="H540" i="1"/>
  <c r="B540" i="5" s="1"/>
  <c r="E541" i="1" l="1"/>
  <c r="F541" i="1" l="1"/>
  <c r="G541" i="1"/>
  <c r="P541" i="1" s="1"/>
  <c r="K541" i="1" l="1"/>
  <c r="I541" i="1" s="1"/>
  <c r="H541" i="1"/>
  <c r="B541" i="5" s="1"/>
  <c r="E542" i="1" l="1"/>
  <c r="F542" i="1" l="1"/>
  <c r="G542" i="1"/>
  <c r="P542" i="1" s="1"/>
  <c r="K542" i="1" l="1"/>
  <c r="I542" i="1" s="1"/>
  <c r="H542" i="1"/>
  <c r="B542" i="5" s="1"/>
  <c r="E543" i="1" l="1"/>
  <c r="F543" i="1" l="1"/>
  <c r="G543" i="1"/>
  <c r="P543" i="1" s="1"/>
  <c r="K543" i="1" l="1"/>
  <c r="I543" i="1" s="1"/>
  <c r="H543" i="1"/>
  <c r="B543" i="5" s="1"/>
  <c r="E544" i="1" l="1"/>
  <c r="F544" i="1" l="1"/>
  <c r="G544" i="1"/>
  <c r="P544" i="1" s="1"/>
  <c r="K544" i="1" l="1"/>
  <c r="I544" i="1" s="1"/>
  <c r="H544" i="1"/>
  <c r="B544" i="5" s="1"/>
  <c r="E545" i="1" l="1"/>
  <c r="F545" i="1" l="1"/>
  <c r="G545" i="1"/>
  <c r="P545" i="1" s="1"/>
  <c r="K545" i="1" l="1"/>
  <c r="I545" i="1" s="1"/>
  <c r="H545" i="1"/>
  <c r="B545" i="5" s="1"/>
  <c r="E546" i="1" l="1"/>
  <c r="F546" i="1" l="1"/>
  <c r="G546" i="1"/>
  <c r="P546" i="1" s="1"/>
  <c r="K546" i="1" l="1"/>
  <c r="I546" i="1" s="1"/>
  <c r="H546" i="1"/>
  <c r="B546" i="5" s="1"/>
  <c r="E547" i="1" l="1"/>
  <c r="F547" i="1" l="1"/>
  <c r="G547" i="1"/>
  <c r="P547" i="1" s="1"/>
  <c r="K547" i="1" l="1"/>
  <c r="I547" i="1" s="1"/>
  <c r="H547" i="1"/>
  <c r="B547" i="5" s="1"/>
  <c r="E548" i="1" l="1"/>
  <c r="F548" i="1" l="1"/>
  <c r="G548" i="1"/>
  <c r="P548" i="1" s="1"/>
  <c r="K548" i="1" l="1"/>
  <c r="I548" i="1" s="1"/>
  <c r="H548" i="1"/>
  <c r="B548" i="5" s="1"/>
  <c r="E549" i="1" l="1"/>
  <c r="F549" i="1" l="1"/>
  <c r="G549" i="1"/>
  <c r="P549" i="1" s="1"/>
  <c r="K549" i="1" l="1"/>
  <c r="I549" i="1" s="1"/>
  <c r="H549" i="1"/>
  <c r="B549" i="5" s="1"/>
  <c r="E550" i="1" l="1"/>
  <c r="F550" i="1" l="1"/>
  <c r="G550" i="1"/>
  <c r="P550" i="1" s="1"/>
  <c r="K550" i="1" l="1"/>
  <c r="I550" i="1" s="1"/>
  <c r="H550" i="1"/>
  <c r="B550" i="5" s="1"/>
  <c r="E551" i="1" l="1"/>
  <c r="F551" i="1" l="1"/>
  <c r="G551" i="1"/>
  <c r="P551" i="1" s="1"/>
  <c r="K551" i="1" l="1"/>
  <c r="I551" i="1" s="1"/>
  <c r="H551" i="1"/>
  <c r="B551" i="5" s="1"/>
  <c r="E552" i="1" l="1"/>
  <c r="F552" i="1" l="1"/>
  <c r="G552" i="1"/>
  <c r="P552" i="1" s="1"/>
  <c r="K552" i="1" l="1"/>
  <c r="I552" i="1" s="1"/>
  <c r="H552" i="1"/>
  <c r="B552" i="5" s="1"/>
  <c r="E553" i="1" l="1"/>
  <c r="F553" i="1" l="1"/>
  <c r="G553" i="1"/>
  <c r="P553" i="1" s="1"/>
  <c r="K553" i="1" l="1"/>
  <c r="I553" i="1" s="1"/>
  <c r="H553" i="1"/>
  <c r="B553" i="5" s="1"/>
  <c r="E554" i="1" l="1"/>
  <c r="F554" i="1" l="1"/>
  <c r="G554" i="1"/>
  <c r="P554" i="1" s="1"/>
  <c r="K554" i="1" l="1"/>
  <c r="I554" i="1" s="1"/>
  <c r="H554" i="1"/>
  <c r="B554" i="5" s="1"/>
  <c r="E555" i="1" l="1"/>
  <c r="F555" i="1" l="1"/>
  <c r="G555" i="1"/>
  <c r="P555" i="1" s="1"/>
  <c r="K555" i="1" l="1"/>
  <c r="I555" i="1" s="1"/>
  <c r="H555" i="1"/>
  <c r="B555" i="5" s="1"/>
  <c r="E556" i="1" l="1"/>
  <c r="F556" i="1" l="1"/>
  <c r="G556" i="1"/>
  <c r="P556" i="1" s="1"/>
  <c r="K556" i="1" l="1"/>
  <c r="I556" i="1" s="1"/>
  <c r="H556" i="1"/>
  <c r="B556" i="5" s="1"/>
  <c r="E557" i="1" l="1"/>
  <c r="F557" i="1" l="1"/>
  <c r="G557" i="1"/>
  <c r="P557" i="1" s="1"/>
  <c r="K557" i="1" l="1"/>
  <c r="I557" i="1" s="1"/>
  <c r="H557" i="1"/>
  <c r="B557" i="5" s="1"/>
  <c r="E558" i="1" l="1"/>
  <c r="F558" i="1" l="1"/>
  <c r="G558" i="1"/>
  <c r="P558" i="1" s="1"/>
  <c r="K558" i="1" l="1"/>
  <c r="I558" i="1" s="1"/>
  <c r="H558" i="1"/>
  <c r="B558" i="5" s="1"/>
  <c r="E559" i="1" l="1"/>
  <c r="F559" i="1" l="1"/>
  <c r="G559" i="1"/>
  <c r="P559" i="1" s="1"/>
  <c r="K559" i="1" l="1"/>
  <c r="I559" i="1" s="1"/>
  <c r="H559" i="1"/>
  <c r="B559" i="5" s="1"/>
  <c r="E560" i="1" l="1"/>
  <c r="F560" i="1" l="1"/>
  <c r="G560" i="1"/>
  <c r="P560" i="1" s="1"/>
  <c r="K560" i="1" l="1"/>
  <c r="I560" i="1" s="1"/>
  <c r="H560" i="1"/>
  <c r="B560" i="5" s="1"/>
  <c r="E561" i="1" l="1"/>
  <c r="F561" i="1" l="1"/>
  <c r="G561" i="1"/>
  <c r="P561" i="1" s="1"/>
  <c r="K561" i="1" l="1"/>
  <c r="I561" i="1" s="1"/>
  <c r="H561" i="1"/>
  <c r="B561" i="5" s="1"/>
  <c r="E562" i="1" l="1"/>
  <c r="F562" i="1" l="1"/>
  <c r="G562" i="1"/>
  <c r="P562" i="1" s="1"/>
  <c r="K562" i="1" l="1"/>
  <c r="I562" i="1" s="1"/>
  <c r="H562" i="1"/>
  <c r="B562" i="5" s="1"/>
  <c r="E563" i="1" l="1"/>
  <c r="F563" i="1" l="1"/>
  <c r="G563" i="1"/>
  <c r="P563" i="1" s="1"/>
  <c r="K563" i="1" l="1"/>
  <c r="I563" i="1" s="1"/>
  <c r="H563" i="1"/>
  <c r="B563" i="5" s="1"/>
  <c r="E564" i="1" l="1"/>
  <c r="F564" i="1" l="1"/>
  <c r="G564" i="1"/>
  <c r="P564" i="1" s="1"/>
  <c r="K564" i="1" l="1"/>
  <c r="I564" i="1" s="1"/>
  <c r="H564" i="1"/>
  <c r="B564" i="5" s="1"/>
  <c r="E565" i="1" l="1"/>
  <c r="F565" i="1" l="1"/>
  <c r="G565" i="1"/>
  <c r="P565" i="1" s="1"/>
  <c r="K565" i="1" l="1"/>
  <c r="I565" i="1" s="1"/>
  <c r="H565" i="1"/>
  <c r="B565" i="5" s="1"/>
  <c r="E566" i="1" l="1"/>
  <c r="F566" i="1" l="1"/>
  <c r="G566" i="1"/>
  <c r="P566" i="1" s="1"/>
  <c r="K566" i="1" l="1"/>
  <c r="I566" i="1" s="1"/>
  <c r="H566" i="1"/>
  <c r="B566" i="5" s="1"/>
  <c r="E567" i="1" l="1"/>
  <c r="F567" i="1" l="1"/>
  <c r="G567" i="1"/>
  <c r="P567" i="1" s="1"/>
  <c r="K567" i="1" l="1"/>
  <c r="I567" i="1" s="1"/>
  <c r="H567" i="1"/>
  <c r="B567" i="5" s="1"/>
  <c r="E568" i="1" l="1"/>
  <c r="F568" i="1" l="1"/>
  <c r="G568" i="1"/>
  <c r="P568" i="1" s="1"/>
  <c r="K568" i="1" l="1"/>
  <c r="I568" i="1" s="1"/>
  <c r="H568" i="1"/>
  <c r="B568" i="5" s="1"/>
  <c r="E569" i="1" l="1"/>
  <c r="F569" i="1" l="1"/>
  <c r="G569" i="1"/>
  <c r="P569" i="1" s="1"/>
  <c r="K569" i="1" l="1"/>
  <c r="I569" i="1" s="1"/>
  <c r="H569" i="1"/>
  <c r="B569" i="5" s="1"/>
  <c r="E570" i="1" l="1"/>
  <c r="F570" i="1" l="1"/>
  <c r="G570" i="1"/>
  <c r="P570" i="1" s="1"/>
  <c r="K570" i="1" l="1"/>
  <c r="I570" i="1" s="1"/>
  <c r="H570" i="1"/>
  <c r="B570" i="5" s="1"/>
  <c r="E571" i="1" l="1"/>
  <c r="F571" i="1" l="1"/>
  <c r="G571" i="1"/>
  <c r="P571" i="1" s="1"/>
  <c r="K571" i="1" l="1"/>
  <c r="I571" i="1" s="1"/>
  <c r="H571" i="1"/>
  <c r="B571" i="5" s="1"/>
  <c r="E572" i="1" l="1"/>
  <c r="F572" i="1" l="1"/>
  <c r="G572" i="1"/>
  <c r="P572" i="1" s="1"/>
  <c r="K572" i="1" l="1"/>
  <c r="I572" i="1" s="1"/>
  <c r="H572" i="1"/>
  <c r="B572" i="5" s="1"/>
  <c r="E573" i="1" l="1"/>
  <c r="F573" i="1" l="1"/>
  <c r="G573" i="1"/>
  <c r="P573" i="1" s="1"/>
  <c r="K573" i="1" l="1"/>
  <c r="I573" i="1" s="1"/>
  <c r="H573" i="1"/>
  <c r="B573" i="5" s="1"/>
  <c r="E574" i="1" l="1"/>
  <c r="F574" i="1" l="1"/>
  <c r="G574" i="1"/>
  <c r="P574" i="1" s="1"/>
  <c r="K574" i="1" l="1"/>
  <c r="I574" i="1" s="1"/>
  <c r="H574" i="1"/>
  <c r="B574" i="5" s="1"/>
  <c r="E575" i="1" l="1"/>
  <c r="F575" i="1" l="1"/>
  <c r="G575" i="1"/>
  <c r="P575" i="1" s="1"/>
  <c r="K575" i="1" l="1"/>
  <c r="I575" i="1" s="1"/>
  <c r="H575" i="1"/>
  <c r="B575" i="5" s="1"/>
  <c r="E576" i="1" l="1"/>
  <c r="F576" i="1" l="1"/>
  <c r="G576" i="1"/>
  <c r="P576" i="1" s="1"/>
  <c r="K576" i="1" l="1"/>
  <c r="I576" i="1" s="1"/>
  <c r="H576" i="1"/>
  <c r="B576" i="5" s="1"/>
  <c r="E577" i="1" l="1"/>
  <c r="F577" i="1" l="1"/>
  <c r="G577" i="1"/>
  <c r="P577" i="1" s="1"/>
  <c r="K577" i="1" l="1"/>
  <c r="I577" i="1" s="1"/>
  <c r="H577" i="1"/>
  <c r="B577" i="5" s="1"/>
  <c r="E578" i="1" l="1"/>
  <c r="F578" i="1" l="1"/>
  <c r="G578" i="1"/>
  <c r="P578" i="1" s="1"/>
  <c r="K578" i="1" l="1"/>
  <c r="I578" i="1" s="1"/>
  <c r="H578" i="1"/>
  <c r="B578" i="5" s="1"/>
  <c r="E579" i="1" l="1"/>
  <c r="F579" i="1" l="1"/>
  <c r="G579" i="1"/>
  <c r="P579" i="1" s="1"/>
  <c r="K579" i="1" l="1"/>
  <c r="I579" i="1" s="1"/>
  <c r="H579" i="1"/>
  <c r="B579" i="5" s="1"/>
  <c r="E580" i="1" l="1"/>
  <c r="F580" i="1" l="1"/>
  <c r="G580" i="1"/>
  <c r="P580" i="1" s="1"/>
  <c r="K580" i="1" l="1"/>
  <c r="I580" i="1" s="1"/>
  <c r="H580" i="1"/>
  <c r="B580" i="5" s="1"/>
  <c r="E581" i="1" l="1"/>
  <c r="F581" i="1" l="1"/>
  <c r="G581" i="1"/>
  <c r="P581" i="1" s="1"/>
  <c r="K581" i="1" l="1"/>
  <c r="I581" i="1" s="1"/>
  <c r="H581" i="1"/>
  <c r="B581" i="5" s="1"/>
  <c r="E582" i="1" l="1"/>
  <c r="F582" i="1" l="1"/>
  <c r="G582" i="1"/>
  <c r="P582" i="1" s="1"/>
  <c r="K582" i="1" l="1"/>
  <c r="I582" i="1" s="1"/>
  <c r="H582" i="1"/>
  <c r="B582" i="5" s="1"/>
  <c r="E583" i="1" l="1"/>
  <c r="F583" i="1" l="1"/>
  <c r="G583" i="1"/>
  <c r="P583" i="1" s="1"/>
  <c r="K583" i="1" l="1"/>
  <c r="I583" i="1" s="1"/>
  <c r="H583" i="1"/>
  <c r="B583" i="5" s="1"/>
  <c r="E584" i="1" l="1"/>
  <c r="F584" i="1" l="1"/>
  <c r="G584" i="1"/>
  <c r="P584" i="1" s="1"/>
  <c r="K584" i="1" l="1"/>
  <c r="I584" i="1" s="1"/>
  <c r="H584" i="1"/>
  <c r="B584" i="5" s="1"/>
  <c r="E585" i="1" l="1"/>
  <c r="F585" i="1" l="1"/>
  <c r="G585" i="1"/>
  <c r="P585" i="1" s="1"/>
  <c r="K585" i="1" l="1"/>
  <c r="I585" i="1" s="1"/>
  <c r="H585" i="1"/>
  <c r="B585" i="5" s="1"/>
  <c r="E586" i="1" l="1"/>
  <c r="F586" i="1" l="1"/>
  <c r="G586" i="1"/>
  <c r="P586" i="1" s="1"/>
  <c r="K586" i="1" l="1"/>
  <c r="I586" i="1" s="1"/>
  <c r="H586" i="1"/>
  <c r="B586" i="5" s="1"/>
  <c r="E587" i="1" l="1"/>
  <c r="F587" i="1" l="1"/>
  <c r="G587" i="1"/>
  <c r="P587" i="1" s="1"/>
  <c r="K587" i="1" l="1"/>
  <c r="I587" i="1" s="1"/>
  <c r="H587" i="1"/>
  <c r="B587" i="5" s="1"/>
  <c r="E588" i="1" l="1"/>
  <c r="F588" i="1" l="1"/>
  <c r="G588" i="1"/>
  <c r="P588" i="1" s="1"/>
  <c r="K588" i="1" l="1"/>
  <c r="I588" i="1" s="1"/>
  <c r="H588" i="1"/>
  <c r="B588" i="5" s="1"/>
  <c r="E589" i="1" l="1"/>
  <c r="F589" i="1" l="1"/>
  <c r="G589" i="1"/>
  <c r="P589" i="1" s="1"/>
  <c r="K589" i="1" l="1"/>
  <c r="I589" i="1" s="1"/>
  <c r="H589" i="1"/>
  <c r="B589" i="5" s="1"/>
  <c r="E590" i="1" l="1"/>
  <c r="F590" i="1" l="1"/>
  <c r="G590" i="1"/>
  <c r="P590" i="1" s="1"/>
  <c r="K590" i="1" l="1"/>
  <c r="I590" i="1" s="1"/>
  <c r="H590" i="1"/>
  <c r="B590" i="5" s="1"/>
  <c r="E591" i="1" l="1"/>
  <c r="F591" i="1" l="1"/>
  <c r="G591" i="1"/>
  <c r="P591" i="1" s="1"/>
  <c r="K591" i="1" l="1"/>
  <c r="I591" i="1" s="1"/>
  <c r="H591" i="1"/>
  <c r="B591" i="5" s="1"/>
  <c r="E592" i="1" l="1"/>
  <c r="F592" i="1" l="1"/>
  <c r="G592" i="1"/>
  <c r="P592" i="1" s="1"/>
  <c r="K592" i="1" l="1"/>
  <c r="I592" i="1" s="1"/>
  <c r="H592" i="1"/>
  <c r="B592" i="5" s="1"/>
  <c r="E593" i="1" l="1"/>
  <c r="F593" i="1" l="1"/>
  <c r="G593" i="1"/>
  <c r="P593" i="1" s="1"/>
  <c r="K593" i="1" l="1"/>
  <c r="I593" i="1" s="1"/>
  <c r="H593" i="1"/>
  <c r="B593" i="5" s="1"/>
  <c r="E594" i="1" l="1"/>
  <c r="F594" i="1" l="1"/>
  <c r="G594" i="1"/>
  <c r="P594" i="1" s="1"/>
  <c r="K594" i="1" l="1"/>
  <c r="I594" i="1" s="1"/>
  <c r="H594" i="1"/>
  <c r="B594" i="5" s="1"/>
  <c r="E595" i="1" l="1"/>
  <c r="F595" i="1" l="1"/>
  <c r="G595" i="1"/>
  <c r="P595" i="1" s="1"/>
  <c r="K595" i="1" l="1"/>
  <c r="I595" i="1" s="1"/>
  <c r="H595" i="1"/>
  <c r="B595" i="5" s="1"/>
  <c r="E596" i="1" l="1"/>
  <c r="F596" i="1" l="1"/>
  <c r="G596" i="1"/>
  <c r="P596" i="1" s="1"/>
  <c r="K596" i="1" l="1"/>
  <c r="I596" i="1" s="1"/>
  <c r="H596" i="1"/>
  <c r="B596" i="5" s="1"/>
  <c r="E597" i="1" l="1"/>
  <c r="F597" i="1" l="1"/>
  <c r="G597" i="1"/>
  <c r="P597" i="1" s="1"/>
  <c r="K597" i="1" l="1"/>
  <c r="I597" i="1" s="1"/>
  <c r="H597" i="1"/>
  <c r="B597" i="5" s="1"/>
  <c r="E598" i="1" l="1"/>
  <c r="F598" i="1" l="1"/>
  <c r="G598" i="1"/>
  <c r="P598" i="1" s="1"/>
  <c r="K598" i="1" l="1"/>
  <c r="I598" i="1" s="1"/>
  <c r="H598" i="1"/>
  <c r="B598" i="5" s="1"/>
  <c r="E599" i="1" l="1"/>
  <c r="F599" i="1" l="1"/>
  <c r="G599" i="1"/>
  <c r="P599" i="1" s="1"/>
  <c r="K599" i="1" l="1"/>
  <c r="I599" i="1" s="1"/>
  <c r="H599" i="1"/>
  <c r="B599" i="5" s="1"/>
  <c r="E600" i="1" l="1"/>
  <c r="F600" i="1" l="1"/>
  <c r="G600" i="1"/>
  <c r="P600" i="1" s="1"/>
  <c r="K600" i="1" l="1"/>
  <c r="I600" i="1" s="1"/>
  <c r="H600" i="1"/>
  <c r="B600" i="5" s="1"/>
  <c r="E601" i="1" l="1"/>
  <c r="F601" i="1" l="1"/>
  <c r="G601" i="1"/>
  <c r="P601" i="1" s="1"/>
  <c r="K601" i="1" l="1"/>
  <c r="I601" i="1" s="1"/>
  <c r="H601" i="1"/>
  <c r="B601" i="5" s="1"/>
  <c r="E602" i="1" l="1"/>
  <c r="F602" i="1" l="1"/>
  <c r="G602" i="1"/>
  <c r="P602" i="1" s="1"/>
  <c r="K602" i="1" l="1"/>
  <c r="I602" i="1" s="1"/>
  <c r="H602" i="1"/>
  <c r="B602" i="5" s="1"/>
  <c r="E603" i="1" l="1"/>
  <c r="F603" i="1" l="1"/>
  <c r="G603" i="1"/>
  <c r="P603" i="1" s="1"/>
  <c r="K603" i="1" l="1"/>
  <c r="I603" i="1" s="1"/>
  <c r="H603" i="1"/>
  <c r="B603" i="5" s="1"/>
  <c r="E604" i="1" l="1"/>
  <c r="F604" i="1" l="1"/>
  <c r="G604" i="1"/>
  <c r="P604" i="1" s="1"/>
  <c r="K604" i="1" l="1"/>
  <c r="I604" i="1" s="1"/>
  <c r="H604" i="1"/>
  <c r="B604" i="5" s="1"/>
  <c r="E605" i="1" l="1"/>
  <c r="F605" i="1" l="1"/>
  <c r="G605" i="1"/>
  <c r="P605" i="1" s="1"/>
  <c r="K605" i="1" l="1"/>
  <c r="I605" i="1" s="1"/>
  <c r="H605" i="1"/>
  <c r="B605" i="5" s="1"/>
  <c r="E606" i="1" l="1"/>
  <c r="F606" i="1" l="1"/>
  <c r="G606" i="1"/>
  <c r="P606" i="1" s="1"/>
  <c r="K606" i="1" l="1"/>
  <c r="I606" i="1" s="1"/>
  <c r="H606" i="1"/>
  <c r="B606" i="5" s="1"/>
  <c r="E607" i="1" l="1"/>
  <c r="F607" i="1" l="1"/>
  <c r="G607" i="1"/>
  <c r="P607" i="1" s="1"/>
  <c r="K607" i="1" l="1"/>
  <c r="I607" i="1" s="1"/>
  <c r="H607" i="1"/>
  <c r="B607" i="5" s="1"/>
  <c r="E608" i="1" l="1"/>
  <c r="F608" i="1" l="1"/>
  <c r="G608" i="1"/>
  <c r="P608" i="1" s="1"/>
  <c r="K608" i="1" l="1"/>
  <c r="I608" i="1" s="1"/>
  <c r="H608" i="1"/>
  <c r="B608" i="5" s="1"/>
  <c r="E609" i="1" l="1"/>
  <c r="F609" i="1" l="1"/>
  <c r="G609" i="1"/>
  <c r="P609" i="1" s="1"/>
  <c r="K609" i="1" l="1"/>
  <c r="I609" i="1" s="1"/>
  <c r="H609" i="1"/>
  <c r="B609" i="5" s="1"/>
  <c r="E610" i="1" l="1"/>
  <c r="F610" i="1" l="1"/>
  <c r="G610" i="1"/>
  <c r="P610" i="1" s="1"/>
  <c r="K610" i="1" l="1"/>
  <c r="I610" i="1" s="1"/>
  <c r="H610" i="1"/>
  <c r="B610" i="5" s="1"/>
  <c r="E611" i="1" l="1"/>
  <c r="F611" i="1" l="1"/>
  <c r="G611" i="1"/>
  <c r="P611" i="1" s="1"/>
  <c r="K611" i="1" l="1"/>
  <c r="I611" i="1" s="1"/>
  <c r="H611" i="1"/>
  <c r="B611" i="5" s="1"/>
  <c r="E612" i="1" l="1"/>
  <c r="F612" i="1" l="1"/>
  <c r="G612" i="1"/>
  <c r="P612" i="1" s="1"/>
  <c r="K612" i="1" l="1"/>
  <c r="I612" i="1" s="1"/>
  <c r="H612" i="1"/>
  <c r="B612" i="5" s="1"/>
  <c r="E613" i="1" l="1"/>
  <c r="F613" i="1" l="1"/>
  <c r="G613" i="1"/>
  <c r="P613" i="1" s="1"/>
  <c r="K613" i="1" l="1"/>
  <c r="I613" i="1" s="1"/>
  <c r="H613" i="1"/>
  <c r="B613" i="5" s="1"/>
  <c r="E614" i="1" l="1"/>
  <c r="F614" i="1" l="1"/>
  <c r="G614" i="1"/>
  <c r="P614" i="1" s="1"/>
  <c r="K614" i="1" l="1"/>
  <c r="I614" i="1" s="1"/>
  <c r="H614" i="1"/>
  <c r="B614" i="5" s="1"/>
  <c r="E615" i="1" l="1"/>
  <c r="F615" i="1" l="1"/>
  <c r="G615" i="1"/>
  <c r="P615" i="1" s="1"/>
  <c r="K615" i="1" l="1"/>
  <c r="I615" i="1" s="1"/>
  <c r="H615" i="1"/>
  <c r="B615" i="5" s="1"/>
  <c r="E616" i="1" l="1"/>
  <c r="F616" i="1" l="1"/>
  <c r="G616" i="1"/>
  <c r="P616" i="1" s="1"/>
  <c r="K616" i="1" l="1"/>
  <c r="I616" i="1" s="1"/>
  <c r="H616" i="1"/>
  <c r="B616" i="5" s="1"/>
  <c r="E617" i="1" l="1"/>
  <c r="F617" i="1" l="1"/>
  <c r="G617" i="1"/>
  <c r="P617" i="1" s="1"/>
  <c r="K617" i="1" l="1"/>
  <c r="I617" i="1" s="1"/>
  <c r="H617" i="1"/>
  <c r="B617" i="5" s="1"/>
  <c r="E618" i="1" l="1"/>
  <c r="F618" i="1" l="1"/>
  <c r="G618" i="1"/>
  <c r="P618" i="1" s="1"/>
  <c r="K618" i="1" l="1"/>
  <c r="I618" i="1" s="1"/>
  <c r="H618" i="1"/>
  <c r="B618" i="5" s="1"/>
  <c r="E619" i="1" l="1"/>
  <c r="F619" i="1" l="1"/>
  <c r="G619" i="1"/>
  <c r="P619" i="1" s="1"/>
  <c r="K619" i="1" l="1"/>
  <c r="I619" i="1" s="1"/>
  <c r="H619" i="1"/>
  <c r="B619" i="5" s="1"/>
  <c r="E620" i="1" l="1"/>
  <c r="F620" i="1" l="1"/>
  <c r="G620" i="1"/>
  <c r="P620" i="1" s="1"/>
  <c r="K620" i="1" l="1"/>
  <c r="I620" i="1" s="1"/>
  <c r="H620" i="1"/>
  <c r="B620" i="5" s="1"/>
  <c r="E621" i="1" l="1"/>
  <c r="F621" i="1" l="1"/>
  <c r="G621" i="1"/>
  <c r="P621" i="1" s="1"/>
  <c r="K621" i="1" l="1"/>
  <c r="I621" i="1" s="1"/>
  <c r="H621" i="1"/>
  <c r="B621" i="5" s="1"/>
  <c r="E622" i="1" l="1"/>
  <c r="F622" i="1" l="1"/>
  <c r="G622" i="1"/>
  <c r="P622" i="1" s="1"/>
  <c r="K622" i="1" l="1"/>
  <c r="I622" i="1" s="1"/>
  <c r="H622" i="1"/>
  <c r="B622" i="5" s="1"/>
  <c r="E623" i="1" l="1"/>
  <c r="F623" i="1" l="1"/>
  <c r="G623" i="1"/>
  <c r="P623" i="1" s="1"/>
  <c r="K623" i="1" l="1"/>
  <c r="I623" i="1" s="1"/>
  <c r="H623" i="1"/>
  <c r="B623" i="5" s="1"/>
  <c r="E624" i="1" l="1"/>
  <c r="F624" i="1" l="1"/>
  <c r="G624" i="1"/>
  <c r="P624" i="1" s="1"/>
  <c r="K624" i="1" l="1"/>
  <c r="I624" i="1" s="1"/>
  <c r="H624" i="1"/>
  <c r="B624" i="5" s="1"/>
  <c r="E625" i="1" l="1"/>
  <c r="F625" i="1" l="1"/>
  <c r="G625" i="1"/>
  <c r="P625" i="1" s="1"/>
  <c r="K625" i="1" l="1"/>
  <c r="I625" i="1" s="1"/>
  <c r="H625" i="1"/>
  <c r="B625" i="5" s="1"/>
  <c r="E626" i="1" l="1"/>
  <c r="F626" i="1" s="1"/>
  <c r="K626" i="1" l="1"/>
  <c r="H626" i="1"/>
  <c r="B626" i="5" s="1"/>
  <c r="G626" i="1"/>
  <c r="P626" i="1" s="1"/>
  <c r="I626" i="1" l="1"/>
  <c r="E627" i="1"/>
  <c r="F627" i="1" l="1"/>
  <c r="G627" i="1"/>
  <c r="P627" i="1" s="1"/>
  <c r="K627" i="1" l="1"/>
  <c r="I627" i="1" s="1"/>
  <c r="H627" i="1"/>
  <c r="B627" i="5" s="1"/>
  <c r="E628" i="1" l="1"/>
  <c r="F628" i="1" l="1"/>
  <c r="G628" i="1"/>
  <c r="P628" i="1" s="1"/>
  <c r="K628" i="1" l="1"/>
  <c r="I628" i="1" s="1"/>
  <c r="H628" i="1"/>
  <c r="B628" i="5" s="1"/>
  <c r="E629" i="1" l="1"/>
  <c r="F629" i="1" l="1"/>
  <c r="G629" i="1"/>
  <c r="P629" i="1" s="1"/>
  <c r="K629" i="1" l="1"/>
  <c r="I629" i="1" s="1"/>
  <c r="H629" i="1"/>
  <c r="B629" i="5" s="1"/>
  <c r="E630" i="1" l="1"/>
  <c r="F630" i="1" l="1"/>
  <c r="G630" i="1"/>
  <c r="P630" i="1" s="1"/>
  <c r="K630" i="1" l="1"/>
  <c r="I630" i="1" s="1"/>
  <c r="H630" i="1"/>
  <c r="B630" i="5" s="1"/>
  <c r="E631" i="1" l="1"/>
  <c r="F631" i="1" l="1"/>
  <c r="G631" i="1"/>
  <c r="P631" i="1" s="1"/>
  <c r="K631" i="1" l="1"/>
  <c r="I631" i="1" s="1"/>
  <c r="H631" i="1"/>
  <c r="B631" i="5" s="1"/>
  <c r="E632" i="1" l="1"/>
  <c r="F632" i="1" l="1"/>
  <c r="G632" i="1"/>
  <c r="P632" i="1" s="1"/>
  <c r="K632" i="1" l="1"/>
  <c r="I632" i="1" s="1"/>
  <c r="H632" i="1"/>
  <c r="B632" i="5" s="1"/>
  <c r="E633" i="1" l="1"/>
  <c r="F633" i="1" l="1"/>
  <c r="G633" i="1"/>
  <c r="P633" i="1" s="1"/>
  <c r="K633" i="1" l="1"/>
  <c r="I633" i="1" s="1"/>
  <c r="H633" i="1"/>
  <c r="B633" i="5" s="1"/>
  <c r="E634" i="1" l="1"/>
  <c r="F634" i="1" s="1"/>
  <c r="K634" i="1" l="1"/>
  <c r="H634" i="1"/>
  <c r="B634" i="5" s="1"/>
  <c r="G634" i="1"/>
  <c r="P634" i="1" s="1"/>
  <c r="I634" i="1" l="1"/>
  <c r="E635" i="1"/>
  <c r="F635" i="1" l="1"/>
  <c r="G635" i="1"/>
  <c r="P635" i="1" s="1"/>
  <c r="K635" i="1" l="1"/>
  <c r="I635" i="1" s="1"/>
  <c r="H635" i="1"/>
  <c r="B635" i="5" s="1"/>
  <c r="E636" i="1" l="1"/>
  <c r="F636" i="1" l="1"/>
  <c r="G636" i="1"/>
  <c r="P636" i="1" s="1"/>
  <c r="K636" i="1" l="1"/>
  <c r="I636" i="1" s="1"/>
  <c r="H636" i="1"/>
  <c r="B636" i="5" s="1"/>
  <c r="E637" i="1" l="1"/>
  <c r="F637" i="1" s="1"/>
  <c r="K637" i="1" l="1"/>
  <c r="H637" i="1"/>
  <c r="B637" i="5" s="1"/>
  <c r="G637" i="1"/>
  <c r="P637" i="1" s="1"/>
  <c r="I637" i="1" l="1"/>
  <c r="E638" i="1"/>
  <c r="F638" i="1" l="1"/>
  <c r="G638" i="1"/>
  <c r="P638" i="1" s="1"/>
  <c r="K638" i="1" l="1"/>
  <c r="I638" i="1" s="1"/>
  <c r="H638" i="1"/>
  <c r="B638" i="5" s="1"/>
  <c r="E639" i="1" l="1"/>
  <c r="F639" i="1" l="1"/>
  <c r="G639" i="1"/>
  <c r="P639" i="1" s="1"/>
  <c r="K639" i="1" l="1"/>
  <c r="I639" i="1" s="1"/>
  <c r="H639" i="1"/>
  <c r="B639" i="5" s="1"/>
  <c r="E640" i="1" l="1"/>
  <c r="F640" i="1" s="1"/>
  <c r="K640" i="1" l="1"/>
  <c r="H640" i="1"/>
  <c r="B640" i="5" s="1"/>
  <c r="G640" i="1"/>
  <c r="P640" i="1" s="1"/>
  <c r="I640" i="1" l="1"/>
  <c r="E641" i="1"/>
  <c r="F641" i="1" l="1"/>
  <c r="G641" i="1"/>
  <c r="P641" i="1" s="1"/>
  <c r="K641" i="1" l="1"/>
  <c r="I641" i="1" s="1"/>
  <c r="H641" i="1"/>
  <c r="B641" i="5" s="1"/>
  <c r="E642" i="1" l="1"/>
  <c r="F642" i="1" l="1"/>
  <c r="G642" i="1"/>
  <c r="P642" i="1" s="1"/>
  <c r="K642" i="1" l="1"/>
  <c r="I642" i="1" s="1"/>
  <c r="H642" i="1"/>
  <c r="B642" i="5" s="1"/>
  <c r="E643" i="1" l="1"/>
  <c r="F643" i="1" s="1"/>
  <c r="K643" i="1" l="1"/>
  <c r="H643" i="1"/>
  <c r="B643" i="5" s="1"/>
  <c r="G643" i="1"/>
  <c r="P643" i="1" s="1"/>
  <c r="I643" i="1" l="1"/>
  <c r="E644" i="1"/>
  <c r="F644" i="1" l="1"/>
  <c r="G644" i="1"/>
  <c r="P644" i="1" s="1"/>
  <c r="K644" i="1" l="1"/>
  <c r="I644" i="1" s="1"/>
  <c r="H644" i="1"/>
  <c r="B644" i="5" s="1"/>
  <c r="E645" i="1" l="1"/>
  <c r="F645" i="1" l="1"/>
  <c r="G645" i="1"/>
  <c r="P645" i="1" s="1"/>
  <c r="K645" i="1" l="1"/>
  <c r="I645" i="1" s="1"/>
  <c r="H645" i="1"/>
  <c r="B645" i="5" s="1"/>
  <c r="E646" i="1" l="1"/>
  <c r="F646" i="1" s="1"/>
  <c r="K646" i="1" l="1"/>
  <c r="H646" i="1"/>
  <c r="B646" i="5" s="1"/>
  <c r="G646" i="1"/>
  <c r="P646" i="1" s="1"/>
  <c r="I646" i="1" l="1"/>
  <c r="E647" i="1"/>
  <c r="F647" i="1" l="1"/>
  <c r="G647" i="1"/>
  <c r="P647" i="1" s="1"/>
  <c r="K647" i="1" l="1"/>
  <c r="I647" i="1" s="1"/>
  <c r="H647" i="1"/>
  <c r="B647" i="5" s="1"/>
  <c r="E648" i="1" l="1"/>
  <c r="F648" i="1" l="1"/>
  <c r="G648" i="1"/>
  <c r="P648" i="1" s="1"/>
  <c r="K648" i="1" l="1"/>
  <c r="I648" i="1" s="1"/>
  <c r="H648" i="1"/>
  <c r="B648" i="5" s="1"/>
  <c r="E649" i="1" l="1"/>
  <c r="F649" i="1" l="1"/>
  <c r="G649" i="1"/>
  <c r="P649" i="1" s="1"/>
  <c r="K649" i="1" l="1"/>
  <c r="I649" i="1" s="1"/>
  <c r="H649" i="1"/>
  <c r="B649" i="5" s="1"/>
  <c r="E650" i="1" l="1"/>
  <c r="F650" i="1" l="1"/>
  <c r="G650" i="1"/>
  <c r="P650" i="1" s="1"/>
  <c r="K650" i="1" l="1"/>
  <c r="I650" i="1" s="1"/>
  <c r="H650" i="1"/>
  <c r="B650" i="5" s="1"/>
  <c r="E651" i="1" l="1"/>
  <c r="F651" i="1" l="1"/>
  <c r="G651" i="1"/>
  <c r="P651" i="1" s="1"/>
  <c r="K651" i="1" l="1"/>
  <c r="I651" i="1" s="1"/>
  <c r="H651" i="1"/>
  <c r="B651" i="5" s="1"/>
  <c r="E652" i="1" l="1"/>
  <c r="F652" i="1" l="1"/>
  <c r="G652" i="1"/>
  <c r="P652" i="1" s="1"/>
  <c r="K652" i="1" l="1"/>
  <c r="I652" i="1" s="1"/>
  <c r="H652" i="1"/>
  <c r="B652" i="5" s="1"/>
  <c r="E653" i="1" l="1"/>
  <c r="F653" i="1" l="1"/>
  <c r="G653" i="1"/>
  <c r="P653" i="1" s="1"/>
  <c r="K653" i="1" l="1"/>
  <c r="I653" i="1" s="1"/>
  <c r="H653" i="1"/>
  <c r="B653" i="5" s="1"/>
  <c r="E654" i="1" l="1"/>
  <c r="F654" i="1" l="1"/>
  <c r="G654" i="1"/>
  <c r="P654" i="1" s="1"/>
  <c r="K654" i="1" l="1"/>
  <c r="I654" i="1" s="1"/>
  <c r="H654" i="1"/>
  <c r="B654" i="5" s="1"/>
  <c r="E655" i="1" l="1"/>
  <c r="F655" i="1" l="1"/>
  <c r="G655" i="1"/>
  <c r="P655" i="1" s="1"/>
  <c r="K655" i="1" l="1"/>
  <c r="I655" i="1" s="1"/>
  <c r="H655" i="1"/>
  <c r="B655" i="5" s="1"/>
  <c r="E656" i="1" l="1"/>
  <c r="F656" i="1" s="1"/>
  <c r="K656" i="1" l="1"/>
  <c r="H656" i="1"/>
  <c r="B656" i="5" s="1"/>
  <c r="G656" i="1"/>
  <c r="P656" i="1" s="1"/>
  <c r="I656" i="1" l="1"/>
  <c r="E657" i="1"/>
  <c r="F657" i="1" l="1"/>
  <c r="G657" i="1"/>
  <c r="P657" i="1" s="1"/>
  <c r="K657" i="1" l="1"/>
  <c r="I657" i="1" s="1"/>
  <c r="H657" i="1"/>
  <c r="B657" i="5" s="1"/>
  <c r="E658" i="1" l="1"/>
  <c r="F658" i="1" l="1"/>
  <c r="G658" i="1"/>
  <c r="P658" i="1" s="1"/>
  <c r="K658" i="1" l="1"/>
  <c r="I658" i="1" s="1"/>
  <c r="H658" i="1"/>
  <c r="B658" i="5" s="1"/>
  <c r="E659" i="1" l="1"/>
  <c r="F659" i="1" l="1"/>
  <c r="G659" i="1"/>
  <c r="P659" i="1" s="1"/>
  <c r="K659" i="1" l="1"/>
  <c r="I659" i="1" s="1"/>
  <c r="H659" i="1"/>
  <c r="B659" i="5" s="1"/>
  <c r="E660" i="1" l="1"/>
  <c r="F660" i="1" l="1"/>
  <c r="G660" i="1"/>
  <c r="P660" i="1" s="1"/>
  <c r="K660" i="1" l="1"/>
  <c r="I660" i="1" s="1"/>
  <c r="H660" i="1"/>
  <c r="B660" i="5" s="1"/>
  <c r="E661" i="1" l="1"/>
  <c r="F661" i="1" l="1"/>
  <c r="G661" i="1"/>
  <c r="P661" i="1" s="1"/>
  <c r="K661" i="1" l="1"/>
  <c r="I661" i="1" s="1"/>
  <c r="H661" i="1"/>
  <c r="B661" i="5" s="1"/>
  <c r="E662" i="1" l="1"/>
  <c r="F662" i="1" l="1"/>
  <c r="G662" i="1"/>
  <c r="P662" i="1" s="1"/>
  <c r="K662" i="1" l="1"/>
  <c r="I662" i="1" s="1"/>
  <c r="H662" i="1"/>
  <c r="B662" i="5" s="1"/>
  <c r="E663" i="1" l="1"/>
  <c r="F663" i="1" l="1"/>
  <c r="G663" i="1"/>
  <c r="P663" i="1" s="1"/>
  <c r="K663" i="1" l="1"/>
  <c r="I663" i="1" s="1"/>
  <c r="H663" i="1"/>
  <c r="B663" i="5" s="1"/>
  <c r="E664" i="1" l="1"/>
  <c r="F664" i="1" l="1"/>
  <c r="G664" i="1"/>
  <c r="P664" i="1" s="1"/>
  <c r="K664" i="1" l="1"/>
  <c r="I664" i="1" s="1"/>
  <c r="H664" i="1"/>
  <c r="B664" i="5" s="1"/>
  <c r="E665" i="1" l="1"/>
  <c r="F665" i="1" l="1"/>
  <c r="G665" i="1"/>
  <c r="P665" i="1" s="1"/>
  <c r="K665" i="1" l="1"/>
  <c r="I665" i="1" s="1"/>
  <c r="H665" i="1"/>
  <c r="B665" i="5" s="1"/>
  <c r="E666" i="1" l="1"/>
  <c r="F666" i="1" l="1"/>
  <c r="G666" i="1"/>
  <c r="P666" i="1" s="1"/>
  <c r="K666" i="1" l="1"/>
  <c r="I666" i="1" s="1"/>
  <c r="H666" i="1"/>
  <c r="B666" i="5" s="1"/>
  <c r="E667" i="1" l="1"/>
  <c r="F667" i="1" l="1"/>
  <c r="G667" i="1"/>
  <c r="P667" i="1" s="1"/>
  <c r="K667" i="1" l="1"/>
  <c r="I667" i="1" s="1"/>
  <c r="H667" i="1"/>
  <c r="B667" i="5" s="1"/>
  <c r="E668" i="1" l="1"/>
  <c r="F668" i="1" l="1"/>
  <c r="G668" i="1"/>
  <c r="P668" i="1" s="1"/>
  <c r="K668" i="1" l="1"/>
  <c r="I668" i="1" s="1"/>
  <c r="H668" i="1"/>
  <c r="B668" i="5" s="1"/>
  <c r="E669" i="1" l="1"/>
  <c r="F669" i="1" l="1"/>
  <c r="G669" i="1"/>
  <c r="P669" i="1" s="1"/>
  <c r="K669" i="1" l="1"/>
  <c r="I669" i="1" s="1"/>
  <c r="H669" i="1"/>
  <c r="B669" i="5" s="1"/>
  <c r="E670" i="1" l="1"/>
  <c r="F670" i="1" l="1"/>
  <c r="G670" i="1"/>
  <c r="P670" i="1" s="1"/>
  <c r="K670" i="1" l="1"/>
  <c r="I670" i="1" s="1"/>
  <c r="H670" i="1"/>
  <c r="B670" i="5" s="1"/>
  <c r="E671" i="1" l="1"/>
  <c r="F671" i="1" l="1"/>
  <c r="G671" i="1"/>
  <c r="P671" i="1" s="1"/>
  <c r="K671" i="1" l="1"/>
  <c r="I671" i="1" s="1"/>
  <c r="H671" i="1"/>
  <c r="B671" i="5" s="1"/>
  <c r="E672" i="1" l="1"/>
  <c r="F672" i="1" l="1"/>
  <c r="G672" i="1"/>
  <c r="P672" i="1" s="1"/>
  <c r="K672" i="1" l="1"/>
  <c r="I672" i="1" s="1"/>
  <c r="H672" i="1"/>
  <c r="B672" i="5" s="1"/>
  <c r="E673" i="1" l="1"/>
  <c r="F673" i="1" l="1"/>
  <c r="G673" i="1"/>
  <c r="P673" i="1" s="1"/>
  <c r="K673" i="1" l="1"/>
  <c r="I673" i="1" s="1"/>
  <c r="H673" i="1"/>
  <c r="B673" i="5" s="1"/>
  <c r="E674" i="1" l="1"/>
  <c r="F674" i="1" l="1"/>
  <c r="G674" i="1"/>
  <c r="P674" i="1" s="1"/>
  <c r="K674" i="1" l="1"/>
  <c r="I674" i="1" s="1"/>
  <c r="H674" i="1"/>
  <c r="B674" i="5" s="1"/>
  <c r="E675" i="1" l="1"/>
  <c r="F675" i="1" l="1"/>
  <c r="G675" i="1"/>
  <c r="P675" i="1" s="1"/>
  <c r="K675" i="1" l="1"/>
  <c r="I675" i="1" s="1"/>
  <c r="H675" i="1"/>
  <c r="B675" i="5" s="1"/>
  <c r="E676" i="1" l="1"/>
  <c r="F676" i="1" l="1"/>
  <c r="G676" i="1"/>
  <c r="P676" i="1" s="1"/>
  <c r="K676" i="1" l="1"/>
  <c r="I676" i="1" s="1"/>
  <c r="H676" i="1"/>
  <c r="B676" i="5" s="1"/>
  <c r="E677" i="1" l="1"/>
  <c r="F677" i="1" l="1"/>
  <c r="G677" i="1"/>
  <c r="P677" i="1" s="1"/>
  <c r="K677" i="1" l="1"/>
  <c r="I677" i="1" s="1"/>
  <c r="H677" i="1"/>
  <c r="B677" i="5" s="1"/>
  <c r="E678" i="1" l="1"/>
  <c r="F678" i="1" l="1"/>
  <c r="G678" i="1"/>
  <c r="P678" i="1" s="1"/>
  <c r="K678" i="1" l="1"/>
  <c r="I678" i="1" s="1"/>
  <c r="H678" i="1"/>
  <c r="B678" i="5" s="1"/>
  <c r="E679" i="1" l="1"/>
  <c r="F679" i="1" l="1"/>
  <c r="G679" i="1"/>
  <c r="P679" i="1" s="1"/>
  <c r="K679" i="1" l="1"/>
  <c r="I679" i="1" s="1"/>
  <c r="H679" i="1"/>
  <c r="B679" i="5" s="1"/>
  <c r="E680" i="1" l="1"/>
  <c r="F680" i="1" l="1"/>
  <c r="G680" i="1"/>
  <c r="P680" i="1" s="1"/>
  <c r="K680" i="1" l="1"/>
  <c r="I680" i="1" s="1"/>
  <c r="H680" i="1"/>
  <c r="B680" i="5" s="1"/>
  <c r="E681" i="1" l="1"/>
  <c r="F681" i="1" l="1"/>
  <c r="G681" i="1"/>
  <c r="P681" i="1" s="1"/>
  <c r="K681" i="1" l="1"/>
  <c r="I681" i="1" s="1"/>
  <c r="H681" i="1"/>
  <c r="B681" i="5" s="1"/>
  <c r="E682" i="1" l="1"/>
  <c r="F682" i="1" l="1"/>
  <c r="G682" i="1"/>
  <c r="P682" i="1" s="1"/>
  <c r="K682" i="1" l="1"/>
  <c r="I682" i="1" s="1"/>
  <c r="H682" i="1"/>
  <c r="B682" i="5" s="1"/>
  <c r="E683" i="1" l="1"/>
  <c r="F683" i="1" l="1"/>
  <c r="G683" i="1"/>
  <c r="P683" i="1" s="1"/>
  <c r="K683" i="1" l="1"/>
  <c r="I683" i="1" s="1"/>
  <c r="H683" i="1"/>
  <c r="B683" i="5" s="1"/>
  <c r="E684" i="1" l="1"/>
  <c r="F684" i="1" l="1"/>
  <c r="G684" i="1"/>
  <c r="P684" i="1" s="1"/>
  <c r="K684" i="1" l="1"/>
  <c r="I684" i="1" s="1"/>
  <c r="H684" i="1"/>
  <c r="B684" i="5" s="1"/>
  <c r="E685" i="1" l="1"/>
  <c r="F685" i="1" l="1"/>
  <c r="G685" i="1"/>
  <c r="P685" i="1" s="1"/>
  <c r="K685" i="1" l="1"/>
  <c r="I685" i="1" s="1"/>
  <c r="H685" i="1"/>
  <c r="B685" i="5" s="1"/>
  <c r="E686" i="1" l="1"/>
  <c r="F686" i="1" l="1"/>
  <c r="G686" i="1"/>
  <c r="P686" i="1" s="1"/>
  <c r="K686" i="1" l="1"/>
  <c r="I686" i="1" s="1"/>
  <c r="H686" i="1"/>
  <c r="B686" i="5" s="1"/>
  <c r="E687" i="1" l="1"/>
  <c r="F687" i="1" l="1"/>
  <c r="G687" i="1"/>
  <c r="P687" i="1" s="1"/>
  <c r="K687" i="1" l="1"/>
  <c r="I687" i="1" s="1"/>
  <c r="H687" i="1"/>
  <c r="B687" i="5" s="1"/>
  <c r="E688" i="1" l="1"/>
  <c r="F688" i="1" l="1"/>
  <c r="G688" i="1"/>
  <c r="P688" i="1" s="1"/>
  <c r="K688" i="1" l="1"/>
  <c r="I688" i="1" s="1"/>
  <c r="H688" i="1"/>
  <c r="B688" i="5" s="1"/>
  <c r="E689" i="1" l="1"/>
  <c r="F689" i="1" l="1"/>
  <c r="G689" i="1"/>
  <c r="P689" i="1" s="1"/>
  <c r="K689" i="1" l="1"/>
  <c r="I689" i="1" s="1"/>
  <c r="H689" i="1"/>
  <c r="B689" i="5" s="1"/>
  <c r="E690" i="1" l="1"/>
  <c r="F690" i="1" l="1"/>
  <c r="G690" i="1"/>
  <c r="P690" i="1" s="1"/>
  <c r="K690" i="1" l="1"/>
  <c r="I690" i="1" s="1"/>
  <c r="H690" i="1"/>
  <c r="B690" i="5" s="1"/>
  <c r="E691" i="1" l="1"/>
  <c r="F691" i="1" l="1"/>
  <c r="G691" i="1"/>
  <c r="P691" i="1" s="1"/>
  <c r="K691" i="1" l="1"/>
  <c r="I691" i="1" s="1"/>
  <c r="H691" i="1"/>
  <c r="B691" i="5" s="1"/>
  <c r="E692" i="1" l="1"/>
  <c r="F692" i="1" l="1"/>
  <c r="G692" i="1"/>
  <c r="P692" i="1" s="1"/>
  <c r="K692" i="1" l="1"/>
  <c r="I692" i="1" s="1"/>
  <c r="H692" i="1"/>
  <c r="B692" i="5" s="1"/>
  <c r="E693" i="1" l="1"/>
  <c r="F693" i="1" s="1"/>
  <c r="K693" i="1" l="1"/>
  <c r="H693" i="1"/>
  <c r="B693" i="5" s="1"/>
  <c r="G693" i="1"/>
  <c r="P693" i="1" s="1"/>
  <c r="I693" i="1" l="1"/>
  <c r="E694" i="1"/>
  <c r="F694" i="1" l="1"/>
  <c r="G694" i="1"/>
  <c r="P694" i="1" s="1"/>
  <c r="K694" i="1" l="1"/>
  <c r="I694" i="1" s="1"/>
  <c r="H694" i="1"/>
  <c r="B694" i="5" s="1"/>
  <c r="E695" i="1" l="1"/>
  <c r="F695" i="1" l="1"/>
  <c r="G695" i="1"/>
  <c r="P695" i="1" s="1"/>
  <c r="K695" i="1" l="1"/>
  <c r="I695" i="1" s="1"/>
  <c r="H695" i="1"/>
  <c r="B695" i="5" s="1"/>
  <c r="E696" i="1" l="1"/>
  <c r="F696" i="1" l="1"/>
  <c r="G696" i="1"/>
  <c r="P696" i="1" s="1"/>
  <c r="K696" i="1" l="1"/>
  <c r="I696" i="1" s="1"/>
  <c r="H696" i="1"/>
  <c r="B696" i="5" s="1"/>
  <c r="E697" i="1" l="1"/>
  <c r="F697" i="1" l="1"/>
  <c r="G697" i="1"/>
  <c r="P697" i="1" s="1"/>
  <c r="K697" i="1" l="1"/>
  <c r="I697" i="1" s="1"/>
  <c r="H697" i="1"/>
  <c r="B697" i="5" s="1"/>
  <c r="E698" i="1" l="1"/>
  <c r="F698" i="1" l="1"/>
  <c r="G698" i="1"/>
  <c r="P698" i="1" s="1"/>
  <c r="K698" i="1" l="1"/>
  <c r="I698" i="1" s="1"/>
  <c r="H698" i="1"/>
  <c r="B698" i="5" s="1"/>
  <c r="E699" i="1" l="1"/>
  <c r="F699" i="1" l="1"/>
  <c r="G699" i="1"/>
  <c r="P699" i="1" s="1"/>
  <c r="K699" i="1" l="1"/>
  <c r="I699" i="1" s="1"/>
  <c r="H699" i="1"/>
  <c r="B699" i="5" s="1"/>
  <c r="E700" i="1" l="1"/>
  <c r="F700" i="1" l="1"/>
  <c r="G700" i="1"/>
  <c r="P700" i="1" s="1"/>
  <c r="K700" i="1" l="1"/>
  <c r="I700" i="1" s="1"/>
  <c r="H700" i="1"/>
  <c r="B700" i="5" s="1"/>
  <c r="E701" i="1" l="1"/>
  <c r="F701" i="1" l="1"/>
  <c r="G701" i="1"/>
  <c r="P701" i="1" s="1"/>
  <c r="K701" i="1" l="1"/>
  <c r="I701" i="1" s="1"/>
  <c r="H701" i="1"/>
  <c r="B701" i="5" s="1"/>
  <c r="E702" i="1" l="1"/>
  <c r="F702" i="1" l="1"/>
  <c r="G702" i="1"/>
  <c r="P702" i="1" s="1"/>
  <c r="K702" i="1" l="1"/>
  <c r="I702" i="1" s="1"/>
  <c r="H702" i="1"/>
  <c r="B702" i="5" s="1"/>
  <c r="E703" i="1" l="1"/>
  <c r="F703" i="1" l="1"/>
  <c r="G703" i="1"/>
  <c r="P703" i="1" s="1"/>
  <c r="K703" i="1" l="1"/>
  <c r="I703" i="1" s="1"/>
  <c r="H703" i="1"/>
  <c r="B703" i="5" s="1"/>
  <c r="E704" i="1" l="1"/>
  <c r="F704" i="1" l="1"/>
  <c r="G704" i="1"/>
  <c r="P704" i="1" s="1"/>
  <c r="K704" i="1" l="1"/>
  <c r="I704" i="1" s="1"/>
  <c r="H704" i="1"/>
  <c r="B704" i="5" s="1"/>
  <c r="E705" i="1" l="1"/>
  <c r="F705" i="1" l="1"/>
  <c r="G705" i="1"/>
  <c r="P705" i="1" s="1"/>
  <c r="K705" i="1" l="1"/>
  <c r="I705" i="1" s="1"/>
  <c r="H705" i="1"/>
  <c r="B705" i="5" s="1"/>
  <c r="E706" i="1" l="1"/>
  <c r="F706" i="1" l="1"/>
  <c r="G706" i="1"/>
  <c r="P706" i="1" s="1"/>
  <c r="K706" i="1" l="1"/>
  <c r="I706" i="1" s="1"/>
  <c r="H706" i="1"/>
  <c r="B706" i="5" s="1"/>
  <c r="E707" i="1" l="1"/>
  <c r="F707" i="1" l="1"/>
  <c r="G707" i="1"/>
  <c r="P707" i="1" s="1"/>
  <c r="K707" i="1" l="1"/>
  <c r="I707" i="1" s="1"/>
  <c r="H707" i="1"/>
  <c r="B707" i="5" s="1"/>
  <c r="E708" i="1" l="1"/>
  <c r="F708" i="1" l="1"/>
  <c r="G708" i="1"/>
  <c r="P708" i="1" s="1"/>
  <c r="K708" i="1" l="1"/>
  <c r="I708" i="1" s="1"/>
  <c r="H708" i="1"/>
  <c r="B708" i="5" s="1"/>
  <c r="E709" i="1" l="1"/>
  <c r="F709" i="1" l="1"/>
  <c r="G709" i="1"/>
  <c r="P709" i="1" s="1"/>
  <c r="K709" i="1" l="1"/>
  <c r="I709" i="1" s="1"/>
  <c r="H709" i="1"/>
  <c r="B709" i="5" s="1"/>
  <c r="E710" i="1" l="1"/>
  <c r="F710" i="1" l="1"/>
  <c r="G710" i="1"/>
  <c r="P710" i="1" s="1"/>
  <c r="K710" i="1" l="1"/>
  <c r="I710" i="1" s="1"/>
  <c r="H710" i="1"/>
  <c r="B710" i="5" s="1"/>
  <c r="E711" i="1" l="1"/>
  <c r="F711" i="1" l="1"/>
  <c r="G711" i="1"/>
  <c r="P711" i="1" s="1"/>
  <c r="K711" i="1" l="1"/>
  <c r="I711" i="1" s="1"/>
  <c r="H711" i="1"/>
  <c r="B711" i="5" s="1"/>
  <c r="E712" i="1" l="1"/>
  <c r="F712" i="1" l="1"/>
  <c r="G712" i="1"/>
  <c r="P712" i="1" s="1"/>
  <c r="K712" i="1" l="1"/>
  <c r="I712" i="1" s="1"/>
  <c r="H712" i="1"/>
  <c r="B712" i="5" s="1"/>
  <c r="E713" i="1" l="1"/>
  <c r="F713" i="1" l="1"/>
  <c r="G713" i="1"/>
  <c r="P713" i="1" s="1"/>
  <c r="K713" i="1" l="1"/>
  <c r="I713" i="1" s="1"/>
  <c r="H713" i="1"/>
  <c r="B713" i="5" s="1"/>
  <c r="E714" i="1" l="1"/>
  <c r="F714" i="1" l="1"/>
  <c r="G714" i="1"/>
  <c r="P714" i="1" s="1"/>
  <c r="K714" i="1" l="1"/>
  <c r="I714" i="1" s="1"/>
  <c r="H714" i="1"/>
  <c r="B714" i="5" s="1"/>
  <c r="E715" i="1" l="1"/>
  <c r="F715" i="1" l="1"/>
  <c r="G715" i="1"/>
  <c r="P715" i="1" s="1"/>
  <c r="K715" i="1" l="1"/>
  <c r="I715" i="1" s="1"/>
  <c r="H715" i="1"/>
  <c r="B715" i="5" s="1"/>
  <c r="E716" i="1" l="1"/>
  <c r="F716" i="1" l="1"/>
  <c r="G716" i="1"/>
  <c r="P716" i="1" s="1"/>
  <c r="K716" i="1" l="1"/>
  <c r="I716" i="1" s="1"/>
  <c r="H716" i="1"/>
  <c r="B716" i="5" s="1"/>
  <c r="E717" i="1" l="1"/>
  <c r="F717" i="1" l="1"/>
  <c r="G717" i="1"/>
  <c r="P717" i="1" s="1"/>
  <c r="K717" i="1" l="1"/>
  <c r="I717" i="1" s="1"/>
  <c r="H717" i="1"/>
  <c r="B717" i="5" s="1"/>
  <c r="E718" i="1" l="1"/>
  <c r="F718" i="1" s="1"/>
  <c r="K718" i="1" l="1"/>
  <c r="H718" i="1"/>
  <c r="B718" i="5" s="1"/>
  <c r="G718" i="1"/>
  <c r="P718" i="1" s="1"/>
  <c r="I718" i="1" l="1"/>
  <c r="E719" i="1"/>
  <c r="F719" i="1" l="1"/>
  <c r="G719" i="1"/>
  <c r="P719" i="1" s="1"/>
  <c r="K719" i="1" l="1"/>
  <c r="I719" i="1" s="1"/>
  <c r="H719" i="1"/>
  <c r="B719" i="5" s="1"/>
  <c r="E720" i="1" l="1"/>
  <c r="F720" i="1" l="1"/>
  <c r="G720" i="1"/>
  <c r="P720" i="1" s="1"/>
  <c r="K720" i="1" l="1"/>
  <c r="I720" i="1" s="1"/>
  <c r="H720" i="1"/>
  <c r="B720" i="5" s="1"/>
  <c r="E721" i="1" l="1"/>
  <c r="F721" i="1" l="1"/>
  <c r="G721" i="1"/>
  <c r="P721" i="1" s="1"/>
  <c r="K721" i="1" l="1"/>
  <c r="I721" i="1" s="1"/>
  <c r="H721" i="1"/>
  <c r="B721" i="5" s="1"/>
  <c r="E722" i="1" l="1"/>
  <c r="F722" i="1" l="1"/>
  <c r="G722" i="1"/>
  <c r="P722" i="1" s="1"/>
  <c r="K722" i="1" l="1"/>
  <c r="I722" i="1" s="1"/>
  <c r="H722" i="1"/>
  <c r="B722" i="5" s="1"/>
  <c r="E723" i="1" l="1"/>
  <c r="F723" i="1" l="1"/>
  <c r="G723" i="1"/>
  <c r="P723" i="1" s="1"/>
  <c r="K723" i="1" l="1"/>
  <c r="I723" i="1" s="1"/>
  <c r="H723" i="1"/>
  <c r="B723" i="5" s="1"/>
  <c r="E724" i="1" l="1"/>
  <c r="F724" i="1" l="1"/>
  <c r="G724" i="1"/>
  <c r="P724" i="1" s="1"/>
  <c r="K724" i="1" l="1"/>
  <c r="I724" i="1" s="1"/>
  <c r="H724" i="1"/>
  <c r="B724" i="5" s="1"/>
  <c r="E725" i="1" l="1"/>
  <c r="F725" i="1" s="1"/>
  <c r="K725" i="1" l="1"/>
  <c r="H725" i="1"/>
  <c r="B725" i="5" s="1"/>
  <c r="G725" i="1"/>
  <c r="P725" i="1" s="1"/>
  <c r="I725" i="1" l="1"/>
  <c r="E726" i="1"/>
  <c r="F726" i="1" l="1"/>
  <c r="G726" i="1"/>
  <c r="P726" i="1" s="1"/>
  <c r="K726" i="1" l="1"/>
  <c r="I726" i="1" s="1"/>
  <c r="H726" i="1"/>
  <c r="B726" i="5" s="1"/>
  <c r="E727" i="1" l="1"/>
  <c r="F727" i="1" l="1"/>
  <c r="G727" i="1"/>
  <c r="P727" i="1" s="1"/>
  <c r="K727" i="1" l="1"/>
  <c r="I727" i="1" s="1"/>
  <c r="H727" i="1"/>
  <c r="B727" i="5" s="1"/>
  <c r="E728" i="1" l="1"/>
  <c r="F728" i="1" s="1"/>
  <c r="K728" i="1" l="1"/>
  <c r="H728" i="1"/>
  <c r="B728" i="5" s="1"/>
  <c r="G728" i="1"/>
  <c r="P728" i="1" s="1"/>
  <c r="I728" i="1" l="1"/>
  <c r="E729" i="1"/>
  <c r="F729" i="1" l="1"/>
  <c r="G729" i="1"/>
  <c r="P729" i="1" s="1"/>
  <c r="K729" i="1" l="1"/>
  <c r="I729" i="1" s="1"/>
  <c r="H729" i="1"/>
  <c r="B729" i="5" s="1"/>
  <c r="E730" i="1" l="1"/>
  <c r="F730" i="1" l="1"/>
  <c r="G730" i="1"/>
  <c r="P730" i="1" s="1"/>
  <c r="K730" i="1" l="1"/>
  <c r="I730" i="1" s="1"/>
  <c r="H730" i="1"/>
  <c r="B730" i="5" s="1"/>
  <c r="E731" i="1" l="1"/>
  <c r="F731" i="1" l="1"/>
  <c r="G731" i="1"/>
  <c r="P731" i="1" s="1"/>
  <c r="K731" i="1" l="1"/>
  <c r="I731" i="1" s="1"/>
  <c r="H731" i="1"/>
  <c r="B731" i="5" s="1"/>
  <c r="E732" i="1" l="1"/>
  <c r="F732" i="1" l="1"/>
  <c r="G732" i="1"/>
  <c r="P732" i="1" s="1"/>
  <c r="K732" i="1" l="1"/>
  <c r="I732" i="1" s="1"/>
  <c r="H732" i="1"/>
  <c r="B732" i="5" s="1"/>
  <c r="E733" i="1" l="1"/>
  <c r="F733" i="1" l="1"/>
  <c r="G733" i="1"/>
  <c r="P733" i="1" s="1"/>
  <c r="K733" i="1" l="1"/>
  <c r="I733" i="1" s="1"/>
  <c r="H733" i="1"/>
  <c r="B733" i="5" s="1"/>
  <c r="E734" i="1" l="1"/>
  <c r="F734" i="1" l="1"/>
  <c r="G734" i="1"/>
  <c r="P734" i="1" s="1"/>
  <c r="K734" i="1" l="1"/>
  <c r="I734" i="1" s="1"/>
  <c r="H734" i="1"/>
  <c r="B734" i="5" s="1"/>
  <c r="E735" i="1" l="1"/>
  <c r="F735" i="1" l="1"/>
  <c r="G735" i="1"/>
  <c r="P735" i="1" s="1"/>
  <c r="K735" i="1" l="1"/>
  <c r="I735" i="1" s="1"/>
  <c r="H735" i="1"/>
  <c r="B735" i="5" s="1"/>
  <c r="E736" i="1" l="1"/>
  <c r="F736" i="1" l="1"/>
  <c r="G736" i="1"/>
  <c r="P736" i="1" s="1"/>
  <c r="K736" i="1" l="1"/>
  <c r="I736" i="1" s="1"/>
  <c r="H736" i="1"/>
  <c r="B736" i="5" s="1"/>
  <c r="E737" i="1" l="1"/>
  <c r="F737" i="1" s="1"/>
  <c r="K737" i="1" l="1"/>
  <c r="H737" i="1"/>
  <c r="B737" i="5" s="1"/>
  <c r="G737" i="1"/>
  <c r="P737" i="1" s="1"/>
  <c r="I737" i="1" l="1"/>
  <c r="E738" i="1"/>
  <c r="F738" i="1" l="1"/>
  <c r="G738" i="1"/>
  <c r="P738" i="1" s="1"/>
  <c r="K738" i="1" l="1"/>
  <c r="I738" i="1" s="1"/>
  <c r="H738" i="1"/>
  <c r="B738" i="5" s="1"/>
  <c r="E739" i="1" l="1"/>
  <c r="F739" i="1" l="1"/>
  <c r="G739" i="1"/>
  <c r="P739" i="1" s="1"/>
  <c r="K739" i="1" l="1"/>
  <c r="I739" i="1" s="1"/>
  <c r="H739" i="1"/>
  <c r="B739" i="5" s="1"/>
  <c r="E740" i="1" l="1"/>
  <c r="F740" i="1" s="1"/>
  <c r="K740" i="1" l="1"/>
  <c r="H740" i="1"/>
  <c r="B740" i="5" s="1"/>
  <c r="G740" i="1"/>
  <c r="P740" i="1" s="1"/>
  <c r="I740" i="1" l="1"/>
  <c r="E741" i="1"/>
  <c r="F741" i="1" l="1"/>
  <c r="G741" i="1"/>
  <c r="P741" i="1" s="1"/>
  <c r="K741" i="1" l="1"/>
  <c r="I741" i="1" s="1"/>
  <c r="H741" i="1"/>
  <c r="B741" i="5" s="1"/>
  <c r="E742" i="1" l="1"/>
  <c r="F742" i="1" l="1"/>
  <c r="G742" i="1"/>
  <c r="P742" i="1" s="1"/>
  <c r="K742" i="1" l="1"/>
  <c r="I742" i="1" s="1"/>
  <c r="H742" i="1"/>
  <c r="B742" i="5" s="1"/>
  <c r="E743" i="1" l="1"/>
  <c r="F743" i="1" l="1"/>
  <c r="G743" i="1"/>
  <c r="P743" i="1" s="1"/>
  <c r="K743" i="1" l="1"/>
  <c r="I743" i="1" s="1"/>
  <c r="H743" i="1"/>
  <c r="B743" i="5" s="1"/>
  <c r="E744" i="1" l="1"/>
  <c r="F744" i="1" l="1"/>
  <c r="G744" i="1"/>
  <c r="P744" i="1" s="1"/>
  <c r="K744" i="1" l="1"/>
  <c r="I744" i="1" s="1"/>
  <c r="H744" i="1"/>
  <c r="B744" i="5" s="1"/>
  <c r="E745" i="1" l="1"/>
  <c r="F745" i="1" l="1"/>
  <c r="G745" i="1"/>
  <c r="P745" i="1" s="1"/>
  <c r="K745" i="1" l="1"/>
  <c r="I745" i="1" s="1"/>
  <c r="H745" i="1"/>
  <c r="B745" i="5" s="1"/>
  <c r="E746" i="1" l="1"/>
  <c r="F746" i="1" l="1"/>
  <c r="G746" i="1"/>
  <c r="P746" i="1" s="1"/>
  <c r="K746" i="1" l="1"/>
  <c r="I746" i="1" s="1"/>
  <c r="H746" i="1"/>
  <c r="B746" i="5" s="1"/>
  <c r="E747" i="1" l="1"/>
  <c r="F747" i="1" l="1"/>
  <c r="G747" i="1"/>
  <c r="P747" i="1" s="1"/>
  <c r="K747" i="1" l="1"/>
  <c r="I747" i="1" s="1"/>
  <c r="H747" i="1"/>
  <c r="B747" i="5" s="1"/>
  <c r="E748" i="1" l="1"/>
  <c r="F748" i="1" l="1"/>
  <c r="G748" i="1"/>
  <c r="P748" i="1" s="1"/>
  <c r="K748" i="1" l="1"/>
  <c r="I748" i="1" s="1"/>
  <c r="H748" i="1"/>
  <c r="B748" i="5" s="1"/>
  <c r="E749" i="1" l="1"/>
  <c r="F749" i="1" l="1"/>
  <c r="G749" i="1"/>
  <c r="P749" i="1" s="1"/>
  <c r="K749" i="1" l="1"/>
  <c r="I749" i="1" s="1"/>
  <c r="H749" i="1"/>
  <c r="B749" i="5" s="1"/>
  <c r="E750" i="1" l="1"/>
  <c r="F750" i="1" l="1"/>
  <c r="G750" i="1"/>
  <c r="P750" i="1" s="1"/>
  <c r="K750" i="1" l="1"/>
  <c r="I750" i="1" s="1"/>
  <c r="H750" i="1"/>
  <c r="B750" i="5" s="1"/>
  <c r="E751" i="1" l="1"/>
  <c r="F751" i="1" l="1"/>
  <c r="G751" i="1"/>
  <c r="P751" i="1" s="1"/>
  <c r="K751" i="1" l="1"/>
  <c r="I751" i="1" s="1"/>
  <c r="H751" i="1"/>
  <c r="B751" i="5" s="1"/>
  <c r="E752" i="1" l="1"/>
  <c r="F752" i="1" l="1"/>
  <c r="G752" i="1"/>
  <c r="P752" i="1" s="1"/>
  <c r="K752" i="1" l="1"/>
  <c r="I752" i="1" s="1"/>
  <c r="H752" i="1"/>
  <c r="B752" i="5" s="1"/>
  <c r="E753" i="1" l="1"/>
  <c r="F753" i="1" l="1"/>
  <c r="G753" i="1"/>
  <c r="P753" i="1" s="1"/>
  <c r="K753" i="1" l="1"/>
  <c r="I753" i="1" s="1"/>
  <c r="H753" i="1"/>
  <c r="B753" i="5" s="1"/>
  <c r="E754" i="1" l="1"/>
  <c r="F754" i="1" l="1"/>
  <c r="G754" i="1"/>
  <c r="P754" i="1" s="1"/>
  <c r="K754" i="1" l="1"/>
  <c r="I754" i="1" s="1"/>
  <c r="H754" i="1"/>
  <c r="B754" i="5" s="1"/>
  <c r="E755" i="1" l="1"/>
  <c r="F755" i="1" l="1"/>
  <c r="G755" i="1"/>
  <c r="P755" i="1" s="1"/>
  <c r="K755" i="1" l="1"/>
  <c r="I755" i="1" s="1"/>
  <c r="H755" i="1"/>
  <c r="B755" i="5" s="1"/>
  <c r="E756" i="1" l="1"/>
  <c r="F756" i="1" l="1"/>
  <c r="G756" i="1"/>
  <c r="P756" i="1" s="1"/>
  <c r="K756" i="1" l="1"/>
  <c r="I756" i="1" s="1"/>
  <c r="H756" i="1"/>
  <c r="B756" i="5" s="1"/>
  <c r="E757" i="1" l="1"/>
  <c r="F757" i="1" l="1"/>
  <c r="G757" i="1"/>
  <c r="P757" i="1" s="1"/>
  <c r="K757" i="1" l="1"/>
  <c r="I757" i="1" s="1"/>
  <c r="H757" i="1"/>
  <c r="B757" i="5" s="1"/>
  <c r="E758" i="1" l="1"/>
  <c r="F758" i="1" l="1"/>
  <c r="G758" i="1"/>
  <c r="P758" i="1" s="1"/>
  <c r="K758" i="1" l="1"/>
  <c r="I758" i="1" s="1"/>
  <c r="H758" i="1"/>
  <c r="B758" i="5" s="1"/>
  <c r="E759" i="1" l="1"/>
  <c r="F759" i="1" l="1"/>
  <c r="G759" i="1"/>
  <c r="P759" i="1" s="1"/>
  <c r="K759" i="1" l="1"/>
  <c r="I759" i="1" s="1"/>
  <c r="H759" i="1"/>
  <c r="B759" i="5" s="1"/>
  <c r="E760" i="1" l="1"/>
  <c r="F760" i="1" l="1"/>
  <c r="G760" i="1"/>
  <c r="P760" i="1" s="1"/>
  <c r="K760" i="1" l="1"/>
  <c r="I760" i="1" s="1"/>
  <c r="H760" i="1"/>
  <c r="B760" i="5" s="1"/>
  <c r="E761" i="1" l="1"/>
  <c r="F761" i="1" l="1"/>
  <c r="G761" i="1"/>
  <c r="P761" i="1" s="1"/>
  <c r="K761" i="1" l="1"/>
  <c r="I761" i="1" s="1"/>
  <c r="H761" i="1"/>
  <c r="B761" i="5" s="1"/>
  <c r="E762" i="1" l="1"/>
  <c r="F762" i="1" l="1"/>
  <c r="G762" i="1"/>
  <c r="P762" i="1" s="1"/>
  <c r="K762" i="1" l="1"/>
  <c r="I762" i="1" s="1"/>
  <c r="H762" i="1"/>
  <c r="B762" i="5" s="1"/>
  <c r="E763" i="1" l="1"/>
  <c r="F763" i="1" l="1"/>
  <c r="G763" i="1"/>
  <c r="P763" i="1" s="1"/>
  <c r="K763" i="1" l="1"/>
  <c r="I763" i="1" s="1"/>
  <c r="H763" i="1"/>
  <c r="B763" i="5" s="1"/>
  <c r="E764" i="1" l="1"/>
  <c r="F764" i="1" l="1"/>
  <c r="G764" i="1"/>
  <c r="P764" i="1" s="1"/>
  <c r="K764" i="1" l="1"/>
  <c r="I764" i="1" s="1"/>
  <c r="H764" i="1"/>
  <c r="B764" i="5" s="1"/>
  <c r="E765" i="1" l="1"/>
  <c r="F765" i="1" l="1"/>
  <c r="G765" i="1"/>
  <c r="P765" i="1" s="1"/>
  <c r="K765" i="1" l="1"/>
  <c r="I765" i="1" s="1"/>
  <c r="H765" i="1"/>
  <c r="B765" i="5" s="1"/>
  <c r="E766" i="1" l="1"/>
  <c r="F766" i="1" l="1"/>
  <c r="G766" i="1"/>
  <c r="P766" i="1" s="1"/>
  <c r="K766" i="1" l="1"/>
  <c r="I766" i="1" s="1"/>
  <c r="H766" i="1"/>
  <c r="B766" i="5" s="1"/>
  <c r="E767" i="1" l="1"/>
  <c r="F767" i="1" l="1"/>
  <c r="G767" i="1"/>
  <c r="P767" i="1" s="1"/>
  <c r="K767" i="1" l="1"/>
  <c r="I767" i="1" s="1"/>
  <c r="H767" i="1"/>
  <c r="B767" i="5" s="1"/>
  <c r="E768" i="1" l="1"/>
  <c r="F768" i="1" l="1"/>
  <c r="G768" i="1"/>
  <c r="P768" i="1" s="1"/>
  <c r="K768" i="1" l="1"/>
  <c r="I768" i="1" s="1"/>
  <c r="H768" i="1"/>
  <c r="B768" i="5" s="1"/>
  <c r="E769" i="1" l="1"/>
  <c r="F769" i="1" l="1"/>
  <c r="G769" i="1"/>
  <c r="P769" i="1" s="1"/>
  <c r="K769" i="1" l="1"/>
  <c r="I769" i="1" s="1"/>
  <c r="H769" i="1"/>
  <c r="B769" i="5" s="1"/>
  <c r="E770" i="1" l="1"/>
  <c r="F770" i="1" l="1"/>
  <c r="G770" i="1"/>
  <c r="P770" i="1" s="1"/>
  <c r="K770" i="1" l="1"/>
  <c r="I770" i="1" s="1"/>
  <c r="H770" i="1"/>
  <c r="B770" i="5" s="1"/>
  <c r="E771" i="1" l="1"/>
  <c r="F771" i="1" l="1"/>
  <c r="G771" i="1"/>
  <c r="P771" i="1" s="1"/>
  <c r="K771" i="1" l="1"/>
  <c r="I771" i="1" s="1"/>
  <c r="H771" i="1"/>
  <c r="B771" i="5" s="1"/>
  <c r="E772" i="1" l="1"/>
  <c r="F772" i="1" l="1"/>
  <c r="G772" i="1"/>
  <c r="P772" i="1" s="1"/>
  <c r="K772" i="1" l="1"/>
  <c r="I772" i="1" s="1"/>
  <c r="H772" i="1"/>
  <c r="B772" i="5" s="1"/>
  <c r="E773" i="1" l="1"/>
  <c r="F773" i="1" l="1"/>
  <c r="G773" i="1"/>
  <c r="P773" i="1" s="1"/>
  <c r="K773" i="1" l="1"/>
  <c r="I773" i="1" s="1"/>
  <c r="H773" i="1"/>
  <c r="B773" i="5" s="1"/>
  <c r="E774" i="1" l="1"/>
  <c r="F774" i="1" l="1"/>
  <c r="G774" i="1"/>
  <c r="P774" i="1" s="1"/>
  <c r="K774" i="1" l="1"/>
  <c r="I774" i="1" s="1"/>
  <c r="H774" i="1"/>
  <c r="B774" i="5" s="1"/>
  <c r="E775" i="1" l="1"/>
  <c r="F775" i="1" l="1"/>
  <c r="G775" i="1"/>
  <c r="P775" i="1" s="1"/>
  <c r="K775" i="1" l="1"/>
  <c r="I775" i="1" s="1"/>
  <c r="H775" i="1"/>
  <c r="B775" i="5" s="1"/>
  <c r="E776" i="1" l="1"/>
  <c r="F776" i="1" l="1"/>
  <c r="G776" i="1"/>
  <c r="P776" i="1" s="1"/>
  <c r="K776" i="1" l="1"/>
  <c r="I776" i="1" s="1"/>
  <c r="H776" i="1"/>
  <c r="B776" i="5" s="1"/>
  <c r="E777" i="1" l="1"/>
  <c r="F777" i="1" l="1"/>
  <c r="G777" i="1"/>
  <c r="P777" i="1" s="1"/>
  <c r="K777" i="1" l="1"/>
  <c r="I777" i="1" s="1"/>
  <c r="H777" i="1"/>
  <c r="B777" i="5" s="1"/>
  <c r="E778" i="1" l="1"/>
  <c r="F778" i="1" l="1"/>
  <c r="G778" i="1"/>
  <c r="P778" i="1" s="1"/>
  <c r="K778" i="1" l="1"/>
  <c r="I778" i="1" s="1"/>
  <c r="H778" i="1"/>
  <c r="B778" i="5" s="1"/>
  <c r="E779" i="1" l="1"/>
  <c r="F779" i="1" l="1"/>
  <c r="G779" i="1"/>
  <c r="P779" i="1" s="1"/>
  <c r="K779" i="1" l="1"/>
  <c r="I779" i="1" s="1"/>
  <c r="H779" i="1"/>
  <c r="B779" i="5" s="1"/>
  <c r="E780" i="1" l="1"/>
  <c r="F780" i="1" l="1"/>
  <c r="G780" i="1"/>
  <c r="P780" i="1" s="1"/>
  <c r="K780" i="1" l="1"/>
  <c r="I780" i="1" s="1"/>
  <c r="H780" i="1"/>
  <c r="B780" i="5" s="1"/>
  <c r="E781" i="1" l="1"/>
  <c r="F781" i="1" l="1"/>
  <c r="G781" i="1"/>
  <c r="P781" i="1" s="1"/>
  <c r="K781" i="1" l="1"/>
  <c r="I781" i="1" s="1"/>
  <c r="H781" i="1"/>
  <c r="B781" i="5" s="1"/>
  <c r="E782" i="1" l="1"/>
  <c r="F782" i="1" l="1"/>
  <c r="G782" i="1"/>
  <c r="P782" i="1" s="1"/>
  <c r="K782" i="1" l="1"/>
  <c r="I782" i="1" s="1"/>
  <c r="H782" i="1"/>
  <c r="B782" i="5" s="1"/>
  <c r="E783" i="1" l="1"/>
  <c r="F783" i="1" l="1"/>
  <c r="G783" i="1"/>
  <c r="P783" i="1" s="1"/>
  <c r="K783" i="1" l="1"/>
  <c r="I783" i="1" s="1"/>
  <c r="H783" i="1"/>
  <c r="B783" i="5" s="1"/>
  <c r="E784" i="1" l="1"/>
  <c r="F784" i="1" l="1"/>
  <c r="G784" i="1"/>
  <c r="P784" i="1" s="1"/>
  <c r="K784" i="1" l="1"/>
  <c r="I784" i="1" s="1"/>
  <c r="H784" i="1"/>
  <c r="B784" i="5" s="1"/>
  <c r="E785" i="1" l="1"/>
  <c r="F785" i="1" l="1"/>
  <c r="G785" i="1"/>
  <c r="P785" i="1" s="1"/>
  <c r="K785" i="1" l="1"/>
  <c r="I785" i="1" s="1"/>
  <c r="H785" i="1"/>
  <c r="B785" i="5" s="1"/>
  <c r="E786" i="1" l="1"/>
  <c r="F786" i="1" l="1"/>
  <c r="G786" i="1"/>
  <c r="P786" i="1" s="1"/>
  <c r="K786" i="1" l="1"/>
  <c r="I786" i="1" s="1"/>
  <c r="H786" i="1"/>
  <c r="B786" i="5" s="1"/>
  <c r="E787" i="1" l="1"/>
  <c r="F787" i="1" l="1"/>
  <c r="G787" i="1"/>
  <c r="P787" i="1" s="1"/>
  <c r="K787" i="1" l="1"/>
  <c r="I787" i="1" s="1"/>
  <c r="H787" i="1"/>
  <c r="B787" i="5" s="1"/>
  <c r="E788" i="1" l="1"/>
  <c r="F788" i="1" l="1"/>
  <c r="G788" i="1"/>
  <c r="P788" i="1" s="1"/>
  <c r="K788" i="1" l="1"/>
  <c r="I788" i="1" s="1"/>
  <c r="H788" i="1"/>
  <c r="B788" i="5" s="1"/>
  <c r="E789" i="1" l="1"/>
  <c r="F789" i="1" l="1"/>
  <c r="G789" i="1"/>
  <c r="P789" i="1" s="1"/>
  <c r="K789" i="1" l="1"/>
  <c r="I789" i="1" s="1"/>
  <c r="H789" i="1"/>
  <c r="B789" i="5" s="1"/>
  <c r="E790" i="1" l="1"/>
  <c r="F790" i="1" l="1"/>
  <c r="G790" i="1"/>
  <c r="P790" i="1" s="1"/>
  <c r="K790" i="1" l="1"/>
  <c r="I790" i="1" s="1"/>
  <c r="H790" i="1"/>
  <c r="B790" i="5" s="1"/>
  <c r="E791" i="1" l="1"/>
  <c r="F791" i="1" l="1"/>
  <c r="G791" i="1"/>
  <c r="P791" i="1" s="1"/>
  <c r="K791" i="1" l="1"/>
  <c r="I791" i="1" s="1"/>
  <c r="H791" i="1"/>
  <c r="B791" i="5" s="1"/>
  <c r="E792" i="1" l="1"/>
  <c r="F792" i="1" l="1"/>
  <c r="G792" i="1"/>
  <c r="P792" i="1" s="1"/>
  <c r="K792" i="1" l="1"/>
  <c r="I792" i="1" s="1"/>
  <c r="H792" i="1"/>
  <c r="B792" i="5" s="1"/>
  <c r="E793" i="1" l="1"/>
  <c r="F793" i="1" l="1"/>
  <c r="G793" i="1"/>
  <c r="P793" i="1" s="1"/>
  <c r="K793" i="1" l="1"/>
  <c r="I793" i="1" s="1"/>
  <c r="H793" i="1"/>
  <c r="B793" i="5" s="1"/>
  <c r="E794" i="1" l="1"/>
  <c r="F794" i="1" l="1"/>
  <c r="G794" i="1"/>
  <c r="P794" i="1" s="1"/>
  <c r="K794" i="1" l="1"/>
  <c r="I794" i="1" s="1"/>
  <c r="H794" i="1"/>
  <c r="B794" i="5" s="1"/>
  <c r="E795" i="1" l="1"/>
  <c r="F795" i="1" l="1"/>
  <c r="G795" i="1"/>
  <c r="P795" i="1" s="1"/>
  <c r="K795" i="1" l="1"/>
  <c r="I795" i="1" s="1"/>
  <c r="H795" i="1"/>
  <c r="B795" i="5" s="1"/>
  <c r="E796" i="1" l="1"/>
  <c r="F796" i="1" l="1"/>
  <c r="G796" i="1"/>
  <c r="P796" i="1" s="1"/>
  <c r="K796" i="1" l="1"/>
  <c r="I796" i="1" s="1"/>
  <c r="H796" i="1"/>
  <c r="B796" i="5" s="1"/>
  <c r="E797" i="1" l="1"/>
  <c r="F797" i="1" l="1"/>
  <c r="G797" i="1"/>
  <c r="P797" i="1" s="1"/>
  <c r="K797" i="1" l="1"/>
  <c r="I797" i="1" s="1"/>
  <c r="H797" i="1"/>
  <c r="B797" i="5" s="1"/>
  <c r="E798" i="1" l="1"/>
  <c r="F798" i="1" l="1"/>
  <c r="G798" i="1"/>
  <c r="P798" i="1" s="1"/>
  <c r="K798" i="1" l="1"/>
  <c r="I798" i="1" s="1"/>
  <c r="H798" i="1"/>
  <c r="B798" i="5" s="1"/>
  <c r="E799" i="1" l="1"/>
  <c r="F799" i="1" l="1"/>
  <c r="G799" i="1"/>
  <c r="P799" i="1" s="1"/>
  <c r="K799" i="1" l="1"/>
  <c r="I799" i="1" s="1"/>
  <c r="H799" i="1"/>
  <c r="B799" i="5" s="1"/>
  <c r="E800" i="1" l="1"/>
  <c r="F800" i="1" l="1"/>
  <c r="G800" i="1"/>
  <c r="P800" i="1" s="1"/>
  <c r="K800" i="1" l="1"/>
  <c r="I800" i="1" s="1"/>
  <c r="H800" i="1"/>
  <c r="B800" i="5" s="1"/>
  <c r="E801" i="1" l="1"/>
  <c r="F801" i="1" l="1"/>
  <c r="G801" i="1"/>
  <c r="P801" i="1" s="1"/>
  <c r="K801" i="1" l="1"/>
  <c r="I801" i="1" s="1"/>
  <c r="H801" i="1"/>
  <c r="B801" i="5" s="1"/>
  <c r="E802" i="1" l="1"/>
  <c r="F802" i="1" l="1"/>
  <c r="G802" i="1"/>
  <c r="P802" i="1" s="1"/>
  <c r="K802" i="1" l="1"/>
  <c r="I802" i="1" s="1"/>
  <c r="H802" i="1"/>
  <c r="B802" i="5" s="1"/>
  <c r="E803" i="1" l="1"/>
  <c r="F803" i="1" l="1"/>
  <c r="G803" i="1"/>
  <c r="P803" i="1" s="1"/>
  <c r="K803" i="1" l="1"/>
  <c r="I803" i="1" s="1"/>
  <c r="H803" i="1"/>
  <c r="B803" i="5" s="1"/>
  <c r="E804" i="1" l="1"/>
  <c r="F804" i="1" l="1"/>
  <c r="G804" i="1"/>
  <c r="P804" i="1" s="1"/>
  <c r="K804" i="1" l="1"/>
  <c r="I804" i="1" s="1"/>
  <c r="H804" i="1"/>
  <c r="B804" i="5" s="1"/>
  <c r="E805" i="1" l="1"/>
  <c r="F805" i="1" l="1"/>
  <c r="G805" i="1"/>
  <c r="P805" i="1" s="1"/>
  <c r="K805" i="1" l="1"/>
  <c r="I805" i="1" s="1"/>
  <c r="H805" i="1"/>
  <c r="B805" i="5" s="1"/>
  <c r="E806" i="1" l="1"/>
  <c r="F806" i="1" l="1"/>
  <c r="G806" i="1"/>
  <c r="P806" i="1" s="1"/>
  <c r="K806" i="1" l="1"/>
  <c r="I806" i="1" s="1"/>
  <c r="H806" i="1"/>
  <c r="B806" i="5" s="1"/>
  <c r="E807" i="1" l="1"/>
  <c r="F807" i="1" l="1"/>
  <c r="G807" i="1"/>
  <c r="P807" i="1" s="1"/>
  <c r="K807" i="1" l="1"/>
  <c r="I807" i="1" s="1"/>
  <c r="H807" i="1"/>
  <c r="B807" i="5" s="1"/>
  <c r="E808" i="1" l="1"/>
  <c r="F808" i="1" l="1"/>
  <c r="G808" i="1"/>
  <c r="P808" i="1" s="1"/>
  <c r="K808" i="1" l="1"/>
  <c r="I808" i="1" s="1"/>
  <c r="H808" i="1"/>
  <c r="B808" i="5" s="1"/>
  <c r="E809" i="1" l="1"/>
  <c r="F809" i="1" l="1"/>
  <c r="G809" i="1"/>
  <c r="P809" i="1" s="1"/>
  <c r="K809" i="1" l="1"/>
  <c r="I809" i="1" s="1"/>
  <c r="H809" i="1"/>
  <c r="B809" i="5" s="1"/>
  <c r="E810" i="1" l="1"/>
  <c r="F810" i="1" l="1"/>
  <c r="G810" i="1"/>
  <c r="P810" i="1" s="1"/>
  <c r="K810" i="1" l="1"/>
  <c r="I810" i="1" s="1"/>
  <c r="H810" i="1"/>
  <c r="B810" i="5" s="1"/>
  <c r="E811" i="1" l="1"/>
  <c r="F811" i="1" l="1"/>
  <c r="G811" i="1"/>
  <c r="P811" i="1" s="1"/>
  <c r="K811" i="1" l="1"/>
  <c r="I811" i="1" s="1"/>
  <c r="H811" i="1"/>
  <c r="B811" i="5" s="1"/>
  <c r="E812" i="1" l="1"/>
  <c r="F812" i="1" l="1"/>
  <c r="G812" i="1"/>
  <c r="P812" i="1" s="1"/>
  <c r="K812" i="1" l="1"/>
  <c r="I812" i="1" s="1"/>
  <c r="H812" i="1"/>
  <c r="B812" i="5" s="1"/>
  <c r="E813" i="1" l="1"/>
  <c r="F813" i="1" l="1"/>
  <c r="G813" i="1"/>
  <c r="P813" i="1" s="1"/>
  <c r="K813" i="1" l="1"/>
  <c r="I813" i="1" s="1"/>
  <c r="H813" i="1"/>
  <c r="B813" i="5" s="1"/>
  <c r="E814" i="1" l="1"/>
  <c r="F814" i="1" l="1"/>
  <c r="G814" i="1"/>
  <c r="P814" i="1" s="1"/>
  <c r="K814" i="1" l="1"/>
  <c r="I814" i="1" s="1"/>
  <c r="H814" i="1"/>
  <c r="B814" i="5" s="1"/>
  <c r="E815" i="1" l="1"/>
  <c r="F815" i="1" l="1"/>
  <c r="G815" i="1"/>
  <c r="P815" i="1" s="1"/>
  <c r="K815" i="1" l="1"/>
  <c r="I815" i="1" s="1"/>
  <c r="H815" i="1"/>
  <c r="B815" i="5" s="1"/>
  <c r="E816" i="1" l="1"/>
  <c r="F816" i="1" l="1"/>
  <c r="G816" i="1"/>
  <c r="P816" i="1" s="1"/>
  <c r="K816" i="1" l="1"/>
  <c r="I816" i="1" s="1"/>
  <c r="H816" i="1"/>
  <c r="B816" i="5" s="1"/>
  <c r="E817" i="1" l="1"/>
  <c r="F817" i="1" l="1"/>
  <c r="G817" i="1"/>
  <c r="P817" i="1" s="1"/>
  <c r="K817" i="1" l="1"/>
  <c r="I817" i="1" s="1"/>
  <c r="H817" i="1"/>
  <c r="B817" i="5" s="1"/>
  <c r="E818" i="1" l="1"/>
  <c r="F818" i="1" l="1"/>
  <c r="G818" i="1"/>
  <c r="P818" i="1" s="1"/>
  <c r="K818" i="1" l="1"/>
  <c r="I818" i="1" s="1"/>
  <c r="H818" i="1"/>
  <c r="B818" i="5" s="1"/>
  <c r="E819" i="1" l="1"/>
  <c r="F819" i="1" l="1"/>
  <c r="G819" i="1"/>
  <c r="P819" i="1" s="1"/>
  <c r="K819" i="1" l="1"/>
  <c r="I819" i="1" s="1"/>
  <c r="H819" i="1"/>
  <c r="B819" i="5" s="1"/>
  <c r="E820" i="1" l="1"/>
  <c r="F820" i="1" l="1"/>
  <c r="G820" i="1"/>
  <c r="P820" i="1" s="1"/>
  <c r="K820" i="1" l="1"/>
  <c r="I820" i="1" s="1"/>
  <c r="H820" i="1"/>
  <c r="B820" i="5" s="1"/>
  <c r="E821" i="1" l="1"/>
  <c r="F821" i="1" l="1"/>
  <c r="G821" i="1"/>
  <c r="P821" i="1" s="1"/>
  <c r="K821" i="1" l="1"/>
  <c r="I821" i="1" s="1"/>
  <c r="H821" i="1"/>
  <c r="B821" i="5" s="1"/>
  <c r="E822" i="1" l="1"/>
  <c r="F822" i="1" l="1"/>
  <c r="G822" i="1"/>
  <c r="P822" i="1" s="1"/>
  <c r="K822" i="1" l="1"/>
  <c r="I822" i="1" s="1"/>
  <c r="H822" i="1"/>
  <c r="B822" i="5" s="1"/>
  <c r="E823" i="1" l="1"/>
  <c r="F823" i="1" l="1"/>
  <c r="G823" i="1"/>
  <c r="P823" i="1" s="1"/>
  <c r="K823" i="1" l="1"/>
  <c r="I823" i="1" s="1"/>
  <c r="H823" i="1"/>
  <c r="B823" i="5" s="1"/>
  <c r="E824" i="1" l="1"/>
  <c r="F824" i="1" l="1"/>
  <c r="G824" i="1"/>
  <c r="P824" i="1" s="1"/>
  <c r="K824" i="1" l="1"/>
  <c r="I824" i="1" s="1"/>
  <c r="H824" i="1"/>
  <c r="B824" i="5" s="1"/>
  <c r="E825" i="1" l="1"/>
  <c r="F825" i="1" l="1"/>
  <c r="G825" i="1"/>
  <c r="P825" i="1" s="1"/>
  <c r="K825" i="1" l="1"/>
  <c r="I825" i="1" s="1"/>
  <c r="H825" i="1"/>
  <c r="B825" i="5" s="1"/>
  <c r="E826" i="1" l="1"/>
  <c r="F826" i="1" l="1"/>
  <c r="G826" i="1"/>
  <c r="P826" i="1" s="1"/>
  <c r="K826" i="1" l="1"/>
  <c r="I826" i="1" s="1"/>
  <c r="H826" i="1"/>
  <c r="B826" i="5" s="1"/>
  <c r="E827" i="1" l="1"/>
  <c r="F827" i="1" l="1"/>
  <c r="G827" i="1"/>
  <c r="P827" i="1" s="1"/>
  <c r="K827" i="1" l="1"/>
  <c r="I827" i="1" s="1"/>
  <c r="H827" i="1"/>
  <c r="B827" i="5" s="1"/>
  <c r="E828" i="1" l="1"/>
  <c r="F828" i="1" l="1"/>
  <c r="G828" i="1"/>
  <c r="P828" i="1" s="1"/>
  <c r="K828" i="1" l="1"/>
  <c r="I828" i="1" s="1"/>
  <c r="H828" i="1"/>
  <c r="B828" i="5" s="1"/>
  <c r="E829" i="1" l="1"/>
  <c r="F829" i="1" l="1"/>
  <c r="G829" i="1"/>
  <c r="P829" i="1" s="1"/>
  <c r="K829" i="1" l="1"/>
  <c r="I829" i="1" s="1"/>
  <c r="H829" i="1"/>
  <c r="B829" i="5" s="1"/>
  <c r="E830" i="1" l="1"/>
  <c r="F830" i="1" l="1"/>
  <c r="G830" i="1"/>
  <c r="P830" i="1" s="1"/>
  <c r="K830" i="1" l="1"/>
  <c r="I830" i="1" s="1"/>
  <c r="H830" i="1"/>
  <c r="B830" i="5" s="1"/>
  <c r="E831" i="1" l="1"/>
  <c r="F831" i="1" l="1"/>
  <c r="G831" i="1"/>
  <c r="P831" i="1" s="1"/>
  <c r="K831" i="1" l="1"/>
  <c r="I831" i="1" s="1"/>
  <c r="H831" i="1"/>
  <c r="B831" i="5" s="1"/>
  <c r="E832" i="1" l="1"/>
  <c r="F832" i="1" l="1"/>
  <c r="G832" i="1"/>
  <c r="P832" i="1" s="1"/>
  <c r="K832" i="1" l="1"/>
  <c r="I832" i="1" s="1"/>
  <c r="H832" i="1"/>
  <c r="B832" i="5" s="1"/>
  <c r="E833" i="1" l="1"/>
  <c r="F833" i="1" l="1"/>
  <c r="G833" i="1"/>
  <c r="P833" i="1" s="1"/>
  <c r="K833" i="1" l="1"/>
  <c r="I833" i="1" s="1"/>
  <c r="H833" i="1"/>
  <c r="B833" i="5" s="1"/>
  <c r="E834" i="1" l="1"/>
  <c r="F834" i="1" l="1"/>
  <c r="G834" i="1"/>
  <c r="P834" i="1" s="1"/>
  <c r="K834" i="1" l="1"/>
  <c r="I834" i="1" s="1"/>
  <c r="H834" i="1"/>
  <c r="B834" i="5" s="1"/>
  <c r="E835" i="1" l="1"/>
  <c r="F835" i="1" l="1"/>
  <c r="G835" i="1"/>
  <c r="P835" i="1" s="1"/>
  <c r="K835" i="1" l="1"/>
  <c r="I835" i="1" s="1"/>
  <c r="H835" i="1"/>
  <c r="B835" i="5" s="1"/>
  <c r="E836" i="1" l="1"/>
  <c r="F836" i="1" l="1"/>
  <c r="G836" i="1"/>
  <c r="P836" i="1" s="1"/>
  <c r="K836" i="1" l="1"/>
  <c r="I836" i="1" s="1"/>
  <c r="H836" i="1"/>
  <c r="B836" i="5" s="1"/>
  <c r="E837" i="1" l="1"/>
  <c r="F837" i="1" l="1"/>
  <c r="G837" i="1"/>
  <c r="P837" i="1" s="1"/>
  <c r="K837" i="1" l="1"/>
  <c r="I837" i="1" s="1"/>
  <c r="H837" i="1"/>
  <c r="B837" i="5" s="1"/>
  <c r="E838" i="1" l="1"/>
  <c r="F838" i="1" l="1"/>
  <c r="G838" i="1"/>
  <c r="P838" i="1" s="1"/>
  <c r="K838" i="1" l="1"/>
  <c r="I838" i="1" s="1"/>
  <c r="H838" i="1"/>
  <c r="B838" i="5" s="1"/>
  <c r="E839" i="1" l="1"/>
  <c r="F839" i="1" l="1"/>
  <c r="G839" i="1"/>
  <c r="P839" i="1" s="1"/>
  <c r="K839" i="1" l="1"/>
  <c r="I839" i="1" s="1"/>
  <c r="H839" i="1"/>
  <c r="B839" i="5" s="1"/>
  <c r="E840" i="1" l="1"/>
  <c r="F840" i="1" l="1"/>
  <c r="G840" i="1"/>
  <c r="P840" i="1" s="1"/>
  <c r="K840" i="1" l="1"/>
  <c r="I840" i="1" s="1"/>
  <c r="H840" i="1"/>
  <c r="B840" i="5" s="1"/>
  <c r="E841" i="1" l="1"/>
  <c r="F841" i="1" l="1"/>
  <c r="G841" i="1"/>
  <c r="P841" i="1" s="1"/>
  <c r="K841" i="1" l="1"/>
  <c r="I841" i="1" s="1"/>
  <c r="H841" i="1"/>
  <c r="B841" i="5" s="1"/>
  <c r="E842" i="1" l="1"/>
  <c r="F842" i="1" l="1"/>
  <c r="G842" i="1"/>
  <c r="P842" i="1" s="1"/>
  <c r="K842" i="1" l="1"/>
  <c r="I842" i="1" s="1"/>
  <c r="H842" i="1"/>
  <c r="B842" i="5" s="1"/>
  <c r="E843" i="1" l="1"/>
  <c r="F843" i="1" l="1"/>
  <c r="G843" i="1"/>
  <c r="P843" i="1" s="1"/>
  <c r="K843" i="1" l="1"/>
  <c r="I843" i="1" s="1"/>
  <c r="H843" i="1"/>
  <c r="B843" i="5" s="1"/>
  <c r="E844" i="1" l="1"/>
  <c r="F844" i="1" l="1"/>
  <c r="G844" i="1"/>
  <c r="P844" i="1" s="1"/>
  <c r="K844" i="1" l="1"/>
  <c r="I844" i="1" s="1"/>
  <c r="H844" i="1"/>
  <c r="B844" i="5" s="1"/>
  <c r="E845" i="1" l="1"/>
  <c r="F845" i="1" l="1"/>
  <c r="G845" i="1"/>
  <c r="P845" i="1" s="1"/>
  <c r="K845" i="1" l="1"/>
  <c r="I845" i="1" s="1"/>
  <c r="H845" i="1"/>
  <c r="B845" i="5" s="1"/>
  <c r="E846" i="1" l="1"/>
  <c r="F846" i="1" l="1"/>
  <c r="G846" i="1"/>
  <c r="P846" i="1" s="1"/>
  <c r="K846" i="1" l="1"/>
  <c r="I846" i="1" s="1"/>
  <c r="H846" i="1"/>
  <c r="B846" i="5" s="1"/>
  <c r="E847" i="1" l="1"/>
  <c r="F847" i="1" l="1"/>
  <c r="G847" i="1"/>
  <c r="P847" i="1" s="1"/>
  <c r="K847" i="1" l="1"/>
  <c r="I847" i="1" s="1"/>
  <c r="H847" i="1"/>
  <c r="B847" i="5" s="1"/>
  <c r="E848" i="1" l="1"/>
  <c r="F848" i="1" l="1"/>
  <c r="G848" i="1"/>
  <c r="P848" i="1" s="1"/>
  <c r="K848" i="1" l="1"/>
  <c r="I848" i="1" s="1"/>
  <c r="H848" i="1"/>
  <c r="B848" i="5" s="1"/>
  <c r="E849" i="1" l="1"/>
  <c r="F849" i="1" l="1"/>
  <c r="G849" i="1"/>
  <c r="P849" i="1" s="1"/>
  <c r="K849" i="1" l="1"/>
  <c r="I849" i="1" s="1"/>
  <c r="H849" i="1"/>
  <c r="B849" i="5" s="1"/>
  <c r="E850" i="1" l="1"/>
  <c r="F850" i="1" l="1"/>
  <c r="G850" i="1"/>
  <c r="P850" i="1" s="1"/>
  <c r="K850" i="1" l="1"/>
  <c r="I850" i="1" s="1"/>
  <c r="H850" i="1"/>
  <c r="B850" i="5" s="1"/>
  <c r="E851" i="1" l="1"/>
  <c r="F851" i="1" l="1"/>
  <c r="G851" i="1"/>
  <c r="P851" i="1" s="1"/>
  <c r="K851" i="1" l="1"/>
  <c r="I851" i="1" s="1"/>
  <c r="H851" i="1"/>
  <c r="B851" i="5" s="1"/>
  <c r="E852" i="1" l="1"/>
  <c r="F852" i="1" l="1"/>
  <c r="G852" i="1"/>
  <c r="P852" i="1" s="1"/>
  <c r="K852" i="1" l="1"/>
  <c r="I852" i="1" s="1"/>
  <c r="H852" i="1"/>
  <c r="B852" i="5" s="1"/>
  <c r="E853" i="1" l="1"/>
  <c r="F853" i="1" l="1"/>
  <c r="G853" i="1"/>
  <c r="P853" i="1" s="1"/>
  <c r="K853" i="1" l="1"/>
  <c r="I853" i="1" s="1"/>
  <c r="H853" i="1"/>
  <c r="B853" i="5" s="1"/>
  <c r="E854" i="1" l="1"/>
  <c r="F854" i="1" l="1"/>
  <c r="G854" i="1"/>
  <c r="P854" i="1" s="1"/>
  <c r="K854" i="1" l="1"/>
  <c r="I854" i="1" s="1"/>
  <c r="H854" i="1"/>
  <c r="B854" i="5" s="1"/>
  <c r="E855" i="1" l="1"/>
  <c r="F855" i="1" l="1"/>
  <c r="G855" i="1"/>
  <c r="P855" i="1" s="1"/>
  <c r="K855" i="1" l="1"/>
  <c r="I855" i="1" s="1"/>
  <c r="H855" i="1"/>
  <c r="B855" i="5" s="1"/>
  <c r="E856" i="1" l="1"/>
  <c r="F856" i="1" l="1"/>
  <c r="G856" i="1"/>
  <c r="P856" i="1" s="1"/>
  <c r="K856" i="1" l="1"/>
  <c r="I856" i="1" s="1"/>
  <c r="H856" i="1"/>
  <c r="B856" i="5" s="1"/>
  <c r="E857" i="1" l="1"/>
  <c r="F857" i="1" l="1"/>
  <c r="G857" i="1"/>
  <c r="P857" i="1" s="1"/>
  <c r="K857" i="1" l="1"/>
  <c r="I857" i="1" s="1"/>
  <c r="H857" i="1"/>
  <c r="B857" i="5" s="1"/>
  <c r="E858" i="1" l="1"/>
  <c r="F858" i="1" l="1"/>
  <c r="G858" i="1"/>
  <c r="P858" i="1" s="1"/>
  <c r="K858" i="1" l="1"/>
  <c r="I858" i="1" s="1"/>
  <c r="H858" i="1"/>
  <c r="B858" i="5" s="1"/>
  <c r="E859" i="1" l="1"/>
  <c r="F859" i="1" l="1"/>
  <c r="G859" i="1"/>
  <c r="P859" i="1" s="1"/>
  <c r="K859" i="1" l="1"/>
  <c r="I859" i="1" s="1"/>
  <c r="H859" i="1"/>
  <c r="B859" i="5" s="1"/>
  <c r="E860" i="1" l="1"/>
  <c r="F860" i="1" l="1"/>
  <c r="G860" i="1"/>
  <c r="P860" i="1" s="1"/>
  <c r="K860" i="1" l="1"/>
  <c r="I860" i="1" s="1"/>
  <c r="H860" i="1"/>
  <c r="B860" i="5" s="1"/>
  <c r="E861" i="1" l="1"/>
  <c r="F861" i="1" l="1"/>
  <c r="G861" i="1"/>
  <c r="P861" i="1" s="1"/>
  <c r="K861" i="1" l="1"/>
  <c r="I861" i="1" s="1"/>
  <c r="H861" i="1"/>
  <c r="B861" i="5" s="1"/>
  <c r="E862" i="1" l="1"/>
  <c r="F862" i="1" l="1"/>
  <c r="G862" i="1"/>
  <c r="P862" i="1" s="1"/>
  <c r="K862" i="1" l="1"/>
  <c r="I862" i="1" s="1"/>
  <c r="H862" i="1"/>
  <c r="B862" i="5" s="1"/>
  <c r="E863" i="1" l="1"/>
  <c r="F863" i="1" l="1"/>
  <c r="G863" i="1"/>
  <c r="P863" i="1" s="1"/>
  <c r="K863" i="1" l="1"/>
  <c r="I863" i="1" s="1"/>
  <c r="H863" i="1"/>
  <c r="B863" i="5" s="1"/>
  <c r="E864" i="1" l="1"/>
  <c r="F864" i="1" l="1"/>
  <c r="G864" i="1"/>
  <c r="P864" i="1" s="1"/>
  <c r="K864" i="1" l="1"/>
  <c r="I864" i="1" s="1"/>
  <c r="H864" i="1"/>
  <c r="B864" i="5" s="1"/>
  <c r="E865" i="1" l="1"/>
  <c r="F865" i="1" l="1"/>
  <c r="G865" i="1"/>
  <c r="P865" i="1" s="1"/>
  <c r="K865" i="1" l="1"/>
  <c r="I865" i="1" s="1"/>
  <c r="H865" i="1"/>
  <c r="B865" i="5" s="1"/>
  <c r="E866" i="1" l="1"/>
  <c r="F866" i="1" l="1"/>
  <c r="G866" i="1"/>
  <c r="P866" i="1" s="1"/>
  <c r="K866" i="1" l="1"/>
  <c r="I866" i="1" s="1"/>
  <c r="H866" i="1"/>
  <c r="B866" i="5" s="1"/>
  <c r="E867" i="1" l="1"/>
  <c r="F867" i="1" l="1"/>
  <c r="G867" i="1"/>
  <c r="P867" i="1" s="1"/>
  <c r="K867" i="1" l="1"/>
  <c r="I867" i="1" s="1"/>
  <c r="H867" i="1"/>
  <c r="B867" i="5" s="1"/>
  <c r="E868" i="1" l="1"/>
  <c r="F868" i="1" l="1"/>
  <c r="G868" i="1"/>
  <c r="P868" i="1" s="1"/>
  <c r="K868" i="1" l="1"/>
  <c r="I868" i="1" s="1"/>
  <c r="H868" i="1"/>
  <c r="B868" i="5" s="1"/>
  <c r="E869" i="1" l="1"/>
  <c r="F869" i="1" l="1"/>
  <c r="G869" i="1"/>
  <c r="P869" i="1" s="1"/>
  <c r="K869" i="1" l="1"/>
  <c r="I869" i="1" s="1"/>
  <c r="H869" i="1"/>
  <c r="B869" i="5" s="1"/>
  <c r="E870" i="1" l="1"/>
  <c r="F870" i="1" l="1"/>
  <c r="G870" i="1"/>
  <c r="P870" i="1" s="1"/>
  <c r="K870" i="1" l="1"/>
  <c r="I870" i="1" s="1"/>
  <c r="H870" i="1"/>
  <c r="B870" i="5" s="1"/>
  <c r="E871" i="1" l="1"/>
  <c r="F871" i="1" l="1"/>
  <c r="G871" i="1"/>
  <c r="P871" i="1" s="1"/>
  <c r="K871" i="1" l="1"/>
  <c r="I871" i="1" s="1"/>
  <c r="H871" i="1"/>
  <c r="B871" i="5" s="1"/>
  <c r="E872" i="1" l="1"/>
  <c r="F872" i="1" l="1"/>
  <c r="G872" i="1"/>
  <c r="P872" i="1" s="1"/>
  <c r="K872" i="1" l="1"/>
  <c r="I872" i="1" s="1"/>
  <c r="H872" i="1"/>
  <c r="B872" i="5" s="1"/>
  <c r="E873" i="1" l="1"/>
  <c r="F873" i="1" l="1"/>
  <c r="G873" i="1"/>
  <c r="P873" i="1" s="1"/>
  <c r="K873" i="1" l="1"/>
  <c r="I873" i="1" s="1"/>
  <c r="H873" i="1"/>
  <c r="B873" i="5" s="1"/>
  <c r="E874" i="1" l="1"/>
  <c r="F874" i="1" l="1"/>
  <c r="G874" i="1"/>
  <c r="P874" i="1" s="1"/>
  <c r="K874" i="1" l="1"/>
  <c r="I874" i="1" s="1"/>
  <c r="H874" i="1"/>
  <c r="B874" i="5" s="1"/>
  <c r="E875" i="1" l="1"/>
  <c r="F875" i="1" l="1"/>
  <c r="G875" i="1"/>
  <c r="P875" i="1" s="1"/>
  <c r="K875" i="1" l="1"/>
  <c r="I875" i="1" s="1"/>
  <c r="H875" i="1"/>
  <c r="B875" i="5" s="1"/>
  <c r="E876" i="1" l="1"/>
  <c r="F876" i="1" l="1"/>
  <c r="G876" i="1"/>
  <c r="P876" i="1" s="1"/>
  <c r="K876" i="1" l="1"/>
  <c r="I876" i="1" s="1"/>
  <c r="H876" i="1"/>
  <c r="B876" i="5" s="1"/>
  <c r="E877" i="1" l="1"/>
  <c r="F877" i="1" l="1"/>
  <c r="G877" i="1"/>
  <c r="P877" i="1" s="1"/>
  <c r="K877" i="1" l="1"/>
  <c r="I877" i="1" s="1"/>
  <c r="H877" i="1"/>
  <c r="B877" i="5" s="1"/>
  <c r="E878" i="1" l="1"/>
  <c r="F878" i="1" l="1"/>
  <c r="G878" i="1"/>
  <c r="P878" i="1" s="1"/>
  <c r="K878" i="1" l="1"/>
  <c r="I878" i="1" s="1"/>
  <c r="H878" i="1"/>
  <c r="B878" i="5" s="1"/>
  <c r="E879" i="1" l="1"/>
  <c r="F879" i="1" l="1"/>
  <c r="G879" i="1"/>
  <c r="P879" i="1" s="1"/>
  <c r="K879" i="1" l="1"/>
  <c r="I879" i="1" s="1"/>
  <c r="H879" i="1"/>
  <c r="B879" i="5" s="1"/>
  <c r="E880" i="1" l="1"/>
  <c r="F880" i="1" l="1"/>
  <c r="G880" i="1"/>
  <c r="P880" i="1" s="1"/>
  <c r="K880" i="1" l="1"/>
  <c r="I880" i="1" s="1"/>
  <c r="H880" i="1"/>
  <c r="B880" i="5" s="1"/>
  <c r="E881" i="1" l="1"/>
  <c r="F881" i="1" l="1"/>
  <c r="G881" i="1"/>
  <c r="P881" i="1" s="1"/>
  <c r="K881" i="1" l="1"/>
  <c r="I881" i="1" s="1"/>
  <c r="H881" i="1"/>
  <c r="B881" i="5" s="1"/>
  <c r="E882" i="1" l="1"/>
  <c r="F882" i="1" l="1"/>
  <c r="G882" i="1"/>
  <c r="P882" i="1" s="1"/>
  <c r="K882" i="1" l="1"/>
  <c r="I882" i="1" s="1"/>
  <c r="H882" i="1"/>
  <c r="B882" i="5" s="1"/>
  <c r="E883" i="1" l="1"/>
  <c r="F883" i="1" l="1"/>
  <c r="G883" i="1"/>
  <c r="P883" i="1" s="1"/>
  <c r="K883" i="1" l="1"/>
  <c r="I883" i="1" s="1"/>
  <c r="H883" i="1"/>
  <c r="B883" i="5" s="1"/>
  <c r="E884" i="1" l="1"/>
  <c r="F884" i="1" l="1"/>
  <c r="G884" i="1"/>
  <c r="P884" i="1" s="1"/>
  <c r="K884" i="1" l="1"/>
  <c r="I884" i="1" s="1"/>
  <c r="H884" i="1"/>
  <c r="B884" i="5" s="1"/>
  <c r="E885" i="1" l="1"/>
  <c r="F885" i="1" l="1"/>
  <c r="G885" i="1"/>
  <c r="P885" i="1" s="1"/>
  <c r="K885" i="1" l="1"/>
  <c r="I885" i="1" s="1"/>
  <c r="H885" i="1"/>
  <c r="B885" i="5" s="1"/>
  <c r="E886" i="1" l="1"/>
  <c r="F886" i="1" l="1"/>
  <c r="G886" i="1"/>
  <c r="P886" i="1" s="1"/>
  <c r="K886" i="1" l="1"/>
  <c r="I886" i="1" s="1"/>
  <c r="H886" i="1"/>
  <c r="B886" i="5" s="1"/>
  <c r="E887" i="1" l="1"/>
  <c r="F887" i="1" l="1"/>
  <c r="G887" i="1"/>
  <c r="P887" i="1" s="1"/>
  <c r="K887" i="1" l="1"/>
  <c r="I887" i="1" s="1"/>
  <c r="H887" i="1"/>
  <c r="B887" i="5" s="1"/>
  <c r="E888" i="1" l="1"/>
  <c r="F888" i="1" l="1"/>
  <c r="G888" i="1"/>
  <c r="P888" i="1" s="1"/>
  <c r="K888" i="1" l="1"/>
  <c r="I888" i="1" s="1"/>
  <c r="H888" i="1"/>
  <c r="B888" i="5" s="1"/>
  <c r="E889" i="1" l="1"/>
  <c r="F889" i="1" l="1"/>
  <c r="G889" i="1"/>
  <c r="P889" i="1" s="1"/>
  <c r="K889" i="1" l="1"/>
  <c r="I889" i="1" s="1"/>
  <c r="H889" i="1"/>
  <c r="B889" i="5" s="1"/>
  <c r="E890" i="1" l="1"/>
  <c r="F890" i="1" l="1"/>
  <c r="G890" i="1"/>
  <c r="P890" i="1" s="1"/>
  <c r="K890" i="1" l="1"/>
  <c r="I890" i="1" s="1"/>
  <c r="H890" i="1"/>
  <c r="B890" i="5" s="1"/>
  <c r="E891" i="1" l="1"/>
  <c r="F891" i="1" l="1"/>
  <c r="G891" i="1"/>
  <c r="P891" i="1" s="1"/>
  <c r="K891" i="1" l="1"/>
  <c r="I891" i="1" s="1"/>
  <c r="H891" i="1"/>
  <c r="B891" i="5" s="1"/>
  <c r="E892" i="1" l="1"/>
  <c r="F892" i="1" l="1"/>
  <c r="G892" i="1"/>
  <c r="P892" i="1" s="1"/>
  <c r="K892" i="1" l="1"/>
  <c r="I892" i="1" s="1"/>
  <c r="H892" i="1"/>
  <c r="B892" i="5" s="1"/>
  <c r="E893" i="1" l="1"/>
  <c r="F893" i="1" l="1"/>
  <c r="G893" i="1"/>
  <c r="P893" i="1" s="1"/>
  <c r="K893" i="1" l="1"/>
  <c r="I893" i="1" s="1"/>
  <c r="H893" i="1"/>
  <c r="B893" i="5" s="1"/>
  <c r="E894" i="1" l="1"/>
  <c r="F894" i="1" l="1"/>
  <c r="G894" i="1"/>
  <c r="P894" i="1" s="1"/>
  <c r="K894" i="1" l="1"/>
  <c r="I894" i="1" s="1"/>
  <c r="H894" i="1"/>
  <c r="B894" i="5" s="1"/>
  <c r="E895" i="1" l="1"/>
  <c r="F895" i="1" l="1"/>
  <c r="G895" i="1"/>
  <c r="P895" i="1" s="1"/>
  <c r="K895" i="1" l="1"/>
  <c r="I895" i="1" s="1"/>
  <c r="H895" i="1"/>
  <c r="B895" i="5" s="1"/>
  <c r="E896" i="1" l="1"/>
  <c r="F896" i="1" l="1"/>
  <c r="G896" i="1"/>
  <c r="P896" i="1" s="1"/>
  <c r="K896" i="1" l="1"/>
  <c r="I896" i="1" s="1"/>
  <c r="H896" i="1"/>
  <c r="B896" i="5" s="1"/>
  <c r="E897" i="1" l="1"/>
  <c r="F897" i="1" l="1"/>
  <c r="G897" i="1"/>
  <c r="P897" i="1" s="1"/>
  <c r="K897" i="1" l="1"/>
  <c r="I897" i="1" s="1"/>
  <c r="H897" i="1"/>
  <c r="B897" i="5" s="1"/>
  <c r="E898" i="1" l="1"/>
  <c r="F898" i="1" l="1"/>
  <c r="G898" i="1"/>
  <c r="P898" i="1" s="1"/>
  <c r="K898" i="1" l="1"/>
  <c r="I898" i="1" s="1"/>
  <c r="H898" i="1"/>
  <c r="B898" i="5" s="1"/>
  <c r="E899" i="1" l="1"/>
  <c r="F899" i="1" l="1"/>
  <c r="G899" i="1"/>
  <c r="P899" i="1" s="1"/>
  <c r="K899" i="1" l="1"/>
  <c r="I899" i="1" s="1"/>
  <c r="H899" i="1"/>
  <c r="B899" i="5" s="1"/>
  <c r="E900" i="1" l="1"/>
  <c r="F900" i="1" l="1"/>
  <c r="G900" i="1"/>
  <c r="P900" i="1" s="1"/>
  <c r="K900" i="1" l="1"/>
  <c r="I900" i="1" s="1"/>
  <c r="H900" i="1"/>
  <c r="B900" i="5" s="1"/>
  <c r="E901" i="1" l="1"/>
  <c r="F901" i="1" l="1"/>
  <c r="G901" i="1"/>
  <c r="P901" i="1" s="1"/>
  <c r="K901" i="1" l="1"/>
  <c r="I901" i="1" s="1"/>
  <c r="H901" i="1"/>
  <c r="B901" i="5" s="1"/>
  <c r="E902" i="1" l="1"/>
  <c r="F902" i="1" l="1"/>
  <c r="G902" i="1"/>
  <c r="P902" i="1" s="1"/>
  <c r="K902" i="1" l="1"/>
  <c r="I902" i="1" s="1"/>
  <c r="H902" i="1"/>
  <c r="B902" i="5" s="1"/>
  <c r="E903" i="1" l="1"/>
  <c r="F903" i="1" l="1"/>
  <c r="G903" i="1"/>
  <c r="P903" i="1" s="1"/>
  <c r="K903" i="1" l="1"/>
  <c r="I903" i="1" s="1"/>
  <c r="H903" i="1"/>
  <c r="B903" i="5" s="1"/>
  <c r="E904" i="1" l="1"/>
  <c r="F904" i="1" l="1"/>
  <c r="G904" i="1"/>
  <c r="P904" i="1" s="1"/>
  <c r="K904" i="1" l="1"/>
  <c r="I904" i="1" s="1"/>
  <c r="H904" i="1"/>
  <c r="B904" i="5" s="1"/>
  <c r="E905" i="1" l="1"/>
  <c r="F905" i="1" l="1"/>
  <c r="G905" i="1"/>
  <c r="P905" i="1" s="1"/>
  <c r="K905" i="1" l="1"/>
  <c r="I905" i="1" s="1"/>
  <c r="H905" i="1"/>
  <c r="B905" i="5" s="1"/>
  <c r="E906" i="1" l="1"/>
  <c r="F906" i="1" l="1"/>
  <c r="G906" i="1"/>
  <c r="P906" i="1" s="1"/>
  <c r="K906" i="1" l="1"/>
  <c r="I906" i="1" s="1"/>
  <c r="H906" i="1"/>
  <c r="B906" i="5" s="1"/>
  <c r="E907" i="1" l="1"/>
  <c r="F907" i="1" l="1"/>
  <c r="G907" i="1"/>
  <c r="P907" i="1" s="1"/>
  <c r="K907" i="1" l="1"/>
  <c r="I907" i="1" s="1"/>
  <c r="H907" i="1"/>
  <c r="B907" i="5" s="1"/>
  <c r="E908" i="1" l="1"/>
  <c r="F908" i="1" l="1"/>
  <c r="G908" i="1"/>
  <c r="P908" i="1" s="1"/>
  <c r="K908" i="1" l="1"/>
  <c r="I908" i="1" s="1"/>
  <c r="H908" i="1"/>
  <c r="B908" i="5" s="1"/>
  <c r="E909" i="1" l="1"/>
  <c r="F909" i="1" l="1"/>
  <c r="G909" i="1"/>
  <c r="P909" i="1" s="1"/>
  <c r="K909" i="1" l="1"/>
  <c r="I909" i="1" s="1"/>
  <c r="H909" i="1"/>
  <c r="B909" i="5" s="1"/>
  <c r="E910" i="1" l="1"/>
  <c r="F910" i="1" l="1"/>
  <c r="G910" i="1"/>
  <c r="P910" i="1" s="1"/>
  <c r="K910" i="1" l="1"/>
  <c r="I910" i="1" s="1"/>
  <c r="H910" i="1"/>
  <c r="B910" i="5" s="1"/>
  <c r="E911" i="1" l="1"/>
  <c r="F911" i="1" l="1"/>
  <c r="G911" i="1"/>
  <c r="P911" i="1" s="1"/>
  <c r="K911" i="1" l="1"/>
  <c r="I911" i="1" s="1"/>
  <c r="H911" i="1"/>
  <c r="B911" i="5" s="1"/>
  <c r="E912" i="1" l="1"/>
  <c r="F912" i="1" l="1"/>
  <c r="G912" i="1"/>
  <c r="P912" i="1" s="1"/>
  <c r="K912" i="1" l="1"/>
  <c r="I912" i="1" s="1"/>
  <c r="H912" i="1"/>
  <c r="B912" i="5" s="1"/>
  <c r="E913" i="1" l="1"/>
  <c r="F913" i="1" l="1"/>
  <c r="G913" i="1"/>
  <c r="P913" i="1" s="1"/>
  <c r="K913" i="1" l="1"/>
  <c r="I913" i="1" s="1"/>
  <c r="H913" i="1"/>
  <c r="B913" i="5" s="1"/>
  <c r="E914" i="1" l="1"/>
  <c r="F914" i="1" l="1"/>
  <c r="G914" i="1"/>
  <c r="P914" i="1" s="1"/>
  <c r="K914" i="1" l="1"/>
  <c r="I914" i="1" s="1"/>
  <c r="H914" i="1"/>
  <c r="B914" i="5" s="1"/>
  <c r="E915" i="1" l="1"/>
  <c r="F915" i="1" l="1"/>
  <c r="G915" i="1"/>
  <c r="P915" i="1" s="1"/>
  <c r="K915" i="1" l="1"/>
  <c r="I915" i="1" s="1"/>
  <c r="H915" i="1"/>
  <c r="B915" i="5" s="1"/>
  <c r="E916" i="1" l="1"/>
  <c r="F916" i="1" l="1"/>
  <c r="G916" i="1"/>
  <c r="P916" i="1" s="1"/>
  <c r="K916" i="1" l="1"/>
  <c r="I916" i="1" s="1"/>
  <c r="H916" i="1"/>
  <c r="B916" i="5" s="1"/>
  <c r="E917" i="1" l="1"/>
  <c r="F917" i="1" l="1"/>
  <c r="G917" i="1"/>
  <c r="P917" i="1" s="1"/>
  <c r="K917" i="1" l="1"/>
  <c r="I917" i="1" s="1"/>
  <c r="H917" i="1"/>
  <c r="B917" i="5" s="1"/>
  <c r="E918" i="1" l="1"/>
  <c r="F918" i="1" l="1"/>
  <c r="G918" i="1"/>
  <c r="P918" i="1" s="1"/>
  <c r="K918" i="1" l="1"/>
  <c r="I918" i="1" s="1"/>
  <c r="H918" i="1"/>
  <c r="B918" i="5" s="1"/>
  <c r="E919" i="1" l="1"/>
  <c r="F919" i="1" l="1"/>
  <c r="G919" i="1"/>
  <c r="P919" i="1" s="1"/>
  <c r="K919" i="1" l="1"/>
  <c r="I919" i="1" s="1"/>
  <c r="H919" i="1"/>
  <c r="B919" i="5" s="1"/>
  <c r="E920" i="1" l="1"/>
  <c r="F920" i="1" l="1"/>
  <c r="G920" i="1"/>
  <c r="P920" i="1" s="1"/>
  <c r="K920" i="1" l="1"/>
  <c r="I920" i="1" s="1"/>
  <c r="H920" i="1"/>
  <c r="B920" i="5" s="1"/>
  <c r="E921" i="1" l="1"/>
  <c r="F921" i="1" l="1"/>
  <c r="G921" i="1"/>
  <c r="P921" i="1" s="1"/>
  <c r="K921" i="1" l="1"/>
  <c r="I921" i="1" s="1"/>
  <c r="H921" i="1"/>
  <c r="B921" i="5" s="1"/>
  <c r="E922" i="1" l="1"/>
  <c r="F922" i="1" l="1"/>
  <c r="G922" i="1"/>
  <c r="P922" i="1" s="1"/>
  <c r="K922" i="1" l="1"/>
  <c r="I922" i="1" s="1"/>
  <c r="H922" i="1"/>
  <c r="B922" i="5" s="1"/>
  <c r="E923" i="1" l="1"/>
  <c r="F923" i="1" l="1"/>
  <c r="G923" i="1"/>
  <c r="P923" i="1" s="1"/>
  <c r="K923" i="1" l="1"/>
  <c r="I923" i="1" s="1"/>
  <c r="H923" i="1"/>
  <c r="B923" i="5" s="1"/>
  <c r="E924" i="1" l="1"/>
  <c r="F924" i="1" l="1"/>
  <c r="G924" i="1"/>
  <c r="P924" i="1" s="1"/>
  <c r="K924" i="1" l="1"/>
  <c r="I924" i="1" s="1"/>
  <c r="H924" i="1"/>
  <c r="B924" i="5" s="1"/>
  <c r="E925" i="1" l="1"/>
  <c r="F925" i="1" l="1"/>
  <c r="G925" i="1"/>
  <c r="P925" i="1" s="1"/>
  <c r="K925" i="1" l="1"/>
  <c r="I925" i="1" s="1"/>
  <c r="H925" i="1"/>
  <c r="B925" i="5" s="1"/>
  <c r="E926" i="1" l="1"/>
  <c r="F926" i="1" l="1"/>
  <c r="G926" i="1"/>
  <c r="P926" i="1" s="1"/>
  <c r="K926" i="1" l="1"/>
  <c r="I926" i="1" s="1"/>
  <c r="H926" i="1"/>
  <c r="B926" i="5" s="1"/>
  <c r="E927" i="1" l="1"/>
  <c r="F927" i="1" l="1"/>
  <c r="G927" i="1"/>
  <c r="P927" i="1" s="1"/>
  <c r="K927" i="1" l="1"/>
  <c r="I927" i="1" s="1"/>
  <c r="H927" i="1"/>
  <c r="B927" i="5" s="1"/>
  <c r="E928" i="1" l="1"/>
  <c r="F928" i="1" l="1"/>
  <c r="G928" i="1"/>
  <c r="P928" i="1" s="1"/>
  <c r="K928" i="1" l="1"/>
  <c r="I928" i="1" s="1"/>
  <c r="H928" i="1"/>
  <c r="B928" i="5" s="1"/>
  <c r="E929" i="1" l="1"/>
  <c r="F929" i="1" l="1"/>
  <c r="G929" i="1"/>
  <c r="P929" i="1" s="1"/>
  <c r="K929" i="1" l="1"/>
  <c r="I929" i="1" s="1"/>
  <c r="H929" i="1"/>
  <c r="B929" i="5" s="1"/>
  <c r="E930" i="1" l="1"/>
  <c r="F930" i="1" l="1"/>
  <c r="G930" i="1"/>
  <c r="P930" i="1" s="1"/>
  <c r="K930" i="1" l="1"/>
  <c r="I930" i="1" s="1"/>
  <c r="H930" i="1"/>
  <c r="B930" i="5" s="1"/>
  <c r="E931" i="1" l="1"/>
  <c r="F931" i="1" l="1"/>
  <c r="G931" i="1"/>
  <c r="P931" i="1" s="1"/>
  <c r="K931" i="1" l="1"/>
  <c r="I931" i="1" s="1"/>
  <c r="H931" i="1"/>
  <c r="B931" i="5" s="1"/>
  <c r="E932" i="1" l="1"/>
  <c r="F932" i="1" l="1"/>
  <c r="G932" i="1"/>
  <c r="P932" i="1" s="1"/>
  <c r="K932" i="1" l="1"/>
  <c r="I932" i="1" s="1"/>
  <c r="H932" i="1"/>
  <c r="B932" i="5" s="1"/>
  <c r="E933" i="1" l="1"/>
  <c r="F933" i="1" l="1"/>
  <c r="G933" i="1"/>
  <c r="P933" i="1" s="1"/>
  <c r="K933" i="1" l="1"/>
  <c r="I933" i="1" s="1"/>
  <c r="H933" i="1"/>
  <c r="B933" i="5" s="1"/>
  <c r="E934" i="1" l="1"/>
  <c r="F934" i="1" l="1"/>
  <c r="G934" i="1"/>
  <c r="P934" i="1" s="1"/>
  <c r="K934" i="1" l="1"/>
  <c r="I934" i="1" s="1"/>
  <c r="H934" i="1"/>
  <c r="B934" i="5" s="1"/>
  <c r="E935" i="1" l="1"/>
  <c r="F935" i="1" l="1"/>
  <c r="G935" i="1"/>
  <c r="P935" i="1" s="1"/>
  <c r="K935" i="1" l="1"/>
  <c r="I935" i="1" s="1"/>
  <c r="H935" i="1"/>
  <c r="B935" i="5" s="1"/>
  <c r="E936" i="1" l="1"/>
  <c r="F936" i="1" l="1"/>
  <c r="G936" i="1"/>
  <c r="P936" i="1" s="1"/>
  <c r="K936" i="1" l="1"/>
  <c r="I936" i="1" s="1"/>
  <c r="H936" i="1"/>
  <c r="B936" i="5" s="1"/>
  <c r="E937" i="1" l="1"/>
  <c r="F937" i="1" l="1"/>
  <c r="G937" i="1"/>
  <c r="P937" i="1" s="1"/>
  <c r="K937" i="1" l="1"/>
  <c r="I937" i="1" s="1"/>
  <c r="H937" i="1"/>
  <c r="B937" i="5" s="1"/>
  <c r="E938" i="1" l="1"/>
  <c r="F938" i="1" l="1"/>
  <c r="G938" i="1"/>
  <c r="P938" i="1" s="1"/>
  <c r="K938" i="1" l="1"/>
  <c r="I938" i="1" s="1"/>
  <c r="H938" i="1"/>
  <c r="B938" i="5" s="1"/>
  <c r="E939" i="1" l="1"/>
  <c r="F939" i="1" l="1"/>
  <c r="G939" i="1"/>
  <c r="P939" i="1" s="1"/>
  <c r="K939" i="1" l="1"/>
  <c r="I939" i="1" s="1"/>
  <c r="H939" i="1"/>
  <c r="B939" i="5" s="1"/>
  <c r="E940" i="1" l="1"/>
  <c r="F940" i="1" l="1"/>
  <c r="G940" i="1"/>
  <c r="P940" i="1" s="1"/>
  <c r="K940" i="1" l="1"/>
  <c r="I940" i="1" s="1"/>
  <c r="H940" i="1"/>
  <c r="B940" i="5" s="1"/>
  <c r="E941" i="1" l="1"/>
  <c r="F941" i="1" l="1"/>
  <c r="G941" i="1"/>
  <c r="P941" i="1" s="1"/>
  <c r="K941" i="1" l="1"/>
  <c r="I941" i="1" s="1"/>
  <c r="H941" i="1"/>
  <c r="B941" i="5" s="1"/>
  <c r="E942" i="1" l="1"/>
  <c r="F942" i="1" l="1"/>
  <c r="G942" i="1"/>
  <c r="P942" i="1" s="1"/>
  <c r="K942" i="1" l="1"/>
  <c r="I942" i="1" s="1"/>
  <c r="H942" i="1"/>
  <c r="B942" i="5" s="1"/>
  <c r="E943" i="1" l="1"/>
  <c r="F943" i="1" l="1"/>
  <c r="G943" i="1"/>
  <c r="P943" i="1" s="1"/>
  <c r="K943" i="1" l="1"/>
  <c r="I943" i="1" s="1"/>
  <c r="H943" i="1"/>
  <c r="B943" i="5" s="1"/>
  <c r="E944" i="1" l="1"/>
  <c r="F944" i="1" l="1"/>
  <c r="G944" i="1"/>
  <c r="P944" i="1" s="1"/>
  <c r="K944" i="1" l="1"/>
  <c r="I944" i="1" s="1"/>
  <c r="H944" i="1"/>
  <c r="B944" i="5" s="1"/>
  <c r="E945" i="1" l="1"/>
  <c r="F945" i="1" l="1"/>
  <c r="G945" i="1"/>
  <c r="P945" i="1" s="1"/>
  <c r="K945" i="1" l="1"/>
  <c r="I945" i="1" s="1"/>
  <c r="H945" i="1"/>
  <c r="B945" i="5" s="1"/>
  <c r="E946" i="1" l="1"/>
  <c r="F946" i="1" l="1"/>
  <c r="G946" i="1"/>
  <c r="P946" i="1" s="1"/>
  <c r="K946" i="1" l="1"/>
  <c r="I946" i="1" s="1"/>
  <c r="H946" i="1"/>
  <c r="B946" i="5" s="1"/>
  <c r="E947" i="1" l="1"/>
  <c r="F947" i="1" l="1"/>
  <c r="G947" i="1"/>
  <c r="P947" i="1" s="1"/>
  <c r="K947" i="1" l="1"/>
  <c r="I947" i="1" s="1"/>
  <c r="H947" i="1"/>
  <c r="B947" i="5" s="1"/>
  <c r="E948" i="1" l="1"/>
  <c r="F948" i="1" l="1"/>
  <c r="G948" i="1"/>
  <c r="P948" i="1" s="1"/>
  <c r="K948" i="1" l="1"/>
  <c r="I948" i="1" s="1"/>
  <c r="H948" i="1"/>
  <c r="B948" i="5" s="1"/>
  <c r="E949" i="1" l="1"/>
  <c r="F949" i="1" l="1"/>
  <c r="G949" i="1"/>
  <c r="P949" i="1" s="1"/>
  <c r="K949" i="1" l="1"/>
  <c r="I949" i="1" s="1"/>
  <c r="H949" i="1"/>
  <c r="B949" i="5" s="1"/>
  <c r="E950" i="1" l="1"/>
  <c r="F950" i="1" l="1"/>
  <c r="G950" i="1"/>
  <c r="P950" i="1" s="1"/>
  <c r="K950" i="1" l="1"/>
  <c r="I950" i="1" s="1"/>
  <c r="H950" i="1"/>
  <c r="B950" i="5" s="1"/>
  <c r="E951" i="1" l="1"/>
  <c r="F951" i="1" l="1"/>
  <c r="G951" i="1"/>
  <c r="P951" i="1" s="1"/>
  <c r="K951" i="1" l="1"/>
  <c r="I951" i="1" s="1"/>
  <c r="H951" i="1"/>
  <c r="B951" i="5" s="1"/>
  <c r="E952" i="1" l="1"/>
  <c r="F952" i="1" l="1"/>
  <c r="G952" i="1"/>
  <c r="P952" i="1" s="1"/>
  <c r="K952" i="1" l="1"/>
  <c r="I952" i="1" s="1"/>
  <c r="H952" i="1"/>
  <c r="B952" i="5" s="1"/>
  <c r="E953" i="1" l="1"/>
  <c r="F953" i="1" l="1"/>
  <c r="G953" i="1"/>
  <c r="P953" i="1" s="1"/>
  <c r="K953" i="1" l="1"/>
  <c r="I953" i="1" s="1"/>
  <c r="H953" i="1"/>
  <c r="B953" i="5" s="1"/>
  <c r="E954" i="1" l="1"/>
  <c r="F954" i="1" l="1"/>
  <c r="G954" i="1"/>
  <c r="P954" i="1" s="1"/>
  <c r="K954" i="1" l="1"/>
  <c r="I954" i="1" s="1"/>
  <c r="H954" i="1"/>
  <c r="B954" i="5" s="1"/>
  <c r="E955" i="1" l="1"/>
  <c r="F955" i="1" l="1"/>
  <c r="G955" i="1"/>
  <c r="P955" i="1" s="1"/>
  <c r="K955" i="1" l="1"/>
  <c r="I955" i="1" s="1"/>
  <c r="H955" i="1"/>
  <c r="B955" i="5" s="1"/>
  <c r="E956" i="1" l="1"/>
  <c r="F956" i="1" l="1"/>
  <c r="G956" i="1"/>
  <c r="P956" i="1" s="1"/>
  <c r="K956" i="1" l="1"/>
  <c r="I956" i="1" s="1"/>
  <c r="H956" i="1"/>
  <c r="B956" i="5" s="1"/>
  <c r="E957" i="1" l="1"/>
  <c r="F957" i="1" l="1"/>
  <c r="G957" i="1"/>
  <c r="P957" i="1" s="1"/>
  <c r="K957" i="1" l="1"/>
  <c r="I957" i="1" s="1"/>
  <c r="H957" i="1"/>
  <c r="B957" i="5" s="1"/>
  <c r="E958" i="1" l="1"/>
  <c r="F958" i="1" l="1"/>
  <c r="G958" i="1"/>
  <c r="P958" i="1" s="1"/>
  <c r="K958" i="1" l="1"/>
  <c r="I958" i="1" s="1"/>
  <c r="H958" i="1"/>
  <c r="B958" i="5" s="1"/>
  <c r="E959" i="1" l="1"/>
  <c r="F959" i="1" l="1"/>
  <c r="G959" i="1"/>
  <c r="P959" i="1" s="1"/>
  <c r="K959" i="1" l="1"/>
  <c r="I959" i="1" s="1"/>
  <c r="H959" i="1"/>
  <c r="B959" i="5" s="1"/>
  <c r="E960" i="1" l="1"/>
  <c r="F960" i="1" l="1"/>
  <c r="G960" i="1"/>
  <c r="P960" i="1" s="1"/>
  <c r="K960" i="1" l="1"/>
  <c r="I960" i="1" s="1"/>
  <c r="H960" i="1"/>
  <c r="B960" i="5" s="1"/>
  <c r="E961" i="1" l="1"/>
  <c r="F961" i="1" l="1"/>
  <c r="G961" i="1"/>
  <c r="P961" i="1" s="1"/>
  <c r="K961" i="1" l="1"/>
  <c r="I961" i="1" s="1"/>
  <c r="H961" i="1"/>
  <c r="B961" i="5" s="1"/>
  <c r="E962" i="1" l="1"/>
  <c r="F962" i="1" l="1"/>
  <c r="G962" i="1"/>
  <c r="P962" i="1" s="1"/>
  <c r="K962" i="1" l="1"/>
  <c r="I962" i="1" s="1"/>
  <c r="H962" i="1"/>
  <c r="B962" i="5" s="1"/>
  <c r="E963" i="1" l="1"/>
  <c r="F963" i="1" l="1"/>
  <c r="G963" i="1"/>
  <c r="P963" i="1" s="1"/>
  <c r="K963" i="1" l="1"/>
  <c r="I963" i="1" s="1"/>
  <c r="H963" i="1"/>
  <c r="B963" i="5" s="1"/>
  <c r="E964" i="1" l="1"/>
  <c r="F964" i="1" l="1"/>
  <c r="G964" i="1"/>
  <c r="P964" i="1" s="1"/>
  <c r="K964" i="1" l="1"/>
  <c r="I964" i="1" s="1"/>
  <c r="H964" i="1"/>
  <c r="B964" i="5" s="1"/>
  <c r="E965" i="1" l="1"/>
  <c r="F965" i="1" l="1"/>
  <c r="G965" i="1"/>
  <c r="P965" i="1" s="1"/>
  <c r="K965" i="1" l="1"/>
  <c r="I965" i="1" s="1"/>
  <c r="H965" i="1"/>
  <c r="B965" i="5" s="1"/>
  <c r="E966" i="1" l="1"/>
  <c r="F966" i="1" l="1"/>
  <c r="G966" i="1"/>
  <c r="P966" i="1" s="1"/>
  <c r="K966" i="1" l="1"/>
  <c r="I966" i="1" s="1"/>
  <c r="H966" i="1"/>
  <c r="B966" i="5" s="1"/>
  <c r="E967" i="1" l="1"/>
  <c r="F967" i="1" l="1"/>
  <c r="G967" i="1"/>
  <c r="P967" i="1" s="1"/>
  <c r="K967" i="1" l="1"/>
  <c r="I967" i="1" s="1"/>
  <c r="H967" i="1"/>
  <c r="B967" i="5" s="1"/>
  <c r="E968" i="1" l="1"/>
  <c r="F968" i="1" l="1"/>
  <c r="G968" i="1"/>
  <c r="P968" i="1" s="1"/>
  <c r="K968" i="1" l="1"/>
  <c r="I968" i="1" s="1"/>
  <c r="H968" i="1"/>
  <c r="B968" i="5" s="1"/>
  <c r="E969" i="1" l="1"/>
  <c r="F969" i="1" l="1"/>
  <c r="G969" i="1"/>
  <c r="P969" i="1" s="1"/>
  <c r="K969" i="1" l="1"/>
  <c r="I969" i="1" s="1"/>
  <c r="H969" i="1"/>
  <c r="B969" i="5" s="1"/>
  <c r="E970" i="1" l="1"/>
  <c r="F970" i="1" l="1"/>
  <c r="G970" i="1"/>
  <c r="P970" i="1" s="1"/>
  <c r="K970" i="1" l="1"/>
  <c r="I970" i="1" s="1"/>
  <c r="H970" i="1"/>
  <c r="B970" i="5" s="1"/>
  <c r="E971" i="1" l="1"/>
  <c r="F971" i="1" l="1"/>
  <c r="G971" i="1"/>
  <c r="P971" i="1" s="1"/>
  <c r="K971" i="1" l="1"/>
  <c r="I971" i="1" s="1"/>
  <c r="H971" i="1"/>
  <c r="B971" i="5" s="1"/>
  <c r="E972" i="1" l="1"/>
  <c r="F972" i="1" l="1"/>
  <c r="G972" i="1"/>
  <c r="P972" i="1" s="1"/>
  <c r="K972" i="1" l="1"/>
  <c r="I972" i="1" s="1"/>
  <c r="H972" i="1"/>
  <c r="B972" i="5" s="1"/>
  <c r="E973" i="1" l="1"/>
  <c r="F973" i="1" l="1"/>
  <c r="G973" i="1"/>
  <c r="P973" i="1" s="1"/>
  <c r="K973" i="1" l="1"/>
  <c r="I973" i="1" s="1"/>
  <c r="H973" i="1"/>
  <c r="B973" i="5" s="1"/>
  <c r="E974" i="1" l="1"/>
  <c r="F974" i="1" l="1"/>
  <c r="G974" i="1"/>
  <c r="P974" i="1" s="1"/>
  <c r="K974" i="1" l="1"/>
  <c r="I974" i="1" s="1"/>
  <c r="H974" i="1"/>
  <c r="B974" i="5" s="1"/>
  <c r="E975" i="1" l="1"/>
  <c r="F975" i="1" l="1"/>
  <c r="G975" i="1"/>
  <c r="P975" i="1" s="1"/>
  <c r="K975" i="1" l="1"/>
  <c r="I975" i="1" s="1"/>
  <c r="H975" i="1"/>
  <c r="B975" i="5" s="1"/>
  <c r="E976" i="1" l="1"/>
  <c r="F976" i="1" l="1"/>
  <c r="G976" i="1"/>
  <c r="P976" i="1" s="1"/>
  <c r="K976" i="1" l="1"/>
  <c r="I976" i="1" s="1"/>
  <c r="H976" i="1"/>
  <c r="B976" i="5" s="1"/>
  <c r="E977" i="1" l="1"/>
  <c r="F977" i="1" l="1"/>
  <c r="G977" i="1"/>
  <c r="P977" i="1" s="1"/>
  <c r="K977" i="1" l="1"/>
  <c r="I977" i="1" s="1"/>
  <c r="H977" i="1"/>
  <c r="B977" i="5" s="1"/>
  <c r="E978" i="1" l="1"/>
  <c r="F978" i="1" l="1"/>
  <c r="G978" i="1"/>
  <c r="P978" i="1" s="1"/>
  <c r="K978" i="1" l="1"/>
  <c r="I978" i="1" s="1"/>
  <c r="H978" i="1"/>
  <c r="B978" i="5" s="1"/>
  <c r="E979" i="1" l="1"/>
  <c r="F979" i="1" l="1"/>
  <c r="G979" i="1"/>
  <c r="P979" i="1" s="1"/>
  <c r="K979" i="1" l="1"/>
  <c r="I979" i="1" s="1"/>
  <c r="H979" i="1"/>
  <c r="B979" i="5" s="1"/>
  <c r="E980" i="1" l="1"/>
  <c r="F980" i="1" l="1"/>
  <c r="G980" i="1"/>
  <c r="P980" i="1" s="1"/>
  <c r="K980" i="1" l="1"/>
  <c r="I980" i="1" s="1"/>
  <c r="H980" i="1"/>
  <c r="B980" i="5" s="1"/>
  <c r="E981" i="1" l="1"/>
  <c r="F981" i="1" l="1"/>
  <c r="G981" i="1"/>
  <c r="P981" i="1" s="1"/>
  <c r="K981" i="1" l="1"/>
  <c r="I981" i="1" s="1"/>
  <c r="H981" i="1"/>
  <c r="B981" i="5" s="1"/>
  <c r="E982" i="1" l="1"/>
  <c r="F982" i="1" l="1"/>
  <c r="G982" i="1"/>
  <c r="P982" i="1" s="1"/>
  <c r="K982" i="1" l="1"/>
  <c r="I982" i="1" s="1"/>
  <c r="H982" i="1"/>
  <c r="B982" i="5" s="1"/>
  <c r="E983" i="1" l="1"/>
  <c r="F983" i="1" l="1"/>
  <c r="G983" i="1"/>
  <c r="P983" i="1" s="1"/>
  <c r="K983" i="1" l="1"/>
  <c r="I983" i="1" s="1"/>
  <c r="H983" i="1"/>
  <c r="B983" i="5" s="1"/>
  <c r="E984" i="1" l="1"/>
  <c r="F984" i="1" l="1"/>
  <c r="G984" i="1"/>
  <c r="P984" i="1" s="1"/>
  <c r="K984" i="1" l="1"/>
  <c r="I984" i="1" s="1"/>
  <c r="H984" i="1"/>
  <c r="B984" i="5" s="1"/>
  <c r="E985" i="1" l="1"/>
  <c r="F985" i="1" l="1"/>
  <c r="G985" i="1"/>
  <c r="P985" i="1" s="1"/>
  <c r="K985" i="1" l="1"/>
  <c r="I985" i="1" s="1"/>
  <c r="H985" i="1"/>
  <c r="B985" i="5" s="1"/>
  <c r="E986" i="1" l="1"/>
  <c r="F986" i="1" l="1"/>
  <c r="G986" i="1"/>
  <c r="P986" i="1" s="1"/>
  <c r="K986" i="1" l="1"/>
  <c r="I986" i="1" s="1"/>
  <c r="H986" i="1"/>
  <c r="B986" i="5" s="1"/>
  <c r="E987" i="1" l="1"/>
  <c r="F987" i="1" l="1"/>
  <c r="G987" i="1"/>
  <c r="P987" i="1" s="1"/>
  <c r="K987" i="1" l="1"/>
  <c r="I987" i="1" s="1"/>
  <c r="H987" i="1"/>
  <c r="B987" i="5" s="1"/>
  <c r="E988" i="1" l="1"/>
  <c r="F988" i="1" l="1"/>
  <c r="G988" i="1"/>
  <c r="P988" i="1" s="1"/>
  <c r="K988" i="1" l="1"/>
  <c r="I988" i="1" s="1"/>
  <c r="H988" i="1"/>
  <c r="B988" i="5" s="1"/>
  <c r="E989" i="1" l="1"/>
  <c r="F989" i="1" l="1"/>
  <c r="G989" i="1"/>
  <c r="P989" i="1" s="1"/>
  <c r="K989" i="1" l="1"/>
  <c r="I989" i="1" s="1"/>
  <c r="H989" i="1"/>
  <c r="B989" i="5" s="1"/>
  <c r="E990" i="1" l="1"/>
  <c r="F990" i="1" l="1"/>
  <c r="G990" i="1"/>
  <c r="P990" i="1" s="1"/>
  <c r="K990" i="1" l="1"/>
  <c r="I990" i="1" s="1"/>
  <c r="H990" i="1"/>
  <c r="B990" i="5" s="1"/>
  <c r="E991" i="1" l="1"/>
  <c r="F991" i="1" l="1"/>
  <c r="G991" i="1"/>
  <c r="P991" i="1" s="1"/>
  <c r="K991" i="1" l="1"/>
  <c r="I991" i="1" s="1"/>
  <c r="H991" i="1"/>
  <c r="B991" i="5" s="1"/>
  <c r="E992" i="1" l="1"/>
  <c r="F992" i="1" l="1"/>
  <c r="G992" i="1"/>
  <c r="P992" i="1" s="1"/>
  <c r="K992" i="1" l="1"/>
  <c r="I992" i="1" s="1"/>
  <c r="H992" i="1"/>
  <c r="B992" i="5" s="1"/>
  <c r="E993" i="1" l="1"/>
  <c r="F993" i="1" l="1"/>
  <c r="G993" i="1"/>
  <c r="P993" i="1" s="1"/>
  <c r="K993" i="1" l="1"/>
  <c r="I993" i="1" s="1"/>
  <c r="H993" i="1"/>
  <c r="B993" i="5" s="1"/>
  <c r="E994" i="1" l="1"/>
  <c r="F994" i="1" l="1"/>
  <c r="G994" i="1"/>
  <c r="P994" i="1" s="1"/>
  <c r="K994" i="1" l="1"/>
  <c r="I994" i="1" s="1"/>
  <c r="H994" i="1"/>
  <c r="B994" i="5" s="1"/>
  <c r="E995" i="1" l="1"/>
  <c r="F995" i="1" l="1"/>
  <c r="G995" i="1"/>
  <c r="P995" i="1" s="1"/>
  <c r="K995" i="1" l="1"/>
  <c r="I995" i="1" s="1"/>
  <c r="H995" i="1"/>
  <c r="B995" i="5" s="1"/>
  <c r="E996" i="1" l="1"/>
  <c r="F996" i="1" l="1"/>
  <c r="G996" i="1"/>
  <c r="P996" i="1" s="1"/>
  <c r="K996" i="1" l="1"/>
  <c r="I996" i="1" s="1"/>
  <c r="H996" i="1"/>
  <c r="B996" i="5" s="1"/>
  <c r="E997" i="1" l="1"/>
  <c r="F997" i="1" l="1"/>
  <c r="G997" i="1"/>
  <c r="P997" i="1" s="1"/>
  <c r="K997" i="1" l="1"/>
  <c r="I997" i="1" s="1"/>
  <c r="H997" i="1"/>
  <c r="B997" i="5" s="1"/>
  <c r="E998" i="1" l="1"/>
  <c r="F998" i="1" l="1"/>
  <c r="G998" i="1"/>
  <c r="P998" i="1" s="1"/>
  <c r="K998" i="1" l="1"/>
  <c r="I998" i="1" s="1"/>
  <c r="H998" i="1"/>
  <c r="B998" i="5" s="1"/>
  <c r="E999" i="1" l="1"/>
  <c r="F999" i="1" l="1"/>
  <c r="G999" i="1"/>
  <c r="P999" i="1" s="1"/>
  <c r="K999" i="1" l="1"/>
  <c r="I999" i="1" s="1"/>
  <c r="H999" i="1"/>
  <c r="B999" i="5" s="1"/>
  <c r="E1000" i="1" l="1"/>
  <c r="F1000" i="1" l="1"/>
  <c r="G1000" i="1"/>
  <c r="P1000" i="1" s="1"/>
  <c r="K1000" i="1" l="1"/>
  <c r="I1000" i="1" s="1"/>
  <c r="H1000" i="1"/>
  <c r="B1000" i="5" s="1"/>
  <c r="E1001" i="1" l="1"/>
  <c r="F1001" i="1" l="1"/>
  <c r="G1001" i="1"/>
  <c r="P1001" i="1" s="1"/>
  <c r="K1001" i="1" l="1"/>
  <c r="I1001" i="1" s="1"/>
  <c r="H1001" i="1"/>
  <c r="B1001" i="5" s="1"/>
  <c r="E1002" i="1" l="1"/>
  <c r="F1002" i="1" l="1"/>
  <c r="G1002" i="1"/>
  <c r="P1002" i="1" s="1"/>
  <c r="K1002" i="1" l="1"/>
  <c r="I1002" i="1" s="1"/>
  <c r="H1002" i="1"/>
  <c r="B1002" i="5" s="1"/>
  <c r="E1003" i="1" l="1"/>
  <c r="F1003" i="1" l="1"/>
  <c r="G1003" i="1"/>
  <c r="P1003" i="1" s="1"/>
  <c r="K1003" i="1" l="1"/>
  <c r="I1003" i="1" s="1"/>
  <c r="H1003" i="1"/>
  <c r="B1003" i="5" s="1"/>
  <c r="E1004" i="1" l="1"/>
  <c r="F1004" i="1" l="1"/>
  <c r="G1004" i="1"/>
  <c r="P1004" i="1" s="1"/>
  <c r="K1004" i="1" l="1"/>
  <c r="I1004" i="1" s="1"/>
  <c r="H1004" i="1"/>
  <c r="B1004" i="5" s="1"/>
  <c r="E1005" i="1" l="1"/>
  <c r="F1005" i="1" l="1"/>
  <c r="G1005" i="1"/>
  <c r="P1005" i="1" s="1"/>
  <c r="K1005" i="1" l="1"/>
  <c r="I1005" i="1" s="1"/>
  <c r="H1005" i="1"/>
  <c r="B1005" i="5" s="1"/>
  <c r="E1006" i="1" l="1"/>
  <c r="F1006" i="1" l="1"/>
  <c r="G1006" i="1"/>
  <c r="P1006" i="1" s="1"/>
  <c r="K1006" i="1" l="1"/>
  <c r="I1006" i="1" s="1"/>
  <c r="H1006" i="1"/>
  <c r="B1006" i="5" s="1"/>
  <c r="E1007" i="1" l="1"/>
  <c r="F1007" i="1" l="1"/>
  <c r="G1007" i="1"/>
  <c r="P1007" i="1" s="1"/>
  <c r="K1007" i="1" l="1"/>
  <c r="I1007" i="1" s="1"/>
  <c r="H1007" i="1"/>
  <c r="B1007" i="5" s="1"/>
  <c r="E1008" i="1" l="1"/>
  <c r="F1008" i="1" l="1"/>
  <c r="G1008" i="1"/>
  <c r="P1008" i="1" s="1"/>
  <c r="K1008" i="1" l="1"/>
  <c r="I1008" i="1" s="1"/>
  <c r="H1008" i="1"/>
  <c r="B1008" i="5" s="1"/>
  <c r="E1009" i="1" l="1"/>
  <c r="F1009" i="1" l="1"/>
  <c r="G1009" i="1"/>
  <c r="P1009" i="1" s="1"/>
  <c r="K1009" i="1" l="1"/>
  <c r="I1009" i="1" s="1"/>
  <c r="H1009" i="1"/>
  <c r="B1009" i="5" s="1"/>
  <c r="E1010" i="1" l="1"/>
  <c r="F1010" i="1" l="1"/>
  <c r="G1010" i="1"/>
  <c r="P1010" i="1" s="1"/>
  <c r="K1010" i="1" l="1"/>
  <c r="I1010" i="1" s="1"/>
  <c r="H1010" i="1"/>
  <c r="B1010" i="5" s="1"/>
  <c r="E1011" i="1" l="1"/>
  <c r="F1011" i="1" l="1"/>
  <c r="G1011" i="1"/>
  <c r="P1011" i="1" s="1"/>
  <c r="K1011" i="1" l="1"/>
  <c r="I1011" i="1" s="1"/>
  <c r="H1011" i="1"/>
  <c r="B1011" i="5" s="1"/>
  <c r="E1012" i="1" l="1"/>
  <c r="F1012" i="1" l="1"/>
  <c r="G1012" i="1"/>
  <c r="P1012" i="1" s="1"/>
  <c r="K1012" i="1" l="1"/>
  <c r="I1012" i="1" s="1"/>
  <c r="H1012" i="1"/>
  <c r="B1012" i="5" s="1"/>
  <c r="E1013" i="1" l="1"/>
  <c r="F1013" i="1" l="1"/>
  <c r="G1013" i="1"/>
  <c r="P1013" i="1" s="1"/>
  <c r="K1013" i="1" l="1"/>
  <c r="I1013" i="1" s="1"/>
  <c r="H1013" i="1"/>
  <c r="B1013" i="5" s="1"/>
  <c r="E1014" i="1" l="1"/>
  <c r="F1014" i="1" l="1"/>
  <c r="G1014" i="1"/>
  <c r="P1014" i="1" s="1"/>
  <c r="K1014" i="1" l="1"/>
  <c r="I1014" i="1" s="1"/>
  <c r="H1014" i="1"/>
  <c r="B1014" i="5" s="1"/>
  <c r="E1015" i="1" l="1"/>
  <c r="F1015" i="1" l="1"/>
  <c r="G1015" i="1"/>
  <c r="P1015" i="1" s="1"/>
  <c r="K1015" i="1" l="1"/>
  <c r="I1015" i="1" s="1"/>
  <c r="H1015" i="1"/>
  <c r="B1015" i="5" s="1"/>
  <c r="E1016" i="1" l="1"/>
  <c r="F1016" i="1" l="1"/>
  <c r="G1016" i="1"/>
  <c r="P1016" i="1" s="1"/>
  <c r="K1016" i="1" l="1"/>
  <c r="I1016" i="1" s="1"/>
  <c r="H1016" i="1"/>
  <c r="B1016" i="5" s="1"/>
  <c r="E1017" i="1" l="1"/>
  <c r="F1017" i="1" l="1"/>
  <c r="G1017" i="1"/>
  <c r="P1017" i="1" s="1"/>
  <c r="K1017" i="1" l="1"/>
  <c r="I1017" i="1" s="1"/>
  <c r="H1017" i="1"/>
  <c r="B1017" i="5" s="1"/>
  <c r="E1018" i="1" l="1"/>
  <c r="F1018" i="1" l="1"/>
  <c r="G1018" i="1"/>
  <c r="P1018" i="1" s="1"/>
  <c r="K1018" i="1" l="1"/>
  <c r="I1018" i="1" s="1"/>
  <c r="H1018" i="1"/>
  <c r="B1018" i="5" s="1"/>
  <c r="E1019" i="1" l="1"/>
  <c r="F1019" i="1" l="1"/>
  <c r="G1019" i="1"/>
  <c r="P1019" i="1" s="1"/>
  <c r="K1019" i="1" l="1"/>
  <c r="I1019" i="1" s="1"/>
  <c r="H1019" i="1"/>
  <c r="B1019" i="5" s="1"/>
  <c r="E1020" i="1" l="1"/>
  <c r="F1020" i="1" l="1"/>
  <c r="G1020" i="1"/>
  <c r="P1020" i="1" s="1"/>
  <c r="K1020" i="1" l="1"/>
  <c r="I1020" i="1" s="1"/>
  <c r="H1020" i="1"/>
  <c r="B1020" i="5" s="1"/>
  <c r="E1021" i="1" l="1"/>
  <c r="F1021" i="1" l="1"/>
  <c r="G1021" i="1"/>
  <c r="P1021" i="1" s="1"/>
  <c r="K1021" i="1" l="1"/>
  <c r="I1021" i="1" s="1"/>
  <c r="H1021" i="1"/>
  <c r="B1021" i="5" s="1"/>
  <c r="E1022" i="1" l="1"/>
  <c r="F1022" i="1" l="1"/>
  <c r="G1022" i="1"/>
  <c r="P1022" i="1" s="1"/>
  <c r="K1022" i="1" l="1"/>
  <c r="I1022" i="1" s="1"/>
  <c r="H1022" i="1"/>
  <c r="B1022" i="5" s="1"/>
  <c r="E1023" i="1" l="1"/>
  <c r="F1023" i="1" l="1"/>
  <c r="G1023" i="1"/>
  <c r="P1023" i="1" s="1"/>
  <c r="K1023" i="1" l="1"/>
  <c r="I1023" i="1" s="1"/>
  <c r="H1023" i="1"/>
  <c r="B1023" i="5" s="1"/>
  <c r="E1024" i="1" l="1"/>
  <c r="F1024" i="1" l="1"/>
  <c r="G1024" i="1"/>
  <c r="P1024" i="1" s="1"/>
  <c r="K1024" i="1" l="1"/>
  <c r="I1024" i="1" s="1"/>
  <c r="H1024" i="1"/>
  <c r="B1024" i="5" s="1"/>
  <c r="E1025" i="1" l="1"/>
  <c r="F1025" i="1" l="1"/>
  <c r="G1025" i="1"/>
  <c r="P1025" i="1" s="1"/>
  <c r="K1025" i="1" l="1"/>
  <c r="I1025" i="1" s="1"/>
  <c r="H1025" i="1"/>
  <c r="B1025" i="5" s="1"/>
  <c r="E1026" i="1" l="1"/>
  <c r="F1026" i="1" l="1"/>
  <c r="G1026" i="1"/>
  <c r="P1026" i="1" s="1"/>
  <c r="K1026" i="1" l="1"/>
  <c r="I1026" i="1" s="1"/>
  <c r="H1026" i="1"/>
  <c r="B1026" i="5" s="1"/>
  <c r="E1027" i="1" l="1"/>
  <c r="F1027" i="1" l="1"/>
  <c r="G1027" i="1"/>
  <c r="P1027" i="1" s="1"/>
  <c r="K1027" i="1" l="1"/>
  <c r="I1027" i="1" s="1"/>
  <c r="H1027" i="1"/>
  <c r="B1027" i="5" s="1"/>
  <c r="E1028" i="1" l="1"/>
  <c r="F1028" i="1" l="1"/>
  <c r="G1028" i="1"/>
  <c r="P1028" i="1" s="1"/>
  <c r="K1028" i="1" l="1"/>
  <c r="I1028" i="1" s="1"/>
  <c r="H1028" i="1"/>
  <c r="B1028" i="5" s="1"/>
  <c r="E1029" i="1" l="1"/>
  <c r="F1029" i="1" l="1"/>
  <c r="G1029" i="1"/>
  <c r="P1029" i="1" s="1"/>
  <c r="K1029" i="1" l="1"/>
  <c r="I1029" i="1" s="1"/>
  <c r="H1029" i="1"/>
  <c r="B1029" i="5" s="1"/>
  <c r="E1030" i="1" l="1"/>
  <c r="F1030" i="1" l="1"/>
  <c r="G1030" i="1"/>
  <c r="P1030" i="1" s="1"/>
  <c r="K1030" i="1" l="1"/>
  <c r="I1030" i="1" s="1"/>
  <c r="H1030" i="1"/>
  <c r="B1030" i="5" s="1"/>
  <c r="E1031" i="1" l="1"/>
  <c r="F1031" i="1" l="1"/>
  <c r="G1031" i="1"/>
  <c r="P1031" i="1" s="1"/>
  <c r="K1031" i="1" l="1"/>
  <c r="I1031" i="1" s="1"/>
  <c r="H1031" i="1"/>
  <c r="B1031" i="5" s="1"/>
  <c r="E1032" i="1" l="1"/>
  <c r="F1032" i="1" l="1"/>
  <c r="G1032" i="1"/>
  <c r="P1032" i="1" s="1"/>
  <c r="K1032" i="1" l="1"/>
  <c r="I1032" i="1" s="1"/>
  <c r="H1032" i="1"/>
  <c r="B1032" i="5" s="1"/>
  <c r="E1033" i="1" l="1"/>
  <c r="F1033" i="1" l="1"/>
  <c r="G1033" i="1"/>
  <c r="P1033" i="1" s="1"/>
  <c r="K1033" i="1" l="1"/>
  <c r="I1033" i="1" s="1"/>
  <c r="H1033" i="1"/>
  <c r="B1033" i="5" s="1"/>
  <c r="E1034" i="1" l="1"/>
  <c r="F1034" i="1" l="1"/>
  <c r="G1034" i="1"/>
  <c r="P1034" i="1" s="1"/>
  <c r="K1034" i="1" l="1"/>
  <c r="I1034" i="1" s="1"/>
  <c r="H1034" i="1"/>
  <c r="B1034" i="5" s="1"/>
  <c r="E1035" i="1" l="1"/>
  <c r="F1035" i="1" l="1"/>
  <c r="G1035" i="1"/>
  <c r="P1035" i="1" s="1"/>
  <c r="K1035" i="1" l="1"/>
  <c r="I1035" i="1" s="1"/>
  <c r="H1035" i="1"/>
  <c r="B1035" i="5" s="1"/>
  <c r="E1036" i="1" l="1"/>
  <c r="F1036" i="1" l="1"/>
  <c r="G1036" i="1"/>
  <c r="P1036" i="1" s="1"/>
  <c r="K1036" i="1" l="1"/>
  <c r="I1036" i="1" s="1"/>
  <c r="H1036" i="1"/>
  <c r="B1036" i="5" s="1"/>
  <c r="E1037" i="1" l="1"/>
  <c r="F1037" i="1" l="1"/>
  <c r="G1037" i="1"/>
  <c r="P1037" i="1" s="1"/>
  <c r="K1037" i="1" l="1"/>
  <c r="I1037" i="1" s="1"/>
  <c r="H1037" i="1"/>
  <c r="B1037" i="5" s="1"/>
  <c r="E1038" i="1" l="1"/>
  <c r="F1038" i="1" l="1"/>
  <c r="G1038" i="1"/>
  <c r="P1038" i="1" s="1"/>
  <c r="K1038" i="1" l="1"/>
  <c r="I1038" i="1" s="1"/>
  <c r="H1038" i="1"/>
  <c r="B1038" i="5" s="1"/>
  <c r="E1039" i="1" l="1"/>
  <c r="F1039" i="1" l="1"/>
  <c r="G1039" i="1"/>
  <c r="P1039" i="1" s="1"/>
  <c r="K1039" i="1" l="1"/>
  <c r="I1039" i="1" s="1"/>
  <c r="H1039" i="1"/>
  <c r="B1039" i="5" s="1"/>
  <c r="E1040" i="1" l="1"/>
  <c r="F1040" i="1" l="1"/>
  <c r="G1040" i="1"/>
  <c r="P1040" i="1" s="1"/>
  <c r="K1040" i="1" l="1"/>
  <c r="I1040" i="1" s="1"/>
  <c r="H1040" i="1"/>
  <c r="B1040" i="5" s="1"/>
  <c r="E1041" i="1" l="1"/>
  <c r="F1041" i="1" l="1"/>
  <c r="G1041" i="1"/>
  <c r="P1041" i="1" s="1"/>
  <c r="K1041" i="1" l="1"/>
  <c r="I1041" i="1" s="1"/>
  <c r="H1041" i="1"/>
  <c r="B1041" i="5" s="1"/>
  <c r="J758" i="1" l="1"/>
  <c r="E1042" i="1"/>
  <c r="F1042" i="1" l="1"/>
  <c r="G1042" i="1"/>
  <c r="P1042" i="1" s="1"/>
  <c r="K1042" i="1" l="1"/>
  <c r="I1042" i="1" s="1"/>
  <c r="H1042" i="1"/>
  <c r="B1042" i="5" s="1"/>
  <c r="E1043" i="1" l="1"/>
  <c r="F1043" i="1" l="1"/>
  <c r="G1043" i="1"/>
  <c r="P1043" i="1" s="1"/>
  <c r="K1043" i="1" l="1"/>
  <c r="I1043" i="1" s="1"/>
  <c r="H1043" i="1"/>
  <c r="B1043" i="5" s="1"/>
  <c r="E1044" i="1" l="1"/>
  <c r="F1044" i="1" l="1"/>
  <c r="G1044" i="1"/>
  <c r="P1044" i="1" s="1"/>
  <c r="K1044" i="1" l="1"/>
  <c r="I1044" i="1" s="1"/>
  <c r="H1044" i="1"/>
  <c r="B1044" i="5" s="1"/>
  <c r="E1045" i="1" l="1"/>
  <c r="F1045" i="1" l="1"/>
  <c r="G1045" i="1"/>
  <c r="P1045" i="1" s="1"/>
  <c r="K1045" i="1" l="1"/>
  <c r="I1045" i="1" s="1"/>
  <c r="H1045" i="1"/>
  <c r="B1045" i="5" s="1"/>
  <c r="E1046" i="1" l="1"/>
  <c r="F1046" i="1" l="1"/>
  <c r="G1046" i="1"/>
  <c r="P1046" i="1" s="1"/>
  <c r="K1046" i="1" l="1"/>
  <c r="I1046" i="1" s="1"/>
  <c r="H1046" i="1"/>
  <c r="B1046" i="5" s="1"/>
  <c r="E1047" i="1" l="1"/>
  <c r="F1047" i="1" l="1"/>
  <c r="G1047" i="1"/>
  <c r="P1047" i="1" s="1"/>
  <c r="K1047" i="1" l="1"/>
  <c r="I1047" i="1" s="1"/>
  <c r="H1047" i="1"/>
  <c r="B1047" i="5" s="1"/>
  <c r="E1048" i="1" l="1"/>
  <c r="F1048" i="1" l="1"/>
  <c r="G1048" i="1"/>
  <c r="P1048" i="1" s="1"/>
  <c r="K1048" i="1" l="1"/>
  <c r="I1048" i="1" s="1"/>
  <c r="H1048" i="1"/>
  <c r="B1048" i="5" s="1"/>
  <c r="E1049" i="1" l="1"/>
  <c r="F1049" i="1" l="1"/>
  <c r="G1049" i="1"/>
  <c r="P1049" i="1" s="1"/>
  <c r="K1049" i="1" l="1"/>
  <c r="I1049" i="1" s="1"/>
  <c r="H1049" i="1"/>
  <c r="B1049" i="5" s="1"/>
  <c r="E1050" i="1" l="1"/>
  <c r="F1050" i="1" l="1"/>
  <c r="G1050" i="1"/>
  <c r="P1050" i="1" s="1"/>
  <c r="K1050" i="1" l="1"/>
  <c r="I1050" i="1" s="1"/>
  <c r="H1050" i="1"/>
  <c r="B1050" i="5" s="1"/>
  <c r="E1051" i="1" l="1"/>
  <c r="F1051" i="1" l="1"/>
  <c r="G1051" i="1"/>
  <c r="P1051" i="1" s="1"/>
  <c r="K1051" i="1" l="1"/>
  <c r="I1051" i="1" s="1"/>
  <c r="H1051" i="1"/>
  <c r="B1051" i="5" s="1"/>
  <c r="E1052" i="1" l="1"/>
  <c r="F1052" i="1" l="1"/>
  <c r="G1052" i="1"/>
  <c r="P1052" i="1" s="1"/>
  <c r="K1052" i="1" l="1"/>
  <c r="I1052" i="1" s="1"/>
  <c r="H1052" i="1"/>
  <c r="B1052" i="5" s="1"/>
  <c r="E1053" i="1" l="1"/>
  <c r="F1053" i="1" l="1"/>
  <c r="G1053" i="1"/>
  <c r="P1053" i="1" s="1"/>
  <c r="K1053" i="1" l="1"/>
  <c r="I1053" i="1" s="1"/>
  <c r="H1053" i="1"/>
  <c r="B1053" i="5" s="1"/>
  <c r="E1054" i="1" l="1"/>
  <c r="F1054" i="1" l="1"/>
  <c r="G1054" i="1"/>
  <c r="P1054" i="1" s="1"/>
  <c r="K1054" i="1" l="1"/>
  <c r="I1054" i="1" s="1"/>
  <c r="H1054" i="1"/>
  <c r="B1054" i="5" s="1"/>
  <c r="E1055" i="1" l="1"/>
  <c r="F1055" i="1" l="1"/>
  <c r="G1055" i="1"/>
  <c r="P1055" i="1" s="1"/>
  <c r="K1055" i="1" l="1"/>
  <c r="I1055" i="1" s="1"/>
  <c r="H1055" i="1"/>
  <c r="B1055" i="5" s="1"/>
  <c r="E1056" i="1" l="1"/>
  <c r="F1056" i="1" l="1"/>
  <c r="G1056" i="1"/>
  <c r="P1056" i="1" s="1"/>
  <c r="K1056" i="1" l="1"/>
  <c r="I1056" i="1" s="1"/>
  <c r="H1056" i="1"/>
  <c r="B1056" i="5" s="1"/>
  <c r="E1057" i="1" l="1"/>
  <c r="F1057" i="1" l="1"/>
  <c r="G1057" i="1"/>
  <c r="P1057" i="1" s="1"/>
  <c r="K1057" i="1" l="1"/>
  <c r="I1057" i="1" s="1"/>
  <c r="H1057" i="1"/>
  <c r="B1057" i="5" s="1"/>
  <c r="E1058" i="1" l="1"/>
  <c r="F1058" i="1" l="1"/>
  <c r="G1058" i="1"/>
  <c r="P1058" i="1" s="1"/>
  <c r="K1058" i="1" l="1"/>
  <c r="I1058" i="1" s="1"/>
  <c r="H1058" i="1"/>
  <c r="B1058" i="5" s="1"/>
  <c r="E1059" i="1" l="1"/>
  <c r="F1059" i="1" l="1"/>
  <c r="G1059" i="1"/>
  <c r="P1059" i="1" s="1"/>
  <c r="K1059" i="1" l="1"/>
  <c r="I1059" i="1" s="1"/>
  <c r="H1059" i="1"/>
  <c r="B1059" i="5" s="1"/>
  <c r="E1060" i="1" l="1"/>
  <c r="F1060" i="1" l="1"/>
  <c r="G1060" i="1"/>
  <c r="P1060" i="1" s="1"/>
  <c r="K1060" i="1" l="1"/>
  <c r="I1060" i="1" s="1"/>
  <c r="H1060" i="1"/>
  <c r="B1060" i="5" s="1"/>
  <c r="E1061" i="1" l="1"/>
  <c r="F1061" i="1" l="1"/>
  <c r="G1061" i="1"/>
  <c r="P1061" i="1" s="1"/>
  <c r="K1061" i="1" l="1"/>
  <c r="I1061" i="1" s="1"/>
  <c r="H1061" i="1"/>
  <c r="B1061" i="5" s="1"/>
  <c r="E1062" i="1" l="1"/>
  <c r="F1062" i="1" l="1"/>
  <c r="G1062" i="1"/>
  <c r="P1062" i="1" s="1"/>
  <c r="K1062" i="1" l="1"/>
  <c r="I1062" i="1" s="1"/>
  <c r="H1062" i="1"/>
  <c r="B1062" i="5" s="1"/>
  <c r="E1063" i="1" l="1"/>
  <c r="F1063" i="1" l="1"/>
  <c r="G1063" i="1"/>
  <c r="P1063" i="1" s="1"/>
  <c r="K1063" i="1" l="1"/>
  <c r="I1063" i="1" s="1"/>
  <c r="H1063" i="1"/>
  <c r="B1063" i="5" s="1"/>
  <c r="E1064" i="1" l="1"/>
  <c r="F1064" i="1" l="1"/>
  <c r="G1064" i="1"/>
  <c r="P1064" i="1" s="1"/>
  <c r="K1064" i="1" l="1"/>
  <c r="I1064" i="1" s="1"/>
  <c r="H1064" i="1"/>
  <c r="B1064" i="5" s="1"/>
  <c r="E1065" i="1" l="1"/>
  <c r="F1065" i="1" l="1"/>
  <c r="G1065" i="1"/>
  <c r="P1065" i="1" s="1"/>
  <c r="K1065" i="1" l="1"/>
  <c r="I1065" i="1" s="1"/>
  <c r="H1065" i="1"/>
  <c r="B1065" i="5" s="1"/>
  <c r="E1066" i="1" l="1"/>
  <c r="F1066" i="1" l="1"/>
  <c r="G1066" i="1"/>
  <c r="P1066" i="1" s="1"/>
  <c r="K1066" i="1" l="1"/>
  <c r="I1066" i="1" s="1"/>
  <c r="H1066" i="1"/>
  <c r="B1066" i="5" s="1"/>
  <c r="E1067" i="1" l="1"/>
  <c r="F1067" i="1" l="1"/>
  <c r="G1067" i="1"/>
  <c r="P1067" i="1" s="1"/>
  <c r="K1067" i="1" l="1"/>
  <c r="I1067" i="1" s="1"/>
  <c r="H1067" i="1"/>
  <c r="B1067" i="5" s="1"/>
  <c r="E1068" i="1" l="1"/>
  <c r="F1068" i="1" l="1"/>
  <c r="G1068" i="1"/>
  <c r="P1068" i="1" s="1"/>
  <c r="K1068" i="1" l="1"/>
  <c r="I1068" i="1" s="1"/>
  <c r="H1068" i="1"/>
  <c r="B1068" i="5" s="1"/>
  <c r="E1069" i="1" l="1"/>
  <c r="F1069" i="1" l="1"/>
  <c r="G1069" i="1"/>
  <c r="P1069" i="1" s="1"/>
  <c r="K1069" i="1" l="1"/>
  <c r="I1069" i="1" s="1"/>
  <c r="H1069" i="1"/>
  <c r="B1069" i="5" s="1"/>
  <c r="E1070" i="1" l="1"/>
  <c r="F1070" i="1" l="1"/>
  <c r="G1070" i="1"/>
  <c r="P1070" i="1" s="1"/>
  <c r="K1070" i="1" l="1"/>
  <c r="I1070" i="1" s="1"/>
  <c r="H1070" i="1"/>
  <c r="B1070" i="5" s="1"/>
  <c r="E1071" i="1" l="1"/>
  <c r="F1071" i="1" l="1"/>
  <c r="G1071" i="1"/>
  <c r="P1071" i="1" s="1"/>
  <c r="K1071" i="1" l="1"/>
  <c r="I1071" i="1" s="1"/>
  <c r="H1071" i="1"/>
  <c r="B1071" i="5" s="1"/>
  <c r="E1072" i="1" l="1"/>
  <c r="F1072" i="1" l="1"/>
  <c r="G1072" i="1"/>
  <c r="P1072" i="1" s="1"/>
  <c r="K1072" i="1" l="1"/>
  <c r="I1072" i="1" s="1"/>
  <c r="H1072" i="1"/>
  <c r="B1072" i="5" s="1"/>
  <c r="E1073" i="1" l="1"/>
  <c r="F1073" i="1" l="1"/>
  <c r="G1073" i="1"/>
  <c r="P1073" i="1" s="1"/>
  <c r="K1073" i="1" l="1"/>
  <c r="I1073" i="1" s="1"/>
  <c r="H1073" i="1"/>
  <c r="B1073" i="5" s="1"/>
  <c r="E1074" i="1" l="1"/>
  <c r="F1074" i="1" l="1"/>
  <c r="G1074" i="1"/>
  <c r="P1074" i="1" s="1"/>
  <c r="K1074" i="1" l="1"/>
  <c r="I1074" i="1" s="1"/>
  <c r="H1074" i="1"/>
  <c r="B1074" i="5" s="1"/>
  <c r="E1075" i="1" l="1"/>
  <c r="F1075" i="1" l="1"/>
  <c r="G1075" i="1"/>
  <c r="P1075" i="1" s="1"/>
  <c r="K1075" i="1" l="1"/>
  <c r="I1075" i="1" s="1"/>
  <c r="H1075" i="1"/>
  <c r="B1075" i="5" s="1"/>
  <c r="E1076" i="1" l="1"/>
  <c r="F1076" i="1" l="1"/>
  <c r="G1076" i="1"/>
  <c r="P1076" i="1" s="1"/>
  <c r="K1076" i="1" l="1"/>
  <c r="I1076" i="1" s="1"/>
  <c r="H1076" i="1"/>
  <c r="B1076" i="5" s="1"/>
  <c r="E1077" i="1" l="1"/>
  <c r="F1077" i="1" l="1"/>
  <c r="G1077" i="1"/>
  <c r="P1077" i="1" s="1"/>
  <c r="K1077" i="1" l="1"/>
  <c r="I1077" i="1" s="1"/>
  <c r="H1077" i="1"/>
  <c r="B1077" i="5" s="1"/>
  <c r="E1078" i="1" l="1"/>
  <c r="F1078" i="1" l="1"/>
  <c r="G1078" i="1"/>
  <c r="P1078" i="1" s="1"/>
  <c r="K1078" i="1" l="1"/>
  <c r="I1078" i="1" s="1"/>
  <c r="H1078" i="1"/>
  <c r="B1078" i="5" s="1"/>
  <c r="E1079" i="1" l="1"/>
  <c r="F1079" i="1" l="1"/>
  <c r="G1079" i="1"/>
  <c r="P1079" i="1" s="1"/>
  <c r="K1079" i="1" l="1"/>
  <c r="I1079" i="1" s="1"/>
  <c r="H1079" i="1"/>
  <c r="B1079" i="5" s="1"/>
  <c r="E1080" i="1" l="1"/>
  <c r="F1080" i="1" l="1"/>
  <c r="G1080" i="1"/>
  <c r="P1080" i="1" s="1"/>
  <c r="K1080" i="1" l="1"/>
  <c r="I1080" i="1" s="1"/>
  <c r="H1080" i="1"/>
  <c r="B1080" i="5" s="1"/>
  <c r="E1081" i="1" l="1"/>
  <c r="F1081" i="1" l="1"/>
  <c r="G1081" i="1"/>
  <c r="P1081" i="1" s="1"/>
  <c r="K1081" i="1" l="1"/>
  <c r="I1081" i="1" s="1"/>
  <c r="H1081" i="1"/>
  <c r="B1081" i="5" s="1"/>
  <c r="E1082" i="1" l="1"/>
  <c r="F1082" i="1" l="1"/>
  <c r="G1082" i="1"/>
  <c r="P1082" i="1" s="1"/>
  <c r="K1082" i="1" l="1"/>
  <c r="I1082" i="1" s="1"/>
  <c r="H1082" i="1"/>
  <c r="B1082" i="5" s="1"/>
  <c r="E1083" i="1" l="1"/>
  <c r="F1083" i="1" l="1"/>
  <c r="G1083" i="1"/>
  <c r="P1083" i="1" s="1"/>
  <c r="K1083" i="1" l="1"/>
  <c r="I1083" i="1" s="1"/>
  <c r="H1083" i="1"/>
  <c r="B1083" i="5" s="1"/>
  <c r="E1084" i="1" l="1"/>
  <c r="F1084" i="1" l="1"/>
  <c r="G1084" i="1"/>
  <c r="P1084" i="1" s="1"/>
  <c r="K1084" i="1" l="1"/>
  <c r="I1084" i="1" s="1"/>
  <c r="H1084" i="1"/>
  <c r="B1084" i="5" s="1"/>
  <c r="E1085" i="1" l="1"/>
  <c r="F1085" i="1" l="1"/>
  <c r="G1085" i="1"/>
  <c r="P1085" i="1" s="1"/>
  <c r="K1085" i="1" l="1"/>
  <c r="I1085" i="1" s="1"/>
  <c r="H1085" i="1"/>
  <c r="B1085" i="5" s="1"/>
  <c r="E1086" i="1" l="1"/>
  <c r="F1086" i="1" l="1"/>
  <c r="G1086" i="1"/>
  <c r="P1086" i="1" s="1"/>
  <c r="K1086" i="1" l="1"/>
  <c r="I1086" i="1" s="1"/>
  <c r="H1086" i="1"/>
  <c r="B1086" i="5" s="1"/>
  <c r="E1087" i="1" l="1"/>
  <c r="F1087" i="1" l="1"/>
  <c r="G1087" i="1"/>
  <c r="P1087" i="1" s="1"/>
  <c r="K1087" i="1" l="1"/>
  <c r="I1087" i="1" s="1"/>
  <c r="H1087" i="1"/>
  <c r="B1087" i="5" s="1"/>
  <c r="E1088" i="1" l="1"/>
  <c r="F1088" i="1" l="1"/>
  <c r="G1088" i="1"/>
  <c r="P1088" i="1" s="1"/>
  <c r="K1088" i="1" l="1"/>
  <c r="I1088" i="1" s="1"/>
  <c r="H1088" i="1"/>
  <c r="B1088" i="5" s="1"/>
  <c r="E1089" i="1" l="1"/>
  <c r="F1089" i="1" l="1"/>
  <c r="G1089" i="1"/>
  <c r="P1089" i="1" s="1"/>
  <c r="K1089" i="1" l="1"/>
  <c r="I1089" i="1" s="1"/>
  <c r="H1089" i="1"/>
  <c r="B1089" i="5" s="1"/>
  <c r="E1090" i="1" l="1"/>
  <c r="F1090" i="1" l="1"/>
  <c r="G1090" i="1"/>
  <c r="P1090" i="1" s="1"/>
  <c r="K1090" i="1" l="1"/>
  <c r="I1090" i="1" s="1"/>
  <c r="H1090" i="1"/>
  <c r="B1090" i="5" s="1"/>
  <c r="E1091" i="1" l="1"/>
  <c r="F1091" i="1" l="1"/>
  <c r="G1091" i="1"/>
  <c r="P1091" i="1" s="1"/>
  <c r="K1091" i="1" l="1"/>
  <c r="I1091" i="1" s="1"/>
  <c r="H1091" i="1"/>
  <c r="B1091" i="5" s="1"/>
  <c r="E1092" i="1" l="1"/>
  <c r="F1092" i="1" l="1"/>
  <c r="G1092" i="1"/>
  <c r="P1092" i="1" s="1"/>
  <c r="K1092" i="1" l="1"/>
  <c r="I1092" i="1" s="1"/>
  <c r="H1092" i="1"/>
  <c r="B1092" i="5" s="1"/>
  <c r="E1093" i="1" l="1"/>
  <c r="F1093" i="1" l="1"/>
  <c r="G1093" i="1"/>
  <c r="P1093" i="1" s="1"/>
  <c r="K1093" i="1" l="1"/>
  <c r="I1093" i="1" s="1"/>
  <c r="H1093" i="1"/>
  <c r="B1093" i="5" s="1"/>
  <c r="E1094" i="1" l="1"/>
  <c r="F1094" i="1" l="1"/>
  <c r="G1094" i="1"/>
  <c r="P1094" i="1" s="1"/>
  <c r="K1094" i="1" l="1"/>
  <c r="I1094" i="1" s="1"/>
  <c r="H1094" i="1"/>
  <c r="B1094" i="5" s="1"/>
  <c r="E1095" i="1" l="1"/>
  <c r="F1095" i="1" l="1"/>
  <c r="G1095" i="1"/>
  <c r="P1095" i="1" s="1"/>
  <c r="K1095" i="1" l="1"/>
  <c r="I1095" i="1" s="1"/>
  <c r="H1095" i="1"/>
  <c r="B1095" i="5" s="1"/>
  <c r="E1096" i="1" l="1"/>
  <c r="F1096" i="1" l="1"/>
  <c r="G1096" i="1"/>
  <c r="P1096" i="1" s="1"/>
  <c r="K1096" i="1" l="1"/>
  <c r="I1096" i="1" s="1"/>
  <c r="H1096" i="1"/>
  <c r="B1096" i="5" s="1"/>
  <c r="E1097" i="1" l="1"/>
  <c r="F1097" i="1" l="1"/>
  <c r="G1097" i="1"/>
  <c r="P1097" i="1" s="1"/>
  <c r="K1097" i="1" l="1"/>
  <c r="I1097" i="1" s="1"/>
  <c r="H1097" i="1"/>
  <c r="B1097" i="5" s="1"/>
  <c r="E1098" i="1" l="1"/>
  <c r="F1098" i="1" l="1"/>
  <c r="G1098" i="1"/>
  <c r="P1098" i="1" s="1"/>
  <c r="K1098" i="1" l="1"/>
  <c r="I1098" i="1" s="1"/>
  <c r="H1098" i="1"/>
  <c r="B1098" i="5" s="1"/>
  <c r="E1099" i="1" l="1"/>
  <c r="F1099" i="1" l="1"/>
  <c r="G1099" i="1"/>
  <c r="P1099" i="1" s="1"/>
  <c r="K1099" i="1" l="1"/>
  <c r="I1099" i="1" s="1"/>
  <c r="H1099" i="1"/>
  <c r="B1099" i="5" s="1"/>
  <c r="E1100" i="1" l="1"/>
  <c r="F1100" i="1" l="1"/>
  <c r="G1100" i="1"/>
  <c r="P1100" i="1" s="1"/>
  <c r="K1100" i="1" l="1"/>
  <c r="I1100" i="1" s="1"/>
  <c r="H1100" i="1"/>
  <c r="B1100" i="5" s="1"/>
  <c r="E1101" i="1" l="1"/>
  <c r="F1101" i="1" l="1"/>
  <c r="G1101" i="1"/>
  <c r="P1101" i="1" s="1"/>
  <c r="K1101" i="1" l="1"/>
  <c r="I1101" i="1" s="1"/>
  <c r="H1101" i="1"/>
  <c r="B1101" i="5" s="1"/>
  <c r="E1102" i="1" l="1"/>
  <c r="F1102" i="1" l="1"/>
  <c r="G1102" i="1"/>
  <c r="P1102" i="1" s="1"/>
  <c r="K1102" i="1" l="1"/>
  <c r="I1102" i="1" s="1"/>
  <c r="H1102" i="1"/>
  <c r="B1102" i="5" s="1"/>
  <c r="E1103" i="1" l="1"/>
  <c r="F1103" i="1" l="1"/>
  <c r="G1103" i="1"/>
  <c r="P1103" i="1" s="1"/>
  <c r="K1103" i="1" l="1"/>
  <c r="I1103" i="1" s="1"/>
  <c r="H1103" i="1"/>
  <c r="B1103" i="5" s="1"/>
  <c r="E1104" i="1" l="1"/>
  <c r="F1104" i="1" l="1"/>
  <c r="G1104" i="1"/>
  <c r="P1104" i="1" s="1"/>
  <c r="K1104" i="1" l="1"/>
  <c r="I1104" i="1" s="1"/>
  <c r="H1104" i="1"/>
  <c r="B1104" i="5" s="1"/>
  <c r="E1105" i="1" l="1"/>
  <c r="F1105" i="1" l="1"/>
  <c r="G1105" i="1"/>
  <c r="P1105" i="1" s="1"/>
  <c r="K1105" i="1" l="1"/>
  <c r="I1105" i="1" s="1"/>
  <c r="H1105" i="1"/>
  <c r="B1105" i="5" s="1"/>
  <c r="E1106" i="1" l="1"/>
  <c r="F1106" i="1" l="1"/>
  <c r="G1106" i="1"/>
  <c r="P1106" i="1" s="1"/>
  <c r="K1106" i="1" l="1"/>
  <c r="I1106" i="1" s="1"/>
  <c r="H1106" i="1"/>
  <c r="B1106" i="5" s="1"/>
  <c r="E1107" i="1" l="1"/>
  <c r="F1107" i="1" l="1"/>
  <c r="G1107" i="1"/>
  <c r="P1107" i="1" s="1"/>
  <c r="K1107" i="1" l="1"/>
  <c r="I1107" i="1" s="1"/>
  <c r="H1107" i="1"/>
  <c r="B1107" i="5" s="1"/>
  <c r="E1108" i="1" l="1"/>
  <c r="F1108" i="1" l="1"/>
  <c r="G1108" i="1"/>
  <c r="P1108" i="1" s="1"/>
  <c r="K1108" i="1" l="1"/>
  <c r="I1108" i="1" s="1"/>
  <c r="H1108" i="1"/>
  <c r="B1108" i="5" s="1"/>
  <c r="E1109" i="1" l="1"/>
  <c r="F1109" i="1" l="1"/>
  <c r="G1109" i="1"/>
  <c r="P1109" i="1" s="1"/>
  <c r="K1109" i="1" l="1"/>
  <c r="I1109" i="1" s="1"/>
  <c r="H1109" i="1"/>
  <c r="B1109" i="5" s="1"/>
  <c r="E1110" i="1" l="1"/>
  <c r="F1110" i="1" l="1"/>
  <c r="G1110" i="1"/>
  <c r="P1110" i="1" s="1"/>
  <c r="K1110" i="1" l="1"/>
  <c r="I1110" i="1" s="1"/>
  <c r="H1110" i="1"/>
  <c r="B1110" i="5" s="1"/>
  <c r="E1111" i="1" l="1"/>
  <c r="F1111" i="1" l="1"/>
  <c r="G1111" i="1"/>
  <c r="P1111" i="1" s="1"/>
  <c r="K1111" i="1" l="1"/>
  <c r="I1111" i="1" s="1"/>
  <c r="H1111" i="1"/>
  <c r="B1111" i="5" s="1"/>
  <c r="E1112" i="1" l="1"/>
  <c r="F1112" i="1" l="1"/>
  <c r="G1112" i="1"/>
  <c r="P1112" i="1" s="1"/>
  <c r="K1112" i="1" l="1"/>
  <c r="I1112" i="1" s="1"/>
  <c r="H1112" i="1"/>
  <c r="B1112" i="5" s="1"/>
  <c r="E1113" i="1" l="1"/>
  <c r="F1113" i="1" l="1"/>
  <c r="G1113" i="1"/>
  <c r="P1113" i="1" s="1"/>
  <c r="K1113" i="1" l="1"/>
  <c r="I1113" i="1" s="1"/>
  <c r="H1113" i="1"/>
  <c r="B1113" i="5" s="1"/>
  <c r="E1114" i="1" l="1"/>
  <c r="F1114" i="1" l="1"/>
  <c r="G1114" i="1"/>
  <c r="P1114" i="1" s="1"/>
  <c r="K1114" i="1" l="1"/>
  <c r="I1114" i="1" s="1"/>
  <c r="H1114" i="1"/>
  <c r="B1114" i="5" s="1"/>
  <c r="E1115" i="1" l="1"/>
  <c r="F1115" i="1" l="1"/>
  <c r="G1115" i="1"/>
  <c r="P1115" i="1" s="1"/>
  <c r="K1115" i="1" l="1"/>
  <c r="I1115" i="1" s="1"/>
  <c r="H1115" i="1"/>
  <c r="B1115" i="5" s="1"/>
  <c r="E1116" i="1" l="1"/>
  <c r="F1116" i="1" l="1"/>
  <c r="G1116" i="1"/>
  <c r="P1116" i="1" s="1"/>
  <c r="K1116" i="1" l="1"/>
  <c r="I1116" i="1" s="1"/>
  <c r="H1116" i="1"/>
  <c r="B1116" i="5" s="1"/>
  <c r="E1117" i="1" l="1"/>
  <c r="F1117" i="1" l="1"/>
  <c r="G1117" i="1"/>
  <c r="P1117" i="1" s="1"/>
  <c r="K1117" i="1" l="1"/>
  <c r="I1117" i="1" s="1"/>
  <c r="H1117" i="1"/>
  <c r="B1117" i="5" s="1"/>
  <c r="E1118" i="1" l="1"/>
  <c r="F1118" i="1" l="1"/>
  <c r="G1118" i="1"/>
  <c r="P1118" i="1" s="1"/>
  <c r="K1118" i="1" l="1"/>
  <c r="I1118" i="1" s="1"/>
  <c r="H1118" i="1"/>
  <c r="B1118" i="5" s="1"/>
  <c r="E1119" i="1" l="1"/>
  <c r="F1119" i="1" l="1"/>
  <c r="G1119" i="1"/>
  <c r="P1119" i="1" s="1"/>
  <c r="K1119" i="1" l="1"/>
  <c r="I1119" i="1" s="1"/>
  <c r="H1119" i="1"/>
  <c r="B1119" i="5" s="1"/>
  <c r="E1120" i="1" l="1"/>
  <c r="F1120" i="1" l="1"/>
  <c r="G1120" i="1"/>
  <c r="P1120" i="1" s="1"/>
  <c r="K1120" i="1" l="1"/>
  <c r="I1120" i="1" s="1"/>
  <c r="H1120" i="1"/>
  <c r="B1120" i="5" s="1"/>
  <c r="E1121" i="1" l="1"/>
  <c r="F1121" i="1" l="1"/>
  <c r="G1121" i="1"/>
  <c r="P1121" i="1" s="1"/>
  <c r="K1121" i="1" l="1"/>
  <c r="I1121" i="1" s="1"/>
  <c r="H1121" i="1"/>
  <c r="B1121" i="5" s="1"/>
  <c r="E1122" i="1" l="1"/>
  <c r="F1122" i="1" l="1"/>
  <c r="G1122" i="1"/>
  <c r="P1122" i="1" s="1"/>
  <c r="K1122" i="1" l="1"/>
  <c r="I1122" i="1" s="1"/>
  <c r="H1122" i="1"/>
  <c r="B1122" i="5" s="1"/>
  <c r="E1123" i="1" l="1"/>
  <c r="F1123" i="1" l="1"/>
  <c r="G1123" i="1"/>
  <c r="P1123" i="1" s="1"/>
  <c r="K1123" i="1" l="1"/>
  <c r="I1123" i="1" s="1"/>
  <c r="H1123" i="1"/>
  <c r="B1123" i="5" s="1"/>
  <c r="E1124" i="1" l="1"/>
  <c r="F1124" i="1" l="1"/>
  <c r="G1124" i="1"/>
  <c r="P1124" i="1" s="1"/>
  <c r="K1124" i="1" l="1"/>
  <c r="I1124" i="1" s="1"/>
  <c r="H1124" i="1"/>
  <c r="B1124" i="5" s="1"/>
  <c r="E1125" i="1" l="1"/>
  <c r="F1125" i="1" l="1"/>
  <c r="G1125" i="1"/>
  <c r="P1125" i="1" s="1"/>
  <c r="K1125" i="1" l="1"/>
  <c r="I1125" i="1" s="1"/>
  <c r="H1125" i="1"/>
  <c r="B1125" i="5" s="1"/>
  <c r="E1126" i="1" l="1"/>
  <c r="F1126" i="1" l="1"/>
  <c r="G1126" i="1"/>
  <c r="P1126" i="1" s="1"/>
  <c r="K1126" i="1" l="1"/>
  <c r="I1126" i="1" s="1"/>
  <c r="H1126" i="1"/>
  <c r="B1126" i="5" s="1"/>
  <c r="E1127" i="1" l="1"/>
  <c r="F1127" i="1" l="1"/>
  <c r="G1127" i="1"/>
  <c r="P1127" i="1" s="1"/>
  <c r="K1127" i="1" l="1"/>
  <c r="I1127" i="1" s="1"/>
  <c r="H1127" i="1"/>
  <c r="B1127" i="5" s="1"/>
  <c r="E1128" i="1" l="1"/>
  <c r="F1128" i="1" l="1"/>
  <c r="G1128" i="1"/>
  <c r="P1128" i="1" s="1"/>
  <c r="K1128" i="1" l="1"/>
  <c r="I1128" i="1" s="1"/>
  <c r="H1128" i="1"/>
  <c r="B1128" i="5" s="1"/>
  <c r="E1129" i="1" l="1"/>
  <c r="F1129" i="1" l="1"/>
  <c r="G1129" i="1"/>
  <c r="P1129" i="1" s="1"/>
  <c r="K1129" i="1" l="1"/>
  <c r="I1129" i="1" s="1"/>
  <c r="H1129" i="1"/>
  <c r="B1129" i="5" s="1"/>
  <c r="E1130" i="1" l="1"/>
  <c r="F1130" i="1" l="1"/>
  <c r="G1130" i="1"/>
  <c r="P1130" i="1" s="1"/>
  <c r="K1130" i="1" l="1"/>
  <c r="I1130" i="1" s="1"/>
  <c r="H1130" i="1"/>
  <c r="B1130" i="5" s="1"/>
  <c r="E1131" i="1" l="1"/>
  <c r="F1131" i="1" l="1"/>
  <c r="G1131" i="1"/>
  <c r="P1131" i="1" s="1"/>
  <c r="K1131" i="1" l="1"/>
  <c r="I1131" i="1" s="1"/>
  <c r="H1131" i="1"/>
  <c r="B1131" i="5" s="1"/>
  <c r="E1132" i="1" l="1"/>
  <c r="F1132" i="1" l="1"/>
  <c r="G1132" i="1"/>
  <c r="P1132" i="1" s="1"/>
  <c r="K1132" i="1" l="1"/>
  <c r="I1132" i="1" s="1"/>
  <c r="H1132" i="1"/>
  <c r="B1132" i="5" s="1"/>
  <c r="E1133" i="1" l="1"/>
  <c r="F1133" i="1" l="1"/>
  <c r="G1133" i="1"/>
  <c r="P1133" i="1" s="1"/>
  <c r="K1133" i="1" l="1"/>
  <c r="I1133" i="1" s="1"/>
  <c r="H1133" i="1"/>
  <c r="B1133" i="5" s="1"/>
  <c r="E1134" i="1" l="1"/>
  <c r="F1134" i="1" l="1"/>
  <c r="G1134" i="1"/>
  <c r="P1134" i="1" s="1"/>
  <c r="K1134" i="1" l="1"/>
  <c r="I1134" i="1" s="1"/>
  <c r="H1134" i="1"/>
  <c r="B1134" i="5" s="1"/>
  <c r="E1135" i="1" l="1"/>
  <c r="F1135" i="1" l="1"/>
  <c r="G1135" i="1"/>
  <c r="P1135" i="1" s="1"/>
  <c r="K1135" i="1" l="1"/>
  <c r="I1135" i="1" s="1"/>
  <c r="H1135" i="1"/>
  <c r="B1135" i="5" s="1"/>
  <c r="E1136" i="1" l="1"/>
  <c r="F1136" i="1" l="1"/>
  <c r="G1136" i="1"/>
  <c r="P1136" i="1" s="1"/>
  <c r="K1136" i="1" l="1"/>
  <c r="I1136" i="1" s="1"/>
  <c r="H1136" i="1"/>
  <c r="B1136" i="5" s="1"/>
  <c r="E1137" i="1" l="1"/>
  <c r="F1137" i="1" l="1"/>
  <c r="G1137" i="1"/>
  <c r="P1137" i="1" s="1"/>
  <c r="K1137" i="1" l="1"/>
  <c r="I1137" i="1" s="1"/>
  <c r="H1137" i="1"/>
  <c r="B1137" i="5" s="1"/>
  <c r="E1138" i="1" l="1"/>
  <c r="F1138" i="1" l="1"/>
  <c r="G1138" i="1"/>
  <c r="P1138" i="1" s="1"/>
  <c r="K1138" i="1" l="1"/>
  <c r="I1138" i="1" s="1"/>
  <c r="H1138" i="1"/>
  <c r="B1138" i="5" s="1"/>
  <c r="E1139" i="1" l="1"/>
  <c r="F1139" i="1" l="1"/>
  <c r="G1139" i="1"/>
  <c r="P1139" i="1" s="1"/>
  <c r="K1139" i="1" l="1"/>
  <c r="I1139" i="1" s="1"/>
  <c r="H1139" i="1"/>
  <c r="B1139" i="5" s="1"/>
  <c r="E1140" i="1" l="1"/>
  <c r="F1140" i="1" l="1"/>
  <c r="G1140" i="1"/>
  <c r="P1140" i="1" s="1"/>
  <c r="K1140" i="1" l="1"/>
  <c r="I1140" i="1" s="1"/>
  <c r="H1140" i="1"/>
  <c r="B1140" i="5" s="1"/>
  <c r="E1141" i="1" l="1"/>
  <c r="F1141" i="1" l="1"/>
  <c r="G1141" i="1"/>
  <c r="P1141" i="1" s="1"/>
  <c r="K1141" i="1" l="1"/>
  <c r="I1141" i="1" s="1"/>
  <c r="H1141" i="1"/>
  <c r="B1141" i="5" s="1"/>
  <c r="E1142" i="1" l="1"/>
  <c r="F1142" i="1" l="1"/>
  <c r="G1142" i="1"/>
  <c r="P1142" i="1" s="1"/>
  <c r="K1142" i="1" l="1"/>
  <c r="I1142" i="1" s="1"/>
  <c r="H1142" i="1"/>
  <c r="B1142" i="5" s="1"/>
  <c r="E1143" i="1" l="1"/>
  <c r="F1143" i="1" l="1"/>
  <c r="G1143" i="1"/>
  <c r="P1143" i="1" s="1"/>
  <c r="K1143" i="1" l="1"/>
  <c r="I1143" i="1" s="1"/>
  <c r="H1143" i="1"/>
  <c r="B1143" i="5" s="1"/>
  <c r="E1144" i="1" l="1"/>
  <c r="F1144" i="1" l="1"/>
  <c r="G1144" i="1"/>
  <c r="P1144" i="1" s="1"/>
  <c r="K1144" i="1" l="1"/>
  <c r="I1144" i="1" s="1"/>
  <c r="H1144" i="1"/>
  <c r="B1144" i="5" s="1"/>
  <c r="E1145" i="1" l="1"/>
  <c r="F1145" i="1" l="1"/>
  <c r="G1145" i="1"/>
  <c r="P1145" i="1" s="1"/>
  <c r="K1145" i="1" l="1"/>
  <c r="I1145" i="1" s="1"/>
  <c r="H1145" i="1"/>
  <c r="B1145" i="5" s="1"/>
  <c r="E1146" i="1" l="1"/>
  <c r="F1146" i="1" l="1"/>
  <c r="G1146" i="1"/>
  <c r="P1146" i="1" s="1"/>
  <c r="K1146" i="1" l="1"/>
  <c r="I1146" i="1" s="1"/>
  <c r="H1146" i="1"/>
  <c r="B1146" i="5" s="1"/>
  <c r="E1147" i="1" l="1"/>
  <c r="F1147" i="1" l="1"/>
  <c r="G1147" i="1"/>
  <c r="P1147" i="1" s="1"/>
  <c r="K1147" i="1" l="1"/>
  <c r="I1147" i="1" s="1"/>
  <c r="H1147" i="1"/>
  <c r="B1147" i="5" s="1"/>
  <c r="E1148" i="1" l="1"/>
  <c r="F1148" i="1" l="1"/>
  <c r="G1148" i="1"/>
  <c r="P1148" i="1" s="1"/>
  <c r="K1148" i="1" l="1"/>
  <c r="I1148" i="1" s="1"/>
  <c r="H1148" i="1"/>
  <c r="B1148" i="5" s="1"/>
  <c r="E1149" i="1" l="1"/>
  <c r="F1149" i="1" l="1"/>
  <c r="G1149" i="1"/>
  <c r="P1149" i="1" s="1"/>
  <c r="K1149" i="1" l="1"/>
  <c r="I1149" i="1" s="1"/>
  <c r="H1149" i="1"/>
  <c r="B1149" i="5" s="1"/>
  <c r="E1150" i="1" l="1"/>
  <c r="F1150" i="1" l="1"/>
  <c r="G1150" i="1"/>
  <c r="P1150" i="1" s="1"/>
  <c r="K1150" i="1" l="1"/>
  <c r="I1150" i="1" s="1"/>
  <c r="H1150" i="1"/>
  <c r="B1150" i="5" s="1"/>
  <c r="E1151" i="1" l="1"/>
  <c r="F1151" i="1" l="1"/>
  <c r="G1151" i="1"/>
  <c r="P1151" i="1" s="1"/>
  <c r="K1151" i="1" l="1"/>
  <c r="I1151" i="1" s="1"/>
  <c r="H1151" i="1"/>
  <c r="B1151" i="5" s="1"/>
  <c r="E1152" i="1" l="1"/>
  <c r="F1152" i="1" l="1"/>
  <c r="G1152" i="1"/>
  <c r="P1152" i="1" s="1"/>
  <c r="K1152" i="1" l="1"/>
  <c r="I1152" i="1" s="1"/>
  <c r="H1152" i="1"/>
  <c r="B1152" i="5" s="1"/>
  <c r="E1153" i="1" l="1"/>
  <c r="F1153" i="1" l="1"/>
  <c r="G1153" i="1"/>
  <c r="P1153" i="1" s="1"/>
  <c r="K1153" i="1" l="1"/>
  <c r="I1153" i="1" s="1"/>
  <c r="H1153" i="1"/>
  <c r="B1153" i="5" s="1"/>
  <c r="E1154" i="1" l="1"/>
  <c r="F1154" i="1" l="1"/>
  <c r="G1154" i="1"/>
  <c r="P1154" i="1" s="1"/>
  <c r="K1154" i="1" l="1"/>
  <c r="I1154" i="1" s="1"/>
  <c r="H1154" i="1"/>
  <c r="B1154" i="5" s="1"/>
  <c r="E1155" i="1" l="1"/>
  <c r="F1155" i="1" l="1"/>
  <c r="G1155" i="1"/>
  <c r="P1155" i="1" s="1"/>
  <c r="K1155" i="1" l="1"/>
  <c r="I1155" i="1" s="1"/>
  <c r="H1155" i="1"/>
  <c r="B1155" i="5" s="1"/>
  <c r="E1156" i="1" l="1"/>
  <c r="F1156" i="1" l="1"/>
  <c r="G1156" i="1"/>
  <c r="P1156" i="1" s="1"/>
  <c r="K1156" i="1" l="1"/>
  <c r="I1156" i="1" s="1"/>
  <c r="H1156" i="1"/>
  <c r="B1156" i="5" s="1"/>
  <c r="E1157" i="1" l="1"/>
  <c r="F1157" i="1" l="1"/>
  <c r="G1157" i="1"/>
  <c r="P1157" i="1" s="1"/>
  <c r="K1157" i="1" l="1"/>
  <c r="I1157" i="1" s="1"/>
  <c r="H1157" i="1"/>
  <c r="B1157" i="5" s="1"/>
  <c r="E1158" i="1" l="1"/>
  <c r="F1158" i="1" l="1"/>
  <c r="G1158" i="1"/>
  <c r="P1158" i="1" s="1"/>
  <c r="K1158" i="1" l="1"/>
  <c r="I1158" i="1" s="1"/>
  <c r="H1158" i="1"/>
  <c r="B1158" i="5" s="1"/>
  <c r="E1159" i="1" l="1"/>
  <c r="F1159" i="1" l="1"/>
  <c r="G1159" i="1"/>
  <c r="P1159" i="1" s="1"/>
  <c r="K1159" i="1" l="1"/>
  <c r="I1159" i="1" s="1"/>
  <c r="H1159" i="1"/>
  <c r="B1159" i="5" s="1"/>
  <c r="E1160" i="1" l="1"/>
  <c r="F1160" i="1" l="1"/>
  <c r="G1160" i="1"/>
  <c r="P1160" i="1" s="1"/>
  <c r="K1160" i="1" l="1"/>
  <c r="I1160" i="1" s="1"/>
  <c r="H1160" i="1"/>
  <c r="B1160" i="5" s="1"/>
  <c r="E1161" i="1" l="1"/>
  <c r="F1161" i="1" l="1"/>
  <c r="G1161" i="1"/>
  <c r="P1161" i="1" s="1"/>
  <c r="K1161" i="1" l="1"/>
  <c r="I1161" i="1" s="1"/>
  <c r="H1161" i="1"/>
  <c r="B1161" i="5" s="1"/>
  <c r="E1162" i="1" l="1"/>
  <c r="F1162" i="1" l="1"/>
  <c r="G1162" i="1"/>
  <c r="P1162" i="1" s="1"/>
  <c r="K1162" i="1" l="1"/>
  <c r="I1162" i="1" s="1"/>
  <c r="H1162" i="1"/>
  <c r="B1162" i="5" s="1"/>
  <c r="E1163" i="1" l="1"/>
  <c r="F1163" i="1" l="1"/>
  <c r="G1163" i="1"/>
  <c r="P1163" i="1" s="1"/>
  <c r="K1163" i="1" l="1"/>
  <c r="I1163" i="1" s="1"/>
  <c r="H1163" i="1"/>
  <c r="B1163" i="5" s="1"/>
  <c r="E1164" i="1" l="1"/>
  <c r="F1164" i="1" l="1"/>
  <c r="G1164" i="1"/>
  <c r="P1164" i="1" s="1"/>
  <c r="K1164" i="1" l="1"/>
  <c r="I1164" i="1" s="1"/>
  <c r="H1164" i="1"/>
  <c r="B1164" i="5" s="1"/>
  <c r="E1165" i="1" l="1"/>
  <c r="F1165" i="1" l="1"/>
  <c r="G1165" i="1"/>
  <c r="P1165" i="1" s="1"/>
  <c r="K1165" i="1" l="1"/>
  <c r="I1165" i="1" s="1"/>
  <c r="H1165" i="1"/>
  <c r="B1165" i="5" s="1"/>
  <c r="E1166" i="1" l="1"/>
  <c r="F1166" i="1" l="1"/>
  <c r="G1166" i="1"/>
  <c r="P1166" i="1" s="1"/>
  <c r="K1166" i="1" l="1"/>
  <c r="I1166" i="1" s="1"/>
  <c r="H1166" i="1"/>
  <c r="B1166" i="5" s="1"/>
  <c r="E1167" i="1" l="1"/>
  <c r="F1167" i="1" l="1"/>
  <c r="G1167" i="1"/>
  <c r="P1167" i="1" s="1"/>
  <c r="K1167" i="1" l="1"/>
  <c r="I1167" i="1" s="1"/>
  <c r="H1167" i="1"/>
  <c r="B1167" i="5" s="1"/>
  <c r="E1168" i="1" l="1"/>
  <c r="F1168" i="1" l="1"/>
  <c r="G1168" i="1"/>
  <c r="P1168" i="1" s="1"/>
  <c r="K1168" i="1" l="1"/>
  <c r="I1168" i="1" s="1"/>
  <c r="H1168" i="1"/>
  <c r="B1168" i="5" s="1"/>
  <c r="E1169" i="1" l="1"/>
  <c r="F1169" i="1" l="1"/>
  <c r="G1169" i="1"/>
  <c r="P1169" i="1" s="1"/>
  <c r="K1169" i="1" l="1"/>
  <c r="I1169" i="1" s="1"/>
  <c r="H1169" i="1"/>
  <c r="B1169" i="5" s="1"/>
  <c r="E1170" i="1" l="1"/>
  <c r="F1170" i="1" l="1"/>
  <c r="G1170" i="1"/>
  <c r="P1170" i="1" s="1"/>
  <c r="K1170" i="1" l="1"/>
  <c r="I1170" i="1" s="1"/>
  <c r="H1170" i="1"/>
  <c r="B1170" i="5" s="1"/>
  <c r="E1171" i="1" l="1"/>
  <c r="F1171" i="1" l="1"/>
  <c r="G1171" i="1"/>
  <c r="P1171" i="1" s="1"/>
  <c r="K1171" i="1" l="1"/>
  <c r="I1171" i="1" s="1"/>
  <c r="H1171" i="1"/>
  <c r="B1171" i="5" s="1"/>
  <c r="E1172" i="1" l="1"/>
  <c r="F1172" i="1" l="1"/>
  <c r="G1172" i="1"/>
  <c r="P1172" i="1" s="1"/>
  <c r="K1172" i="1" l="1"/>
  <c r="I1172" i="1" s="1"/>
  <c r="H1172" i="1"/>
  <c r="B1172" i="5" s="1"/>
  <c r="E1173" i="1" l="1"/>
  <c r="F1173" i="1" l="1"/>
  <c r="G1173" i="1"/>
  <c r="P1173" i="1" s="1"/>
  <c r="K1173" i="1" l="1"/>
  <c r="I1173" i="1" s="1"/>
  <c r="H1173" i="1"/>
  <c r="B1173" i="5" s="1"/>
  <c r="E1174" i="1" l="1"/>
  <c r="F1174" i="1" l="1"/>
  <c r="G1174" i="1"/>
  <c r="P1174" i="1" s="1"/>
  <c r="K1174" i="1" l="1"/>
  <c r="I1174" i="1" s="1"/>
  <c r="H1174" i="1"/>
  <c r="B1174" i="5" s="1"/>
  <c r="E1175" i="1" l="1"/>
  <c r="F1175" i="1" l="1"/>
  <c r="G1175" i="1"/>
  <c r="P1175" i="1" s="1"/>
  <c r="K1175" i="1" l="1"/>
  <c r="I1175" i="1" s="1"/>
  <c r="H1175" i="1"/>
  <c r="B1175" i="5" s="1"/>
  <c r="E1176" i="1" l="1"/>
  <c r="F1176" i="1" l="1"/>
  <c r="G1176" i="1"/>
  <c r="P1176" i="1" s="1"/>
  <c r="K1176" i="1" l="1"/>
  <c r="I1176" i="1" s="1"/>
  <c r="H1176" i="1"/>
  <c r="B1176" i="5" s="1"/>
  <c r="E1177" i="1" l="1"/>
  <c r="F1177" i="1" l="1"/>
  <c r="G1177" i="1"/>
  <c r="P1177" i="1" s="1"/>
  <c r="K1177" i="1" l="1"/>
  <c r="I1177" i="1" s="1"/>
  <c r="H1177" i="1"/>
  <c r="B1177" i="5" s="1"/>
  <c r="E1178" i="1" l="1"/>
  <c r="F1178" i="1" l="1"/>
  <c r="G1178" i="1"/>
  <c r="P1178" i="1" s="1"/>
  <c r="K1178" i="1" l="1"/>
  <c r="I1178" i="1" s="1"/>
  <c r="H1178" i="1"/>
  <c r="B1178" i="5" s="1"/>
  <c r="E1179" i="1" l="1"/>
  <c r="F1179" i="1" l="1"/>
  <c r="G1179" i="1"/>
  <c r="P1179" i="1" s="1"/>
  <c r="K1179" i="1" l="1"/>
  <c r="I1179" i="1" s="1"/>
  <c r="H1179" i="1"/>
  <c r="B1179" i="5" s="1"/>
  <c r="E1180" i="1" l="1"/>
  <c r="F1180" i="1" l="1"/>
  <c r="G1180" i="1"/>
  <c r="P1180" i="1" s="1"/>
  <c r="K1180" i="1" l="1"/>
  <c r="I1180" i="1" s="1"/>
  <c r="H1180" i="1"/>
  <c r="B1180" i="5" s="1"/>
  <c r="E1181" i="1" l="1"/>
  <c r="F1181" i="1" l="1"/>
  <c r="G1181" i="1"/>
  <c r="P1181" i="1" s="1"/>
  <c r="K1181" i="1" l="1"/>
  <c r="I1181" i="1" s="1"/>
  <c r="H1181" i="1"/>
  <c r="B1181" i="5" s="1"/>
  <c r="E1182" i="1" l="1"/>
  <c r="F1182" i="1" l="1"/>
  <c r="G1182" i="1"/>
  <c r="P1182" i="1" s="1"/>
  <c r="K1182" i="1" l="1"/>
  <c r="I1182" i="1" s="1"/>
  <c r="H1182" i="1"/>
  <c r="B1182" i="5" s="1"/>
  <c r="E1183" i="1" l="1"/>
  <c r="F1183" i="1" l="1"/>
  <c r="G1183" i="1"/>
  <c r="P1183" i="1" s="1"/>
  <c r="K1183" i="1" l="1"/>
  <c r="I1183" i="1" s="1"/>
  <c r="H1183" i="1"/>
  <c r="B1183" i="5" s="1"/>
  <c r="E1184" i="1" l="1"/>
  <c r="F1184" i="1" l="1"/>
  <c r="G1184" i="1"/>
  <c r="P1184" i="1" s="1"/>
  <c r="K1184" i="1" l="1"/>
  <c r="I1184" i="1" s="1"/>
  <c r="H1184" i="1"/>
  <c r="B1184" i="5" s="1"/>
  <c r="E1185" i="1" l="1"/>
  <c r="F1185" i="1" l="1"/>
  <c r="G1185" i="1"/>
  <c r="P1185" i="1" s="1"/>
  <c r="K1185" i="1" l="1"/>
  <c r="I1185" i="1" s="1"/>
  <c r="H1185" i="1"/>
  <c r="B1185" i="5" s="1"/>
  <c r="E1186" i="1" l="1"/>
  <c r="F1186" i="1" l="1"/>
  <c r="G1186" i="1"/>
  <c r="P1186" i="1" s="1"/>
  <c r="K1186" i="1" l="1"/>
  <c r="I1186" i="1" s="1"/>
  <c r="H1186" i="1"/>
  <c r="B1186" i="5" s="1"/>
  <c r="E1187" i="1" l="1"/>
  <c r="F1187" i="1" l="1"/>
  <c r="G1187" i="1"/>
  <c r="P1187" i="1" s="1"/>
  <c r="K1187" i="1" l="1"/>
  <c r="I1187" i="1" s="1"/>
  <c r="H1187" i="1"/>
  <c r="B1187" i="5" s="1"/>
  <c r="E1188" i="1" l="1"/>
  <c r="F1188" i="1" l="1"/>
  <c r="G1188" i="1"/>
  <c r="P1188" i="1" s="1"/>
  <c r="K1188" i="1" l="1"/>
  <c r="I1188" i="1" s="1"/>
  <c r="H1188" i="1"/>
  <c r="B1188" i="5" s="1"/>
  <c r="E1189" i="1" l="1"/>
  <c r="F1189" i="1" l="1"/>
  <c r="G1189" i="1"/>
  <c r="P1189" i="1" s="1"/>
  <c r="K1189" i="1" l="1"/>
  <c r="I1189" i="1" s="1"/>
  <c r="H1189" i="1"/>
  <c r="B1189" i="5" s="1"/>
  <c r="E1190" i="1" l="1"/>
  <c r="F1190" i="1" l="1"/>
  <c r="G1190" i="1"/>
  <c r="P1190" i="1" s="1"/>
  <c r="K1190" i="1" l="1"/>
  <c r="I1190" i="1" s="1"/>
  <c r="H1190" i="1"/>
  <c r="B1190" i="5" s="1"/>
  <c r="E1191" i="1" l="1"/>
  <c r="F1191" i="1" l="1"/>
  <c r="G1191" i="1"/>
  <c r="P1191" i="1" s="1"/>
  <c r="K1191" i="1" l="1"/>
  <c r="I1191" i="1" s="1"/>
  <c r="H1191" i="1"/>
  <c r="B1191" i="5" s="1"/>
  <c r="E1192" i="1" l="1"/>
  <c r="F1192" i="1" l="1"/>
  <c r="G1192" i="1"/>
  <c r="P1192" i="1" s="1"/>
  <c r="K1192" i="1" l="1"/>
  <c r="I1192" i="1" s="1"/>
  <c r="H1192" i="1"/>
  <c r="B1192" i="5" s="1"/>
  <c r="E1193" i="1" l="1"/>
  <c r="F1193" i="1" l="1"/>
  <c r="G1193" i="1"/>
  <c r="P1193" i="1" s="1"/>
  <c r="K1193" i="1" l="1"/>
  <c r="I1193" i="1" s="1"/>
  <c r="H1193" i="1"/>
  <c r="B1193" i="5" s="1"/>
  <c r="E1194" i="1" l="1"/>
  <c r="F1194" i="1" l="1"/>
  <c r="G1194" i="1"/>
  <c r="P1194" i="1" s="1"/>
  <c r="K1194" i="1" l="1"/>
  <c r="I1194" i="1" s="1"/>
  <c r="H1194" i="1"/>
  <c r="B1194" i="5" s="1"/>
  <c r="E1195" i="1" l="1"/>
  <c r="F1195" i="1" l="1"/>
  <c r="G1195" i="1"/>
  <c r="P1195" i="1" s="1"/>
  <c r="K1195" i="1" l="1"/>
  <c r="I1195" i="1" s="1"/>
  <c r="H1195" i="1"/>
  <c r="B1195" i="5" s="1"/>
  <c r="E1196" i="1" l="1"/>
  <c r="F1196" i="1" l="1"/>
  <c r="G1196" i="1"/>
  <c r="P1196" i="1" s="1"/>
  <c r="K1196" i="1" l="1"/>
  <c r="I1196" i="1" s="1"/>
  <c r="H1196" i="1"/>
  <c r="B1196" i="5" s="1"/>
  <c r="E1197" i="1" l="1"/>
  <c r="F1197" i="1" l="1"/>
  <c r="G1197" i="1"/>
  <c r="P1197" i="1" s="1"/>
  <c r="K1197" i="1" l="1"/>
  <c r="I1197" i="1" s="1"/>
  <c r="H1197" i="1"/>
  <c r="B1197" i="5" s="1"/>
  <c r="E1198" i="1" l="1"/>
  <c r="F1198" i="1" l="1"/>
  <c r="G1198" i="1"/>
  <c r="P1198" i="1" s="1"/>
  <c r="K1198" i="1" l="1"/>
  <c r="I1198" i="1" s="1"/>
  <c r="H1198" i="1"/>
  <c r="B1198" i="5" s="1"/>
  <c r="E1199" i="1" l="1"/>
  <c r="F1199" i="1" l="1"/>
  <c r="G1199" i="1"/>
  <c r="P1199" i="1" s="1"/>
  <c r="K1199" i="1" l="1"/>
  <c r="I1199" i="1" s="1"/>
  <c r="H1199" i="1"/>
  <c r="B1199" i="5" s="1"/>
  <c r="E1200" i="1" l="1"/>
  <c r="F1200" i="1" l="1"/>
  <c r="G1200" i="1"/>
  <c r="P1200" i="1" s="1"/>
  <c r="K1200" i="1" l="1"/>
  <c r="I1200" i="1" s="1"/>
  <c r="H1200" i="1"/>
  <c r="B1200" i="5" s="1"/>
  <c r="E1201" i="1" l="1"/>
  <c r="F1201" i="1" l="1"/>
  <c r="G1201" i="1"/>
  <c r="P1201" i="1" s="1"/>
  <c r="K1201" i="1" l="1"/>
  <c r="I1201" i="1" s="1"/>
  <c r="H1201" i="1"/>
  <c r="B1201" i="5" s="1"/>
  <c r="E1202" i="1" l="1"/>
  <c r="F1202" i="1" l="1"/>
  <c r="G1202" i="1"/>
  <c r="P1202" i="1" s="1"/>
  <c r="K1202" i="1" l="1"/>
  <c r="I1202" i="1" s="1"/>
  <c r="H1202" i="1"/>
  <c r="B1202" i="5" s="1"/>
  <c r="E1203" i="1" l="1"/>
  <c r="F1203" i="1" l="1"/>
  <c r="G1203" i="1"/>
  <c r="P1203" i="1" s="1"/>
  <c r="K1203" i="1" l="1"/>
  <c r="I1203" i="1" s="1"/>
  <c r="H1203" i="1"/>
  <c r="B1203" i="5" s="1"/>
  <c r="E1204" i="1" l="1"/>
  <c r="F1204" i="1" l="1"/>
  <c r="G1204" i="1"/>
  <c r="P1204" i="1" s="1"/>
  <c r="K1204" i="1" l="1"/>
  <c r="I1204" i="1" s="1"/>
  <c r="H1204" i="1"/>
  <c r="B1204" i="5" s="1"/>
  <c r="E1205" i="1" l="1"/>
  <c r="F1205" i="1" l="1"/>
  <c r="G1205" i="1"/>
  <c r="P1205" i="1" s="1"/>
  <c r="K1205" i="1" l="1"/>
  <c r="I1205" i="1" s="1"/>
  <c r="H1205" i="1"/>
  <c r="B1205" i="5" s="1"/>
  <c r="E1206" i="1" l="1"/>
  <c r="F1206" i="1" l="1"/>
  <c r="G1206" i="1"/>
  <c r="P1206" i="1" s="1"/>
  <c r="K1206" i="1" l="1"/>
  <c r="I1206" i="1" s="1"/>
  <c r="H1206" i="1"/>
  <c r="B1206" i="5" s="1"/>
  <c r="E1207" i="1" l="1"/>
  <c r="F1207" i="1" l="1"/>
  <c r="G1207" i="1"/>
  <c r="P1207" i="1" s="1"/>
  <c r="K1207" i="1" l="1"/>
  <c r="I1207" i="1" s="1"/>
  <c r="H1207" i="1"/>
  <c r="B1207" i="5" s="1"/>
  <c r="E1208" i="1" l="1"/>
  <c r="F1208" i="1" l="1"/>
  <c r="G1208" i="1"/>
  <c r="P1208" i="1" s="1"/>
  <c r="K1208" i="1" l="1"/>
  <c r="I1208" i="1" s="1"/>
  <c r="H1208" i="1"/>
  <c r="B1208" i="5" s="1"/>
  <c r="E1209" i="1" l="1"/>
  <c r="F1209" i="1" l="1"/>
  <c r="G1209" i="1"/>
  <c r="P1209" i="1" s="1"/>
  <c r="K1209" i="1" l="1"/>
  <c r="I1209" i="1" s="1"/>
  <c r="H1209" i="1"/>
  <c r="B1209" i="5" s="1"/>
  <c r="E1210" i="1" l="1"/>
  <c r="F1210" i="1" l="1"/>
  <c r="G1210" i="1"/>
  <c r="P1210" i="1" s="1"/>
  <c r="K1210" i="1" l="1"/>
  <c r="I1210" i="1" s="1"/>
  <c r="H1210" i="1"/>
  <c r="B1210" i="5" s="1"/>
  <c r="E1211" i="1" l="1"/>
  <c r="F1211" i="1" l="1"/>
  <c r="G1211" i="1"/>
  <c r="P1211" i="1" s="1"/>
  <c r="K1211" i="1" l="1"/>
  <c r="I1211" i="1" s="1"/>
  <c r="H1211" i="1"/>
  <c r="B1211" i="5" s="1"/>
  <c r="E1212" i="1" l="1"/>
  <c r="F1212" i="1" l="1"/>
  <c r="G1212" i="1"/>
  <c r="P1212" i="1" s="1"/>
  <c r="K1212" i="1" l="1"/>
  <c r="I1212" i="1" s="1"/>
  <c r="H1212" i="1"/>
  <c r="B1212" i="5" s="1"/>
  <c r="E1213" i="1" l="1"/>
  <c r="F1213" i="1" l="1"/>
  <c r="G1213" i="1"/>
  <c r="P1213" i="1" s="1"/>
  <c r="K1213" i="1" l="1"/>
  <c r="I1213" i="1" s="1"/>
  <c r="H1213" i="1"/>
  <c r="B1213" i="5" s="1"/>
  <c r="E1214" i="1" l="1"/>
  <c r="F1214" i="1" l="1"/>
  <c r="G1214" i="1"/>
  <c r="P1214" i="1" s="1"/>
  <c r="K1214" i="1" l="1"/>
  <c r="I1214" i="1" s="1"/>
  <c r="H1214" i="1"/>
  <c r="B1214" i="5" s="1"/>
  <c r="E1215" i="1" l="1"/>
  <c r="F1215" i="1" l="1"/>
  <c r="G1215" i="1"/>
  <c r="P1215" i="1" s="1"/>
  <c r="K1215" i="1" l="1"/>
  <c r="I1215" i="1" s="1"/>
  <c r="H1215" i="1"/>
  <c r="B1215" i="5" s="1"/>
  <c r="E1216" i="1" l="1"/>
  <c r="F1216" i="1" l="1"/>
  <c r="G1216" i="1"/>
  <c r="P1216" i="1" s="1"/>
  <c r="K1216" i="1" l="1"/>
  <c r="I1216" i="1" s="1"/>
  <c r="H1216" i="1"/>
  <c r="B1216" i="5" s="1"/>
  <c r="E1217" i="1" l="1"/>
  <c r="F1217" i="1" l="1"/>
  <c r="G1217" i="1"/>
  <c r="P1217" i="1" s="1"/>
  <c r="K1217" i="1" l="1"/>
  <c r="I1217" i="1" s="1"/>
  <c r="H1217" i="1"/>
  <c r="B1217" i="5" s="1"/>
  <c r="E1218" i="1" l="1"/>
  <c r="F1218" i="1" l="1"/>
  <c r="G1218" i="1"/>
  <c r="P1218" i="1" s="1"/>
  <c r="K1218" i="1" l="1"/>
  <c r="I1218" i="1" s="1"/>
  <c r="H1218" i="1"/>
  <c r="B1218" i="5" s="1"/>
  <c r="E1219" i="1" l="1"/>
  <c r="F1219" i="1" l="1"/>
  <c r="G1219" i="1"/>
  <c r="P1219" i="1" s="1"/>
  <c r="K1219" i="1" l="1"/>
  <c r="I1219" i="1" s="1"/>
  <c r="H1219" i="1"/>
  <c r="B1219" i="5" s="1"/>
  <c r="E1220" i="1" l="1"/>
  <c r="F1220" i="1" l="1"/>
  <c r="G1220" i="1"/>
  <c r="P1220" i="1" s="1"/>
  <c r="K1220" i="1" l="1"/>
  <c r="I1220" i="1" s="1"/>
  <c r="H1220" i="1"/>
  <c r="B1220" i="5" s="1"/>
  <c r="E1221" i="1" l="1"/>
  <c r="F1221" i="1" l="1"/>
  <c r="G1221" i="1"/>
  <c r="P1221" i="1" s="1"/>
  <c r="K1221" i="1" l="1"/>
  <c r="I1221" i="1" s="1"/>
  <c r="H1221" i="1"/>
  <c r="B1221" i="5" s="1"/>
  <c r="E1222" i="1" l="1"/>
  <c r="F1222" i="1" l="1"/>
  <c r="G1222" i="1"/>
  <c r="P1222" i="1" s="1"/>
  <c r="K1222" i="1" l="1"/>
  <c r="I1222" i="1" s="1"/>
  <c r="H1222" i="1"/>
  <c r="B1222" i="5" s="1"/>
  <c r="E1223" i="1" l="1"/>
  <c r="F1223" i="1" l="1"/>
  <c r="G1223" i="1"/>
  <c r="P1223" i="1" s="1"/>
  <c r="K1223" i="1" l="1"/>
  <c r="I1223" i="1" s="1"/>
  <c r="H1223" i="1"/>
  <c r="B1223" i="5" s="1"/>
  <c r="E1224" i="1" l="1"/>
  <c r="F1224" i="1" l="1"/>
  <c r="G1224" i="1"/>
  <c r="P1224" i="1" s="1"/>
  <c r="K1224" i="1" l="1"/>
  <c r="I1224" i="1" s="1"/>
  <c r="H1224" i="1"/>
  <c r="B1224" i="5" s="1"/>
  <c r="E1225" i="1" l="1"/>
  <c r="F1225" i="1" l="1"/>
  <c r="G1225" i="1"/>
  <c r="P1225" i="1" s="1"/>
  <c r="K1225" i="1" l="1"/>
  <c r="I1225" i="1" s="1"/>
  <c r="H1225" i="1"/>
  <c r="B1225" i="5" s="1"/>
  <c r="E1226" i="1" l="1"/>
  <c r="F1226" i="1" l="1"/>
  <c r="G1226" i="1"/>
  <c r="P1226" i="1" s="1"/>
  <c r="K1226" i="1" l="1"/>
  <c r="I1226" i="1" s="1"/>
  <c r="H1226" i="1"/>
  <c r="B1226" i="5" s="1"/>
  <c r="E1227" i="1" l="1"/>
  <c r="F1227" i="1" l="1"/>
  <c r="G1227" i="1"/>
  <c r="P1227" i="1" s="1"/>
  <c r="K1227" i="1" l="1"/>
  <c r="I1227" i="1" s="1"/>
  <c r="H1227" i="1"/>
  <c r="B1227" i="5" s="1"/>
  <c r="E1228" i="1" l="1"/>
  <c r="F1228" i="1" l="1"/>
  <c r="G1228" i="1"/>
  <c r="P1228" i="1" s="1"/>
  <c r="K1228" i="1" l="1"/>
  <c r="I1228" i="1" s="1"/>
  <c r="H1228" i="1"/>
  <c r="B1228" i="5" s="1"/>
  <c r="E1229" i="1" l="1"/>
  <c r="F1229" i="1" l="1"/>
  <c r="G1229" i="1"/>
  <c r="P1229" i="1" s="1"/>
  <c r="K1229" i="1" l="1"/>
  <c r="I1229" i="1" s="1"/>
  <c r="H1229" i="1"/>
  <c r="B1229" i="5" s="1"/>
  <c r="E1230" i="1" l="1"/>
  <c r="F1230" i="1" l="1"/>
  <c r="G1230" i="1"/>
  <c r="P1230" i="1" s="1"/>
  <c r="K1230" i="1" l="1"/>
  <c r="I1230" i="1" s="1"/>
  <c r="H1230" i="1"/>
  <c r="B1230" i="5" s="1"/>
  <c r="E1231" i="1" l="1"/>
  <c r="F1231" i="1" l="1"/>
  <c r="G1231" i="1"/>
  <c r="P1231" i="1" s="1"/>
  <c r="K1231" i="1" l="1"/>
  <c r="I1231" i="1" s="1"/>
  <c r="H1231" i="1"/>
  <c r="B1231" i="5" s="1"/>
  <c r="E1232" i="1" l="1"/>
  <c r="F1232" i="1" l="1"/>
  <c r="G1232" i="1"/>
  <c r="P1232" i="1" s="1"/>
  <c r="K1232" i="1" l="1"/>
  <c r="I1232" i="1" s="1"/>
  <c r="H1232" i="1"/>
  <c r="B1232" i="5" s="1"/>
  <c r="E1233" i="1" l="1"/>
  <c r="F1233" i="1" l="1"/>
  <c r="G1233" i="1"/>
  <c r="P1233" i="1" s="1"/>
  <c r="K1233" i="1" l="1"/>
  <c r="I1233" i="1" s="1"/>
  <c r="H1233" i="1"/>
  <c r="B1233" i="5" s="1"/>
  <c r="E1234" i="1" l="1"/>
  <c r="F1234" i="1" l="1"/>
  <c r="G1234" i="1"/>
  <c r="P1234" i="1" s="1"/>
  <c r="K1234" i="1" l="1"/>
  <c r="I1234" i="1" s="1"/>
  <c r="H1234" i="1"/>
  <c r="B1234" i="5" s="1"/>
  <c r="E1235" i="1" l="1"/>
  <c r="F1235" i="1" l="1"/>
  <c r="G1235" i="1"/>
  <c r="P1235" i="1" s="1"/>
  <c r="K1235" i="1" l="1"/>
  <c r="I1235" i="1" s="1"/>
  <c r="H1235" i="1"/>
  <c r="B1235" i="5" s="1"/>
  <c r="E1236" i="1" l="1"/>
  <c r="F1236" i="1" l="1"/>
  <c r="G1236" i="1"/>
  <c r="P1236" i="1" s="1"/>
  <c r="K1236" i="1" l="1"/>
  <c r="I1236" i="1" s="1"/>
  <c r="H1236" i="1"/>
  <c r="B1236" i="5" s="1"/>
  <c r="E1237" i="1" l="1"/>
  <c r="F1237" i="1" l="1"/>
  <c r="G1237" i="1"/>
  <c r="P1237" i="1" s="1"/>
  <c r="K1237" i="1" l="1"/>
  <c r="I1237" i="1" s="1"/>
  <c r="H1237" i="1"/>
  <c r="B1237" i="5" s="1"/>
  <c r="E1238" i="1" l="1"/>
  <c r="F1238" i="1" l="1"/>
  <c r="G1238" i="1"/>
  <c r="P1238" i="1" s="1"/>
  <c r="K1238" i="1" l="1"/>
  <c r="I1238" i="1" s="1"/>
  <c r="H1238" i="1"/>
  <c r="B1238" i="5" s="1"/>
  <c r="E1239" i="1" l="1"/>
  <c r="F1239" i="1" l="1"/>
  <c r="G1239" i="1"/>
  <c r="P1239" i="1" s="1"/>
  <c r="K1239" i="1" l="1"/>
  <c r="I1239" i="1" s="1"/>
  <c r="H1239" i="1"/>
  <c r="B1239" i="5" s="1"/>
  <c r="E1240" i="1" l="1"/>
  <c r="F1240" i="1" l="1"/>
  <c r="G1240" i="1"/>
  <c r="P1240" i="1" s="1"/>
  <c r="K1240" i="1" l="1"/>
  <c r="I1240" i="1" s="1"/>
  <c r="H1240" i="1"/>
  <c r="B1240" i="5" s="1"/>
  <c r="E1241" i="1" l="1"/>
  <c r="F1241" i="1" l="1"/>
  <c r="G1241" i="1"/>
  <c r="P1241" i="1" s="1"/>
  <c r="K1241" i="1" l="1"/>
  <c r="I1241" i="1" s="1"/>
  <c r="H1241" i="1"/>
  <c r="B1241" i="5" s="1"/>
  <c r="E1242" i="1" l="1"/>
  <c r="F1242" i="1" l="1"/>
  <c r="G1242" i="1"/>
  <c r="P1242" i="1" s="1"/>
  <c r="K1242" i="1" l="1"/>
  <c r="I1242" i="1" s="1"/>
  <c r="H1242" i="1"/>
  <c r="B1242" i="5" s="1"/>
  <c r="E1243" i="1" l="1"/>
  <c r="F1243" i="1" l="1"/>
  <c r="G1243" i="1"/>
  <c r="P1243" i="1" s="1"/>
  <c r="K1243" i="1" l="1"/>
  <c r="I1243" i="1" s="1"/>
  <c r="H1243" i="1"/>
  <c r="B1243" i="5" s="1"/>
  <c r="E1244" i="1" l="1"/>
  <c r="F1244" i="1" l="1"/>
  <c r="G1244" i="1"/>
  <c r="P1244" i="1" s="1"/>
  <c r="K1244" i="1" l="1"/>
  <c r="I1244" i="1" s="1"/>
  <c r="H1244" i="1"/>
  <c r="B1244" i="5" s="1"/>
  <c r="E1245" i="1" l="1"/>
  <c r="F1245" i="1" l="1"/>
  <c r="G1245" i="1"/>
  <c r="P1245" i="1" s="1"/>
  <c r="K1245" i="1" l="1"/>
  <c r="I1245" i="1" s="1"/>
  <c r="H1245" i="1"/>
  <c r="B1245" i="5" s="1"/>
  <c r="E1246" i="1" l="1"/>
  <c r="F1246" i="1" l="1"/>
  <c r="G1246" i="1"/>
  <c r="P1246" i="1" s="1"/>
  <c r="K1246" i="1" l="1"/>
  <c r="I1246" i="1" s="1"/>
  <c r="H1246" i="1"/>
  <c r="B1246" i="5" s="1"/>
  <c r="E1247" i="1" l="1"/>
  <c r="F1247" i="1" l="1"/>
  <c r="G1247" i="1"/>
  <c r="P1247" i="1" s="1"/>
  <c r="K1247" i="1" l="1"/>
  <c r="I1247" i="1" s="1"/>
  <c r="H1247" i="1"/>
  <c r="B1247" i="5" s="1"/>
  <c r="E1248" i="1" l="1"/>
  <c r="F1248" i="1" l="1"/>
  <c r="G1248" i="1"/>
  <c r="P1248" i="1" s="1"/>
  <c r="K1248" i="1" l="1"/>
  <c r="I1248" i="1" s="1"/>
  <c r="H1248" i="1"/>
  <c r="B1248" i="5" s="1"/>
  <c r="E1249" i="1" l="1"/>
  <c r="F1249" i="1" l="1"/>
  <c r="G1249" i="1"/>
  <c r="P1249" i="1" s="1"/>
  <c r="K1249" i="1" l="1"/>
  <c r="I1249" i="1" s="1"/>
  <c r="H1249" i="1"/>
  <c r="B1249" i="5" s="1"/>
  <c r="E1250" i="1" l="1"/>
  <c r="F1250" i="1" l="1"/>
  <c r="G1250" i="1"/>
  <c r="P1250" i="1" s="1"/>
  <c r="K1250" i="1" l="1"/>
  <c r="I1250" i="1" s="1"/>
  <c r="H1250" i="1"/>
  <c r="B1250" i="5" s="1"/>
  <c r="E1251" i="1" l="1"/>
  <c r="F1251" i="1" l="1"/>
  <c r="G1251" i="1"/>
  <c r="P1251" i="1" s="1"/>
  <c r="K1251" i="1" l="1"/>
  <c r="I1251" i="1" s="1"/>
  <c r="H1251" i="1"/>
  <c r="B1251" i="5" s="1"/>
  <c r="E1252" i="1" l="1"/>
  <c r="F1252" i="1" l="1"/>
  <c r="G1252" i="1"/>
  <c r="P1252" i="1" s="1"/>
  <c r="K1252" i="1" l="1"/>
  <c r="I1252" i="1" s="1"/>
  <c r="H1252" i="1"/>
  <c r="B1252" i="5" s="1"/>
  <c r="E1253" i="1" l="1"/>
  <c r="F1253" i="1" l="1"/>
  <c r="G1253" i="1"/>
  <c r="P1253" i="1" s="1"/>
  <c r="K1253" i="1" l="1"/>
  <c r="I1253" i="1" s="1"/>
  <c r="H1253" i="1"/>
  <c r="B1253" i="5" s="1"/>
  <c r="E1254" i="1" l="1"/>
  <c r="F1254" i="1" l="1"/>
  <c r="G1254" i="1"/>
  <c r="P1254" i="1" s="1"/>
  <c r="K1254" i="1" l="1"/>
  <c r="I1254" i="1" s="1"/>
  <c r="H1254" i="1"/>
  <c r="B1254" i="5" s="1"/>
  <c r="E1255" i="1" l="1"/>
  <c r="F1255" i="1" l="1"/>
  <c r="G1255" i="1"/>
  <c r="P1255" i="1" s="1"/>
  <c r="K1255" i="1" l="1"/>
  <c r="I1255" i="1" s="1"/>
  <c r="H1255" i="1"/>
  <c r="B1255" i="5" s="1"/>
  <c r="E1256" i="1" l="1"/>
  <c r="F1256" i="1" l="1"/>
  <c r="G1256" i="1"/>
  <c r="P1256" i="1" s="1"/>
  <c r="K1256" i="1" l="1"/>
  <c r="I1256" i="1" s="1"/>
  <c r="H1256" i="1"/>
  <c r="B1256" i="5" s="1"/>
  <c r="E1257" i="1" l="1"/>
  <c r="F1257" i="1" l="1"/>
  <c r="G1257" i="1"/>
  <c r="P1257" i="1" s="1"/>
  <c r="K1257" i="1" l="1"/>
  <c r="I1257" i="1" s="1"/>
  <c r="H1257" i="1"/>
  <c r="B1257" i="5" s="1"/>
  <c r="E1258" i="1" l="1"/>
  <c r="F1258" i="1" l="1"/>
  <c r="G1258" i="1"/>
  <c r="P1258" i="1" s="1"/>
  <c r="K1258" i="1" l="1"/>
  <c r="I1258" i="1" s="1"/>
  <c r="H1258" i="1"/>
  <c r="B1258" i="5" s="1"/>
  <c r="E1259" i="1" l="1"/>
  <c r="F1259" i="1" l="1"/>
  <c r="G1259" i="1"/>
  <c r="P1259" i="1" s="1"/>
  <c r="K1259" i="1" l="1"/>
  <c r="I1259" i="1" s="1"/>
  <c r="H1259" i="1"/>
  <c r="B1259" i="5" s="1"/>
  <c r="E1260" i="1" l="1"/>
  <c r="F1260" i="1" l="1"/>
  <c r="G1260" i="1"/>
  <c r="P1260" i="1" s="1"/>
  <c r="K1260" i="1" l="1"/>
  <c r="I1260" i="1" s="1"/>
  <c r="H1260" i="1"/>
  <c r="B1260" i="5" s="1"/>
  <c r="E1261" i="1" l="1"/>
  <c r="F1261" i="1" l="1"/>
  <c r="G1261" i="1"/>
  <c r="P1261" i="1" s="1"/>
  <c r="K1261" i="1" l="1"/>
  <c r="I1261" i="1" s="1"/>
  <c r="H1261" i="1"/>
  <c r="B1261" i="5" s="1"/>
  <c r="E1262" i="1" l="1"/>
  <c r="F1262" i="1" l="1"/>
  <c r="G1262" i="1"/>
  <c r="P1262" i="1" s="1"/>
  <c r="K1262" i="1" l="1"/>
  <c r="I1262" i="1" s="1"/>
  <c r="H1262" i="1"/>
  <c r="B1262" i="5" s="1"/>
  <c r="E1263" i="1" l="1"/>
  <c r="F1263" i="1" l="1"/>
  <c r="G1263" i="1"/>
  <c r="P1263" i="1" s="1"/>
  <c r="K1263" i="1" l="1"/>
  <c r="I1263" i="1" s="1"/>
  <c r="H1263" i="1"/>
  <c r="B1263" i="5" s="1"/>
  <c r="E1264" i="1" l="1"/>
  <c r="F1264" i="1" l="1"/>
  <c r="G1264" i="1"/>
  <c r="P1264" i="1" s="1"/>
  <c r="K1264" i="1" l="1"/>
  <c r="I1264" i="1" s="1"/>
  <c r="H1264" i="1"/>
  <c r="B1264" i="5" s="1"/>
  <c r="E1265" i="1" l="1"/>
  <c r="F1265" i="1" l="1"/>
  <c r="G1265" i="1"/>
  <c r="P1265" i="1" s="1"/>
  <c r="K1265" i="1" l="1"/>
  <c r="I1265" i="1" s="1"/>
  <c r="H1265" i="1"/>
  <c r="B1265" i="5" s="1"/>
  <c r="E1266" i="1" l="1"/>
  <c r="F1266" i="1" l="1"/>
  <c r="G1266" i="1"/>
  <c r="P1266" i="1" s="1"/>
  <c r="K1266" i="1" l="1"/>
  <c r="I1266" i="1" s="1"/>
  <c r="H1266" i="1"/>
  <c r="B1266" i="5" s="1"/>
  <c r="E1267" i="1" l="1"/>
  <c r="F1267" i="1" l="1"/>
  <c r="G1267" i="1"/>
  <c r="P1267" i="1" s="1"/>
  <c r="K1267" i="1" l="1"/>
  <c r="I1267" i="1" s="1"/>
  <c r="H1267" i="1"/>
  <c r="B1267" i="5" s="1"/>
  <c r="E1268" i="1" l="1"/>
  <c r="F1268" i="1" l="1"/>
  <c r="G1268" i="1"/>
  <c r="P1268" i="1" s="1"/>
  <c r="K1268" i="1" l="1"/>
  <c r="I1268" i="1" s="1"/>
  <c r="H1268" i="1"/>
  <c r="B1268" i="5" s="1"/>
  <c r="E1269" i="1" l="1"/>
  <c r="F1269" i="1" l="1"/>
  <c r="G1269" i="1"/>
  <c r="P1269" i="1" s="1"/>
  <c r="K1269" i="1" l="1"/>
  <c r="I1269" i="1" s="1"/>
  <c r="H1269" i="1"/>
  <c r="B1269" i="5" s="1"/>
  <c r="E1270" i="1" l="1"/>
  <c r="F1270" i="1" l="1"/>
  <c r="G1270" i="1"/>
  <c r="P1270" i="1" s="1"/>
  <c r="K1270" i="1" l="1"/>
  <c r="I1270" i="1" s="1"/>
  <c r="H1270" i="1"/>
  <c r="B1270" i="5" s="1"/>
  <c r="E1271" i="1" l="1"/>
  <c r="F1271" i="1" l="1"/>
  <c r="G1271" i="1"/>
  <c r="P1271" i="1" s="1"/>
  <c r="K1271" i="1" l="1"/>
  <c r="I1271" i="1" s="1"/>
  <c r="H1271" i="1"/>
  <c r="B1271" i="5" s="1"/>
  <c r="E1272" i="1" l="1"/>
  <c r="F1272" i="1" l="1"/>
  <c r="G1272" i="1"/>
  <c r="P1272" i="1" s="1"/>
  <c r="K1272" i="1" l="1"/>
  <c r="I1272" i="1" s="1"/>
  <c r="H1272" i="1"/>
  <c r="B1272" i="5" s="1"/>
  <c r="E1273" i="1" l="1"/>
  <c r="F1273" i="1" l="1"/>
  <c r="G1273" i="1"/>
  <c r="P1273" i="1" s="1"/>
  <c r="K1273" i="1" l="1"/>
  <c r="I1273" i="1" s="1"/>
  <c r="H1273" i="1"/>
  <c r="B1273" i="5" s="1"/>
  <c r="E1274" i="1" l="1"/>
  <c r="F1274" i="1" l="1"/>
  <c r="G1274" i="1"/>
  <c r="P1274" i="1" s="1"/>
  <c r="K1274" i="1" l="1"/>
  <c r="I1274" i="1" s="1"/>
  <c r="H1274" i="1"/>
  <c r="B1274" i="5" s="1"/>
  <c r="E1275" i="1" l="1"/>
  <c r="F1275" i="1" l="1"/>
  <c r="G1275" i="1"/>
  <c r="P1275" i="1" s="1"/>
  <c r="K1275" i="1" l="1"/>
  <c r="I1275" i="1" s="1"/>
  <c r="H1275" i="1"/>
  <c r="B1275" i="5" s="1"/>
  <c r="E1276" i="1" l="1"/>
  <c r="F1276" i="1" l="1"/>
  <c r="G1276" i="1"/>
  <c r="P1276" i="1" s="1"/>
  <c r="K1276" i="1" l="1"/>
  <c r="I1276" i="1" s="1"/>
  <c r="H1276" i="1"/>
  <c r="B1276" i="5" s="1"/>
  <c r="E1277" i="1" l="1"/>
  <c r="F1277" i="1" l="1"/>
  <c r="G1277" i="1"/>
  <c r="P1277" i="1" s="1"/>
  <c r="K1277" i="1" l="1"/>
  <c r="I1277" i="1" s="1"/>
  <c r="H1277" i="1"/>
  <c r="B1277" i="5" s="1"/>
  <c r="E1278" i="1" l="1"/>
  <c r="F1278" i="1" l="1"/>
  <c r="G1278" i="1"/>
  <c r="P1278" i="1" s="1"/>
  <c r="K1278" i="1" l="1"/>
  <c r="I1278" i="1" s="1"/>
  <c r="H1278" i="1"/>
  <c r="B1278" i="5" s="1"/>
  <c r="E1279" i="1" l="1"/>
  <c r="F1279" i="1" l="1"/>
  <c r="G1279" i="1"/>
  <c r="P1279" i="1" s="1"/>
  <c r="K1279" i="1" l="1"/>
  <c r="I1279" i="1" s="1"/>
  <c r="H1279" i="1"/>
  <c r="B1279" i="5" s="1"/>
  <c r="E1280" i="1" l="1"/>
  <c r="F1280" i="1" l="1"/>
  <c r="G1280" i="1"/>
  <c r="P1280" i="1" s="1"/>
  <c r="K1280" i="1" l="1"/>
  <c r="I1280" i="1" s="1"/>
  <c r="H1280" i="1"/>
  <c r="B1280" i="5" s="1"/>
  <c r="E1281" i="1" l="1"/>
  <c r="F1281" i="1" l="1"/>
  <c r="G1281" i="1"/>
  <c r="P1281" i="1" s="1"/>
  <c r="K1281" i="1" l="1"/>
  <c r="I1281" i="1" s="1"/>
  <c r="H1281" i="1"/>
  <c r="B1281" i="5" s="1"/>
  <c r="E1282" i="1" l="1"/>
  <c r="F1282" i="1" l="1"/>
  <c r="G1282" i="1"/>
  <c r="P1282" i="1" s="1"/>
  <c r="K1282" i="1" l="1"/>
  <c r="I1282" i="1" s="1"/>
  <c r="H1282" i="1"/>
  <c r="B1282" i="5" s="1"/>
  <c r="E1283" i="1" l="1"/>
  <c r="F1283" i="1" l="1"/>
  <c r="G1283" i="1"/>
  <c r="P1283" i="1" s="1"/>
  <c r="K1283" i="1" l="1"/>
  <c r="I1283" i="1" s="1"/>
  <c r="H1283" i="1"/>
  <c r="B1283" i="5" s="1"/>
  <c r="E1284" i="1" l="1"/>
  <c r="F1284" i="1" l="1"/>
  <c r="G1284" i="1"/>
  <c r="P1284" i="1" s="1"/>
  <c r="K1284" i="1" l="1"/>
  <c r="I1284" i="1" s="1"/>
  <c r="H1284" i="1"/>
  <c r="B1284" i="5" s="1"/>
  <c r="E1285" i="1" l="1"/>
  <c r="F1285" i="1" l="1"/>
  <c r="G1285" i="1"/>
  <c r="P1285" i="1" s="1"/>
  <c r="K1285" i="1" l="1"/>
  <c r="I1285" i="1" s="1"/>
  <c r="H1285" i="1"/>
  <c r="B1285" i="5" s="1"/>
  <c r="E1286" i="1" l="1"/>
  <c r="F1286" i="1" l="1"/>
  <c r="G1286" i="1"/>
  <c r="P1286" i="1" s="1"/>
  <c r="K1286" i="1" l="1"/>
  <c r="I1286" i="1" s="1"/>
  <c r="H1286" i="1"/>
  <c r="B1286" i="5" s="1"/>
  <c r="E1287" i="1" l="1"/>
  <c r="F1287" i="1" l="1"/>
  <c r="G1287" i="1"/>
  <c r="P1287" i="1" s="1"/>
  <c r="K1287" i="1" l="1"/>
  <c r="I1287" i="1" s="1"/>
  <c r="H1287" i="1"/>
  <c r="B1287" i="5" s="1"/>
  <c r="E1288" i="1" l="1"/>
  <c r="F1288" i="1" l="1"/>
  <c r="G1288" i="1"/>
  <c r="P1288" i="1" s="1"/>
  <c r="K1288" i="1" l="1"/>
  <c r="I1288" i="1" s="1"/>
  <c r="H1288" i="1"/>
  <c r="B1288" i="5" s="1"/>
  <c r="E1289" i="1" l="1"/>
  <c r="F1289" i="1" l="1"/>
  <c r="G1289" i="1"/>
  <c r="P1289" i="1" s="1"/>
  <c r="K1289" i="1" l="1"/>
  <c r="I1289" i="1" s="1"/>
  <c r="H1289" i="1"/>
  <c r="B1289" i="5" s="1"/>
  <c r="E1290" i="1" l="1"/>
  <c r="F1290" i="1" l="1"/>
  <c r="G1290" i="1"/>
  <c r="P1290" i="1" s="1"/>
  <c r="K1290" i="1" l="1"/>
  <c r="I1290" i="1" s="1"/>
  <c r="H1290" i="1"/>
  <c r="B1290" i="5" s="1"/>
  <c r="E1291" i="1" l="1"/>
  <c r="F1291" i="1" l="1"/>
  <c r="G1291" i="1"/>
  <c r="P1291" i="1" s="1"/>
  <c r="K1291" i="1" l="1"/>
  <c r="I1291" i="1" s="1"/>
  <c r="H1291" i="1"/>
  <c r="B1291" i="5" s="1"/>
  <c r="E1292" i="1" l="1"/>
  <c r="F1292" i="1" l="1"/>
  <c r="G1292" i="1"/>
  <c r="P1292" i="1" s="1"/>
  <c r="K1292" i="1" l="1"/>
  <c r="I1292" i="1" s="1"/>
  <c r="H1292" i="1"/>
  <c r="B1292" i="5" s="1"/>
  <c r="E1293" i="1" l="1"/>
  <c r="F1293" i="1" l="1"/>
  <c r="G1293" i="1"/>
  <c r="P1293" i="1" s="1"/>
  <c r="K1293" i="1" l="1"/>
  <c r="I1293" i="1" s="1"/>
  <c r="H1293" i="1"/>
  <c r="B1293" i="5" s="1"/>
  <c r="E1294" i="1" l="1"/>
  <c r="F1294" i="1" l="1"/>
  <c r="G1294" i="1"/>
  <c r="P1294" i="1" s="1"/>
  <c r="K1294" i="1" l="1"/>
  <c r="I1294" i="1" s="1"/>
  <c r="H1294" i="1"/>
  <c r="B1294" i="5" s="1"/>
  <c r="E1295" i="1" l="1"/>
  <c r="F1295" i="1" l="1"/>
  <c r="G1295" i="1"/>
  <c r="P1295" i="1" s="1"/>
  <c r="K1295" i="1" l="1"/>
  <c r="I1295" i="1" s="1"/>
  <c r="H1295" i="1"/>
  <c r="B1295" i="5" s="1"/>
  <c r="E1296" i="1" l="1"/>
  <c r="F1296" i="1" l="1"/>
  <c r="G1296" i="1"/>
  <c r="P1296" i="1" s="1"/>
  <c r="K1296" i="1" l="1"/>
  <c r="I1296" i="1" s="1"/>
  <c r="H1296" i="1"/>
  <c r="B1296" i="5" s="1"/>
  <c r="E1297" i="1" l="1"/>
  <c r="F1297" i="1" l="1"/>
  <c r="G1297" i="1"/>
  <c r="P1297" i="1" s="1"/>
  <c r="K1297" i="1" l="1"/>
  <c r="I1297" i="1" s="1"/>
  <c r="H1297" i="1"/>
  <c r="B1297" i="5" s="1"/>
  <c r="E1298" i="1" l="1"/>
  <c r="F1298" i="1" l="1"/>
  <c r="G1298" i="1"/>
  <c r="P1298" i="1" s="1"/>
  <c r="K1298" i="1" l="1"/>
  <c r="I1298" i="1" s="1"/>
  <c r="H1298" i="1"/>
  <c r="B1298" i="5" s="1"/>
  <c r="E1299" i="1" l="1"/>
  <c r="F1299" i="1" l="1"/>
  <c r="G1299" i="1"/>
  <c r="P1299" i="1" s="1"/>
  <c r="K1299" i="1" l="1"/>
  <c r="I1299" i="1" s="1"/>
  <c r="H1299" i="1"/>
  <c r="B1299" i="5" s="1"/>
  <c r="E1300" i="1" l="1"/>
  <c r="F1300" i="1" l="1"/>
  <c r="G1300" i="1"/>
  <c r="P1300" i="1" s="1"/>
  <c r="K1300" i="1" l="1"/>
  <c r="I1300" i="1" s="1"/>
  <c r="H1300" i="1"/>
  <c r="B1300" i="5" s="1"/>
  <c r="E1301" i="1" l="1"/>
  <c r="F1301" i="1" l="1"/>
  <c r="G1301" i="1"/>
  <c r="P1301" i="1" s="1"/>
  <c r="K1301" i="1" l="1"/>
  <c r="I1301" i="1" s="1"/>
  <c r="H1301" i="1"/>
  <c r="B1301" i="5" s="1"/>
  <c r="E1302" i="1" l="1"/>
  <c r="F1302" i="1" l="1"/>
  <c r="G1302" i="1"/>
  <c r="P1302" i="1" s="1"/>
  <c r="K1302" i="1" l="1"/>
  <c r="I1302" i="1" s="1"/>
  <c r="H1302" i="1"/>
  <c r="B1302" i="5" s="1"/>
  <c r="E1303" i="1" l="1"/>
  <c r="F1303" i="1" l="1"/>
  <c r="G1303" i="1"/>
  <c r="P1303" i="1" s="1"/>
  <c r="K1303" i="1" l="1"/>
  <c r="I1303" i="1" s="1"/>
  <c r="H1303" i="1"/>
  <c r="B1303" i="5" s="1"/>
  <c r="E1304" i="1" l="1"/>
  <c r="F1304" i="1" l="1"/>
  <c r="G1304" i="1"/>
  <c r="P1304" i="1" s="1"/>
  <c r="K1304" i="1" l="1"/>
  <c r="I1304" i="1" s="1"/>
  <c r="H1304" i="1"/>
  <c r="B1304" i="5" s="1"/>
  <c r="E1305" i="1" l="1"/>
  <c r="F1305" i="1" l="1"/>
  <c r="G1305" i="1"/>
  <c r="P1305" i="1" s="1"/>
  <c r="K1305" i="1" l="1"/>
  <c r="I1305" i="1" s="1"/>
  <c r="H1305" i="1"/>
  <c r="B1305" i="5" s="1"/>
  <c r="E1306" i="1" l="1"/>
  <c r="F1306" i="1" l="1"/>
  <c r="G1306" i="1"/>
  <c r="P1306" i="1" s="1"/>
  <c r="K1306" i="1" l="1"/>
  <c r="I1306" i="1" s="1"/>
  <c r="H1306" i="1"/>
  <c r="B1306" i="5" s="1"/>
  <c r="E1307" i="1" l="1"/>
  <c r="F1307" i="1" l="1"/>
  <c r="G1307" i="1"/>
  <c r="P1307" i="1" s="1"/>
  <c r="K1307" i="1" l="1"/>
  <c r="I1307" i="1" s="1"/>
  <c r="H1307" i="1"/>
  <c r="B1307" i="5" s="1"/>
  <c r="E1308" i="1" l="1"/>
  <c r="F1308" i="1" l="1"/>
  <c r="G1308" i="1"/>
  <c r="P1308" i="1" s="1"/>
  <c r="K1308" i="1" l="1"/>
  <c r="I1308" i="1" s="1"/>
  <c r="H1308" i="1"/>
  <c r="B1308" i="5" s="1"/>
  <c r="E1309" i="1" l="1"/>
  <c r="F1309" i="1" l="1"/>
  <c r="G1309" i="1"/>
  <c r="P1309" i="1" s="1"/>
  <c r="K1309" i="1" l="1"/>
  <c r="I1309" i="1" s="1"/>
  <c r="H1309" i="1"/>
  <c r="B1309" i="5" s="1"/>
  <c r="E1310" i="1" l="1"/>
  <c r="F1310" i="1" l="1"/>
  <c r="G1310" i="1"/>
  <c r="P1310" i="1" s="1"/>
  <c r="K1310" i="1" l="1"/>
  <c r="I1310" i="1" s="1"/>
  <c r="H1310" i="1"/>
  <c r="B1310" i="5" s="1"/>
  <c r="E1311" i="1" l="1"/>
  <c r="F1311" i="1" l="1"/>
  <c r="G1311" i="1"/>
  <c r="P1311" i="1" s="1"/>
  <c r="K1311" i="1" l="1"/>
  <c r="I1311" i="1" s="1"/>
  <c r="H1311" i="1"/>
  <c r="B1311" i="5" s="1"/>
  <c r="E1312" i="1" l="1"/>
  <c r="F1312" i="1" l="1"/>
  <c r="G1312" i="1"/>
  <c r="P1312" i="1" s="1"/>
  <c r="K1312" i="1" l="1"/>
  <c r="I1312" i="1" s="1"/>
  <c r="H1312" i="1"/>
  <c r="B1312" i="5" s="1"/>
  <c r="E1313" i="1" l="1"/>
  <c r="F1313" i="1" l="1"/>
  <c r="G1313" i="1"/>
  <c r="P1313" i="1" s="1"/>
  <c r="K1313" i="1" l="1"/>
  <c r="I1313" i="1" s="1"/>
  <c r="H1313" i="1"/>
  <c r="B1313" i="5" s="1"/>
  <c r="E1314" i="1" l="1"/>
  <c r="F1314" i="1" l="1"/>
  <c r="G1314" i="1"/>
  <c r="P1314" i="1" s="1"/>
  <c r="K1314" i="1" l="1"/>
  <c r="I1314" i="1" s="1"/>
  <c r="H1314" i="1"/>
  <c r="B1314" i="5" s="1"/>
  <c r="E1315" i="1" l="1"/>
  <c r="F1315" i="1" l="1"/>
  <c r="G1315" i="1"/>
  <c r="P1315" i="1" s="1"/>
  <c r="K1315" i="1" l="1"/>
  <c r="I1315" i="1" s="1"/>
  <c r="H1315" i="1"/>
  <c r="B1315" i="5" s="1"/>
  <c r="E1316" i="1" l="1"/>
  <c r="F1316" i="1" l="1"/>
  <c r="G1316" i="1"/>
  <c r="P1316" i="1" s="1"/>
  <c r="K1316" i="1" l="1"/>
  <c r="I1316" i="1" s="1"/>
  <c r="H1316" i="1"/>
  <c r="B1316" i="5" s="1"/>
  <c r="E1317" i="1" l="1"/>
  <c r="F1317" i="1" l="1"/>
  <c r="G1317" i="1"/>
  <c r="P1317" i="1" s="1"/>
  <c r="K1317" i="1" l="1"/>
  <c r="I1317" i="1" s="1"/>
  <c r="H1317" i="1"/>
  <c r="B1317" i="5" s="1"/>
  <c r="E1318" i="1" l="1"/>
  <c r="F1318" i="1" l="1"/>
  <c r="G1318" i="1"/>
  <c r="P1318" i="1" s="1"/>
  <c r="K1318" i="1" l="1"/>
  <c r="I1318" i="1" s="1"/>
  <c r="H1318" i="1"/>
  <c r="B1318" i="5" s="1"/>
  <c r="E1319" i="1" l="1"/>
  <c r="F1319" i="1" l="1"/>
  <c r="G1319" i="1"/>
  <c r="P1319" i="1" s="1"/>
  <c r="K1319" i="1" l="1"/>
  <c r="I1319" i="1" s="1"/>
  <c r="H1319" i="1"/>
  <c r="B1319" i="5" s="1"/>
  <c r="E1320" i="1" l="1"/>
  <c r="F1320" i="1" l="1"/>
  <c r="G1320" i="1"/>
  <c r="P1320" i="1" s="1"/>
  <c r="K1320" i="1" l="1"/>
  <c r="I1320" i="1" s="1"/>
  <c r="H1320" i="1"/>
  <c r="B1320" i="5" s="1"/>
  <c r="E1321" i="1" l="1"/>
  <c r="F1321" i="1" l="1"/>
  <c r="G1321" i="1"/>
  <c r="P1321" i="1" s="1"/>
  <c r="K1321" i="1" l="1"/>
  <c r="I1321" i="1" s="1"/>
  <c r="H1321" i="1"/>
  <c r="B1321" i="5" s="1"/>
  <c r="E1322" i="1" l="1"/>
  <c r="F1322" i="1" l="1"/>
  <c r="G1322" i="1"/>
  <c r="P1322" i="1" s="1"/>
  <c r="K1322" i="1" l="1"/>
  <c r="I1322" i="1" s="1"/>
  <c r="H1322" i="1"/>
  <c r="B1322" i="5" s="1"/>
  <c r="E1323" i="1" l="1"/>
  <c r="F1323" i="1" l="1"/>
  <c r="G1323" i="1"/>
  <c r="P1323" i="1" s="1"/>
  <c r="K1323" i="1" l="1"/>
  <c r="I1323" i="1" s="1"/>
  <c r="H1323" i="1"/>
  <c r="B1323" i="5" s="1"/>
  <c r="E1324" i="1" l="1"/>
  <c r="F1324" i="1" l="1"/>
  <c r="G1324" i="1"/>
  <c r="P1324" i="1" s="1"/>
  <c r="K1324" i="1" l="1"/>
  <c r="I1324" i="1" s="1"/>
  <c r="H1324" i="1"/>
  <c r="B1324" i="5" s="1"/>
  <c r="E1325" i="1" l="1"/>
  <c r="F1325" i="1" l="1"/>
  <c r="G1325" i="1"/>
  <c r="P1325" i="1" s="1"/>
  <c r="K1325" i="1" l="1"/>
  <c r="I1325" i="1" s="1"/>
  <c r="H1325" i="1"/>
  <c r="B1325" i="5" s="1"/>
  <c r="E1326" i="1" l="1"/>
  <c r="F1326" i="1" l="1"/>
  <c r="G1326" i="1"/>
  <c r="P1326" i="1" s="1"/>
  <c r="K1326" i="1" l="1"/>
  <c r="I1326" i="1" s="1"/>
  <c r="H1326" i="1"/>
  <c r="B1326" i="5" s="1"/>
  <c r="E1327" i="1" l="1"/>
  <c r="F1327" i="1" l="1"/>
  <c r="G1327" i="1"/>
  <c r="P1327" i="1" s="1"/>
  <c r="K1327" i="1" l="1"/>
  <c r="I1327" i="1" s="1"/>
  <c r="H1327" i="1"/>
  <c r="B1327" i="5" s="1"/>
  <c r="E1328" i="1" l="1"/>
  <c r="F1328" i="1" l="1"/>
  <c r="G1328" i="1"/>
  <c r="P1328" i="1" s="1"/>
  <c r="K1328" i="1" l="1"/>
  <c r="I1328" i="1" s="1"/>
  <c r="H1328" i="1"/>
  <c r="B1328" i="5" s="1"/>
  <c r="E1329" i="1" l="1"/>
  <c r="F1329" i="1" l="1"/>
  <c r="G1329" i="1"/>
  <c r="P1329" i="1" s="1"/>
  <c r="K1329" i="1" l="1"/>
  <c r="I1329" i="1" s="1"/>
  <c r="H1329" i="1"/>
  <c r="B1329" i="5" s="1"/>
  <c r="E1330" i="1" l="1"/>
  <c r="F1330" i="1" l="1"/>
  <c r="G1330" i="1"/>
  <c r="P1330" i="1" s="1"/>
  <c r="K1330" i="1" l="1"/>
  <c r="I1330" i="1" s="1"/>
  <c r="H1330" i="1"/>
  <c r="B1330" i="5" s="1"/>
  <c r="E1331" i="1" l="1"/>
  <c r="F1331" i="1" l="1"/>
  <c r="G1331" i="1"/>
  <c r="P1331" i="1" s="1"/>
  <c r="K1331" i="1" l="1"/>
  <c r="I1331" i="1" s="1"/>
  <c r="H1331" i="1"/>
  <c r="B1331" i="5" s="1"/>
  <c r="E1332" i="1" l="1"/>
  <c r="F1332" i="1" l="1"/>
  <c r="G1332" i="1"/>
  <c r="P1332" i="1" s="1"/>
  <c r="K1332" i="1" l="1"/>
  <c r="I1332" i="1" s="1"/>
  <c r="H1332" i="1"/>
  <c r="B1332" i="5" s="1"/>
  <c r="E1333" i="1" l="1"/>
  <c r="F1333" i="1" l="1"/>
  <c r="G1333" i="1"/>
  <c r="P1333" i="1" s="1"/>
  <c r="K1333" i="1" l="1"/>
  <c r="I1333" i="1" s="1"/>
  <c r="H1333" i="1"/>
  <c r="B1333" i="5" s="1"/>
  <c r="E1334" i="1" l="1"/>
  <c r="F1334" i="1" l="1"/>
  <c r="G1334" i="1"/>
  <c r="P1334" i="1" s="1"/>
  <c r="K1334" i="1" l="1"/>
  <c r="I1334" i="1" s="1"/>
  <c r="H1334" i="1"/>
  <c r="B1334" i="5" s="1"/>
  <c r="E1335" i="1" l="1"/>
  <c r="F1335" i="1" l="1"/>
  <c r="G1335" i="1"/>
  <c r="P1335" i="1" s="1"/>
  <c r="K1335" i="1" l="1"/>
  <c r="I1335" i="1" s="1"/>
  <c r="H1335" i="1"/>
  <c r="B1335" i="5" s="1"/>
  <c r="E1336" i="1" l="1"/>
  <c r="F1336" i="1" l="1"/>
  <c r="G1336" i="1"/>
  <c r="P1336" i="1" s="1"/>
  <c r="K1336" i="1" l="1"/>
  <c r="I1336" i="1" s="1"/>
  <c r="H1336" i="1"/>
  <c r="B1336" i="5" s="1"/>
  <c r="E1337" i="1" l="1"/>
  <c r="F1337" i="1" l="1"/>
  <c r="G1337" i="1"/>
  <c r="P1337" i="1" s="1"/>
  <c r="K1337" i="1" l="1"/>
  <c r="I1337" i="1" s="1"/>
  <c r="H1337" i="1"/>
  <c r="B1337" i="5" s="1"/>
  <c r="E1338" i="1" l="1"/>
  <c r="F1338" i="1" l="1"/>
  <c r="G1338" i="1"/>
  <c r="P1338" i="1" s="1"/>
  <c r="K1338" i="1" l="1"/>
  <c r="I1338" i="1" s="1"/>
  <c r="H1338" i="1"/>
  <c r="B1338" i="5" s="1"/>
  <c r="E1339" i="1" l="1"/>
  <c r="F1339" i="1" l="1"/>
  <c r="G1339" i="1"/>
  <c r="P1339" i="1" s="1"/>
  <c r="K1339" i="1" l="1"/>
  <c r="I1339" i="1" s="1"/>
  <c r="H1339" i="1"/>
  <c r="B1339" i="5" s="1"/>
  <c r="E1340" i="1" l="1"/>
  <c r="F1340" i="1" l="1"/>
  <c r="G1340" i="1"/>
  <c r="P1340" i="1" s="1"/>
  <c r="K1340" i="1" l="1"/>
  <c r="I1340" i="1" s="1"/>
  <c r="H1340" i="1"/>
  <c r="B1340" i="5" s="1"/>
  <c r="E1341" i="1" l="1"/>
  <c r="F1341" i="1" l="1"/>
  <c r="G1341" i="1"/>
  <c r="P1341" i="1" s="1"/>
  <c r="K1341" i="1" l="1"/>
  <c r="I1341" i="1" s="1"/>
  <c r="H1341" i="1"/>
  <c r="B1341" i="5" s="1"/>
  <c r="E1342" i="1" l="1"/>
  <c r="F1342" i="1" l="1"/>
  <c r="G1342" i="1"/>
  <c r="P1342" i="1" s="1"/>
  <c r="K1342" i="1" l="1"/>
  <c r="I1342" i="1" s="1"/>
  <c r="H1342" i="1"/>
  <c r="B1342" i="5" s="1"/>
  <c r="E1343" i="1" l="1"/>
  <c r="F1343" i="1" l="1"/>
  <c r="G1343" i="1"/>
  <c r="P1343" i="1" s="1"/>
  <c r="K1343" i="1" l="1"/>
  <c r="I1343" i="1" s="1"/>
  <c r="H1343" i="1"/>
  <c r="B1343" i="5" s="1"/>
  <c r="E1344" i="1" l="1"/>
  <c r="F1344" i="1" l="1"/>
  <c r="G1344" i="1"/>
  <c r="P1344" i="1" s="1"/>
  <c r="K1344" i="1" l="1"/>
  <c r="I1344" i="1" s="1"/>
  <c r="H1344" i="1"/>
  <c r="B1344" i="5" s="1"/>
  <c r="E1345" i="1" l="1"/>
  <c r="F1345" i="1" l="1"/>
  <c r="G1345" i="1"/>
  <c r="P1345" i="1" s="1"/>
  <c r="K1345" i="1" l="1"/>
  <c r="I1345" i="1" s="1"/>
  <c r="H1345" i="1"/>
  <c r="B1345" i="5" s="1"/>
  <c r="E1346" i="1" l="1"/>
  <c r="F1346" i="1" l="1"/>
  <c r="G1346" i="1"/>
  <c r="P1346" i="1" s="1"/>
  <c r="K1346" i="1" l="1"/>
  <c r="I1346" i="1" s="1"/>
  <c r="H1346" i="1"/>
  <c r="B1346" i="5" s="1"/>
  <c r="E1347" i="1" l="1"/>
  <c r="F1347" i="1" l="1"/>
  <c r="G1347" i="1"/>
  <c r="P1347" i="1" s="1"/>
  <c r="K1347" i="1" l="1"/>
  <c r="I1347" i="1" s="1"/>
  <c r="H1347" i="1"/>
  <c r="B1347" i="5" s="1"/>
  <c r="E1348" i="1" l="1"/>
  <c r="F1348" i="1" l="1"/>
  <c r="G1348" i="1"/>
  <c r="P1348" i="1" s="1"/>
  <c r="K1348" i="1" l="1"/>
  <c r="I1348" i="1" s="1"/>
  <c r="H1348" i="1"/>
  <c r="B1348" i="5" s="1"/>
  <c r="E1349" i="1" l="1"/>
  <c r="F1349" i="1" l="1"/>
  <c r="G1349" i="1"/>
  <c r="P1349" i="1" s="1"/>
  <c r="K1349" i="1" l="1"/>
  <c r="I1349" i="1" s="1"/>
  <c r="H1349" i="1"/>
  <c r="B1349" i="5" s="1"/>
  <c r="E1350" i="1" l="1"/>
  <c r="F1350" i="1" l="1"/>
  <c r="G1350" i="1"/>
  <c r="P1350" i="1" s="1"/>
  <c r="K1350" i="1" l="1"/>
  <c r="I1350" i="1" s="1"/>
  <c r="H1350" i="1"/>
  <c r="B1350" i="5" s="1"/>
  <c r="E1351" i="1" l="1"/>
  <c r="F1351" i="1" l="1"/>
  <c r="G1351" i="1"/>
  <c r="P1351" i="1" s="1"/>
  <c r="K1351" i="1" l="1"/>
  <c r="I1351" i="1" s="1"/>
  <c r="H1351" i="1"/>
  <c r="B1351" i="5" s="1"/>
  <c r="E1352" i="1" l="1"/>
  <c r="F1352" i="1" l="1"/>
  <c r="G1352" i="1"/>
  <c r="P1352" i="1" s="1"/>
  <c r="K1352" i="1" l="1"/>
  <c r="I1352" i="1" s="1"/>
  <c r="H1352" i="1"/>
  <c r="B1352" i="5" s="1"/>
  <c r="E1353" i="1" l="1"/>
  <c r="F1353" i="1" l="1"/>
  <c r="G1353" i="1"/>
  <c r="P1353" i="1" s="1"/>
  <c r="K1353" i="1" l="1"/>
  <c r="I1353" i="1" s="1"/>
  <c r="H1353" i="1"/>
  <c r="B1353" i="5" s="1"/>
  <c r="E1354" i="1" l="1"/>
  <c r="F1354" i="1" l="1"/>
  <c r="G1354" i="1"/>
  <c r="P1354" i="1" s="1"/>
  <c r="K1354" i="1" l="1"/>
  <c r="I1354" i="1" s="1"/>
  <c r="H1354" i="1"/>
  <c r="B1354" i="5" s="1"/>
  <c r="E1355" i="1" l="1"/>
  <c r="F1355" i="1" l="1"/>
  <c r="G1355" i="1"/>
  <c r="P1355" i="1" s="1"/>
  <c r="K1355" i="1" l="1"/>
  <c r="I1355" i="1" s="1"/>
  <c r="H1355" i="1"/>
  <c r="B1355" i="5" s="1"/>
  <c r="E1356" i="1" l="1"/>
  <c r="F1356" i="1" l="1"/>
  <c r="G1356" i="1"/>
  <c r="P1356" i="1" s="1"/>
  <c r="K1356" i="1" l="1"/>
  <c r="I1356" i="1" s="1"/>
  <c r="H1356" i="1"/>
  <c r="B1356" i="5" s="1"/>
  <c r="E1357" i="1" l="1"/>
  <c r="F1357" i="1" l="1"/>
  <c r="G1357" i="1"/>
  <c r="P1357" i="1" s="1"/>
  <c r="K1357" i="1" l="1"/>
  <c r="I1357" i="1" s="1"/>
  <c r="H1357" i="1"/>
  <c r="B1357" i="5" s="1"/>
  <c r="E1358" i="1" l="1"/>
  <c r="F1358" i="1" l="1"/>
  <c r="G1358" i="1"/>
  <c r="P1358" i="1" s="1"/>
  <c r="K1358" i="1" l="1"/>
  <c r="I1358" i="1" s="1"/>
  <c r="H1358" i="1"/>
  <c r="B1358" i="5" s="1"/>
  <c r="E1359" i="1" l="1"/>
  <c r="F1359" i="1" l="1"/>
  <c r="G1359" i="1"/>
  <c r="P1359" i="1" s="1"/>
  <c r="K1359" i="1" l="1"/>
  <c r="I1359" i="1" s="1"/>
  <c r="H1359" i="1"/>
  <c r="B1359" i="5" s="1"/>
  <c r="E1360" i="1" l="1"/>
  <c r="F1360" i="1" l="1"/>
  <c r="G1360" i="1"/>
  <c r="P1360" i="1" s="1"/>
  <c r="K1360" i="1" l="1"/>
  <c r="I1360" i="1" s="1"/>
  <c r="H1360" i="1"/>
  <c r="B1360" i="5" s="1"/>
  <c r="E1361" i="1" l="1"/>
  <c r="F1361" i="1" l="1"/>
  <c r="G1361" i="1"/>
  <c r="P1361" i="1" s="1"/>
  <c r="K1361" i="1" l="1"/>
  <c r="I1361" i="1" s="1"/>
  <c r="H1361" i="1"/>
  <c r="B1361" i="5" s="1"/>
  <c r="E1362" i="1" l="1"/>
  <c r="F1362" i="1" l="1"/>
  <c r="G1362" i="1"/>
  <c r="P1362" i="1" s="1"/>
  <c r="K1362" i="1" l="1"/>
  <c r="I1362" i="1" s="1"/>
  <c r="H1362" i="1"/>
  <c r="B1362" i="5" s="1"/>
  <c r="E1363" i="1" l="1"/>
  <c r="F1363" i="1" l="1"/>
  <c r="G1363" i="1"/>
  <c r="P1363" i="1" s="1"/>
  <c r="K1363" i="1" l="1"/>
  <c r="I1363" i="1" s="1"/>
  <c r="H1363" i="1"/>
  <c r="B1363" i="5" s="1"/>
  <c r="E1364" i="1" l="1"/>
  <c r="F1364" i="1" l="1"/>
  <c r="G1364" i="1"/>
  <c r="P1364" i="1" s="1"/>
  <c r="K1364" i="1" l="1"/>
  <c r="I1364" i="1" s="1"/>
  <c r="H1364" i="1"/>
  <c r="B1364" i="5" s="1"/>
  <c r="E1365" i="1" l="1"/>
  <c r="F1365" i="1" l="1"/>
  <c r="G1365" i="1"/>
  <c r="P1365" i="1" s="1"/>
  <c r="K1365" i="1" l="1"/>
  <c r="I1365" i="1" s="1"/>
  <c r="H1365" i="1"/>
  <c r="B1365" i="5" s="1"/>
  <c r="E1366" i="1" l="1"/>
  <c r="F1366" i="1" l="1"/>
  <c r="G1366" i="1"/>
  <c r="P1366" i="1" s="1"/>
  <c r="K1366" i="1" l="1"/>
  <c r="I1366" i="1" s="1"/>
  <c r="H1366" i="1"/>
  <c r="B1366" i="5" s="1"/>
  <c r="E1367" i="1" l="1"/>
  <c r="F1367" i="1" l="1"/>
  <c r="G1367" i="1"/>
  <c r="P1367" i="1" s="1"/>
  <c r="K1367" i="1" l="1"/>
  <c r="I1367" i="1" s="1"/>
  <c r="H1367" i="1"/>
  <c r="B1367" i="5" s="1"/>
  <c r="E1368" i="1" l="1"/>
  <c r="F1368" i="1" l="1"/>
  <c r="G1368" i="1"/>
  <c r="P1368" i="1" s="1"/>
  <c r="K1368" i="1" l="1"/>
  <c r="I1368" i="1" s="1"/>
  <c r="H1368" i="1"/>
  <c r="B1368" i="5" s="1"/>
  <c r="E1369" i="1" l="1"/>
  <c r="F1369" i="1" l="1"/>
  <c r="G1369" i="1"/>
  <c r="P1369" i="1" s="1"/>
  <c r="K1369" i="1" l="1"/>
  <c r="I1369" i="1" s="1"/>
  <c r="H1369" i="1"/>
  <c r="B1369" i="5" s="1"/>
  <c r="E1370" i="1" l="1"/>
  <c r="F1370" i="1" l="1"/>
  <c r="G1370" i="1"/>
  <c r="P1370" i="1" s="1"/>
  <c r="K1370" i="1" l="1"/>
  <c r="I1370" i="1" s="1"/>
  <c r="H1370" i="1"/>
  <c r="B1370" i="5" s="1"/>
  <c r="E1371" i="1" l="1"/>
  <c r="F1371" i="1" l="1"/>
  <c r="G1371" i="1"/>
  <c r="P1371" i="1" s="1"/>
  <c r="K1371" i="1" l="1"/>
  <c r="I1371" i="1" s="1"/>
  <c r="H1371" i="1"/>
  <c r="B1371" i="5" s="1"/>
  <c r="E1372" i="1" l="1"/>
  <c r="F1372" i="1" l="1"/>
  <c r="G1372" i="1"/>
  <c r="P1372" i="1" s="1"/>
  <c r="K1372" i="1" l="1"/>
  <c r="I1372" i="1" s="1"/>
  <c r="H1372" i="1"/>
  <c r="B1372" i="5" s="1"/>
  <c r="E1373" i="1" l="1"/>
  <c r="F1373" i="1" l="1"/>
  <c r="G1373" i="1"/>
  <c r="P1373" i="1" s="1"/>
  <c r="K1373" i="1" l="1"/>
  <c r="I1373" i="1" s="1"/>
  <c r="H1373" i="1"/>
  <c r="B1373" i="5" s="1"/>
  <c r="E1374" i="1" l="1"/>
  <c r="F1374" i="1" l="1"/>
  <c r="G1374" i="1"/>
  <c r="P1374" i="1" s="1"/>
  <c r="K1374" i="1" l="1"/>
  <c r="I1374" i="1" s="1"/>
  <c r="H1374" i="1"/>
  <c r="B1374" i="5" s="1"/>
  <c r="E1375" i="1" l="1"/>
  <c r="F1375" i="1" l="1"/>
  <c r="G1375" i="1"/>
  <c r="P1375" i="1" s="1"/>
  <c r="K1375" i="1" l="1"/>
  <c r="I1375" i="1" s="1"/>
  <c r="H1375" i="1"/>
  <c r="B1375" i="5" s="1"/>
  <c r="E1376" i="1" l="1"/>
  <c r="F1376" i="1" l="1"/>
  <c r="G1376" i="1"/>
  <c r="P1376" i="1" s="1"/>
  <c r="K1376" i="1" l="1"/>
  <c r="I1376" i="1" s="1"/>
  <c r="H1376" i="1"/>
  <c r="B1376" i="5" s="1"/>
  <c r="E1377" i="1" l="1"/>
  <c r="F1377" i="1" l="1"/>
  <c r="G1377" i="1"/>
  <c r="P1377" i="1" s="1"/>
  <c r="K1377" i="1" l="1"/>
  <c r="I1377" i="1" s="1"/>
  <c r="H1377" i="1"/>
  <c r="B1377" i="5" s="1"/>
  <c r="E1378" i="1" l="1"/>
  <c r="F1378" i="1" l="1"/>
  <c r="G1378" i="1"/>
  <c r="P1378" i="1" s="1"/>
  <c r="K1378" i="1" l="1"/>
  <c r="I1378" i="1" s="1"/>
  <c r="H1378" i="1"/>
  <c r="B1378" i="5" s="1"/>
  <c r="E1379" i="1" l="1"/>
  <c r="F1379" i="1" l="1"/>
  <c r="G1379" i="1"/>
  <c r="P1379" i="1" s="1"/>
  <c r="K1379" i="1" l="1"/>
  <c r="I1379" i="1" s="1"/>
  <c r="H1379" i="1"/>
  <c r="B1379" i="5" s="1"/>
  <c r="E1380" i="1" l="1"/>
  <c r="F1380" i="1" l="1"/>
  <c r="G1380" i="1"/>
  <c r="P1380" i="1" s="1"/>
  <c r="K1380" i="1" l="1"/>
  <c r="I1380" i="1" s="1"/>
  <c r="H1380" i="1"/>
  <c r="B1380" i="5" s="1"/>
  <c r="E1381" i="1" l="1"/>
  <c r="F1381" i="1" l="1"/>
  <c r="G1381" i="1"/>
  <c r="P1381" i="1" s="1"/>
  <c r="K1381" i="1" l="1"/>
  <c r="I1381" i="1" s="1"/>
  <c r="H1381" i="1"/>
  <c r="B1381" i="5" s="1"/>
  <c r="E1382" i="1" l="1"/>
  <c r="F1382" i="1" l="1"/>
  <c r="G1382" i="1"/>
  <c r="P1382" i="1" s="1"/>
  <c r="K1382" i="1" l="1"/>
  <c r="I1382" i="1" s="1"/>
  <c r="H1382" i="1"/>
  <c r="B1382" i="5" s="1"/>
  <c r="E1383" i="1" l="1"/>
  <c r="F1383" i="1" l="1"/>
  <c r="G1383" i="1"/>
  <c r="P1383" i="1" s="1"/>
  <c r="K1383" i="1" l="1"/>
  <c r="I1383" i="1" s="1"/>
  <c r="H1383" i="1"/>
  <c r="B1383" i="5" s="1"/>
  <c r="E1384" i="1" l="1"/>
  <c r="F1384" i="1" l="1"/>
  <c r="G1384" i="1"/>
  <c r="P1384" i="1" s="1"/>
  <c r="K1384" i="1" l="1"/>
  <c r="I1384" i="1" s="1"/>
  <c r="H1384" i="1"/>
  <c r="B1384" i="5" s="1"/>
  <c r="E1385" i="1" l="1"/>
  <c r="F1385" i="1" l="1"/>
  <c r="G1385" i="1"/>
  <c r="P1385" i="1" s="1"/>
  <c r="K1385" i="1" l="1"/>
  <c r="I1385" i="1" s="1"/>
  <c r="H1385" i="1"/>
  <c r="B1385" i="5" s="1"/>
  <c r="E1386" i="1" l="1"/>
  <c r="F1386" i="1" l="1"/>
  <c r="G1386" i="1"/>
  <c r="P1386" i="1" s="1"/>
  <c r="K1386" i="1" l="1"/>
  <c r="I1386" i="1" s="1"/>
  <c r="H1386" i="1"/>
  <c r="B1386" i="5" s="1"/>
  <c r="E1387" i="1" l="1"/>
  <c r="F1387" i="1" l="1"/>
  <c r="G1387" i="1"/>
  <c r="P1387" i="1" s="1"/>
  <c r="K1387" i="1" l="1"/>
  <c r="I1387" i="1" s="1"/>
  <c r="H1387" i="1"/>
  <c r="B1387" i="5" s="1"/>
  <c r="E1388" i="1" l="1"/>
  <c r="F1388" i="1" l="1"/>
  <c r="G1388" i="1"/>
  <c r="P1388" i="1" s="1"/>
  <c r="K1388" i="1" l="1"/>
  <c r="I1388" i="1" s="1"/>
  <c r="H1388" i="1"/>
  <c r="B1388" i="5" s="1"/>
  <c r="E1389" i="1" l="1"/>
  <c r="F1389" i="1" l="1"/>
  <c r="G1389" i="1"/>
  <c r="P1389" i="1" s="1"/>
  <c r="K1389" i="1" l="1"/>
  <c r="I1389" i="1" s="1"/>
  <c r="H1389" i="1"/>
  <c r="B1389" i="5" s="1"/>
  <c r="E1390" i="1" l="1"/>
  <c r="F1390" i="1" l="1"/>
  <c r="G1390" i="1"/>
  <c r="P1390" i="1" s="1"/>
  <c r="K1390" i="1" l="1"/>
  <c r="I1390" i="1" s="1"/>
  <c r="H1390" i="1"/>
  <c r="B1390" i="5" s="1"/>
  <c r="E1391" i="1" l="1"/>
  <c r="F1391" i="1" l="1"/>
  <c r="G1391" i="1"/>
  <c r="P1391" i="1" s="1"/>
  <c r="K1391" i="1" l="1"/>
  <c r="I1391" i="1" s="1"/>
  <c r="H1391" i="1"/>
  <c r="B1391" i="5" s="1"/>
  <c r="E1392" i="1" l="1"/>
  <c r="F1392" i="1" l="1"/>
  <c r="G1392" i="1"/>
  <c r="P1392" i="1" s="1"/>
  <c r="K1392" i="1" l="1"/>
  <c r="I1392" i="1" s="1"/>
  <c r="H1392" i="1"/>
  <c r="B1392" i="5" s="1"/>
  <c r="E1393" i="1" l="1"/>
  <c r="F1393" i="1" l="1"/>
  <c r="G1393" i="1"/>
  <c r="P1393" i="1" s="1"/>
  <c r="K1393" i="1" l="1"/>
  <c r="I1393" i="1" s="1"/>
  <c r="H1393" i="1"/>
  <c r="B1393" i="5" s="1"/>
  <c r="E1394" i="1" l="1"/>
  <c r="F1394" i="1" l="1"/>
  <c r="G1394" i="1"/>
  <c r="P1394" i="1" s="1"/>
  <c r="K1394" i="1" l="1"/>
  <c r="I1394" i="1" s="1"/>
  <c r="H1394" i="1"/>
  <c r="B1394" i="5" s="1"/>
  <c r="E1395" i="1" l="1"/>
  <c r="F1395" i="1" l="1"/>
  <c r="G1395" i="1"/>
  <c r="P1395" i="1" s="1"/>
  <c r="K1395" i="1" l="1"/>
  <c r="I1395" i="1" s="1"/>
  <c r="H1395" i="1"/>
  <c r="B1395" i="5" s="1"/>
  <c r="E1396" i="1" l="1"/>
  <c r="F1396" i="1" l="1"/>
  <c r="G1396" i="1"/>
  <c r="P1396" i="1" s="1"/>
  <c r="K1396" i="1" l="1"/>
  <c r="I1396" i="1" s="1"/>
  <c r="H1396" i="1"/>
  <c r="B1396" i="5" s="1"/>
  <c r="E1397" i="1" l="1"/>
  <c r="F1397" i="1" l="1"/>
  <c r="G1397" i="1"/>
  <c r="P1397" i="1" s="1"/>
  <c r="K1397" i="1" l="1"/>
  <c r="I1397" i="1" s="1"/>
  <c r="H1397" i="1"/>
  <c r="B1397" i="5" s="1"/>
  <c r="E1398" i="1" l="1"/>
  <c r="F1398" i="1" l="1"/>
  <c r="G1398" i="1"/>
  <c r="P1398" i="1" s="1"/>
  <c r="K1398" i="1" l="1"/>
  <c r="I1398" i="1" s="1"/>
  <c r="H1398" i="1"/>
  <c r="B1398" i="5" s="1"/>
  <c r="E1399" i="1" l="1"/>
  <c r="F1399" i="1" l="1"/>
  <c r="G1399" i="1"/>
  <c r="P1399" i="1" s="1"/>
  <c r="K1399" i="1" l="1"/>
  <c r="I1399" i="1" s="1"/>
  <c r="H1399" i="1"/>
  <c r="B1399" i="5" s="1"/>
  <c r="E1400" i="1" l="1"/>
  <c r="F1400" i="1" l="1"/>
  <c r="G1400" i="1"/>
  <c r="P1400" i="1" s="1"/>
  <c r="K1400" i="1" l="1"/>
  <c r="I1400" i="1" s="1"/>
  <c r="H1400" i="1"/>
  <c r="B1400" i="5" s="1"/>
  <c r="E1401" i="1" l="1"/>
  <c r="F1401" i="1" l="1"/>
  <c r="G1401" i="1"/>
  <c r="P1401" i="1" s="1"/>
  <c r="K1401" i="1" l="1"/>
  <c r="I1401" i="1" s="1"/>
  <c r="H1401" i="1"/>
  <c r="B1401" i="5" s="1"/>
  <c r="E1402" i="1" l="1"/>
  <c r="F1402" i="1" l="1"/>
  <c r="G1402" i="1"/>
  <c r="P1402" i="1" s="1"/>
  <c r="K1402" i="1" l="1"/>
  <c r="I1402" i="1" s="1"/>
  <c r="H1402" i="1"/>
  <c r="B1402" i="5" s="1"/>
  <c r="E1403" i="1" l="1"/>
  <c r="F1403" i="1" l="1"/>
  <c r="G1403" i="1"/>
  <c r="P1403" i="1" s="1"/>
  <c r="K1403" i="1" l="1"/>
  <c r="I1403" i="1" s="1"/>
  <c r="H1403" i="1"/>
  <c r="B1403" i="5" s="1"/>
  <c r="E1404" i="1" l="1"/>
  <c r="F1404" i="1" l="1"/>
  <c r="G1404" i="1"/>
  <c r="P1404" i="1" s="1"/>
  <c r="K1404" i="1" l="1"/>
  <c r="I1404" i="1" s="1"/>
  <c r="H1404" i="1"/>
  <c r="B1404" i="5" s="1"/>
  <c r="E1405" i="1" l="1"/>
  <c r="F1405" i="1" l="1"/>
  <c r="G1405" i="1"/>
  <c r="P1405" i="1" s="1"/>
  <c r="K1405" i="1" l="1"/>
  <c r="I1405" i="1" s="1"/>
  <c r="H1405" i="1"/>
  <c r="B1405" i="5" s="1"/>
  <c r="E1406" i="1" l="1"/>
  <c r="F1406" i="1" l="1"/>
  <c r="G1406" i="1"/>
  <c r="P1406" i="1" s="1"/>
  <c r="K1406" i="1" l="1"/>
  <c r="I1406" i="1" s="1"/>
  <c r="H1406" i="1"/>
  <c r="B1406" i="5" s="1"/>
  <c r="E1407" i="1" l="1"/>
  <c r="F1407" i="1" l="1"/>
  <c r="G1407" i="1"/>
  <c r="P1407" i="1" s="1"/>
  <c r="K1407" i="1" l="1"/>
  <c r="I1407" i="1" s="1"/>
  <c r="H1407" i="1"/>
  <c r="B1407" i="5" s="1"/>
  <c r="E1408" i="1" l="1"/>
  <c r="F1408" i="1" l="1"/>
  <c r="G1408" i="1"/>
  <c r="P1408" i="1" s="1"/>
  <c r="K1408" i="1" l="1"/>
  <c r="I1408" i="1" s="1"/>
  <c r="H1408" i="1"/>
  <c r="B1408" i="5" s="1"/>
  <c r="E1409" i="1" l="1"/>
  <c r="F1409" i="1" l="1"/>
  <c r="G1409" i="1"/>
  <c r="P1409" i="1" s="1"/>
  <c r="K1409" i="1" l="1"/>
  <c r="I1409" i="1" s="1"/>
  <c r="H1409" i="1"/>
  <c r="B1409" i="5" s="1"/>
  <c r="E1410" i="1" l="1"/>
  <c r="F1410" i="1" l="1"/>
  <c r="G1410" i="1"/>
  <c r="P1410" i="1" s="1"/>
  <c r="K1410" i="1" l="1"/>
  <c r="I1410" i="1" s="1"/>
  <c r="H1410" i="1"/>
  <c r="B1410" i="5" s="1"/>
  <c r="E1411" i="1" l="1"/>
  <c r="F1411" i="1" l="1"/>
  <c r="G1411" i="1"/>
  <c r="P1411" i="1" s="1"/>
  <c r="K1411" i="1" l="1"/>
  <c r="I1411" i="1" s="1"/>
  <c r="H1411" i="1"/>
  <c r="B1411" i="5" s="1"/>
  <c r="E1412" i="1" l="1"/>
  <c r="F1412" i="1" l="1"/>
  <c r="G1412" i="1"/>
  <c r="P1412" i="1" s="1"/>
  <c r="K1412" i="1" l="1"/>
  <c r="I1412" i="1" s="1"/>
  <c r="H1412" i="1"/>
  <c r="B1412" i="5" s="1"/>
  <c r="E1413" i="1" l="1"/>
  <c r="F1413" i="1" l="1"/>
  <c r="G1413" i="1"/>
  <c r="P1413" i="1" s="1"/>
  <c r="K1413" i="1" l="1"/>
  <c r="I1413" i="1" s="1"/>
  <c r="H1413" i="1"/>
  <c r="B1413" i="5" s="1"/>
  <c r="E1414" i="1" l="1"/>
  <c r="F1414" i="1" l="1"/>
  <c r="G1414" i="1"/>
  <c r="P1414" i="1" s="1"/>
  <c r="K1414" i="1" l="1"/>
  <c r="I1414" i="1" s="1"/>
  <c r="H1414" i="1"/>
  <c r="B1414" i="5" s="1"/>
  <c r="E1415" i="1" l="1"/>
  <c r="F1415" i="1" l="1"/>
  <c r="G1415" i="1"/>
  <c r="P1415" i="1" s="1"/>
  <c r="K1415" i="1" l="1"/>
  <c r="I1415" i="1" s="1"/>
  <c r="H1415" i="1"/>
  <c r="B1415" i="5" s="1"/>
  <c r="E1416" i="1" l="1"/>
  <c r="F1416" i="1" l="1"/>
  <c r="G1416" i="1"/>
  <c r="P1416" i="1" s="1"/>
  <c r="K1416" i="1" l="1"/>
  <c r="I1416" i="1" s="1"/>
  <c r="H1416" i="1"/>
  <c r="B1416" i="5" s="1"/>
  <c r="E1417" i="1" l="1"/>
  <c r="F1417" i="1" l="1"/>
  <c r="G1417" i="1"/>
  <c r="P1417" i="1" s="1"/>
  <c r="K1417" i="1" l="1"/>
  <c r="I1417" i="1" s="1"/>
  <c r="H1417" i="1"/>
  <c r="B1417" i="5" s="1"/>
  <c r="E1418" i="1" l="1"/>
  <c r="F1418" i="1" l="1"/>
  <c r="G1418" i="1"/>
  <c r="P1418" i="1" s="1"/>
  <c r="K1418" i="1" l="1"/>
  <c r="I1418" i="1" s="1"/>
  <c r="H1418" i="1"/>
  <c r="B1418" i="5" s="1"/>
  <c r="E1419" i="1" l="1"/>
  <c r="F1419" i="1" l="1"/>
  <c r="G1419" i="1"/>
  <c r="P1419" i="1" s="1"/>
  <c r="K1419" i="1" l="1"/>
  <c r="I1419" i="1" s="1"/>
  <c r="H1419" i="1"/>
  <c r="B1419" i="5" s="1"/>
  <c r="E1420" i="1" l="1"/>
  <c r="F1420" i="1" l="1"/>
  <c r="G1420" i="1"/>
  <c r="P1420" i="1" s="1"/>
  <c r="K1420" i="1" l="1"/>
  <c r="I1420" i="1" s="1"/>
  <c r="H1420" i="1"/>
  <c r="B1420" i="5" s="1"/>
  <c r="E1421" i="1" l="1"/>
  <c r="F1421" i="1" l="1"/>
  <c r="G1421" i="1"/>
  <c r="P1421" i="1" s="1"/>
  <c r="K1421" i="1" l="1"/>
  <c r="I1421" i="1" s="1"/>
  <c r="H1421" i="1"/>
  <c r="B1421" i="5" s="1"/>
  <c r="E1422" i="1" l="1"/>
  <c r="F1422" i="1" l="1"/>
  <c r="G1422" i="1"/>
  <c r="P1422" i="1" s="1"/>
  <c r="K1422" i="1" l="1"/>
  <c r="I1422" i="1" s="1"/>
  <c r="H1422" i="1"/>
  <c r="B1422" i="5" s="1"/>
  <c r="E1423" i="1" l="1"/>
  <c r="F1423" i="1" l="1"/>
  <c r="G1423" i="1"/>
  <c r="P1423" i="1" s="1"/>
  <c r="K1423" i="1" l="1"/>
  <c r="I1423" i="1" s="1"/>
  <c r="H1423" i="1"/>
  <c r="B1423" i="5" s="1"/>
  <c r="E1424" i="1" l="1"/>
  <c r="F1424" i="1" l="1"/>
  <c r="G1424" i="1"/>
  <c r="P1424" i="1" s="1"/>
  <c r="K1424" i="1" l="1"/>
  <c r="I1424" i="1" s="1"/>
  <c r="H1424" i="1"/>
  <c r="B1424" i="5" s="1"/>
  <c r="E1425" i="1" l="1"/>
  <c r="F1425" i="1" l="1"/>
  <c r="G1425" i="1"/>
  <c r="P1425" i="1" s="1"/>
  <c r="K1425" i="1" l="1"/>
  <c r="I1425" i="1" s="1"/>
  <c r="H1425" i="1"/>
  <c r="B1425" i="5" s="1"/>
  <c r="E1426" i="1" l="1"/>
  <c r="F1426" i="1" l="1"/>
  <c r="G1426" i="1"/>
  <c r="P1426" i="1" s="1"/>
  <c r="K1426" i="1" l="1"/>
  <c r="I1426" i="1" s="1"/>
  <c r="H1426" i="1"/>
  <c r="B1426" i="5" s="1"/>
  <c r="E1427" i="1" l="1"/>
  <c r="F1427" i="1" l="1"/>
  <c r="G1427" i="1"/>
  <c r="P1427" i="1" s="1"/>
  <c r="K1427" i="1" l="1"/>
  <c r="I1427" i="1" s="1"/>
  <c r="H1427" i="1"/>
  <c r="B1427" i="5" s="1"/>
  <c r="E1428" i="1" l="1"/>
  <c r="F1428" i="1" l="1"/>
  <c r="G1428" i="1"/>
  <c r="P1428" i="1" s="1"/>
  <c r="K1428" i="1" l="1"/>
  <c r="I1428" i="1" s="1"/>
  <c r="H1428" i="1"/>
  <c r="B1428" i="5" s="1"/>
  <c r="E1429" i="1" l="1"/>
  <c r="F1429" i="1" l="1"/>
  <c r="G1429" i="1"/>
  <c r="P1429" i="1" s="1"/>
  <c r="K1429" i="1" l="1"/>
  <c r="I1429" i="1" s="1"/>
  <c r="H1429" i="1"/>
  <c r="B1429" i="5" s="1"/>
  <c r="E1430" i="1" l="1"/>
  <c r="F1430" i="1" l="1"/>
  <c r="G1430" i="1"/>
  <c r="P1430" i="1" s="1"/>
  <c r="K1430" i="1" l="1"/>
  <c r="I1430" i="1" s="1"/>
  <c r="H1430" i="1"/>
  <c r="B1430" i="5" s="1"/>
  <c r="E1431" i="1" l="1"/>
  <c r="F1431" i="1" l="1"/>
  <c r="G1431" i="1"/>
  <c r="P1431" i="1" s="1"/>
  <c r="K1431" i="1" l="1"/>
  <c r="I1431" i="1" s="1"/>
  <c r="H1431" i="1"/>
  <c r="B1431" i="5" s="1"/>
  <c r="E1432" i="1" l="1"/>
  <c r="F1432" i="1" l="1"/>
  <c r="G1432" i="1"/>
  <c r="P1432" i="1" s="1"/>
  <c r="K1432" i="1" l="1"/>
  <c r="I1432" i="1" s="1"/>
  <c r="H1432" i="1"/>
  <c r="B1432" i="5" s="1"/>
  <c r="E1433" i="1" l="1"/>
  <c r="F1433" i="1" l="1"/>
  <c r="G1433" i="1"/>
  <c r="P1433" i="1" s="1"/>
  <c r="K1433" i="1" l="1"/>
  <c r="I1433" i="1" s="1"/>
  <c r="H1433" i="1"/>
  <c r="B1433" i="5" s="1"/>
  <c r="E1434" i="1" l="1"/>
  <c r="F1434" i="1" l="1"/>
  <c r="G1434" i="1"/>
  <c r="P1434" i="1" s="1"/>
  <c r="K1434" i="1" l="1"/>
  <c r="I1434" i="1" s="1"/>
  <c r="H1434" i="1"/>
  <c r="B1434" i="5" s="1"/>
  <c r="E1435" i="1" l="1"/>
  <c r="F1435" i="1" l="1"/>
  <c r="G1435" i="1"/>
  <c r="P1435" i="1" s="1"/>
  <c r="K1435" i="1" l="1"/>
  <c r="I1435" i="1" s="1"/>
  <c r="H1435" i="1"/>
  <c r="B1435" i="5" s="1"/>
  <c r="E1436" i="1" l="1"/>
  <c r="F1436" i="1" l="1"/>
  <c r="G1436" i="1"/>
  <c r="P1436" i="1" s="1"/>
  <c r="K1436" i="1" l="1"/>
  <c r="I1436" i="1" s="1"/>
  <c r="H1436" i="1"/>
  <c r="B1436" i="5" s="1"/>
  <c r="E1437" i="1" l="1"/>
  <c r="F1437" i="1" l="1"/>
  <c r="G1437" i="1"/>
  <c r="P1437" i="1" s="1"/>
  <c r="K1437" i="1" l="1"/>
  <c r="I1437" i="1" s="1"/>
  <c r="H1437" i="1"/>
  <c r="B1437" i="5" s="1"/>
  <c r="E1438" i="1" l="1"/>
  <c r="F1438" i="1" l="1"/>
  <c r="G1438" i="1"/>
  <c r="P1438" i="1" s="1"/>
  <c r="K1438" i="1" l="1"/>
  <c r="I1438" i="1" s="1"/>
  <c r="H1438" i="1"/>
  <c r="B1438" i="5" s="1"/>
  <c r="E1439" i="1" l="1"/>
  <c r="F1439" i="1" l="1"/>
  <c r="G1439" i="1"/>
  <c r="P1439" i="1" s="1"/>
  <c r="K1439" i="1" l="1"/>
  <c r="I1439" i="1" s="1"/>
  <c r="H1439" i="1"/>
  <c r="B1439" i="5" s="1"/>
  <c r="E1440" i="1" l="1"/>
  <c r="F1440" i="1" l="1"/>
  <c r="G1440" i="1"/>
  <c r="P1440" i="1" s="1"/>
  <c r="K1440" i="1" l="1"/>
  <c r="I1440" i="1" s="1"/>
  <c r="H1440" i="1"/>
  <c r="B1440" i="5" s="1"/>
  <c r="E1441" i="1" l="1"/>
  <c r="F1441" i="1" l="1"/>
  <c r="G1441" i="1"/>
  <c r="P1441" i="1" s="1"/>
  <c r="K1441" i="1" l="1"/>
  <c r="I1441" i="1" s="1"/>
  <c r="H1441" i="1"/>
  <c r="B1441" i="5" s="1"/>
  <c r="E1442" i="1" l="1"/>
  <c r="F1442" i="1" l="1"/>
  <c r="G1442" i="1"/>
  <c r="P1442" i="1" s="1"/>
  <c r="K1442" i="1" l="1"/>
  <c r="I1442" i="1" s="1"/>
  <c r="H1442" i="1"/>
  <c r="B1442" i="5" s="1"/>
  <c r="E1443" i="1" l="1"/>
  <c r="F1443" i="1" l="1"/>
  <c r="G1443" i="1"/>
  <c r="P1443" i="1" s="1"/>
  <c r="K1443" i="1" l="1"/>
  <c r="I1443" i="1" s="1"/>
  <c r="H1443" i="1"/>
  <c r="B1443" i="5" s="1"/>
  <c r="E1444" i="1" l="1"/>
  <c r="F1444" i="1" l="1"/>
  <c r="G1444" i="1"/>
  <c r="P1444" i="1" s="1"/>
  <c r="K1444" i="1" l="1"/>
  <c r="I1444" i="1" s="1"/>
  <c r="H1444" i="1"/>
  <c r="B1444" i="5" s="1"/>
  <c r="E1445" i="1" l="1"/>
  <c r="F1445" i="1" l="1"/>
  <c r="G1445" i="1"/>
  <c r="P1445" i="1" s="1"/>
  <c r="K1445" i="1" l="1"/>
  <c r="I1445" i="1" s="1"/>
  <c r="H1445" i="1"/>
  <c r="B1445" i="5" s="1"/>
  <c r="E1446" i="1" l="1"/>
  <c r="F1446" i="1" l="1"/>
  <c r="G1446" i="1"/>
  <c r="P1446" i="1" s="1"/>
  <c r="K1446" i="1" l="1"/>
  <c r="I1446" i="1" s="1"/>
  <c r="H1446" i="1"/>
  <c r="B1446" i="5" s="1"/>
  <c r="E1447" i="1" l="1"/>
  <c r="F1447" i="1" l="1"/>
  <c r="G1447" i="1"/>
  <c r="P1447" i="1" s="1"/>
  <c r="K1447" i="1" l="1"/>
  <c r="I1447" i="1" s="1"/>
  <c r="H1447" i="1"/>
  <c r="B1447" i="5" s="1"/>
  <c r="E1448" i="1" l="1"/>
  <c r="F1448" i="1" l="1"/>
  <c r="G1448" i="1"/>
  <c r="P1448" i="1" s="1"/>
  <c r="K1448" i="1" l="1"/>
  <c r="I1448" i="1" s="1"/>
  <c r="H1448" i="1"/>
  <c r="B1448" i="5" s="1"/>
  <c r="E1449" i="1" l="1"/>
  <c r="F1449" i="1" l="1"/>
  <c r="G1449" i="1"/>
  <c r="P1449" i="1" s="1"/>
  <c r="K1449" i="1" l="1"/>
  <c r="I1449" i="1" s="1"/>
  <c r="H1449" i="1"/>
  <c r="B1449" i="5" s="1"/>
  <c r="E1450" i="1" l="1"/>
  <c r="F1450" i="1" l="1"/>
  <c r="G1450" i="1"/>
  <c r="P1450" i="1" s="1"/>
  <c r="K1450" i="1" l="1"/>
  <c r="I1450" i="1" s="1"/>
  <c r="H1450" i="1"/>
  <c r="B1450" i="5" s="1"/>
  <c r="E1451" i="1" l="1"/>
  <c r="F1451" i="1" l="1"/>
  <c r="G1451" i="1"/>
  <c r="P1451" i="1" s="1"/>
  <c r="K1451" i="1" l="1"/>
  <c r="I1451" i="1" s="1"/>
  <c r="H1451" i="1"/>
  <c r="B1451" i="5" s="1"/>
  <c r="E1452" i="1" l="1"/>
  <c r="F1452" i="1" l="1"/>
  <c r="G1452" i="1"/>
  <c r="P1452" i="1" s="1"/>
  <c r="K1452" i="1" l="1"/>
  <c r="I1452" i="1" s="1"/>
  <c r="H1452" i="1"/>
  <c r="B1452" i="5" s="1"/>
  <c r="E1453" i="1" l="1"/>
  <c r="F1453" i="1" l="1"/>
  <c r="G1453" i="1"/>
  <c r="P1453" i="1" s="1"/>
  <c r="K1453" i="1" l="1"/>
  <c r="I1453" i="1" s="1"/>
  <c r="H1453" i="1"/>
  <c r="B1453" i="5" s="1"/>
  <c r="E1454" i="1" l="1"/>
  <c r="F1454" i="1" l="1"/>
  <c r="G1454" i="1"/>
  <c r="P1454" i="1" s="1"/>
  <c r="K1454" i="1" l="1"/>
  <c r="I1454" i="1" s="1"/>
  <c r="H1454" i="1"/>
  <c r="B1454" i="5" s="1"/>
  <c r="E1455" i="1" l="1"/>
  <c r="F1455" i="1" l="1"/>
  <c r="G1455" i="1"/>
  <c r="P1455" i="1" s="1"/>
  <c r="K1455" i="1" l="1"/>
  <c r="I1455" i="1" s="1"/>
  <c r="H1455" i="1"/>
  <c r="B1455" i="5" s="1"/>
  <c r="E1456" i="1" l="1"/>
  <c r="F1456" i="1" l="1"/>
  <c r="G1456" i="1"/>
  <c r="P1456" i="1" s="1"/>
  <c r="K1456" i="1" l="1"/>
  <c r="I1456" i="1" s="1"/>
  <c r="H1456" i="1"/>
  <c r="B1456" i="5" s="1"/>
  <c r="E1457" i="1" l="1"/>
  <c r="F1457" i="1" l="1"/>
  <c r="G1457" i="1"/>
  <c r="P1457" i="1" s="1"/>
  <c r="K1457" i="1" l="1"/>
  <c r="I1457" i="1" s="1"/>
  <c r="H1457" i="1"/>
  <c r="B1457" i="5" s="1"/>
  <c r="E1458" i="1" l="1"/>
  <c r="F1458" i="1" l="1"/>
  <c r="G1458" i="1"/>
  <c r="P1458" i="1" s="1"/>
  <c r="K1458" i="1" l="1"/>
  <c r="I1458" i="1" s="1"/>
  <c r="H1458" i="1"/>
  <c r="B1458" i="5" s="1"/>
  <c r="E1459" i="1" l="1"/>
  <c r="F1459" i="1" l="1"/>
  <c r="G1459" i="1"/>
  <c r="P1459" i="1" s="1"/>
  <c r="K1459" i="1" l="1"/>
  <c r="I1459" i="1" s="1"/>
  <c r="H1459" i="1"/>
  <c r="B1459" i="5" s="1"/>
  <c r="E1460" i="1" l="1"/>
  <c r="F1460" i="1" l="1"/>
  <c r="G1460" i="1"/>
  <c r="P1460" i="1" s="1"/>
  <c r="K1460" i="1" l="1"/>
  <c r="I1460" i="1" s="1"/>
  <c r="H1460" i="1"/>
  <c r="B1460" i="5" s="1"/>
  <c r="E1461" i="1" l="1"/>
  <c r="F1461" i="1" l="1"/>
  <c r="G1461" i="1"/>
  <c r="P1461" i="1" s="1"/>
  <c r="K1461" i="1" l="1"/>
  <c r="I1461" i="1" s="1"/>
  <c r="H1461" i="1"/>
  <c r="B1461" i="5" s="1"/>
  <c r="E1462" i="1" l="1"/>
  <c r="F1462" i="1" l="1"/>
  <c r="G1462" i="1"/>
  <c r="P1462" i="1" s="1"/>
  <c r="K1462" i="1" l="1"/>
  <c r="I1462" i="1" s="1"/>
  <c r="H1462" i="1"/>
  <c r="B1462" i="5" s="1"/>
  <c r="E1463" i="1" l="1"/>
  <c r="F1463" i="1" l="1"/>
  <c r="G1463" i="1"/>
  <c r="P1463" i="1" s="1"/>
  <c r="K1463" i="1" l="1"/>
  <c r="I1463" i="1" s="1"/>
  <c r="H1463" i="1"/>
  <c r="B1463" i="5" s="1"/>
  <c r="E1464" i="1" l="1"/>
  <c r="F1464" i="1" l="1"/>
  <c r="G1464" i="1"/>
  <c r="P1464" i="1" s="1"/>
  <c r="K1464" i="1" l="1"/>
  <c r="I1464" i="1" s="1"/>
  <c r="H1464" i="1"/>
  <c r="B1464" i="5" s="1"/>
  <c r="E1465" i="1" l="1"/>
  <c r="F1465" i="1" l="1"/>
  <c r="G1465" i="1"/>
  <c r="P1465" i="1" s="1"/>
  <c r="K1465" i="1" l="1"/>
  <c r="I1465" i="1" s="1"/>
  <c r="H1465" i="1"/>
  <c r="B1465" i="5" s="1"/>
  <c r="E1466" i="1" l="1"/>
  <c r="F1466" i="1" l="1"/>
  <c r="G1466" i="1"/>
  <c r="P1466" i="1" s="1"/>
  <c r="K1466" i="1" l="1"/>
  <c r="I1466" i="1" s="1"/>
  <c r="H1466" i="1"/>
  <c r="B1466" i="5" s="1"/>
  <c r="E1467" i="1" l="1"/>
  <c r="F1467" i="1" l="1"/>
  <c r="G1467" i="1"/>
  <c r="P1467" i="1" s="1"/>
  <c r="K1467" i="1" l="1"/>
  <c r="I1467" i="1" s="1"/>
  <c r="H1467" i="1"/>
  <c r="B1467" i="5" s="1"/>
  <c r="E1468" i="1" l="1"/>
  <c r="F1468" i="1" l="1"/>
  <c r="G1468" i="1"/>
  <c r="P1468" i="1" s="1"/>
  <c r="K1468" i="1" l="1"/>
  <c r="I1468" i="1" s="1"/>
  <c r="H1468" i="1"/>
  <c r="B1468" i="5" s="1"/>
  <c r="E1469" i="1" l="1"/>
  <c r="F1469" i="1" l="1"/>
  <c r="G1469" i="1"/>
  <c r="P1469" i="1" s="1"/>
  <c r="K1469" i="1" l="1"/>
  <c r="I1469" i="1" s="1"/>
  <c r="H1469" i="1"/>
  <c r="B1469" i="5" s="1"/>
  <c r="E1470" i="1" l="1"/>
  <c r="F1470" i="1" l="1"/>
  <c r="G1470" i="1"/>
  <c r="P1470" i="1" s="1"/>
  <c r="K1470" i="1" l="1"/>
  <c r="I1470" i="1" s="1"/>
  <c r="H1470" i="1"/>
  <c r="B1470" i="5" s="1"/>
  <c r="E1471" i="1" l="1"/>
  <c r="F1471" i="1" l="1"/>
  <c r="G1471" i="1"/>
  <c r="P1471" i="1" s="1"/>
  <c r="K1471" i="1" l="1"/>
  <c r="I1471" i="1" s="1"/>
  <c r="H1471" i="1"/>
  <c r="B1471" i="5" s="1"/>
  <c r="E1472" i="1" l="1"/>
  <c r="F1472" i="1" l="1"/>
  <c r="G1472" i="1"/>
  <c r="P1472" i="1" s="1"/>
  <c r="K1472" i="1" l="1"/>
  <c r="I1472" i="1" s="1"/>
  <c r="H1472" i="1"/>
  <c r="B1472" i="5" s="1"/>
  <c r="E1473" i="1" l="1"/>
  <c r="F1473" i="1" l="1"/>
  <c r="G1473" i="1"/>
  <c r="P1473" i="1" s="1"/>
  <c r="K1473" i="1" l="1"/>
  <c r="I1473" i="1" s="1"/>
  <c r="H1473" i="1"/>
  <c r="B1473" i="5" s="1"/>
  <c r="E1474" i="1" l="1"/>
  <c r="F1474" i="1" l="1"/>
  <c r="G1474" i="1"/>
  <c r="P1474" i="1" s="1"/>
  <c r="K1474" i="1" l="1"/>
  <c r="I1474" i="1" s="1"/>
  <c r="H1474" i="1"/>
  <c r="B1474" i="5" s="1"/>
  <c r="E1475" i="1" l="1"/>
  <c r="F1475" i="1" l="1"/>
  <c r="G1475" i="1"/>
  <c r="P1475" i="1" s="1"/>
  <c r="K1475" i="1" l="1"/>
  <c r="I1475" i="1" s="1"/>
  <c r="H1475" i="1"/>
  <c r="B1475" i="5" s="1"/>
  <c r="E1476" i="1" l="1"/>
  <c r="F1476" i="1" l="1"/>
  <c r="G1476" i="1"/>
  <c r="P1476" i="1" s="1"/>
  <c r="K1476" i="1" l="1"/>
  <c r="I1476" i="1" s="1"/>
  <c r="H1476" i="1"/>
  <c r="B1476" i="5" s="1"/>
  <c r="E1477" i="1" l="1"/>
  <c r="F1477" i="1" l="1"/>
  <c r="G1477" i="1"/>
  <c r="P1477" i="1" s="1"/>
  <c r="K1477" i="1" l="1"/>
  <c r="I1477" i="1" s="1"/>
  <c r="H1477" i="1"/>
  <c r="B1477" i="5" s="1"/>
  <c r="E1478" i="1" l="1"/>
  <c r="F1478" i="1" l="1"/>
  <c r="G1478" i="1"/>
  <c r="P1478" i="1" s="1"/>
  <c r="K1478" i="1" l="1"/>
  <c r="I1478" i="1" s="1"/>
  <c r="H1478" i="1"/>
  <c r="B1478" i="5" s="1"/>
  <c r="E1479" i="1" l="1"/>
  <c r="F1479" i="1" l="1"/>
  <c r="G1479" i="1"/>
  <c r="P1479" i="1" s="1"/>
  <c r="K1479" i="1" l="1"/>
  <c r="I1479" i="1" s="1"/>
  <c r="H1479" i="1"/>
  <c r="B1479" i="5" s="1"/>
  <c r="E1480" i="1" l="1"/>
  <c r="F1480" i="1" l="1"/>
  <c r="G1480" i="1"/>
  <c r="P1480" i="1" s="1"/>
  <c r="K1480" i="1" l="1"/>
  <c r="I1480" i="1" s="1"/>
  <c r="H1480" i="1"/>
  <c r="B1480" i="5" s="1"/>
  <c r="E1481" i="1" l="1"/>
  <c r="F1481" i="1" l="1"/>
  <c r="G1481" i="1"/>
  <c r="P1481" i="1" s="1"/>
  <c r="K1481" i="1" l="1"/>
  <c r="I1481" i="1" s="1"/>
  <c r="H1481" i="1"/>
  <c r="B1481" i="5" s="1"/>
  <c r="E1482" i="1" l="1"/>
  <c r="F1482" i="1" l="1"/>
  <c r="G1482" i="1"/>
  <c r="P1482" i="1" s="1"/>
  <c r="K1482" i="1" l="1"/>
  <c r="I1482" i="1" s="1"/>
  <c r="H1482" i="1"/>
  <c r="B1482" i="5" s="1"/>
  <c r="E1483" i="1" l="1"/>
  <c r="F1483" i="1" l="1"/>
  <c r="G1483" i="1"/>
  <c r="P1483" i="1" s="1"/>
  <c r="K1483" i="1" l="1"/>
  <c r="I1483" i="1" s="1"/>
  <c r="H1483" i="1"/>
  <c r="B1483" i="5" s="1"/>
  <c r="E1484" i="1" l="1"/>
  <c r="F1484" i="1" l="1"/>
  <c r="G1484" i="1"/>
  <c r="P1484" i="1" s="1"/>
  <c r="K1484" i="1" l="1"/>
  <c r="I1484" i="1" s="1"/>
  <c r="H1484" i="1"/>
  <c r="B1484" i="5" s="1"/>
  <c r="E1485" i="1" l="1"/>
  <c r="F1485" i="1" l="1"/>
  <c r="G1485" i="1"/>
  <c r="P1485" i="1" s="1"/>
  <c r="K1485" i="1" l="1"/>
  <c r="I1485" i="1" s="1"/>
  <c r="H1485" i="1"/>
  <c r="B1485" i="5" s="1"/>
  <c r="E1486" i="1" l="1"/>
  <c r="F1486" i="1" l="1"/>
  <c r="G1486" i="1"/>
  <c r="P1486" i="1" s="1"/>
  <c r="K1486" i="1" l="1"/>
  <c r="I1486" i="1" s="1"/>
  <c r="H1486" i="1"/>
  <c r="B1486" i="5" s="1"/>
  <c r="E1487" i="1" l="1"/>
  <c r="F1487" i="1" l="1"/>
  <c r="G1487" i="1"/>
  <c r="P1487" i="1" s="1"/>
  <c r="K1487" i="1" l="1"/>
  <c r="I1487" i="1" s="1"/>
  <c r="H1487" i="1"/>
  <c r="B1487" i="5" s="1"/>
  <c r="E1488" i="1" l="1"/>
  <c r="F1488" i="1" l="1"/>
  <c r="G1488" i="1"/>
  <c r="P1488" i="1" s="1"/>
  <c r="K1488" i="1" l="1"/>
  <c r="I1488" i="1" s="1"/>
  <c r="H1488" i="1"/>
  <c r="B1488" i="5" s="1"/>
  <c r="E1489" i="1" l="1"/>
  <c r="F1489" i="1" l="1"/>
  <c r="G1489" i="1"/>
  <c r="P1489" i="1" s="1"/>
  <c r="K1489" i="1" l="1"/>
  <c r="I1489" i="1" s="1"/>
  <c r="H1489" i="1"/>
  <c r="B1489" i="5" s="1"/>
  <c r="E1490" i="1" l="1"/>
  <c r="F1490" i="1" l="1"/>
  <c r="G1490" i="1"/>
  <c r="P1490" i="1" s="1"/>
  <c r="K1490" i="1" l="1"/>
  <c r="I1490" i="1" s="1"/>
  <c r="H1490" i="1"/>
  <c r="B1490" i="5" s="1"/>
  <c r="E1491" i="1" l="1"/>
  <c r="F1491" i="1" l="1"/>
  <c r="G1491" i="1"/>
  <c r="P1491" i="1" s="1"/>
  <c r="K1491" i="1" l="1"/>
  <c r="I1491" i="1" s="1"/>
  <c r="H1491" i="1"/>
  <c r="B1491" i="5" s="1"/>
  <c r="E1492" i="1" l="1"/>
  <c r="F1492" i="1" l="1"/>
  <c r="G1492" i="1"/>
  <c r="P1492" i="1" s="1"/>
  <c r="K1492" i="1" l="1"/>
  <c r="I1492" i="1" s="1"/>
  <c r="H1492" i="1"/>
  <c r="B1492" i="5" s="1"/>
  <c r="E1493" i="1" l="1"/>
  <c r="F1493" i="1" l="1"/>
  <c r="G1493" i="1"/>
  <c r="P1493" i="1" s="1"/>
  <c r="K1493" i="1" l="1"/>
  <c r="I1493" i="1" s="1"/>
  <c r="H1493" i="1"/>
  <c r="B1493" i="5" s="1"/>
  <c r="E1494" i="1" l="1"/>
  <c r="F1494" i="1" l="1"/>
  <c r="G1494" i="1"/>
  <c r="P1494" i="1" s="1"/>
  <c r="K1494" i="1" l="1"/>
  <c r="I1494" i="1" s="1"/>
  <c r="H1494" i="1"/>
  <c r="B1494" i="5" s="1"/>
  <c r="E1495" i="1" l="1"/>
  <c r="F1495" i="1" l="1"/>
  <c r="G1495" i="1"/>
  <c r="P1495" i="1" s="1"/>
  <c r="K1495" i="1" l="1"/>
  <c r="I1495" i="1" s="1"/>
  <c r="H1495" i="1"/>
  <c r="B1495" i="5" s="1"/>
  <c r="E1496" i="1" l="1"/>
  <c r="F1496" i="1" l="1"/>
  <c r="G1496" i="1"/>
  <c r="P1496" i="1" s="1"/>
  <c r="K1496" i="1" l="1"/>
  <c r="I1496" i="1" s="1"/>
  <c r="H1496" i="1"/>
  <c r="B1496" i="5" s="1"/>
  <c r="E1497" i="1" l="1"/>
  <c r="F1497" i="1" l="1"/>
  <c r="G1497" i="1"/>
  <c r="P1497" i="1" s="1"/>
  <c r="K1497" i="1" l="1"/>
  <c r="I1497" i="1" s="1"/>
  <c r="H1497" i="1"/>
  <c r="B1497" i="5" s="1"/>
  <c r="E1498" i="1" l="1"/>
  <c r="F1498" i="1" l="1"/>
  <c r="G1498" i="1"/>
  <c r="P1498" i="1" s="1"/>
  <c r="K1498" i="1" l="1"/>
  <c r="I1498" i="1" s="1"/>
  <c r="H1498" i="1"/>
  <c r="B1498" i="5" s="1"/>
  <c r="E1499" i="1" l="1"/>
  <c r="F1499" i="1" l="1"/>
  <c r="G1499" i="1"/>
  <c r="P1499" i="1" s="1"/>
  <c r="K1499" i="1" l="1"/>
  <c r="I1499" i="1" s="1"/>
  <c r="H1499" i="1"/>
  <c r="B1499" i="5" s="1"/>
  <c r="E1500" i="1" l="1"/>
  <c r="F1500" i="1" l="1"/>
  <c r="G1500" i="1"/>
  <c r="P1500" i="1" s="1"/>
  <c r="K1500" i="1" l="1"/>
  <c r="I1500" i="1" s="1"/>
  <c r="H1500" i="1"/>
  <c r="B1500" i="5" s="1"/>
  <c r="E1501" i="1" l="1"/>
  <c r="F1501" i="1" l="1"/>
  <c r="G1501" i="1"/>
  <c r="P1501" i="1" s="1"/>
  <c r="K1501" i="1" l="1"/>
  <c r="I1501" i="1" s="1"/>
  <c r="H1501" i="1"/>
  <c r="B1501" i="5" s="1"/>
  <c r="E1502" i="1" l="1"/>
  <c r="F1502" i="1" l="1"/>
  <c r="G1502" i="1"/>
  <c r="P1502" i="1" s="1"/>
  <c r="K1502" i="1" l="1"/>
  <c r="I1502" i="1" s="1"/>
  <c r="H1502" i="1"/>
  <c r="B1502" i="5" s="1"/>
  <c r="E1503" i="1" l="1"/>
  <c r="F1503" i="1" l="1"/>
  <c r="G1503" i="1"/>
  <c r="P1503" i="1" s="1"/>
  <c r="K1503" i="1" l="1"/>
  <c r="I1503" i="1" s="1"/>
  <c r="H1503" i="1"/>
  <c r="B1503" i="5" s="1"/>
  <c r="E1504" i="1" l="1"/>
  <c r="F1504" i="1" l="1"/>
  <c r="G1504" i="1"/>
  <c r="P1504" i="1" s="1"/>
  <c r="K1504" i="1" l="1"/>
  <c r="I1504" i="1" s="1"/>
  <c r="H1504" i="1"/>
  <c r="B1504" i="5" s="1"/>
  <c r="E1505" i="1" l="1"/>
  <c r="F1505" i="1" l="1"/>
  <c r="G1505" i="1"/>
  <c r="P1505" i="1" s="1"/>
  <c r="K1505" i="1" l="1"/>
  <c r="I1505" i="1" s="1"/>
  <c r="H1505" i="1"/>
  <c r="B1505" i="5" s="1"/>
  <c r="E1506" i="1" l="1"/>
  <c r="F1506" i="1" l="1"/>
  <c r="G1506" i="1"/>
  <c r="P1506" i="1" s="1"/>
  <c r="K1506" i="1" l="1"/>
  <c r="I1506" i="1" s="1"/>
  <c r="H1506" i="1"/>
  <c r="B1506" i="5" s="1"/>
  <c r="E1507" i="1" l="1"/>
  <c r="F1507" i="1" l="1"/>
  <c r="G1507" i="1"/>
  <c r="P1507" i="1" s="1"/>
  <c r="K1507" i="1" l="1"/>
  <c r="I1507" i="1" s="1"/>
  <c r="H1507" i="1"/>
  <c r="B1507" i="5" s="1"/>
  <c r="E1508" i="1" l="1"/>
  <c r="F1508" i="1" l="1"/>
  <c r="G1508" i="1"/>
  <c r="P1508" i="1" s="1"/>
  <c r="K1508" i="1" l="1"/>
  <c r="I1508" i="1" s="1"/>
  <c r="H1508" i="1"/>
  <c r="B1508" i="5" s="1"/>
  <c r="E1509" i="1" l="1"/>
  <c r="F1509" i="1" l="1"/>
  <c r="G1509" i="1"/>
  <c r="P1509" i="1" s="1"/>
  <c r="K1509" i="1" l="1"/>
  <c r="I1509" i="1" s="1"/>
  <c r="H1509" i="1"/>
  <c r="B1509" i="5" s="1"/>
  <c r="E1510" i="1" l="1"/>
  <c r="F1510" i="1" l="1"/>
  <c r="G1510" i="1"/>
  <c r="P1510" i="1" s="1"/>
  <c r="K1510" i="1" l="1"/>
  <c r="I1510" i="1" s="1"/>
  <c r="H1510" i="1"/>
  <c r="B1510" i="5" s="1"/>
  <c r="E1511" i="1" l="1"/>
  <c r="F1511" i="1" l="1"/>
  <c r="G1511" i="1"/>
  <c r="P1511" i="1" s="1"/>
  <c r="K1511" i="1" l="1"/>
  <c r="I1511" i="1" s="1"/>
  <c r="H1511" i="1"/>
  <c r="B1511" i="5" s="1"/>
  <c r="E1512" i="1" l="1"/>
  <c r="F1512" i="1" l="1"/>
  <c r="G1512" i="1"/>
  <c r="P1512" i="1" s="1"/>
  <c r="K1512" i="1" l="1"/>
  <c r="I1512" i="1" s="1"/>
  <c r="H1512" i="1"/>
  <c r="B1512" i="5" s="1"/>
  <c r="E1513" i="1" l="1"/>
  <c r="F1513" i="1" l="1"/>
  <c r="G1513" i="1"/>
  <c r="P1513" i="1" s="1"/>
  <c r="K1513" i="1" l="1"/>
  <c r="I1513" i="1" s="1"/>
  <c r="H1513" i="1"/>
  <c r="B1513" i="5" s="1"/>
  <c r="E1514" i="1" l="1"/>
  <c r="F1514" i="1" l="1"/>
  <c r="G1514" i="1"/>
  <c r="P1514" i="1" s="1"/>
  <c r="K1514" i="1" l="1"/>
  <c r="I1514" i="1" s="1"/>
  <c r="H1514" i="1"/>
  <c r="B1514" i="5" s="1"/>
  <c r="E1515" i="1" l="1"/>
  <c r="F1515" i="1" l="1"/>
  <c r="G1515" i="1"/>
  <c r="P1515" i="1" s="1"/>
  <c r="K1515" i="1" l="1"/>
  <c r="I1515" i="1" s="1"/>
  <c r="H1515" i="1"/>
  <c r="B1515" i="5" s="1"/>
  <c r="E1516" i="1" l="1"/>
  <c r="F1516" i="1" l="1"/>
  <c r="G1516" i="1"/>
  <c r="P1516" i="1" s="1"/>
  <c r="K1516" i="1" l="1"/>
  <c r="I1516" i="1" s="1"/>
  <c r="H1516" i="1"/>
  <c r="B1516" i="5" s="1"/>
  <c r="E1517" i="1" l="1"/>
  <c r="F1517" i="1" l="1"/>
  <c r="G1517" i="1"/>
  <c r="P1517" i="1" s="1"/>
  <c r="K1517" i="1" l="1"/>
  <c r="I1517" i="1" s="1"/>
  <c r="H1517" i="1"/>
  <c r="B1517" i="5" s="1"/>
  <c r="E1518" i="1" l="1"/>
  <c r="F1518" i="1" l="1"/>
  <c r="G1518" i="1"/>
  <c r="P1518" i="1" s="1"/>
  <c r="K1518" i="1" l="1"/>
  <c r="I1518" i="1" s="1"/>
  <c r="H1518" i="1"/>
  <c r="B1518" i="5" s="1"/>
  <c r="E1519" i="1" l="1"/>
  <c r="F1519" i="1" l="1"/>
  <c r="G1519" i="1"/>
  <c r="P1519" i="1" s="1"/>
  <c r="K1519" i="1" l="1"/>
  <c r="I1519" i="1" s="1"/>
  <c r="H1519" i="1"/>
  <c r="B1519" i="5" s="1"/>
  <c r="E1520" i="1" l="1"/>
  <c r="F1520" i="1" l="1"/>
  <c r="G1520" i="1"/>
  <c r="P1520" i="1" s="1"/>
  <c r="K1520" i="1" l="1"/>
  <c r="I1520" i="1" s="1"/>
  <c r="H1520" i="1"/>
  <c r="B1520" i="5" s="1"/>
  <c r="E1521" i="1" l="1"/>
  <c r="F1521" i="1" l="1"/>
  <c r="G1521" i="1"/>
  <c r="P1521" i="1" s="1"/>
  <c r="K1521" i="1" l="1"/>
  <c r="I1521" i="1" s="1"/>
  <c r="H1521" i="1"/>
  <c r="B1521" i="5" s="1"/>
  <c r="E1522" i="1" l="1"/>
  <c r="F1522" i="1" l="1"/>
  <c r="G1522" i="1"/>
  <c r="P1522" i="1" s="1"/>
  <c r="K1522" i="1" l="1"/>
  <c r="I1522" i="1" s="1"/>
  <c r="H1522" i="1"/>
  <c r="B1522" i="5" s="1"/>
  <c r="E1523" i="1" l="1"/>
  <c r="F1523" i="1" l="1"/>
  <c r="G1523" i="1"/>
  <c r="P1523" i="1" s="1"/>
  <c r="K1523" i="1" l="1"/>
  <c r="I1523" i="1" s="1"/>
  <c r="H1523" i="1"/>
  <c r="B1523" i="5" s="1"/>
  <c r="E1524" i="1" l="1"/>
  <c r="F1524" i="1" l="1"/>
  <c r="G1524" i="1"/>
  <c r="P1524" i="1" s="1"/>
  <c r="K1524" i="1" l="1"/>
  <c r="I1524" i="1" s="1"/>
  <c r="H1524" i="1"/>
  <c r="B1524" i="5" s="1"/>
  <c r="E1525" i="1" l="1"/>
  <c r="F1525" i="1" l="1"/>
  <c r="G1525" i="1"/>
  <c r="P1525" i="1" s="1"/>
  <c r="K1525" i="1" l="1"/>
  <c r="I1525" i="1" s="1"/>
  <c r="H1525" i="1"/>
  <c r="B1525" i="5" s="1"/>
  <c r="E1526" i="1" l="1"/>
  <c r="F1526" i="1" l="1"/>
  <c r="G1526" i="1"/>
  <c r="P1526" i="1" s="1"/>
  <c r="K1526" i="1" l="1"/>
  <c r="I1526" i="1" s="1"/>
  <c r="H1526" i="1"/>
  <c r="B1526" i="5" s="1"/>
  <c r="E1527" i="1" l="1"/>
  <c r="F1527" i="1" l="1"/>
  <c r="G1527" i="1"/>
  <c r="P1527" i="1" s="1"/>
  <c r="K1527" i="1" l="1"/>
  <c r="I1527" i="1" s="1"/>
  <c r="H1527" i="1"/>
  <c r="B1527" i="5" s="1"/>
  <c r="E1528" i="1" l="1"/>
  <c r="F1528" i="1" l="1"/>
  <c r="G1528" i="1"/>
  <c r="P1528" i="1" s="1"/>
  <c r="K1528" i="1" l="1"/>
  <c r="I1528" i="1" s="1"/>
  <c r="H1528" i="1"/>
  <c r="B1528" i="5" s="1"/>
  <c r="E1529" i="1" l="1"/>
  <c r="F1529" i="1" l="1"/>
  <c r="G1529" i="1"/>
  <c r="P1529" i="1" s="1"/>
  <c r="K1529" i="1" l="1"/>
  <c r="I1529" i="1" s="1"/>
  <c r="H1529" i="1"/>
  <c r="B1529" i="5" s="1"/>
  <c r="E1530" i="1" l="1"/>
  <c r="F1530" i="1" l="1"/>
  <c r="G1530" i="1"/>
  <c r="P1530" i="1" s="1"/>
  <c r="K1530" i="1" l="1"/>
  <c r="I1530" i="1" s="1"/>
  <c r="H1530" i="1"/>
  <c r="B1530" i="5" s="1"/>
  <c r="E1531" i="1" l="1"/>
  <c r="F1531" i="1" l="1"/>
  <c r="G1531" i="1"/>
  <c r="P1531" i="1" s="1"/>
  <c r="K1531" i="1" l="1"/>
  <c r="I1531" i="1" s="1"/>
  <c r="H1531" i="1"/>
  <c r="B1531" i="5" s="1"/>
  <c r="E1532" i="1" l="1"/>
  <c r="F1532" i="1" l="1"/>
  <c r="G1532" i="1"/>
  <c r="P1532" i="1" s="1"/>
  <c r="K1532" i="1" l="1"/>
  <c r="I1532" i="1" s="1"/>
  <c r="H1532" i="1"/>
  <c r="B1532" i="5" s="1"/>
  <c r="E1533" i="1" l="1"/>
  <c r="F1533" i="1" l="1"/>
  <c r="G1533" i="1"/>
  <c r="P1533" i="1" s="1"/>
  <c r="K1533" i="1" l="1"/>
  <c r="I1533" i="1" s="1"/>
  <c r="H1533" i="1"/>
  <c r="B1533" i="5" s="1"/>
  <c r="E1534" i="1" l="1"/>
  <c r="F1534" i="1" l="1"/>
  <c r="G1534" i="1"/>
  <c r="P1534" i="1" s="1"/>
  <c r="K1534" i="1" l="1"/>
  <c r="I1534" i="1" s="1"/>
  <c r="H1534" i="1"/>
  <c r="B1534" i="5" s="1"/>
  <c r="E1535" i="1" l="1"/>
  <c r="F1535" i="1" l="1"/>
  <c r="G1535" i="1"/>
  <c r="P1535" i="1" s="1"/>
  <c r="K1535" i="1" l="1"/>
  <c r="I1535" i="1" s="1"/>
  <c r="H1535" i="1"/>
  <c r="B1535" i="5" s="1"/>
  <c r="E1536" i="1" l="1"/>
  <c r="F1536" i="1" l="1"/>
  <c r="G1536" i="1"/>
  <c r="P1536" i="1" s="1"/>
  <c r="K1536" i="1" l="1"/>
  <c r="I1536" i="1" s="1"/>
  <c r="H1536" i="1"/>
  <c r="B1536" i="5" s="1"/>
  <c r="E1537" i="1" l="1"/>
  <c r="F1537" i="1" l="1"/>
  <c r="G1537" i="1"/>
  <c r="P1537" i="1" s="1"/>
  <c r="K1537" i="1" l="1"/>
  <c r="I1537" i="1" s="1"/>
  <c r="H1537" i="1"/>
  <c r="B1537" i="5" s="1"/>
  <c r="E1538" i="1" l="1"/>
  <c r="F1538" i="1" l="1"/>
  <c r="G1538" i="1"/>
  <c r="P1538" i="1" s="1"/>
  <c r="K1538" i="1" l="1"/>
  <c r="I1538" i="1" s="1"/>
  <c r="H1538" i="1"/>
  <c r="B1538" i="5" s="1"/>
  <c r="E5" i="5" s="1" a="1"/>
  <c r="E5" i="5" s="1"/>
  <c r="E6" i="5" l="1" a="1"/>
  <c r="E6" i="5" s="1"/>
  <c r="E1539" i="1"/>
  <c r="E7" i="5" l="1" a="1"/>
  <c r="E7" i="5" s="1"/>
  <c r="F1539" i="1"/>
  <c r="G1539" i="1"/>
  <c r="P1539" i="1" s="1"/>
  <c r="D36" i="4"/>
  <c r="E8" i="5" l="1" a="1"/>
  <c r="E8" i="5" s="1"/>
  <c r="E9" i="5" s="1" a="1"/>
  <c r="E9" i="5" s="1"/>
  <c r="K1539" i="1"/>
  <c r="I1539" i="1" s="1"/>
  <c r="H1539" i="1"/>
  <c r="J1513" i="1"/>
  <c r="J1510" i="1"/>
  <c r="J1505" i="1"/>
  <c r="J1504" i="1"/>
  <c r="J1503" i="1"/>
  <c r="J1496" i="1"/>
  <c r="J1495" i="1"/>
  <c r="J1493" i="1"/>
  <c r="J1492" i="1"/>
  <c r="J1490" i="1"/>
  <c r="J1488" i="1"/>
  <c r="J1487" i="1"/>
  <c r="J1486" i="1"/>
  <c r="J1484" i="1"/>
  <c r="J1483" i="1"/>
  <c r="J1479" i="1"/>
  <c r="J1478" i="1"/>
  <c r="J1476" i="1"/>
  <c r="J1475" i="1"/>
  <c r="J1474" i="1"/>
  <c r="J1473" i="1"/>
  <c r="J1471" i="1"/>
  <c r="J1467" i="1"/>
  <c r="J1466" i="1"/>
  <c r="J1464" i="1"/>
  <c r="J1462" i="1"/>
  <c r="J1461" i="1"/>
  <c r="J1457" i="1"/>
  <c r="J1456" i="1"/>
  <c r="J1454" i="1"/>
  <c r="J1443" i="1"/>
  <c r="J1442" i="1"/>
  <c r="J1415" i="1"/>
  <c r="J1414" i="1"/>
  <c r="J1411" i="1"/>
  <c r="J1410" i="1"/>
  <c r="J1408" i="1"/>
  <c r="J1407" i="1"/>
  <c r="J1406" i="1"/>
  <c r="J1405" i="1"/>
  <c r="J1404" i="1"/>
  <c r="J1402" i="1"/>
  <c r="J1401" i="1"/>
  <c r="J1400" i="1"/>
  <c r="J1386" i="1"/>
  <c r="J1384" i="1"/>
  <c r="J1383" i="1"/>
  <c r="J1374" i="1"/>
  <c r="J1373" i="1"/>
  <c r="J1342" i="1"/>
  <c r="J1341" i="1"/>
  <c r="J1339" i="1"/>
  <c r="J1338" i="1"/>
  <c r="J1308" i="1"/>
  <c r="J1307" i="1"/>
  <c r="J1306" i="1"/>
  <c r="J1305" i="1"/>
  <c r="J1303" i="1"/>
  <c r="J1302" i="1"/>
  <c r="J1301" i="1"/>
  <c r="J1300" i="1"/>
  <c r="J1299" i="1"/>
  <c r="J1297" i="1"/>
  <c r="J1296" i="1"/>
  <c r="J1295" i="1"/>
  <c r="J1294" i="1"/>
  <c r="J1293" i="1"/>
  <c r="J1292" i="1"/>
  <c r="J1291" i="1"/>
  <c r="J1290" i="1"/>
  <c r="J1289" i="1"/>
  <c r="J1287" i="1"/>
  <c r="J1283" i="1"/>
  <c r="J1281" i="1"/>
  <c r="J1280" i="1"/>
  <c r="J1274" i="1"/>
  <c r="J1273" i="1"/>
  <c r="J1270" i="1"/>
  <c r="J1269" i="1"/>
  <c r="J1261" i="1"/>
  <c r="J1260" i="1"/>
  <c r="J1259" i="1"/>
  <c r="J1258" i="1"/>
  <c r="J1257" i="1"/>
  <c r="J1256" i="1"/>
  <c r="J1254" i="1"/>
  <c r="J1253" i="1"/>
  <c r="J1249" i="1"/>
  <c r="J1247" i="1"/>
  <c r="J1233" i="1"/>
  <c r="J1232" i="1"/>
  <c r="J1231" i="1"/>
  <c r="J1230" i="1"/>
  <c r="J1229" i="1"/>
  <c r="J1228" i="1"/>
  <c r="J1168" i="1"/>
  <c r="J1167" i="1"/>
  <c r="J1164" i="1"/>
  <c r="J1155" i="1"/>
  <c r="J1154" i="1"/>
  <c r="J1147" i="1"/>
  <c r="J1144" i="1"/>
  <c r="J1143" i="1"/>
  <c r="J1142" i="1"/>
  <c r="J1141" i="1"/>
  <c r="J1140" i="1"/>
  <c r="J1139" i="1"/>
  <c r="J1131" i="1"/>
  <c r="J1130" i="1"/>
  <c r="J1129" i="1"/>
  <c r="J1122" i="1"/>
  <c r="J1120" i="1"/>
  <c r="J1118" i="1"/>
  <c r="J1117" i="1"/>
  <c r="J1116" i="1"/>
  <c r="J1115" i="1"/>
  <c r="J1113" i="1"/>
  <c r="J1105" i="1"/>
  <c r="J1104" i="1"/>
  <c r="J1102" i="1"/>
  <c r="J1097" i="1"/>
  <c r="J1095" i="1"/>
  <c r="J1094" i="1"/>
  <c r="J1090" i="1"/>
  <c r="J1089" i="1"/>
  <c r="J1088" i="1"/>
  <c r="J1087" i="1"/>
  <c r="J1086" i="1"/>
  <c r="J1085" i="1"/>
  <c r="J1074" i="1"/>
  <c r="J1073" i="1"/>
  <c r="J1072" i="1"/>
  <c r="J1071" i="1"/>
  <c r="J1063" i="1"/>
  <c r="J1062" i="1"/>
  <c r="J1061" i="1"/>
  <c r="J1058" i="1"/>
  <c r="J1056" i="1"/>
  <c r="J771" i="1"/>
  <c r="J770" i="1"/>
  <c r="J752" i="1"/>
  <c r="J377" i="1"/>
  <c r="J365" i="1"/>
  <c r="J364" i="1"/>
  <c r="J361" i="1"/>
  <c r="J359" i="1"/>
  <c r="J341" i="1"/>
  <c r="J340" i="1"/>
  <c r="J339" i="1"/>
  <c r="J329" i="1"/>
  <c r="J327" i="1"/>
  <c r="J324" i="1"/>
  <c r="J323" i="1"/>
  <c r="J314" i="1"/>
  <c r="J313" i="1"/>
  <c r="J312" i="1"/>
  <c r="J308" i="1"/>
  <c r="J289" i="1"/>
  <c r="J288" i="1"/>
  <c r="J287" i="1"/>
  <c r="J286" i="1"/>
  <c r="J274" i="1"/>
  <c r="J272" i="1"/>
  <c r="J271" i="1"/>
  <c r="J270" i="1"/>
  <c r="J269" i="1"/>
  <c r="J268" i="1"/>
  <c r="J266" i="1"/>
  <c r="J257" i="1"/>
  <c r="J248" i="1"/>
  <c r="J246" i="1"/>
  <c r="J239" i="1"/>
  <c r="J238" i="1"/>
  <c r="J235" i="1"/>
  <c r="J232" i="1"/>
  <c r="J231" i="1"/>
  <c r="J230" i="1"/>
  <c r="J229" i="1"/>
  <c r="J228" i="1"/>
  <c r="J227" i="1"/>
  <c r="J226" i="1"/>
  <c r="J215" i="1"/>
  <c r="J214" i="1"/>
  <c r="J213" i="1"/>
  <c r="J211" i="1"/>
  <c r="J210" i="1"/>
  <c r="J204" i="1"/>
  <c r="J203" i="1"/>
  <c r="J202" i="1"/>
  <c r="J201" i="1"/>
  <c r="J198" i="1"/>
  <c r="J197" i="1"/>
  <c r="J196" i="1"/>
  <c r="J193" i="1"/>
  <c r="J177" i="1"/>
  <c r="J176" i="1"/>
  <c r="J162" i="1"/>
  <c r="J161" i="1"/>
  <c r="J160" i="1"/>
  <c r="J153" i="1"/>
  <c r="J152" i="1"/>
  <c r="J151" i="1"/>
  <c r="J150" i="1"/>
  <c r="J149" i="1"/>
  <c r="J148" i="1"/>
  <c r="J145" i="1"/>
  <c r="J144" i="1"/>
  <c r="J143" i="1"/>
  <c r="J142" i="1"/>
  <c r="J141" i="1"/>
  <c r="J140" i="1"/>
  <c r="J139" i="1"/>
  <c r="J138" i="1"/>
  <c r="J137" i="1"/>
  <c r="J134" i="1"/>
  <c r="J132" i="1"/>
  <c r="J131" i="1"/>
  <c r="J129" i="1"/>
  <c r="J126" i="1"/>
  <c r="J123" i="1"/>
  <c r="J122" i="1"/>
  <c r="J121" i="1"/>
  <c r="J119" i="1"/>
  <c r="J118" i="1"/>
  <c r="J117" i="1"/>
  <c r="J116" i="1"/>
  <c r="J115" i="1"/>
  <c r="J114" i="1"/>
  <c r="J112" i="1"/>
  <c r="J111" i="1"/>
  <c r="J110" i="1"/>
  <c r="J109" i="1"/>
  <c r="J56" i="1"/>
  <c r="J55" i="1"/>
  <c r="J54" i="1"/>
  <c r="J53" i="1"/>
  <c r="J41" i="1"/>
  <c r="J40" i="1"/>
  <c r="J39" i="1"/>
  <c r="J36" i="1"/>
  <c r="J35" i="1"/>
  <c r="J34" i="1"/>
  <c r="J33" i="1"/>
  <c r="J32" i="1"/>
  <c r="J23" i="1"/>
  <c r="J22" i="1"/>
  <c r="J21" i="1"/>
  <c r="J11" i="1"/>
  <c r="J10" i="1"/>
  <c r="E10" i="5" l="1" a="1"/>
  <c r="E10" i="5" s="1"/>
  <c r="E11" i="5" s="1" a="1"/>
  <c r="E11" i="5" s="1"/>
  <c r="J6" i="1"/>
  <c r="N6" i="1"/>
  <c r="O6" i="1" s="1"/>
  <c r="Q6" i="1" s="1"/>
  <c r="E12" i="5" l="1" a="1"/>
  <c r="E12" i="5" s="1"/>
  <c r="E13" i="5" s="1" a="1"/>
  <c r="E13" i="5" s="1"/>
  <c r="E14" i="5" s="1" a="1"/>
  <c r="E14" i="5" s="1"/>
  <c r="E15" i="5" s="1" a="1"/>
  <c r="E15" i="5" s="1"/>
  <c r="E16" i="5" s="1" a="1"/>
  <c r="E16" i="5" s="1"/>
  <c r="E17" i="5" s="1" a="1"/>
  <c r="E17" i="5" s="1"/>
  <c r="E18" i="5" s="1" a="1"/>
  <c r="E18" i="5" s="1"/>
  <c r="E19" i="5" s="1" a="1"/>
  <c r="E19" i="5" s="1"/>
  <c r="E20" i="5" s="1" a="1"/>
  <c r="E20" i="5" s="1"/>
  <c r="E21" i="5" s="1" a="1"/>
  <c r="E21" i="5" s="1"/>
  <c r="E22" i="5" s="1" a="1"/>
  <c r="E22" i="5" s="1"/>
  <c r="E23" i="5" s="1" a="1"/>
  <c r="E23" i="5" s="1"/>
  <c r="E24" i="5" s="1" a="1"/>
  <c r="E24" i="5" s="1"/>
  <c r="E25" i="5" s="1" a="1"/>
  <c r="E25" i="5" s="1"/>
  <c r="E26" i="5" s="1" a="1"/>
  <c r="E26" i="5" s="1"/>
  <c r="E27" i="5" s="1" a="1"/>
  <c r="E27" i="5" s="1"/>
  <c r="C9" i="6"/>
  <c r="S6" i="1"/>
  <c r="L7" i="1" l="1"/>
  <c r="R7" i="1" s="1"/>
  <c r="M7" i="1" l="1"/>
  <c r="N7" i="1" l="1"/>
  <c r="C10" i="6" s="1"/>
  <c r="J7" i="1"/>
  <c r="O7" i="1" l="1"/>
  <c r="Q7" i="1" l="1"/>
  <c r="S7" i="1" s="1"/>
  <c r="L8" i="1" l="1"/>
  <c r="R8" i="1" s="1"/>
  <c r="M8" i="1"/>
  <c r="J8" i="1" l="1"/>
  <c r="N8" i="1"/>
  <c r="C11" i="6" s="1"/>
  <c r="O8" i="1" l="1"/>
  <c r="Q8" i="1" s="1"/>
  <c r="S8" i="1" s="1"/>
  <c r="L9" i="1" l="1"/>
  <c r="R9" i="1" s="1"/>
  <c r="M9" i="1" l="1"/>
  <c r="N9" i="1" s="1"/>
  <c r="C12" i="6" s="1"/>
  <c r="J9" i="1" l="1"/>
  <c r="O9" i="1"/>
  <c r="Q9" i="1" l="1"/>
  <c r="S9" i="1" s="1"/>
  <c r="L10" i="1" l="1"/>
  <c r="R10" i="1" s="1"/>
  <c r="M10" i="1"/>
  <c r="N10" i="1" l="1"/>
  <c r="C13" i="6" s="1"/>
  <c r="O10" i="1" l="1"/>
  <c r="Q10" i="1" l="1"/>
  <c r="S10" i="1" s="1"/>
  <c r="D26" i="5" l="1"/>
  <c r="L11" i="1"/>
  <c r="D24" i="5" l="1"/>
  <c r="D27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1" i="5"/>
  <c r="D20" i="5"/>
  <c r="D22" i="5"/>
  <c r="D23" i="5"/>
  <c r="D25" i="5"/>
  <c r="R11" i="1"/>
  <c r="M11" i="1"/>
  <c r="N11" i="1" s="1"/>
  <c r="C14" i="6" s="1"/>
  <c r="H4" i="5" l="1"/>
  <c r="G5" i="5"/>
  <c r="O11" i="1"/>
  <c r="H5" i="5" l="1"/>
  <c r="I5" i="5" s="1"/>
  <c r="G6" i="5"/>
  <c r="J4" i="5"/>
  <c r="K4" i="5" s="1"/>
  <c r="I4" i="5"/>
  <c r="Q11" i="1"/>
  <c r="L12" i="1" s="1"/>
  <c r="R12" i="1" s="1"/>
  <c r="J5" i="5" l="1"/>
  <c r="K5" i="5" s="1"/>
  <c r="G7" i="5"/>
  <c r="H6" i="5"/>
  <c r="M12" i="1"/>
  <c r="N12" i="1" s="1"/>
  <c r="C15" i="6" s="1"/>
  <c r="S11" i="1"/>
  <c r="I6" i="5" l="1"/>
  <c r="J6" i="5"/>
  <c r="K6" i="5" s="1"/>
  <c r="G8" i="5"/>
  <c r="H7" i="5"/>
  <c r="J12" i="1"/>
  <c r="O12" i="1"/>
  <c r="G9" i="5" l="1"/>
  <c r="H8" i="5"/>
  <c r="I7" i="5"/>
  <c r="J7" i="5"/>
  <c r="K7" i="5" s="1"/>
  <c r="Q12" i="1"/>
  <c r="L13" i="1" s="1"/>
  <c r="I8" i="5" l="1"/>
  <c r="J8" i="5"/>
  <c r="K8" i="5" s="1"/>
  <c r="G10" i="5"/>
  <c r="H9" i="5"/>
  <c r="R13" i="1"/>
  <c r="M13" i="1"/>
  <c r="S12" i="1"/>
  <c r="J9" i="5" l="1"/>
  <c r="K9" i="5" s="1"/>
  <c r="I9" i="5"/>
  <c r="G11" i="5"/>
  <c r="H10" i="5"/>
  <c r="J13" i="1"/>
  <c r="N13" i="1"/>
  <c r="C16" i="6" s="1"/>
  <c r="I10" i="5" l="1"/>
  <c r="J10" i="5"/>
  <c r="K10" i="5" s="1"/>
  <c r="G12" i="5"/>
  <c r="H11" i="5"/>
  <c r="O13" i="1"/>
  <c r="Q13" i="1" s="1"/>
  <c r="J11" i="5" l="1"/>
  <c r="K11" i="5" s="1"/>
  <c r="I11" i="5"/>
  <c r="G13" i="5"/>
  <c r="H12" i="5"/>
  <c r="S13" i="1"/>
  <c r="L14" i="1"/>
  <c r="J12" i="5" l="1"/>
  <c r="K12" i="5" s="1"/>
  <c r="I12" i="5"/>
  <c r="G14" i="5"/>
  <c r="H13" i="5"/>
  <c r="R14" i="1"/>
  <c r="M14" i="1"/>
  <c r="G15" i="5" l="1"/>
  <c r="H14" i="5"/>
  <c r="J13" i="5"/>
  <c r="K13" i="5" s="1"/>
  <c r="I13" i="5"/>
  <c r="J14" i="1"/>
  <c r="N14" i="1"/>
  <c r="C17" i="6" s="1"/>
  <c r="G16" i="5" l="1"/>
  <c r="H15" i="5"/>
  <c r="I14" i="5"/>
  <c r="J14" i="5"/>
  <c r="K14" i="5" s="1"/>
  <c r="O14" i="1"/>
  <c r="Q14" i="1" s="1"/>
  <c r="I15" i="5" l="1"/>
  <c r="J15" i="5"/>
  <c r="K15" i="5" s="1"/>
  <c r="G17" i="5"/>
  <c r="H16" i="5"/>
  <c r="S14" i="1"/>
  <c r="L15" i="1"/>
  <c r="I16" i="5" l="1"/>
  <c r="J16" i="5"/>
  <c r="K16" i="5" s="1"/>
  <c r="G18" i="5"/>
  <c r="H17" i="5"/>
  <c r="R15" i="1"/>
  <c r="M15" i="1"/>
  <c r="I17" i="5" l="1"/>
  <c r="J17" i="5"/>
  <c r="K17" i="5" s="1"/>
  <c r="G19" i="5"/>
  <c r="H18" i="5"/>
  <c r="J15" i="1"/>
  <c r="N15" i="1"/>
  <c r="C18" i="6" s="1"/>
  <c r="I18" i="5" l="1"/>
  <c r="J18" i="5"/>
  <c r="K18" i="5" s="1"/>
  <c r="G20" i="5"/>
  <c r="H19" i="5"/>
  <c r="O15" i="1"/>
  <c r="Q15" i="1" s="1"/>
  <c r="S15" i="1" s="1"/>
  <c r="L16" i="1" l="1"/>
  <c r="I19" i="5"/>
  <c r="J19" i="5"/>
  <c r="K19" i="5" s="1"/>
  <c r="G21" i="5"/>
  <c r="H20" i="5"/>
  <c r="R16" i="1" l="1"/>
  <c r="M16" i="1"/>
  <c r="I20" i="5"/>
  <c r="J20" i="5"/>
  <c r="K20" i="5" s="1"/>
  <c r="G22" i="5"/>
  <c r="H21" i="5"/>
  <c r="I21" i="5" l="1"/>
  <c r="J21" i="5"/>
  <c r="K21" i="5" s="1"/>
  <c r="G23" i="5"/>
  <c r="H22" i="5"/>
  <c r="N16" i="1"/>
  <c r="C19" i="6" s="1"/>
  <c r="J16" i="1"/>
  <c r="G24" i="5" l="1"/>
  <c r="H23" i="5"/>
  <c r="I22" i="5"/>
  <c r="J22" i="5"/>
  <c r="K22" i="5" s="1"/>
  <c r="O16" i="1"/>
  <c r="Q16" i="1" s="1"/>
  <c r="S16" i="1" l="1"/>
  <c r="L17" i="1"/>
  <c r="I23" i="5"/>
  <c r="J23" i="5"/>
  <c r="K23" i="5" s="1"/>
  <c r="G25" i="5"/>
  <c r="H24" i="5"/>
  <c r="J24" i="5" l="1"/>
  <c r="K24" i="5" s="1"/>
  <c r="I24" i="5"/>
  <c r="G26" i="5"/>
  <c r="H25" i="5"/>
  <c r="R17" i="1"/>
  <c r="M17" i="1"/>
  <c r="J17" i="1" l="1"/>
  <c r="N17" i="1"/>
  <c r="C20" i="6" s="1"/>
  <c r="G27" i="5"/>
  <c r="H26" i="5"/>
  <c r="I25" i="5"/>
  <c r="J25" i="5"/>
  <c r="K25" i="5" s="1"/>
  <c r="I26" i="5" l="1"/>
  <c r="J26" i="5"/>
  <c r="K26" i="5" s="1"/>
  <c r="G28" i="5"/>
  <c r="H28" i="5" s="1"/>
  <c r="H27" i="5"/>
  <c r="O17" i="1"/>
  <c r="Q17" i="1" s="1"/>
  <c r="S17" i="1" l="1"/>
  <c r="L18" i="1"/>
  <c r="J28" i="5"/>
  <c r="K28" i="5" s="1"/>
  <c r="I28" i="5"/>
  <c r="I27" i="5"/>
  <c r="J27" i="5"/>
  <c r="K27" i="5" s="1"/>
  <c r="R18" i="1" l="1"/>
  <c r="M18" i="1"/>
  <c r="J18" i="1" l="1"/>
  <c r="N18" i="1"/>
  <c r="C21" i="6" s="1"/>
  <c r="O18" i="1" l="1"/>
  <c r="Q18" i="1" s="1"/>
  <c r="S18" i="1" l="1"/>
  <c r="L19" i="1"/>
  <c r="R19" i="1" l="1"/>
  <c r="M19" i="1"/>
  <c r="J19" i="1" l="1"/>
  <c r="N19" i="1"/>
  <c r="C22" i="6" s="1"/>
  <c r="O19" i="1" l="1"/>
  <c r="Q19" i="1" s="1"/>
  <c r="S19" i="1" s="1"/>
  <c r="L20" i="1" l="1"/>
  <c r="R20" i="1" s="1"/>
  <c r="M20" i="1"/>
  <c r="J20" i="1" l="1"/>
  <c r="N20" i="1"/>
  <c r="C23" i="6" s="1"/>
  <c r="O20" i="1" l="1"/>
  <c r="Q20" i="1" s="1"/>
  <c r="S20" i="1" l="1"/>
  <c r="L21" i="1"/>
  <c r="R21" i="1" l="1"/>
  <c r="M21" i="1"/>
  <c r="N21" i="1" s="1"/>
  <c r="C24" i="6" s="1"/>
  <c r="O21" i="1" l="1"/>
  <c r="Q21" i="1"/>
  <c r="S21" i="1" s="1"/>
  <c r="L22" i="1" l="1"/>
  <c r="R22" i="1" s="1"/>
  <c r="M22" i="1"/>
  <c r="N22" i="1" l="1"/>
  <c r="C25" i="6" s="1"/>
  <c r="O22" i="1" l="1"/>
  <c r="Q22" i="1" l="1"/>
  <c r="S22" i="1" s="1"/>
  <c r="L23" i="1"/>
  <c r="R23" i="1" s="1"/>
  <c r="M23" i="1" l="1"/>
  <c r="N23" i="1" l="1"/>
  <c r="C26" i="6" s="1"/>
  <c r="O23" i="1" l="1"/>
  <c r="Q23" i="1" l="1"/>
  <c r="S23" i="1" s="1"/>
  <c r="L24" i="1"/>
  <c r="R24" i="1" s="1"/>
  <c r="M24" i="1" l="1"/>
  <c r="N24" i="1" l="1"/>
  <c r="C27" i="6" s="1"/>
  <c r="J24" i="1"/>
  <c r="O24" i="1" l="1"/>
  <c r="Q24" i="1" l="1"/>
  <c r="S24" i="1" s="1"/>
  <c r="L25" i="1" l="1"/>
  <c r="R25" i="1" s="1"/>
  <c r="M25" i="1"/>
  <c r="N25" i="1" l="1"/>
  <c r="C28" i="6" s="1"/>
  <c r="J25" i="1"/>
  <c r="O25" i="1" l="1"/>
  <c r="Q25" i="1" l="1"/>
  <c r="S25" i="1" s="1"/>
  <c r="L26" i="1" l="1"/>
  <c r="R26" i="1" s="1"/>
  <c r="M26" i="1" l="1"/>
  <c r="N26" i="1" s="1"/>
  <c r="C29" i="6" s="1"/>
  <c r="J26" i="1" l="1"/>
  <c r="O26" i="1"/>
  <c r="Q26" i="1" l="1"/>
  <c r="S26" i="1" s="1"/>
  <c r="L27" i="1" l="1"/>
  <c r="R27" i="1" s="1"/>
  <c r="M27" i="1" l="1"/>
  <c r="N27" i="1" s="1"/>
  <c r="C30" i="6" s="1"/>
  <c r="J27" i="1" l="1"/>
  <c r="O27" i="1"/>
  <c r="Q27" i="1" l="1"/>
  <c r="S27" i="1" s="1"/>
  <c r="L28" i="1"/>
  <c r="R28" i="1" s="1"/>
  <c r="M28" i="1" l="1"/>
  <c r="N28" i="1" l="1"/>
  <c r="C31" i="6" s="1"/>
  <c r="J28" i="1"/>
  <c r="O28" i="1" l="1"/>
  <c r="Q28" i="1" l="1"/>
  <c r="S28" i="1" s="1"/>
  <c r="L29" i="1"/>
  <c r="R29" i="1" s="1"/>
  <c r="M29" i="1" l="1"/>
  <c r="N29" i="1" l="1"/>
  <c r="C32" i="6" s="1"/>
  <c r="J29" i="1"/>
  <c r="O29" i="1" l="1"/>
  <c r="Q29" i="1" l="1"/>
  <c r="S29" i="1" s="1"/>
  <c r="L30" i="1" l="1"/>
  <c r="R30" i="1" s="1"/>
  <c r="M30" i="1"/>
  <c r="N30" i="1" l="1"/>
  <c r="C33" i="6" s="1"/>
  <c r="J30" i="1"/>
  <c r="O30" i="1" l="1"/>
  <c r="Q30" i="1" l="1"/>
  <c r="S30" i="1" s="1"/>
  <c r="L31" i="1"/>
  <c r="R31" i="1" s="1"/>
  <c r="M31" i="1" l="1"/>
  <c r="J31" i="1" l="1"/>
  <c r="N31" i="1"/>
  <c r="C34" i="6" s="1"/>
  <c r="O31" i="1" l="1"/>
  <c r="Q31" i="1" s="1"/>
  <c r="S31" i="1" s="1"/>
  <c r="L32" i="1" l="1"/>
  <c r="R32" i="1" s="1"/>
  <c r="M32" i="1" l="1"/>
  <c r="N32" i="1" l="1"/>
  <c r="C35" i="6" s="1"/>
  <c r="O32" i="1" l="1"/>
  <c r="Q32" i="1" l="1"/>
  <c r="S32" i="1" s="1"/>
  <c r="L33" i="1" l="1"/>
  <c r="R33" i="1" s="1"/>
  <c r="M33" i="1" l="1"/>
  <c r="N33" i="1" s="1"/>
  <c r="C36" i="6" s="1"/>
  <c r="O33" i="1" l="1"/>
  <c r="Q33" i="1" l="1"/>
  <c r="S33" i="1" s="1"/>
  <c r="L34" i="1" l="1"/>
  <c r="R34" i="1" s="1"/>
  <c r="M34" i="1" l="1"/>
  <c r="N34" i="1" s="1"/>
  <c r="C37" i="6" s="1"/>
  <c r="O34" i="1" l="1"/>
  <c r="Q34" i="1" l="1"/>
  <c r="S34" i="1" s="1"/>
  <c r="L35" i="1" l="1"/>
  <c r="R35" i="1" s="1"/>
  <c r="M35" i="1" l="1"/>
  <c r="N35" i="1" s="1"/>
  <c r="C38" i="6" s="1"/>
  <c r="O35" i="1" l="1"/>
  <c r="Q35" i="1" l="1"/>
  <c r="S35" i="1" s="1"/>
  <c r="L36" i="1" l="1"/>
  <c r="R36" i="1" s="1"/>
  <c r="M36" i="1" l="1"/>
  <c r="N36" i="1" s="1"/>
  <c r="C39" i="6" s="1"/>
  <c r="O36" i="1" l="1"/>
  <c r="Q36" i="1" l="1"/>
  <c r="S36" i="1" s="1"/>
  <c r="L37" i="1" l="1"/>
  <c r="R37" i="1" s="1"/>
  <c r="M37" i="1" l="1"/>
  <c r="J37" i="1" s="1"/>
  <c r="N37" i="1" l="1"/>
  <c r="C40" i="6" s="1"/>
  <c r="O37" i="1"/>
  <c r="Q37" i="1" s="1"/>
  <c r="S37" i="1" s="1"/>
  <c r="L38" i="1" l="1"/>
  <c r="R38" i="1" s="1"/>
  <c r="M38" i="1" l="1"/>
  <c r="N38" i="1" l="1"/>
  <c r="C41" i="6" s="1"/>
  <c r="J38" i="1"/>
  <c r="O38" i="1" l="1"/>
  <c r="Q38" i="1" l="1"/>
  <c r="S38" i="1" s="1"/>
  <c r="L39" i="1" l="1"/>
  <c r="R39" i="1" s="1"/>
  <c r="M39" i="1" l="1"/>
  <c r="N39" i="1" s="1"/>
  <c r="C42" i="6" s="1"/>
  <c r="O39" i="1" l="1"/>
  <c r="Q39" i="1" l="1"/>
  <c r="S39" i="1" s="1"/>
  <c r="L40" i="1" l="1"/>
  <c r="R40" i="1" s="1"/>
  <c r="M40" i="1"/>
  <c r="N40" i="1" l="1"/>
  <c r="C43" i="6" s="1"/>
  <c r="O40" i="1" l="1"/>
  <c r="Q40" i="1" l="1"/>
  <c r="S40" i="1" s="1"/>
  <c r="L41" i="1" l="1"/>
  <c r="R41" i="1" s="1"/>
  <c r="M41" i="1" l="1"/>
  <c r="N41" i="1" s="1"/>
  <c r="C44" i="6" s="1"/>
  <c r="O41" i="1" l="1"/>
  <c r="Q41" i="1" l="1"/>
  <c r="S41" i="1" s="1"/>
  <c r="L42" i="1" l="1"/>
  <c r="R42" i="1" s="1"/>
  <c r="M42" i="1"/>
  <c r="N42" i="1" l="1"/>
  <c r="C45" i="6" s="1"/>
  <c r="J42" i="1"/>
  <c r="O42" i="1" l="1"/>
  <c r="Q42" i="1" l="1"/>
  <c r="S42" i="1" s="1"/>
  <c r="L43" i="1" l="1"/>
  <c r="R43" i="1" s="1"/>
  <c r="M43" i="1" l="1"/>
  <c r="N43" i="1" s="1"/>
  <c r="C46" i="6" s="1"/>
  <c r="J43" i="1" l="1"/>
  <c r="O43" i="1"/>
  <c r="Q43" i="1" l="1"/>
  <c r="S43" i="1" s="1"/>
  <c r="L44" i="1" l="1"/>
  <c r="R44" i="1" s="1"/>
  <c r="M44" i="1"/>
  <c r="J44" i="1" l="1"/>
  <c r="N44" i="1"/>
  <c r="C47" i="6" s="1"/>
  <c r="O44" i="1" l="1"/>
  <c r="Q44" i="1" s="1"/>
  <c r="S44" i="1" s="1"/>
  <c r="L45" i="1" l="1"/>
  <c r="R45" i="1" s="1"/>
  <c r="M45" i="1" l="1"/>
  <c r="N45" i="1" l="1"/>
  <c r="C48" i="6" s="1"/>
  <c r="J45" i="1"/>
  <c r="O45" i="1" l="1"/>
  <c r="Q45" i="1" l="1"/>
  <c r="S45" i="1" s="1"/>
  <c r="L46" i="1" l="1"/>
  <c r="R46" i="1" s="1"/>
  <c r="M46" i="1"/>
  <c r="N46" i="1" l="1"/>
  <c r="C49" i="6" s="1"/>
  <c r="J46" i="1"/>
  <c r="O46" i="1" l="1"/>
  <c r="Q46" i="1" l="1"/>
  <c r="S46" i="1" s="1"/>
  <c r="L47" i="1" l="1"/>
  <c r="R47" i="1" s="1"/>
  <c r="M47" i="1"/>
  <c r="J47" i="1" l="1"/>
  <c r="N47" i="1"/>
  <c r="C50" i="6" s="1"/>
  <c r="O47" i="1" l="1"/>
  <c r="Q47" i="1" s="1"/>
  <c r="S47" i="1" s="1"/>
  <c r="L48" i="1" l="1"/>
  <c r="R48" i="1" s="1"/>
  <c r="M48" i="1" l="1"/>
  <c r="N48" i="1" l="1"/>
  <c r="C51" i="6" s="1"/>
  <c r="J48" i="1"/>
  <c r="O48" i="1" l="1"/>
  <c r="Q48" i="1" l="1"/>
  <c r="S48" i="1" s="1"/>
  <c r="L49" i="1"/>
  <c r="R49" i="1" s="1"/>
  <c r="M49" i="1" l="1"/>
  <c r="N49" i="1" l="1"/>
  <c r="C52" i="6" s="1"/>
  <c r="J49" i="1"/>
  <c r="O49" i="1" l="1"/>
  <c r="Q49" i="1" l="1"/>
  <c r="S49" i="1" s="1"/>
  <c r="L50" i="1" l="1"/>
  <c r="R50" i="1" s="1"/>
  <c r="M50" i="1" l="1"/>
  <c r="J50" i="1" s="1"/>
  <c r="N50" i="1" l="1"/>
  <c r="C53" i="6" s="1"/>
  <c r="O50" i="1" l="1"/>
  <c r="Q50" i="1" s="1"/>
  <c r="S50" i="1" s="1"/>
  <c r="L51" i="1"/>
  <c r="R51" i="1" s="1"/>
  <c r="M51" i="1" l="1"/>
  <c r="N51" i="1" l="1"/>
  <c r="C54" i="6" s="1"/>
  <c r="J51" i="1"/>
  <c r="O51" i="1" l="1"/>
  <c r="Q51" i="1" l="1"/>
  <c r="S51" i="1" s="1"/>
  <c r="L52" i="1" l="1"/>
  <c r="R52" i="1" s="1"/>
  <c r="M52" i="1" l="1"/>
  <c r="N52" i="1" s="1"/>
  <c r="C55" i="6" s="1"/>
  <c r="J52" i="1" l="1"/>
  <c r="O52" i="1"/>
  <c r="Q52" i="1" l="1"/>
  <c r="S52" i="1" s="1"/>
  <c r="L53" i="1" l="1"/>
  <c r="R53" i="1" s="1"/>
  <c r="M53" i="1"/>
  <c r="N53" i="1" l="1"/>
  <c r="C56" i="6" s="1"/>
  <c r="O53" i="1" l="1"/>
  <c r="Q53" i="1" l="1"/>
  <c r="S53" i="1" s="1"/>
  <c r="L54" i="1"/>
  <c r="R54" i="1" s="1"/>
  <c r="M54" i="1" l="1"/>
  <c r="N54" i="1" l="1"/>
  <c r="C57" i="6" s="1"/>
  <c r="O54" i="1" l="1"/>
  <c r="Q54" i="1" l="1"/>
  <c r="S54" i="1" s="1"/>
  <c r="L55" i="1" l="1"/>
  <c r="R55" i="1" s="1"/>
  <c r="M55" i="1" l="1"/>
  <c r="N55" i="1" s="1"/>
  <c r="C58" i="6" s="1"/>
  <c r="O55" i="1" l="1"/>
  <c r="Q55" i="1" l="1"/>
  <c r="S55" i="1" s="1"/>
  <c r="L56" i="1" l="1"/>
  <c r="R56" i="1" s="1"/>
  <c r="M56" i="1" l="1"/>
  <c r="N56" i="1" s="1"/>
  <c r="C59" i="6" s="1"/>
  <c r="O56" i="1" l="1"/>
  <c r="Q56" i="1" l="1"/>
  <c r="S56" i="1" s="1"/>
  <c r="L57" i="1" l="1"/>
  <c r="R57" i="1" s="1"/>
  <c r="M57" i="1"/>
  <c r="J57" i="1" l="1"/>
  <c r="N57" i="1"/>
  <c r="C60" i="6" s="1"/>
  <c r="O57" i="1" l="1"/>
  <c r="Q57" i="1" l="1"/>
  <c r="S57" i="1" s="1"/>
  <c r="L58" i="1"/>
  <c r="R58" i="1" s="1"/>
  <c r="M58" i="1" l="1"/>
  <c r="N58" i="1" l="1"/>
  <c r="C61" i="6" s="1"/>
  <c r="J58" i="1"/>
  <c r="O58" i="1" l="1"/>
  <c r="Q58" i="1" l="1"/>
  <c r="S58" i="1" s="1"/>
  <c r="L59" i="1" l="1"/>
  <c r="R59" i="1" s="1"/>
  <c r="M59" i="1"/>
  <c r="N59" i="1" l="1"/>
  <c r="C62" i="6" s="1"/>
  <c r="J59" i="1"/>
  <c r="O59" i="1" l="1"/>
  <c r="Q59" i="1" l="1"/>
  <c r="S59" i="1" s="1"/>
  <c r="L60" i="1"/>
  <c r="R60" i="1" s="1"/>
  <c r="M60" i="1" l="1"/>
  <c r="J60" i="1" l="1"/>
  <c r="N60" i="1"/>
  <c r="C63" i="6" s="1"/>
  <c r="O60" i="1" l="1"/>
  <c r="Q60" i="1" s="1"/>
  <c r="S60" i="1" s="1"/>
  <c r="L61" i="1" l="1"/>
  <c r="R61" i="1" s="1"/>
  <c r="M61" i="1" l="1"/>
  <c r="N61" i="1" l="1"/>
  <c r="C64" i="6" s="1"/>
  <c r="J61" i="1"/>
  <c r="O61" i="1" l="1"/>
  <c r="Q61" i="1" l="1"/>
  <c r="S61" i="1" s="1"/>
  <c r="L62" i="1" l="1"/>
  <c r="R62" i="1" s="1"/>
  <c r="M62" i="1"/>
  <c r="N62" i="1" l="1"/>
  <c r="C65" i="6" s="1"/>
  <c r="J62" i="1"/>
  <c r="O62" i="1" l="1"/>
  <c r="Q62" i="1" l="1"/>
  <c r="S62" i="1" s="1"/>
  <c r="L63" i="1"/>
  <c r="R63" i="1" s="1"/>
  <c r="M63" i="1" l="1"/>
  <c r="N63" i="1" l="1"/>
  <c r="C66" i="6" s="1"/>
  <c r="J63" i="1"/>
  <c r="O63" i="1" l="1"/>
  <c r="Q63" i="1" l="1"/>
  <c r="S63" i="1" s="1"/>
  <c r="L64" i="1"/>
  <c r="R64" i="1" s="1"/>
  <c r="M64" i="1" l="1"/>
  <c r="N64" i="1" l="1"/>
  <c r="C67" i="6" s="1"/>
  <c r="J64" i="1"/>
  <c r="O64" i="1" l="1"/>
  <c r="Q64" i="1" l="1"/>
  <c r="S64" i="1" s="1"/>
  <c r="L65" i="1"/>
  <c r="R65" i="1" s="1"/>
  <c r="M65" i="1" l="1"/>
  <c r="J65" i="1" l="1"/>
  <c r="N65" i="1"/>
  <c r="C68" i="6" s="1"/>
  <c r="O65" i="1" l="1"/>
  <c r="Q65" i="1" s="1"/>
  <c r="S65" i="1" s="1"/>
  <c r="L66" i="1" l="1"/>
  <c r="R66" i="1" s="1"/>
  <c r="M66" i="1" l="1"/>
  <c r="N66" i="1" l="1"/>
  <c r="C69" i="6" s="1"/>
  <c r="J66" i="1"/>
  <c r="O66" i="1" l="1"/>
  <c r="Q66" i="1" l="1"/>
  <c r="S66" i="1" s="1"/>
  <c r="L67" i="1"/>
  <c r="R67" i="1" s="1"/>
  <c r="M67" i="1" l="1"/>
  <c r="N67" i="1" l="1"/>
  <c r="C70" i="6" s="1"/>
  <c r="J67" i="1"/>
  <c r="O67" i="1" l="1"/>
  <c r="Q67" i="1" l="1"/>
  <c r="S67" i="1" s="1"/>
  <c r="L68" i="1"/>
  <c r="R68" i="1" s="1"/>
  <c r="M68" i="1" l="1"/>
  <c r="J68" i="1" l="1"/>
  <c r="N68" i="1"/>
  <c r="C71" i="6" s="1"/>
  <c r="O68" i="1" l="1"/>
  <c r="Q68" i="1" s="1"/>
  <c r="S68" i="1" s="1"/>
  <c r="L69" i="1" l="1"/>
  <c r="R69" i="1" s="1"/>
  <c r="M69" i="1" l="1"/>
  <c r="J69" i="1" l="1"/>
  <c r="N69" i="1"/>
  <c r="C72" i="6" s="1"/>
  <c r="O69" i="1" l="1"/>
  <c r="Q69" i="1" s="1"/>
  <c r="S69" i="1" s="1"/>
  <c r="L70" i="1" l="1"/>
  <c r="R70" i="1" s="1"/>
  <c r="M70" i="1" l="1"/>
  <c r="N70" i="1" l="1"/>
  <c r="C73" i="6" s="1"/>
  <c r="J70" i="1"/>
  <c r="O70" i="1" l="1"/>
  <c r="Q70" i="1" l="1"/>
  <c r="S70" i="1" s="1"/>
  <c r="L71" i="1"/>
  <c r="R71" i="1" s="1"/>
  <c r="M71" i="1" l="1"/>
  <c r="J71" i="1" l="1"/>
  <c r="N71" i="1"/>
  <c r="C74" i="6" s="1"/>
  <c r="O71" i="1" l="1"/>
  <c r="Q71" i="1" s="1"/>
  <c r="S71" i="1" s="1"/>
  <c r="L72" i="1" l="1"/>
  <c r="R72" i="1" s="1"/>
  <c r="M72" i="1" l="1"/>
  <c r="N72" i="1" l="1"/>
  <c r="C75" i="6" s="1"/>
  <c r="J72" i="1"/>
  <c r="O72" i="1" l="1"/>
  <c r="Q72" i="1" l="1"/>
  <c r="S72" i="1" s="1"/>
  <c r="L73" i="1"/>
  <c r="R73" i="1" s="1"/>
  <c r="M73" i="1" l="1"/>
  <c r="J73" i="1" l="1"/>
  <c r="N73" i="1"/>
  <c r="C76" i="6" s="1"/>
  <c r="O73" i="1" l="1"/>
  <c r="Q73" i="1" s="1"/>
  <c r="S73" i="1" s="1"/>
  <c r="L74" i="1" l="1"/>
  <c r="R74" i="1" s="1"/>
  <c r="M74" i="1" l="1"/>
  <c r="J74" i="1" l="1"/>
  <c r="N74" i="1"/>
  <c r="C77" i="6" s="1"/>
  <c r="O74" i="1" l="1"/>
  <c r="Q74" i="1" l="1"/>
  <c r="S74" i="1" s="1"/>
  <c r="L75" i="1" l="1"/>
  <c r="R75" i="1" s="1"/>
  <c r="M75" i="1" l="1"/>
  <c r="N75" i="1" s="1"/>
  <c r="C78" i="6" s="1"/>
  <c r="J75" i="1" l="1"/>
  <c r="O75" i="1"/>
  <c r="Q75" i="1" l="1"/>
  <c r="S75" i="1" s="1"/>
  <c r="L76" i="1" l="1"/>
  <c r="R76" i="1" s="1"/>
  <c r="M76" i="1"/>
  <c r="N76" i="1" l="1"/>
  <c r="C79" i="6" s="1"/>
  <c r="J76" i="1"/>
  <c r="O76" i="1" l="1"/>
  <c r="Q76" i="1" l="1"/>
  <c r="S76" i="1" s="1"/>
  <c r="L77" i="1" l="1"/>
  <c r="R77" i="1" s="1"/>
  <c r="M77" i="1"/>
  <c r="N77" i="1" l="1"/>
  <c r="C80" i="6" s="1"/>
  <c r="J77" i="1"/>
  <c r="O77" i="1" l="1"/>
  <c r="Q77" i="1" l="1"/>
  <c r="S77" i="1" s="1"/>
  <c r="L78" i="1"/>
  <c r="R78" i="1" s="1"/>
  <c r="M78" i="1" l="1"/>
  <c r="J78" i="1" l="1"/>
  <c r="N78" i="1"/>
  <c r="C81" i="6" s="1"/>
  <c r="O78" i="1" l="1"/>
  <c r="Q78" i="1" s="1"/>
  <c r="S78" i="1" s="1"/>
  <c r="L79" i="1" l="1"/>
  <c r="R79" i="1" s="1"/>
  <c r="M79" i="1" l="1"/>
  <c r="N79" i="1" l="1"/>
  <c r="C82" i="6" s="1"/>
  <c r="J79" i="1"/>
  <c r="O79" i="1" l="1"/>
  <c r="Q79" i="1" l="1"/>
  <c r="S79" i="1" s="1"/>
  <c r="L80" i="1" l="1"/>
  <c r="R80" i="1" s="1"/>
  <c r="M80" i="1" l="1"/>
  <c r="J80" i="1" s="1"/>
  <c r="N80" i="1" l="1"/>
  <c r="C83" i="6" s="1"/>
  <c r="O80" i="1" l="1"/>
  <c r="Q80" i="1" s="1"/>
  <c r="S80" i="1" l="1"/>
  <c r="L81" i="1"/>
  <c r="R81" i="1" l="1"/>
  <c r="M81" i="1"/>
  <c r="N81" i="1" l="1"/>
  <c r="C84" i="6" s="1"/>
  <c r="J81" i="1"/>
  <c r="O81" i="1" l="1"/>
  <c r="Q81" i="1" s="1"/>
  <c r="S81" i="1" l="1"/>
  <c r="L82" i="1"/>
  <c r="R82" i="1" l="1"/>
  <c r="M82" i="1"/>
  <c r="J82" i="1" l="1"/>
  <c r="N82" i="1"/>
  <c r="C85" i="6" s="1"/>
  <c r="O82" i="1" l="1"/>
  <c r="Q82" i="1" s="1"/>
  <c r="S82" i="1" l="1"/>
  <c r="L83" i="1"/>
  <c r="R83" i="1" l="1"/>
  <c r="M83" i="1"/>
  <c r="O83" i="1" l="1"/>
  <c r="Q83" i="1" s="1"/>
  <c r="S83" i="1" s="1"/>
  <c r="J83" i="1"/>
  <c r="N83" i="1"/>
  <c r="C86" i="6" s="1"/>
  <c r="L84" i="1" l="1"/>
  <c r="R84" i="1" s="1"/>
  <c r="M84" i="1" l="1"/>
  <c r="J84" i="1" s="1"/>
  <c r="N84" i="1" l="1"/>
  <c r="C87" i="6" s="1"/>
  <c r="O84" i="1"/>
  <c r="Q84" i="1" s="1"/>
  <c r="S84" i="1" s="1"/>
  <c r="L85" i="1" l="1"/>
  <c r="R85" i="1" s="1"/>
  <c r="M85" i="1" l="1"/>
  <c r="J85" i="1" l="1"/>
  <c r="N85" i="1"/>
  <c r="C88" i="6" s="1"/>
  <c r="O85" i="1" l="1"/>
  <c r="Q85" i="1" s="1"/>
  <c r="S85" i="1" s="1"/>
  <c r="L86" i="1" l="1"/>
  <c r="R86" i="1" s="1"/>
  <c r="M86" i="1" l="1"/>
  <c r="N86" i="1" l="1"/>
  <c r="C89" i="6" s="1"/>
  <c r="J86" i="1"/>
  <c r="O86" i="1" l="1"/>
  <c r="Q86" i="1" l="1"/>
  <c r="S86" i="1" s="1"/>
  <c r="L87" i="1"/>
  <c r="R87" i="1" s="1"/>
  <c r="M87" i="1" l="1"/>
  <c r="J87" i="1" l="1"/>
  <c r="N87" i="1"/>
  <c r="C90" i="6" s="1"/>
  <c r="O87" i="1" l="1"/>
  <c r="Q87" i="1" s="1"/>
  <c r="S87" i="1" s="1"/>
  <c r="L88" i="1" l="1"/>
  <c r="R88" i="1" s="1"/>
  <c r="M88" i="1" l="1"/>
  <c r="N88" i="1" l="1"/>
  <c r="C91" i="6" s="1"/>
  <c r="J88" i="1"/>
  <c r="O88" i="1" l="1"/>
  <c r="Q88" i="1" l="1"/>
  <c r="S88" i="1" s="1"/>
  <c r="L89" i="1"/>
  <c r="R89" i="1" s="1"/>
  <c r="M89" i="1" l="1"/>
  <c r="N89" i="1" l="1"/>
  <c r="C92" i="6" s="1"/>
  <c r="J89" i="1"/>
  <c r="O89" i="1" l="1"/>
  <c r="Q89" i="1" l="1"/>
  <c r="S89" i="1" s="1"/>
  <c r="L90" i="1"/>
  <c r="R90" i="1" s="1"/>
  <c r="M90" i="1" l="1"/>
  <c r="N90" i="1" l="1"/>
  <c r="C93" i="6" s="1"/>
  <c r="J90" i="1"/>
  <c r="O90" i="1" l="1"/>
  <c r="Q90" i="1" l="1"/>
  <c r="S90" i="1" s="1"/>
  <c r="L91" i="1" l="1"/>
  <c r="R91" i="1" s="1"/>
  <c r="M91" i="1"/>
  <c r="N91" i="1" l="1"/>
  <c r="C94" i="6" s="1"/>
  <c r="J91" i="1"/>
  <c r="O91" i="1" l="1"/>
  <c r="Q91" i="1" l="1"/>
  <c r="S91" i="1" s="1"/>
  <c r="L92" i="1" l="1"/>
  <c r="R92" i="1" s="1"/>
  <c r="M92" i="1" l="1"/>
  <c r="J92" i="1" s="1"/>
  <c r="N92" i="1" l="1"/>
  <c r="C95" i="6" s="1"/>
  <c r="O92" i="1" l="1"/>
  <c r="Q92" i="1" s="1"/>
  <c r="S92" i="1" s="1"/>
  <c r="L93" i="1"/>
  <c r="R93" i="1" s="1"/>
  <c r="M93" i="1" l="1"/>
  <c r="J93" i="1" l="1"/>
  <c r="N93" i="1"/>
  <c r="C96" i="6" s="1"/>
  <c r="O93" i="1" l="1"/>
  <c r="Q93" i="1" s="1"/>
  <c r="S93" i="1" s="1"/>
  <c r="L94" i="1" l="1"/>
  <c r="R94" i="1" s="1"/>
  <c r="M94" i="1" l="1"/>
  <c r="N94" i="1" l="1"/>
  <c r="C97" i="6" s="1"/>
  <c r="J94" i="1"/>
  <c r="O94" i="1" l="1"/>
  <c r="Q94" i="1" l="1"/>
  <c r="S94" i="1" s="1"/>
  <c r="L95" i="1"/>
  <c r="R95" i="1" s="1"/>
  <c r="M95" i="1" l="1"/>
  <c r="N95" i="1" l="1"/>
  <c r="C98" i="6" s="1"/>
  <c r="J95" i="1"/>
  <c r="O95" i="1" l="1"/>
  <c r="Q95" i="1" l="1"/>
  <c r="S95" i="1" s="1"/>
  <c r="L96" i="1" l="1"/>
  <c r="R96" i="1" s="1"/>
  <c r="M96" i="1"/>
  <c r="J96" i="1" l="1"/>
  <c r="N96" i="1"/>
  <c r="C99" i="6" s="1"/>
  <c r="O96" i="1" l="1"/>
  <c r="Q96" i="1" s="1"/>
  <c r="S96" i="1" s="1"/>
  <c r="L97" i="1" l="1"/>
  <c r="R97" i="1" s="1"/>
  <c r="M97" i="1" l="1"/>
  <c r="N97" i="1" l="1"/>
  <c r="C100" i="6" s="1"/>
  <c r="J97" i="1"/>
  <c r="O97" i="1" l="1"/>
  <c r="Q97" i="1" l="1"/>
  <c r="S97" i="1" s="1"/>
  <c r="L98" i="1" l="1"/>
  <c r="R98" i="1" s="1"/>
  <c r="M98" i="1"/>
  <c r="J98" i="1" l="1"/>
  <c r="N98" i="1"/>
  <c r="C101" i="6" s="1"/>
  <c r="O98" i="1" l="1"/>
  <c r="Q98" i="1" s="1"/>
  <c r="S98" i="1" s="1"/>
  <c r="L99" i="1" l="1"/>
  <c r="R99" i="1" s="1"/>
  <c r="M99" i="1" l="1"/>
  <c r="N99" i="1" l="1"/>
  <c r="C102" i="6" s="1"/>
  <c r="J99" i="1"/>
  <c r="O99" i="1" l="1"/>
  <c r="Q99" i="1" l="1"/>
  <c r="S99" i="1" s="1"/>
  <c r="L100" i="1"/>
  <c r="R100" i="1" s="1"/>
  <c r="M100" i="1" l="1"/>
  <c r="J100" i="1" l="1"/>
  <c r="N100" i="1"/>
  <c r="C103" i="6" s="1"/>
  <c r="O100" i="1" l="1"/>
  <c r="Q100" i="1" s="1"/>
  <c r="S100" i="1" s="1"/>
  <c r="L101" i="1" l="1"/>
  <c r="R101" i="1" s="1"/>
  <c r="M101" i="1" l="1"/>
  <c r="N101" i="1" l="1"/>
  <c r="C104" i="6" s="1"/>
  <c r="J101" i="1"/>
  <c r="O101" i="1" l="1"/>
  <c r="Q101" i="1" l="1"/>
  <c r="S101" i="1" s="1"/>
  <c r="L102" i="1"/>
  <c r="R102" i="1" s="1"/>
  <c r="M102" i="1" l="1"/>
  <c r="N102" i="1" l="1"/>
  <c r="C105" i="6" s="1"/>
  <c r="J102" i="1"/>
  <c r="O102" i="1" l="1"/>
  <c r="Q102" i="1" l="1"/>
  <c r="S102" i="1" s="1"/>
  <c r="L103" i="1"/>
  <c r="R103" i="1" s="1"/>
  <c r="M103" i="1" l="1"/>
  <c r="N103" i="1" l="1"/>
  <c r="C106" i="6" s="1"/>
  <c r="J103" i="1"/>
  <c r="O103" i="1" l="1"/>
  <c r="Q103" i="1" l="1"/>
  <c r="S103" i="1" s="1"/>
  <c r="L104" i="1" l="1"/>
  <c r="R104" i="1" s="1"/>
  <c r="M104" i="1"/>
  <c r="N104" i="1" l="1"/>
  <c r="C107" i="6" s="1"/>
  <c r="J104" i="1"/>
  <c r="O104" i="1" l="1"/>
  <c r="Q104" i="1" l="1"/>
  <c r="S104" i="1" s="1"/>
  <c r="L105" i="1"/>
  <c r="R105" i="1" s="1"/>
  <c r="M105" i="1" l="1"/>
  <c r="N105" i="1" l="1"/>
  <c r="C108" i="6" s="1"/>
  <c r="J105" i="1"/>
  <c r="O105" i="1" l="1"/>
  <c r="Q105" i="1" s="1"/>
  <c r="L106" i="1" l="1"/>
  <c r="R106" i="1" s="1"/>
  <c r="S105" i="1"/>
  <c r="M106" i="1" l="1"/>
  <c r="J106" i="1" s="1"/>
  <c r="N106" i="1" l="1"/>
  <c r="C109" i="6" s="1"/>
  <c r="O106" i="1"/>
  <c r="Q106" i="1" l="1"/>
  <c r="L107" i="1" s="1"/>
  <c r="R107" i="1" s="1"/>
  <c r="M107" i="1" l="1"/>
  <c r="J107" i="1" s="1"/>
  <c r="S106" i="1"/>
  <c r="N107" i="1" l="1"/>
  <c r="C110" i="6" s="1"/>
  <c r="O107" i="1" l="1"/>
  <c r="Q107" i="1" s="1"/>
  <c r="S107" i="1" l="1"/>
  <c r="L108" i="1"/>
  <c r="R108" i="1" s="1"/>
  <c r="M108" i="1"/>
  <c r="J108" i="1" l="1"/>
  <c r="N108" i="1"/>
  <c r="C111" i="6" s="1"/>
  <c r="O108" i="1" l="1"/>
  <c r="Q108" i="1" s="1"/>
  <c r="S108" i="1" s="1"/>
  <c r="L109" i="1" l="1"/>
  <c r="R109" i="1" s="1"/>
  <c r="M109" i="1" l="1"/>
  <c r="N109" i="1" l="1"/>
  <c r="C112" i="6" s="1"/>
  <c r="O109" i="1" l="1"/>
  <c r="Q109" i="1" s="1"/>
  <c r="L110" i="1" l="1"/>
  <c r="R110" i="1" s="1"/>
  <c r="S109" i="1"/>
  <c r="M110" i="1" l="1"/>
  <c r="N110" i="1" s="1"/>
  <c r="C113" i="6" s="1"/>
  <c r="O110" i="1" l="1"/>
  <c r="Q110" i="1" s="1"/>
  <c r="S110" i="1" l="1"/>
  <c r="L111" i="1"/>
  <c r="R111" i="1" s="1"/>
  <c r="M111" i="1" l="1"/>
  <c r="N111" i="1" s="1"/>
  <c r="C114" i="6" s="1"/>
  <c r="O111" i="1" l="1"/>
  <c r="Q111" i="1" l="1"/>
  <c r="S111" i="1" s="1"/>
  <c r="L112" i="1"/>
  <c r="R112" i="1" s="1"/>
  <c r="M112" i="1" l="1"/>
  <c r="N112" i="1" l="1"/>
  <c r="C115" i="6" s="1"/>
  <c r="O112" i="1" l="1"/>
  <c r="Q112" i="1" l="1"/>
  <c r="S112" i="1" s="1"/>
  <c r="L113" i="1"/>
  <c r="R113" i="1" s="1"/>
  <c r="M113" i="1" l="1"/>
  <c r="N113" i="1" l="1"/>
  <c r="C116" i="6" s="1"/>
  <c r="J113" i="1"/>
  <c r="O113" i="1" l="1"/>
  <c r="Q113" i="1" l="1"/>
  <c r="S113" i="1" s="1"/>
  <c r="L114" i="1"/>
  <c r="R114" i="1" s="1"/>
  <c r="M114" i="1" l="1"/>
  <c r="N114" i="1" l="1"/>
  <c r="C117" i="6" s="1"/>
  <c r="O114" i="1" l="1"/>
  <c r="Q114" i="1" l="1"/>
  <c r="S114" i="1" s="1"/>
  <c r="L115" i="1"/>
  <c r="R115" i="1" s="1"/>
  <c r="M115" i="1" l="1"/>
  <c r="N115" i="1" l="1"/>
  <c r="C118" i="6" s="1"/>
  <c r="O115" i="1" l="1"/>
  <c r="Q115" i="1" s="1"/>
  <c r="L116" i="1" l="1"/>
  <c r="S115" i="1"/>
  <c r="M116" i="1" l="1"/>
  <c r="N116" i="1" s="1"/>
  <c r="C119" i="6" s="1"/>
  <c r="R116" i="1"/>
  <c r="O116" i="1" l="1"/>
  <c r="Q116" i="1" l="1"/>
  <c r="L117" i="1" s="1"/>
  <c r="R117" i="1" s="1"/>
  <c r="M117" i="1" l="1"/>
  <c r="N117" i="1" s="1"/>
  <c r="C120" i="6" s="1"/>
  <c r="S116" i="1"/>
  <c r="O117" i="1" l="1"/>
  <c r="Q117" i="1" s="1"/>
  <c r="L118" i="1" l="1"/>
  <c r="R118" i="1" s="1"/>
  <c r="S117" i="1"/>
  <c r="M118" i="1" l="1"/>
  <c r="N118" i="1" s="1"/>
  <c r="C121" i="6" s="1"/>
  <c r="O118" i="1" l="1"/>
  <c r="Q118" i="1" l="1"/>
  <c r="S118" i="1" s="1"/>
  <c r="L119" i="1"/>
  <c r="R119" i="1" s="1"/>
  <c r="M119" i="1" l="1"/>
  <c r="N119" i="1" l="1"/>
  <c r="C122" i="6" s="1"/>
  <c r="O119" i="1" l="1"/>
  <c r="Q119" i="1" s="1"/>
  <c r="L120" i="1" l="1"/>
  <c r="S119" i="1"/>
  <c r="R120" i="1" l="1"/>
  <c r="M120" i="1"/>
  <c r="J120" i="1" l="1"/>
  <c r="N120" i="1"/>
  <c r="C123" i="6" s="1"/>
  <c r="O120" i="1" l="1"/>
  <c r="Q120" i="1" s="1"/>
  <c r="L121" i="1" l="1"/>
  <c r="S120" i="1"/>
  <c r="R121" i="1" l="1"/>
  <c r="M121" i="1"/>
  <c r="N121" i="1" s="1"/>
  <c r="C124" i="6" s="1"/>
  <c r="O121" i="1" l="1"/>
  <c r="Q121" i="1" l="1"/>
  <c r="L122" i="1" s="1"/>
  <c r="R122" i="1" l="1"/>
  <c r="M122" i="1"/>
  <c r="N122" i="1" s="1"/>
  <c r="C125" i="6" s="1"/>
  <c r="S121" i="1"/>
  <c r="O122" i="1" l="1"/>
  <c r="Q122" i="1" l="1"/>
  <c r="L123" i="1" s="1"/>
  <c r="R123" i="1" s="1"/>
  <c r="M123" i="1" l="1"/>
  <c r="N123" i="1" s="1"/>
  <c r="C126" i="6" s="1"/>
  <c r="S122" i="1"/>
  <c r="O123" i="1" l="1"/>
  <c r="Q123" i="1" l="1"/>
  <c r="S123" i="1" s="1"/>
  <c r="L124" i="1"/>
  <c r="R124" i="1" s="1"/>
  <c r="M124" i="1" l="1"/>
  <c r="J124" i="1" l="1"/>
  <c r="N124" i="1"/>
  <c r="C127" i="6" s="1"/>
  <c r="O124" i="1" l="1"/>
  <c r="Q124" i="1" s="1"/>
  <c r="L125" i="1" l="1"/>
  <c r="S124" i="1"/>
  <c r="M125" i="1" l="1"/>
  <c r="R125" i="1"/>
  <c r="N125" i="1" l="1"/>
  <c r="C128" i="6" s="1"/>
  <c r="J125" i="1"/>
  <c r="O125" i="1" l="1"/>
  <c r="Q125" i="1" s="1"/>
  <c r="L126" i="1" l="1"/>
  <c r="S125" i="1"/>
  <c r="R126" i="1" l="1"/>
  <c r="M126" i="1"/>
  <c r="N126" i="1" l="1"/>
  <c r="C129" i="6" s="1"/>
  <c r="O126" i="1" l="1"/>
  <c r="Q126" i="1" s="1"/>
  <c r="L127" i="1" s="1"/>
  <c r="R127" i="1" s="1"/>
  <c r="S126" i="1" l="1"/>
  <c r="M127" i="1"/>
  <c r="J127" i="1" s="1"/>
  <c r="N127" i="1" l="1"/>
  <c r="C130" i="6" s="1"/>
  <c r="O127" i="1" l="1"/>
  <c r="Q127" i="1" l="1"/>
  <c r="L128" i="1" s="1"/>
  <c r="R128" i="1" l="1"/>
  <c r="M128" i="1"/>
  <c r="S127" i="1"/>
  <c r="J128" i="1" l="1"/>
  <c r="N128" i="1"/>
  <c r="C131" i="6" s="1"/>
  <c r="O128" i="1" l="1"/>
  <c r="Q128" i="1" s="1"/>
  <c r="S128" i="1" l="1"/>
  <c r="L129" i="1"/>
  <c r="R129" i="1" l="1"/>
  <c r="M129" i="1"/>
  <c r="N129" i="1" s="1"/>
  <c r="C132" i="6" s="1"/>
  <c r="O129" i="1" l="1"/>
  <c r="Q129" i="1" l="1"/>
  <c r="L130" i="1" s="1"/>
  <c r="R130" i="1" s="1"/>
  <c r="M130" i="1" l="1"/>
  <c r="J130" i="1" s="1"/>
  <c r="S129" i="1"/>
  <c r="N130" i="1" l="1"/>
  <c r="C133" i="6" s="1"/>
  <c r="O130" i="1"/>
  <c r="Q130" i="1" l="1"/>
  <c r="S130" i="1" s="1"/>
  <c r="L131" i="1"/>
  <c r="R131" i="1" s="1"/>
  <c r="M131" i="1" l="1"/>
  <c r="N131" i="1" l="1"/>
  <c r="C134" i="6" s="1"/>
  <c r="O131" i="1" l="1"/>
  <c r="Q131" i="1" l="1"/>
  <c r="S131" i="1" s="1"/>
  <c r="L132" i="1"/>
  <c r="R132" i="1" s="1"/>
  <c r="M132" i="1" l="1"/>
  <c r="N132" i="1" l="1"/>
  <c r="C135" i="6" s="1"/>
  <c r="O132" i="1" l="1"/>
  <c r="Q132" i="1" l="1"/>
  <c r="S132" i="1" s="1"/>
  <c r="L133" i="1"/>
  <c r="R133" i="1" s="1"/>
  <c r="M133" i="1" l="1"/>
  <c r="J133" i="1" l="1"/>
  <c r="N133" i="1"/>
  <c r="C136" i="6" s="1"/>
  <c r="O133" i="1" l="1"/>
  <c r="Q133" i="1" s="1"/>
  <c r="S133" i="1" s="1"/>
  <c r="L134" i="1" l="1"/>
  <c r="R134" i="1" s="1"/>
  <c r="M134" i="1" l="1"/>
  <c r="N134" i="1" l="1"/>
  <c r="C137" i="6" s="1"/>
  <c r="O134" i="1" l="1"/>
  <c r="Q134" i="1" l="1"/>
  <c r="S134" i="1" s="1"/>
  <c r="L135" i="1"/>
  <c r="R135" i="1" s="1"/>
  <c r="M135" i="1" l="1"/>
  <c r="J135" i="1" l="1"/>
  <c r="N135" i="1"/>
  <c r="C138" i="6" s="1"/>
  <c r="O135" i="1" l="1"/>
  <c r="Q135" i="1" l="1"/>
  <c r="S135" i="1" s="1"/>
  <c r="L136" i="1"/>
  <c r="R136" i="1" s="1"/>
  <c r="M136" i="1" l="1"/>
  <c r="N136" i="1" l="1"/>
  <c r="C139" i="6" s="1"/>
  <c r="J136" i="1"/>
  <c r="O136" i="1" l="1"/>
  <c r="Q136" i="1" l="1"/>
  <c r="S136" i="1" s="1"/>
  <c r="L137" i="1"/>
  <c r="R137" i="1" s="1"/>
  <c r="M137" i="1" l="1"/>
  <c r="N137" i="1" l="1"/>
  <c r="C140" i="6" s="1"/>
  <c r="O137" i="1" l="1"/>
  <c r="Q137" i="1" l="1"/>
  <c r="S137" i="1" s="1"/>
  <c r="L138" i="1"/>
  <c r="R138" i="1" s="1"/>
  <c r="M138" i="1" l="1"/>
  <c r="N138" i="1" l="1"/>
  <c r="C141" i="6" s="1"/>
  <c r="O138" i="1" l="1"/>
  <c r="Q138" i="1" l="1"/>
  <c r="S138" i="1" s="1"/>
  <c r="L139" i="1"/>
  <c r="R139" i="1" s="1"/>
  <c r="M139" i="1" l="1"/>
  <c r="N139" i="1" l="1"/>
  <c r="C142" i="6" s="1"/>
  <c r="O139" i="1" l="1"/>
  <c r="Q139" i="1" l="1"/>
  <c r="S139" i="1" s="1"/>
  <c r="L140" i="1"/>
  <c r="R140" i="1" s="1"/>
  <c r="M140" i="1" l="1"/>
  <c r="N140" i="1" l="1"/>
  <c r="C143" i="6" s="1"/>
  <c r="O140" i="1" l="1"/>
  <c r="Q140" i="1" l="1"/>
  <c r="S140" i="1" s="1"/>
  <c r="L141" i="1"/>
  <c r="R141" i="1" s="1"/>
  <c r="M141" i="1" l="1"/>
  <c r="N141" i="1" l="1"/>
  <c r="C144" i="6" s="1"/>
  <c r="O141" i="1" l="1"/>
  <c r="Q141" i="1" l="1"/>
  <c r="S141" i="1" s="1"/>
  <c r="L142" i="1"/>
  <c r="R142" i="1" s="1"/>
  <c r="M142" i="1" l="1"/>
  <c r="N142" i="1" l="1"/>
  <c r="C145" i="6" s="1"/>
  <c r="O142" i="1" l="1"/>
  <c r="Q142" i="1" l="1"/>
  <c r="S142" i="1" s="1"/>
  <c r="L143" i="1"/>
  <c r="R143" i="1" s="1"/>
  <c r="M143" i="1" l="1"/>
  <c r="N143" i="1" l="1"/>
  <c r="C146" i="6" s="1"/>
  <c r="O143" i="1" l="1"/>
  <c r="Q143" i="1" l="1"/>
  <c r="S143" i="1" s="1"/>
  <c r="L144" i="1"/>
  <c r="R144" i="1" s="1"/>
  <c r="M144" i="1" l="1"/>
  <c r="N144" i="1" l="1"/>
  <c r="C147" i="6" s="1"/>
  <c r="O144" i="1" l="1"/>
  <c r="Q144" i="1" l="1"/>
  <c r="S144" i="1" s="1"/>
  <c r="L145" i="1"/>
  <c r="R145" i="1" s="1"/>
  <c r="M145" i="1" l="1"/>
  <c r="N145" i="1" l="1"/>
  <c r="C148" i="6" s="1"/>
  <c r="O145" i="1" l="1"/>
  <c r="Q145" i="1" l="1"/>
  <c r="S145" i="1" s="1"/>
  <c r="L146" i="1"/>
  <c r="R146" i="1" s="1"/>
  <c r="M146" i="1" l="1"/>
  <c r="N146" i="1" l="1"/>
  <c r="C149" i="6" s="1"/>
  <c r="J146" i="1"/>
  <c r="O146" i="1" l="1"/>
  <c r="Q146" i="1" l="1"/>
  <c r="S146" i="1" s="1"/>
  <c r="L147" i="1"/>
  <c r="R147" i="1" s="1"/>
  <c r="M147" i="1" l="1"/>
  <c r="J147" i="1" l="1"/>
  <c r="N147" i="1"/>
  <c r="C150" i="6" s="1"/>
  <c r="O147" i="1" l="1"/>
  <c r="Q147" i="1" l="1"/>
  <c r="S147" i="1" s="1"/>
  <c r="L148" i="1" l="1"/>
  <c r="R148" i="1" s="1"/>
  <c r="M148" i="1" l="1"/>
  <c r="N148" i="1" s="1"/>
  <c r="C151" i="6" s="1"/>
  <c r="O148" i="1" l="1"/>
  <c r="Q148" i="1" l="1"/>
  <c r="S148" i="1" s="1"/>
  <c r="L149" i="1"/>
  <c r="R149" i="1" s="1"/>
  <c r="M149" i="1" l="1"/>
  <c r="N149" i="1" l="1"/>
  <c r="C152" i="6" s="1"/>
  <c r="O149" i="1" l="1"/>
  <c r="Q149" i="1" l="1"/>
  <c r="S149" i="1" s="1"/>
  <c r="L150" i="1"/>
  <c r="R150" i="1" s="1"/>
  <c r="M150" i="1" l="1"/>
  <c r="N150" i="1" l="1"/>
  <c r="C153" i="6" s="1"/>
  <c r="O150" i="1" l="1"/>
  <c r="Q150" i="1" l="1"/>
  <c r="L151" i="1" s="1"/>
  <c r="R151" i="1" s="1"/>
  <c r="M151" i="1" l="1"/>
  <c r="S150" i="1"/>
  <c r="N151" i="1" l="1"/>
  <c r="C154" i="6" s="1"/>
  <c r="O151" i="1" l="1"/>
  <c r="Q151" i="1" l="1"/>
  <c r="L152" i="1" s="1"/>
  <c r="R152" i="1" l="1"/>
  <c r="M152" i="1"/>
  <c r="N152" i="1" s="1"/>
  <c r="C155" i="6" s="1"/>
  <c r="S151" i="1"/>
  <c r="O152" i="1" l="1"/>
  <c r="Q152" i="1" l="1"/>
  <c r="L153" i="1" s="1"/>
  <c r="R153" i="1" s="1"/>
  <c r="M153" i="1" l="1"/>
  <c r="N153" i="1" s="1"/>
  <c r="C156" i="6" s="1"/>
  <c r="S152" i="1"/>
  <c r="O153" i="1" l="1"/>
  <c r="Q153" i="1" l="1"/>
  <c r="S153" i="1" s="1"/>
  <c r="L154" i="1"/>
  <c r="R154" i="1" s="1"/>
  <c r="M154" i="1" l="1"/>
  <c r="N154" i="1" l="1"/>
  <c r="C157" i="6" s="1"/>
  <c r="J154" i="1"/>
  <c r="O154" i="1" l="1"/>
  <c r="Q154" i="1" l="1"/>
  <c r="L155" i="1" s="1"/>
  <c r="R155" i="1" s="1"/>
  <c r="M155" i="1" l="1"/>
  <c r="J155" i="1" s="1"/>
  <c r="S154" i="1"/>
  <c r="N155" i="1" l="1"/>
  <c r="C158" i="6" s="1"/>
  <c r="O155" i="1" l="1"/>
  <c r="Q155" i="1" s="1"/>
  <c r="L156" i="1" s="1"/>
  <c r="R156" i="1" l="1"/>
  <c r="M156" i="1"/>
  <c r="S155" i="1"/>
  <c r="J156" i="1" l="1"/>
  <c r="N156" i="1"/>
  <c r="C159" i="6" s="1"/>
  <c r="O156" i="1" l="1"/>
  <c r="Q156" i="1" l="1"/>
  <c r="L157" i="1" s="1"/>
  <c r="R157" i="1" l="1"/>
  <c r="M157" i="1"/>
  <c r="S156" i="1"/>
  <c r="N157" i="1" l="1"/>
  <c r="C160" i="6" s="1"/>
  <c r="J157" i="1"/>
  <c r="O157" i="1"/>
  <c r="Q157" i="1" s="1"/>
  <c r="L158" i="1" s="1"/>
  <c r="R158" i="1" s="1"/>
  <c r="M158" i="1" l="1"/>
  <c r="N158" i="1" s="1"/>
  <c r="C161" i="6" s="1"/>
  <c r="S157" i="1"/>
  <c r="J158" i="1" l="1"/>
  <c r="O158" i="1"/>
  <c r="Q158" i="1" s="1"/>
  <c r="S158" i="1" s="1"/>
  <c r="L159" i="1" l="1"/>
  <c r="R159" i="1" s="1"/>
  <c r="M159" i="1" l="1"/>
  <c r="N159" i="1" l="1"/>
  <c r="C162" i="6" s="1"/>
  <c r="J159" i="1"/>
  <c r="O159" i="1" l="1"/>
  <c r="Q159" i="1" l="1"/>
  <c r="L160" i="1" s="1"/>
  <c r="R160" i="1" s="1"/>
  <c r="M160" i="1" l="1"/>
  <c r="N160" i="1" s="1"/>
  <c r="C163" i="6" s="1"/>
  <c r="S159" i="1"/>
  <c r="O160" i="1" l="1"/>
  <c r="Q160" i="1" s="1"/>
  <c r="L161" i="1" l="1"/>
  <c r="R161" i="1" s="1"/>
  <c r="S160" i="1"/>
  <c r="M161" i="1" l="1"/>
  <c r="N161" i="1" s="1"/>
  <c r="C164" i="6" s="1"/>
  <c r="O161" i="1" l="1"/>
  <c r="Q161" i="1" s="1"/>
  <c r="S161" i="1" l="1"/>
  <c r="L162" i="1"/>
  <c r="R162" i="1" s="1"/>
  <c r="M162" i="1" l="1"/>
  <c r="N162" i="1" s="1"/>
  <c r="C165" i="6" s="1"/>
  <c r="O162" i="1" l="1"/>
  <c r="Q162" i="1" l="1"/>
  <c r="S162" i="1" s="1"/>
  <c r="L163" i="1"/>
  <c r="R163" i="1" s="1"/>
  <c r="M163" i="1" l="1"/>
  <c r="N163" i="1" l="1"/>
  <c r="C166" i="6" s="1"/>
  <c r="J163" i="1"/>
  <c r="O163" i="1" l="1"/>
  <c r="Q163" i="1" l="1"/>
  <c r="S163" i="1" s="1"/>
  <c r="L164" i="1"/>
  <c r="R164" i="1" s="1"/>
  <c r="M164" i="1" l="1"/>
  <c r="N164" i="1" l="1"/>
  <c r="C167" i="6" s="1"/>
  <c r="J164" i="1"/>
  <c r="O164" i="1" l="1"/>
  <c r="Q164" i="1" l="1"/>
  <c r="L165" i="1" s="1"/>
  <c r="R165" i="1" s="1"/>
  <c r="M165" i="1" l="1"/>
  <c r="J165" i="1" s="1"/>
  <c r="S164" i="1"/>
  <c r="N165" i="1" l="1"/>
  <c r="C168" i="6" s="1"/>
  <c r="O165" i="1"/>
  <c r="Q165" i="1" l="1"/>
  <c r="S165" i="1" s="1"/>
  <c r="L166" i="1"/>
  <c r="R166" i="1" s="1"/>
  <c r="M166" i="1" l="1"/>
  <c r="J166" i="1" s="1"/>
  <c r="N166" i="1" l="1"/>
  <c r="C169" i="6" s="1"/>
  <c r="O166" i="1" l="1"/>
  <c r="Q166" i="1" s="1"/>
  <c r="S166" i="1" s="1"/>
  <c r="L167" i="1"/>
  <c r="R167" i="1" s="1"/>
  <c r="M167" i="1" l="1"/>
  <c r="J167" i="1" l="1"/>
  <c r="N167" i="1"/>
  <c r="C170" i="6" s="1"/>
  <c r="O167" i="1" l="1"/>
  <c r="Q167" i="1" s="1"/>
  <c r="S167" i="1" s="1"/>
  <c r="L168" i="1" l="1"/>
  <c r="R168" i="1" s="1"/>
  <c r="M168" i="1" l="1"/>
  <c r="J168" i="1" l="1"/>
  <c r="N168" i="1"/>
  <c r="C171" i="6" s="1"/>
  <c r="O168" i="1" l="1"/>
  <c r="Q168" i="1" s="1"/>
  <c r="S168" i="1" s="1"/>
  <c r="L169" i="1" l="1"/>
  <c r="R169" i="1" s="1"/>
  <c r="M169" i="1" l="1"/>
  <c r="J169" i="1" l="1"/>
  <c r="N169" i="1"/>
  <c r="C172" i="6" s="1"/>
  <c r="O169" i="1" l="1"/>
  <c r="Q169" i="1" s="1"/>
  <c r="S169" i="1" s="1"/>
  <c r="L170" i="1" l="1"/>
  <c r="R170" i="1" s="1"/>
  <c r="M170" i="1" l="1"/>
  <c r="N170" i="1" l="1"/>
  <c r="C173" i="6" s="1"/>
  <c r="J170" i="1"/>
  <c r="O170" i="1" l="1"/>
  <c r="Q170" i="1" l="1"/>
  <c r="L171" i="1" s="1"/>
  <c r="R171" i="1" s="1"/>
  <c r="M171" i="1" l="1"/>
  <c r="J171" i="1" s="1"/>
  <c r="S170" i="1"/>
  <c r="N171" i="1" l="1"/>
  <c r="C174" i="6" s="1"/>
  <c r="O171" i="1"/>
  <c r="Q171" i="1" l="1"/>
  <c r="S171" i="1" s="1"/>
  <c r="L172" i="1"/>
  <c r="R172" i="1" s="1"/>
  <c r="M172" i="1" l="1"/>
  <c r="N172" i="1" l="1"/>
  <c r="C175" i="6" s="1"/>
  <c r="J172" i="1"/>
  <c r="O172" i="1" l="1"/>
  <c r="Q172" i="1" l="1"/>
  <c r="L173" i="1" s="1"/>
  <c r="R173" i="1" s="1"/>
  <c r="M173" i="1" l="1"/>
  <c r="N173" i="1" s="1"/>
  <c r="C176" i="6" s="1"/>
  <c r="S172" i="1"/>
  <c r="J173" i="1" l="1"/>
  <c r="O173" i="1"/>
  <c r="Q173" i="1" s="1"/>
  <c r="S173" i="1" s="1"/>
  <c r="L174" i="1" l="1"/>
  <c r="R174" i="1" s="1"/>
  <c r="M174" i="1" l="1"/>
  <c r="N174" i="1" l="1"/>
  <c r="C177" i="6" s="1"/>
  <c r="J174" i="1"/>
  <c r="O174" i="1" l="1"/>
  <c r="Q174" i="1"/>
  <c r="S174" i="1" s="1"/>
  <c r="L175" i="1"/>
  <c r="R175" i="1" s="1"/>
  <c r="M175" i="1" l="1"/>
  <c r="J175" i="1" l="1"/>
  <c r="N175" i="1"/>
  <c r="C178" i="6" s="1"/>
  <c r="O175" i="1" l="1"/>
  <c r="Q175" i="1" s="1"/>
  <c r="S175" i="1" s="1"/>
  <c r="L176" i="1" l="1"/>
  <c r="R176" i="1" s="1"/>
  <c r="M176" i="1" l="1"/>
  <c r="N176" i="1" l="1"/>
  <c r="C179" i="6" s="1"/>
  <c r="O176" i="1" l="1"/>
  <c r="Q176" i="1" l="1"/>
  <c r="S176" i="1" s="1"/>
  <c r="L177" i="1"/>
  <c r="R177" i="1" s="1"/>
  <c r="M177" i="1" l="1"/>
  <c r="N177" i="1" l="1"/>
  <c r="C180" i="6" s="1"/>
  <c r="O177" i="1" l="1"/>
  <c r="Q177" i="1" l="1"/>
  <c r="S177" i="1" s="1"/>
  <c r="L178" i="1"/>
  <c r="R178" i="1" s="1"/>
  <c r="M178" i="1" l="1"/>
  <c r="J178" i="1" l="1"/>
  <c r="N178" i="1"/>
  <c r="C181" i="6" s="1"/>
  <c r="O178" i="1" l="1"/>
  <c r="Q178" i="1" s="1"/>
  <c r="S178" i="1" s="1"/>
  <c r="L179" i="1" l="1"/>
  <c r="R179" i="1" s="1"/>
  <c r="M179" i="1" l="1"/>
  <c r="J179" i="1" l="1"/>
  <c r="N179" i="1"/>
  <c r="C182" i="6" s="1"/>
  <c r="O179" i="1" l="1"/>
  <c r="Q179" i="1" s="1"/>
  <c r="S179" i="1" s="1"/>
  <c r="L180" i="1" l="1"/>
  <c r="R180" i="1" s="1"/>
  <c r="M180" i="1" l="1"/>
  <c r="N180" i="1" s="1"/>
  <c r="C183" i="6" s="1"/>
  <c r="J180" i="1" l="1"/>
  <c r="O180" i="1"/>
  <c r="Q180" i="1" l="1"/>
  <c r="S180" i="1" s="1"/>
  <c r="L181" i="1"/>
  <c r="R181" i="1" s="1"/>
  <c r="M181" i="1" l="1"/>
  <c r="N181" i="1" l="1"/>
  <c r="C184" i="6" s="1"/>
  <c r="J181" i="1"/>
  <c r="O181" i="1" l="1"/>
  <c r="Q181" i="1" l="1"/>
  <c r="S181" i="1" s="1"/>
  <c r="L182" i="1"/>
  <c r="R182" i="1" s="1"/>
  <c r="M182" i="1" l="1"/>
  <c r="J182" i="1" l="1"/>
  <c r="N182" i="1"/>
  <c r="C185" i="6" s="1"/>
  <c r="O182" i="1" l="1"/>
  <c r="Q182" i="1" s="1"/>
  <c r="S182" i="1" s="1"/>
  <c r="L183" i="1" l="1"/>
  <c r="M183" i="1" l="1"/>
  <c r="J183" i="1" s="1"/>
  <c r="R183" i="1"/>
  <c r="N183" i="1" l="1"/>
  <c r="C186" i="6" s="1"/>
  <c r="O183" i="1" l="1"/>
  <c r="Q183" i="1" s="1"/>
  <c r="S183" i="1" l="1"/>
  <c r="L184" i="1"/>
  <c r="R184" i="1" s="1"/>
  <c r="M184" i="1"/>
  <c r="N184" i="1" s="1"/>
  <c r="C187" i="6" s="1"/>
  <c r="J184" i="1" l="1"/>
  <c r="O184" i="1"/>
  <c r="Q184" i="1" l="1"/>
  <c r="L185" i="1" s="1"/>
  <c r="R185" i="1" s="1"/>
  <c r="M185" i="1" l="1"/>
  <c r="N185" i="1" s="1"/>
  <c r="C188" i="6" s="1"/>
  <c r="S184" i="1"/>
  <c r="J185" i="1" l="1"/>
  <c r="O185" i="1"/>
  <c r="Q185" i="1" s="1"/>
  <c r="S185" i="1" s="1"/>
  <c r="L186" i="1" l="1"/>
  <c r="R186" i="1" s="1"/>
  <c r="M186" i="1" l="1"/>
  <c r="J186" i="1" s="1"/>
  <c r="N186" i="1" l="1"/>
  <c r="C189" i="6" s="1"/>
  <c r="O186" i="1" l="1"/>
  <c r="Q186" i="1" s="1"/>
  <c r="S186" i="1" s="1"/>
  <c r="L187" i="1"/>
  <c r="R187" i="1" s="1"/>
  <c r="M187" i="1" l="1"/>
  <c r="J187" i="1" l="1"/>
  <c r="N187" i="1"/>
  <c r="C190" i="6" s="1"/>
  <c r="O187" i="1" l="1"/>
  <c r="Q187" i="1" s="1"/>
  <c r="S187" i="1" s="1"/>
  <c r="L188" i="1" l="1"/>
  <c r="R188" i="1" s="1"/>
  <c r="M188" i="1" l="1"/>
  <c r="N188" i="1" s="1"/>
  <c r="C191" i="6" s="1"/>
  <c r="J188" i="1" l="1"/>
  <c r="O188" i="1"/>
  <c r="Q188" i="1" l="1"/>
  <c r="L189" i="1" s="1"/>
  <c r="R189" i="1" s="1"/>
  <c r="M189" i="1" l="1"/>
  <c r="N189" i="1" s="1"/>
  <c r="C192" i="6" s="1"/>
  <c r="S188" i="1"/>
  <c r="J189" i="1" l="1"/>
  <c r="O189" i="1"/>
  <c r="Q189" i="1" s="1"/>
  <c r="S189" i="1" s="1"/>
  <c r="L190" i="1" l="1"/>
  <c r="R190" i="1" s="1"/>
  <c r="M190" i="1" l="1"/>
  <c r="N190" i="1" l="1"/>
  <c r="C193" i="6" s="1"/>
  <c r="J190" i="1"/>
  <c r="O190" i="1" l="1"/>
  <c r="Q190" i="1" s="1"/>
  <c r="S190" i="1" l="1"/>
  <c r="L191" i="1"/>
  <c r="R191" i="1" s="1"/>
  <c r="M191" i="1" l="1"/>
  <c r="J191" i="1" s="1"/>
  <c r="N191" i="1" l="1"/>
  <c r="C194" i="6" s="1"/>
  <c r="O191" i="1"/>
  <c r="Q191" i="1" s="1"/>
  <c r="S191" i="1" s="1"/>
  <c r="L192" i="1" l="1"/>
  <c r="R192" i="1" s="1"/>
  <c r="M192" i="1"/>
  <c r="N192" i="1" l="1"/>
  <c r="C195" i="6" s="1"/>
  <c r="J192" i="1"/>
  <c r="O192" i="1" l="1"/>
  <c r="Q192" i="1" l="1"/>
  <c r="L193" i="1" s="1"/>
  <c r="R193" i="1" s="1"/>
  <c r="M193" i="1" l="1"/>
  <c r="N193" i="1" s="1"/>
  <c r="C196" i="6" s="1"/>
  <c r="S192" i="1"/>
  <c r="O193" i="1" l="1"/>
  <c r="Q193" i="1" l="1"/>
  <c r="L194" i="1" s="1"/>
  <c r="R194" i="1" s="1"/>
  <c r="M194" i="1" l="1"/>
  <c r="N194" i="1" s="1"/>
  <c r="C197" i="6" s="1"/>
  <c r="S193" i="1"/>
  <c r="J194" i="1" l="1"/>
  <c r="O194" i="1"/>
  <c r="Q194" i="1" s="1"/>
  <c r="S194" i="1" s="1"/>
  <c r="L195" i="1" l="1"/>
  <c r="R195" i="1" s="1"/>
  <c r="M195" i="1" l="1"/>
  <c r="N195" i="1" l="1"/>
  <c r="C198" i="6" s="1"/>
  <c r="J195" i="1"/>
  <c r="O195" i="1" l="1"/>
  <c r="Q195" i="1" l="1"/>
  <c r="L196" i="1" s="1"/>
  <c r="R196" i="1" s="1"/>
  <c r="M196" i="1" l="1"/>
  <c r="S195" i="1"/>
  <c r="N196" i="1" l="1"/>
  <c r="C199" i="6" s="1"/>
  <c r="O196" i="1" l="1"/>
  <c r="Q196" i="1" l="1"/>
  <c r="L197" i="1" s="1"/>
  <c r="R197" i="1" l="1"/>
  <c r="M197" i="1"/>
  <c r="N197" i="1" s="1"/>
  <c r="C200" i="6" s="1"/>
  <c r="S196" i="1"/>
  <c r="O197" i="1" l="1"/>
  <c r="Q197" i="1" l="1"/>
  <c r="L198" i="1" s="1"/>
  <c r="R198" i="1" s="1"/>
  <c r="M198" i="1" l="1"/>
  <c r="N198" i="1" s="1"/>
  <c r="C201" i="6" s="1"/>
  <c r="S197" i="1"/>
  <c r="O198" i="1" l="1"/>
  <c r="Q198" i="1" l="1"/>
  <c r="S198" i="1" s="1"/>
  <c r="L199" i="1"/>
  <c r="R199" i="1" s="1"/>
  <c r="M199" i="1" l="1"/>
  <c r="J199" i="1" l="1"/>
  <c r="N199" i="1"/>
  <c r="C202" i="6" s="1"/>
  <c r="O199" i="1" l="1"/>
  <c r="Q199" i="1" s="1"/>
  <c r="S199" i="1" s="1"/>
  <c r="L200" i="1" l="1"/>
  <c r="R200" i="1" s="1"/>
  <c r="M200" i="1" l="1"/>
  <c r="J200" i="1" s="1"/>
  <c r="N200" i="1" l="1"/>
  <c r="C203" i="6" s="1"/>
  <c r="O200" i="1"/>
  <c r="Q200" i="1" s="1"/>
  <c r="S200" i="1" s="1"/>
  <c r="L201" i="1" l="1"/>
  <c r="R201" i="1" s="1"/>
  <c r="M201" i="1" l="1"/>
  <c r="N201" i="1" l="1"/>
  <c r="C204" i="6" s="1"/>
  <c r="O201" i="1" l="1"/>
  <c r="Q201" i="1" s="1"/>
  <c r="L202" i="1" l="1"/>
  <c r="R202" i="1" s="1"/>
  <c r="S201" i="1"/>
  <c r="M202" i="1" l="1"/>
  <c r="N202" i="1" s="1"/>
  <c r="C205" i="6" s="1"/>
  <c r="O202" i="1" l="1"/>
  <c r="Q202" i="1" l="1"/>
  <c r="L203" i="1" s="1"/>
  <c r="R203" i="1" s="1"/>
  <c r="M203" i="1" l="1"/>
  <c r="N203" i="1" s="1"/>
  <c r="C206" i="6" s="1"/>
  <c r="S202" i="1"/>
  <c r="O203" i="1" l="1"/>
  <c r="Q203" i="1" l="1"/>
  <c r="L204" i="1" s="1"/>
  <c r="R204" i="1" s="1"/>
  <c r="M204" i="1" l="1"/>
  <c r="S203" i="1"/>
  <c r="N204" i="1" l="1"/>
  <c r="C207" i="6" s="1"/>
  <c r="O204" i="1" l="1"/>
  <c r="Q204" i="1" l="1"/>
  <c r="L205" i="1" s="1"/>
  <c r="R205" i="1" l="1"/>
  <c r="M205" i="1"/>
  <c r="S204" i="1"/>
  <c r="N205" i="1" l="1"/>
  <c r="C208" i="6" s="1"/>
  <c r="J205" i="1"/>
  <c r="O205" i="1"/>
  <c r="Q205" i="1" l="1"/>
  <c r="L206" i="1" s="1"/>
  <c r="R206" i="1" s="1"/>
  <c r="M206" i="1" l="1"/>
  <c r="N206" i="1" s="1"/>
  <c r="C209" i="6" s="1"/>
  <c r="S205" i="1"/>
  <c r="J206" i="1" l="1"/>
  <c r="O206" i="1"/>
  <c r="Q206" i="1" s="1"/>
  <c r="S206" i="1" s="1"/>
  <c r="L207" i="1" l="1"/>
  <c r="R207" i="1" s="1"/>
  <c r="M207" i="1" l="1"/>
  <c r="J207" i="1" l="1"/>
  <c r="N207" i="1"/>
  <c r="C210" i="6" s="1"/>
  <c r="O207" i="1" l="1"/>
  <c r="Q207" i="1" s="1"/>
  <c r="S207" i="1" s="1"/>
  <c r="L208" i="1" l="1"/>
  <c r="R208" i="1" s="1"/>
  <c r="M208" i="1" l="1"/>
  <c r="N208" i="1" l="1"/>
  <c r="C211" i="6" s="1"/>
  <c r="J208" i="1"/>
  <c r="O208" i="1" l="1"/>
  <c r="Q208" i="1" l="1"/>
  <c r="L209" i="1" s="1"/>
  <c r="R209" i="1" s="1"/>
  <c r="M209" i="1" l="1"/>
  <c r="J209" i="1" s="1"/>
  <c r="S208" i="1"/>
  <c r="N209" i="1" l="1"/>
  <c r="C212" i="6" s="1"/>
  <c r="O209" i="1"/>
  <c r="Q209" i="1" l="1"/>
  <c r="S209" i="1" s="1"/>
  <c r="L210" i="1"/>
  <c r="R210" i="1" s="1"/>
  <c r="M210" i="1" l="1"/>
  <c r="N210" i="1" l="1"/>
  <c r="C213" i="6" s="1"/>
  <c r="O210" i="1" l="1"/>
  <c r="Q210" i="1" l="1"/>
  <c r="L211" i="1" s="1"/>
  <c r="R211" i="1" s="1"/>
  <c r="M211" i="1" l="1"/>
  <c r="N211" i="1" s="1"/>
  <c r="C214" i="6" s="1"/>
  <c r="S210" i="1"/>
  <c r="O211" i="1" l="1"/>
  <c r="Q211" i="1" l="1"/>
  <c r="S211" i="1" s="1"/>
  <c r="L212" i="1"/>
  <c r="R212" i="1" s="1"/>
  <c r="M212" i="1" l="1"/>
  <c r="J212" i="1" l="1"/>
  <c r="N212" i="1"/>
  <c r="C215" i="6" s="1"/>
  <c r="O212" i="1" l="1"/>
  <c r="Q212" i="1" s="1"/>
  <c r="S212" i="1" s="1"/>
  <c r="L213" i="1" l="1"/>
  <c r="M213" i="1" l="1"/>
  <c r="N213" i="1" s="1"/>
  <c r="C216" i="6" s="1"/>
  <c r="R213" i="1"/>
  <c r="O213" i="1" l="1"/>
  <c r="Q213" i="1" l="1"/>
  <c r="L214" i="1" s="1"/>
  <c r="R214" i="1" s="1"/>
  <c r="M214" i="1" l="1"/>
  <c r="N214" i="1" s="1"/>
  <c r="C217" i="6" s="1"/>
  <c r="S213" i="1"/>
  <c r="O214" i="1" l="1"/>
  <c r="Q214" i="1" l="1"/>
  <c r="S214" i="1" s="1"/>
  <c r="L215" i="1"/>
  <c r="R215" i="1" s="1"/>
  <c r="M215" i="1" l="1"/>
  <c r="N215" i="1" l="1"/>
  <c r="C218" i="6" s="1"/>
  <c r="O215" i="1" l="1"/>
  <c r="Q215" i="1" l="1"/>
  <c r="L216" i="1" s="1"/>
  <c r="R216" i="1" s="1"/>
  <c r="M216" i="1" l="1"/>
  <c r="J216" i="1" s="1"/>
  <c r="S215" i="1"/>
  <c r="N216" i="1" l="1"/>
  <c r="C219" i="6" s="1"/>
  <c r="O216" i="1"/>
  <c r="Q216" i="1" s="1"/>
  <c r="S216" i="1" s="1"/>
  <c r="L217" i="1"/>
  <c r="R217" i="1" s="1"/>
  <c r="M217" i="1" l="1"/>
  <c r="N217" i="1" l="1"/>
  <c r="C220" i="6" s="1"/>
  <c r="O217" i="1"/>
  <c r="Q217" i="1" s="1"/>
  <c r="J217" i="1"/>
  <c r="L218" i="1" l="1"/>
  <c r="R218" i="1" s="1"/>
  <c r="S217" i="1"/>
  <c r="M218" i="1" l="1"/>
  <c r="N218" i="1" l="1"/>
  <c r="C221" i="6" s="1"/>
  <c r="J218" i="1"/>
  <c r="O218" i="1" l="1"/>
  <c r="Q218" i="1" s="1"/>
  <c r="S218" i="1" s="1"/>
  <c r="L219" i="1"/>
  <c r="R219" i="1" s="1"/>
  <c r="M219" i="1" l="1"/>
  <c r="J219" i="1" l="1"/>
  <c r="N219" i="1"/>
  <c r="C222" i="6" s="1"/>
  <c r="O219" i="1" l="1"/>
  <c r="Q219" i="1" s="1"/>
  <c r="S219" i="1" s="1"/>
  <c r="L220" i="1" l="1"/>
  <c r="R220" i="1" s="1"/>
  <c r="M220" i="1" l="1"/>
  <c r="N220" i="1" l="1"/>
  <c r="C223" i="6" s="1"/>
  <c r="J220" i="1"/>
  <c r="O220" i="1" l="1"/>
  <c r="Q220" i="1" l="1"/>
  <c r="L221" i="1" s="1"/>
  <c r="M221" i="1" s="1"/>
  <c r="N221" i="1" s="1"/>
  <c r="C224" i="6" s="1"/>
  <c r="R221" i="1" l="1"/>
  <c r="S220" i="1"/>
  <c r="J221" i="1"/>
  <c r="O221" i="1"/>
  <c r="Q221" i="1" l="1"/>
  <c r="L222" i="1" s="1"/>
  <c r="R222" i="1" s="1"/>
  <c r="S221" i="1" l="1"/>
  <c r="M222" i="1"/>
  <c r="N222" i="1" s="1"/>
  <c r="C225" i="6" s="1"/>
  <c r="J222" i="1" l="1"/>
  <c r="O222" i="1"/>
  <c r="Q222" i="1" s="1"/>
  <c r="S222" i="1" s="1"/>
  <c r="L223" i="1"/>
  <c r="R223" i="1" l="1"/>
  <c r="M223" i="1"/>
  <c r="J223" i="1" l="1"/>
  <c r="N223" i="1"/>
  <c r="C226" i="6" s="1"/>
  <c r="O223" i="1" l="1"/>
  <c r="Q223" i="1" s="1"/>
  <c r="L224" i="1" l="1"/>
  <c r="S223" i="1"/>
  <c r="R224" i="1" l="1"/>
  <c r="M224" i="1"/>
  <c r="J224" i="1" l="1"/>
  <c r="N224" i="1"/>
  <c r="C227" i="6" s="1"/>
  <c r="O224" i="1" l="1"/>
  <c r="Q224" i="1" s="1"/>
  <c r="L225" i="1" l="1"/>
  <c r="S224" i="1"/>
  <c r="R225" i="1" l="1"/>
  <c r="M225" i="1"/>
  <c r="N225" i="1" l="1"/>
  <c r="C228" i="6" s="1"/>
  <c r="J225" i="1"/>
  <c r="O225" i="1"/>
  <c r="Q225" i="1" l="1"/>
  <c r="L226" i="1" s="1"/>
  <c r="R226" i="1" s="1"/>
  <c r="S225" i="1" l="1"/>
  <c r="M226" i="1"/>
  <c r="N226" i="1" s="1"/>
  <c r="C229" i="6" s="1"/>
  <c r="O226" i="1" l="1"/>
  <c r="L227" i="1"/>
  <c r="R227" i="1" s="1"/>
  <c r="Q226" i="1"/>
  <c r="S226" i="1" s="1"/>
  <c r="M227" i="1" l="1"/>
  <c r="N227" i="1" s="1"/>
  <c r="C230" i="6" s="1"/>
  <c r="O227" i="1" l="1"/>
  <c r="Q227" i="1" s="1"/>
  <c r="S227" i="1" l="1"/>
  <c r="L228" i="1"/>
  <c r="R228" i="1" s="1"/>
  <c r="M228" i="1" l="1"/>
  <c r="N228" i="1" s="1"/>
  <c r="C231" i="6" s="1"/>
  <c r="O228" i="1" l="1"/>
  <c r="Q228" i="1" l="1"/>
  <c r="S228" i="1" s="1"/>
  <c r="L229" i="1"/>
  <c r="R229" i="1" s="1"/>
  <c r="M229" i="1" l="1"/>
  <c r="N229" i="1" l="1"/>
  <c r="C232" i="6" s="1"/>
  <c r="O229" i="1" l="1"/>
  <c r="Q229" i="1" s="1"/>
  <c r="L230" i="1" l="1"/>
  <c r="R230" i="1" s="1"/>
  <c r="S229" i="1"/>
  <c r="M230" i="1" l="1"/>
  <c r="N230" i="1" s="1"/>
  <c r="C233" i="6" s="1"/>
  <c r="O230" i="1" l="1"/>
  <c r="Q230" i="1" l="1"/>
  <c r="L231" i="1" s="1"/>
  <c r="R231" i="1" s="1"/>
  <c r="M231" i="1" l="1"/>
  <c r="N231" i="1" s="1"/>
  <c r="C234" i="6" s="1"/>
  <c r="S230" i="1"/>
  <c r="O231" i="1" l="1"/>
  <c r="Q231" i="1" s="1"/>
  <c r="L232" i="1" l="1"/>
  <c r="R232" i="1" s="1"/>
  <c r="S231" i="1"/>
  <c r="M232" i="1" l="1"/>
  <c r="N232" i="1" s="1"/>
  <c r="C235" i="6" s="1"/>
  <c r="O232" i="1" l="1"/>
  <c r="Q232" i="1" s="1"/>
  <c r="L233" i="1" l="1"/>
  <c r="S232" i="1"/>
  <c r="M233" i="1" l="1"/>
  <c r="R233" i="1"/>
  <c r="N233" i="1" l="1"/>
  <c r="C236" i="6" s="1"/>
  <c r="J233" i="1"/>
  <c r="O233" i="1"/>
  <c r="Q233" i="1" l="1"/>
  <c r="L234" i="1" s="1"/>
  <c r="R234" i="1" s="1"/>
  <c r="S233" i="1" l="1"/>
  <c r="M234" i="1"/>
  <c r="N234" i="1" s="1"/>
  <c r="C237" i="6" s="1"/>
  <c r="O234" i="1" l="1"/>
  <c r="Q234" i="1" s="1"/>
  <c r="J234" i="1"/>
  <c r="S234" i="1"/>
  <c r="L235" i="1"/>
  <c r="R235" i="1" s="1"/>
  <c r="M235" i="1" l="1"/>
  <c r="N235" i="1" s="1"/>
  <c r="C238" i="6" s="1"/>
  <c r="O235" i="1" l="1"/>
  <c r="Q235" i="1" s="1"/>
  <c r="L236" i="1" l="1"/>
  <c r="S235" i="1"/>
  <c r="M236" i="1" l="1"/>
  <c r="R236" i="1"/>
  <c r="N236" i="1" l="1"/>
  <c r="C239" i="6" s="1"/>
  <c r="J236" i="1"/>
  <c r="O236" i="1" l="1"/>
  <c r="Q236" i="1" s="1"/>
  <c r="L237" i="1" l="1"/>
  <c r="S236" i="1"/>
  <c r="R237" i="1" l="1"/>
  <c r="M237" i="1"/>
  <c r="N237" i="1" l="1"/>
  <c r="C240" i="6" s="1"/>
  <c r="J237" i="1"/>
  <c r="O237" i="1"/>
  <c r="L238" i="1" l="1"/>
  <c r="M238" i="1" s="1"/>
  <c r="Q237" i="1"/>
  <c r="S237" i="1" s="1"/>
  <c r="R238" i="1" l="1"/>
  <c r="N238" i="1"/>
  <c r="C241" i="6" s="1"/>
  <c r="O238" i="1" l="1"/>
  <c r="Q238" i="1" l="1"/>
  <c r="S238" i="1" s="1"/>
  <c r="L239" i="1" l="1"/>
  <c r="M239" i="1" s="1"/>
  <c r="R239" i="1" l="1"/>
  <c r="N239" i="1"/>
  <c r="C242" i="6" s="1"/>
  <c r="O239" i="1" l="1"/>
  <c r="L240" i="1"/>
  <c r="Q239" i="1"/>
  <c r="S239" i="1" s="1"/>
  <c r="R240" i="1" l="1"/>
  <c r="M240" i="1"/>
  <c r="N240" i="1" l="1"/>
  <c r="C243" i="6" s="1"/>
  <c r="J240" i="1"/>
  <c r="O240" i="1"/>
  <c r="Q240" i="1" s="1"/>
  <c r="L241" i="1" s="1"/>
  <c r="R241" i="1" l="1"/>
  <c r="M241" i="1"/>
  <c r="S240" i="1"/>
  <c r="J241" i="1" l="1"/>
  <c r="N241" i="1"/>
  <c r="C244" i="6" s="1"/>
  <c r="O241" i="1" l="1"/>
  <c r="Q241" i="1" l="1"/>
  <c r="L242" i="1" s="1"/>
  <c r="R242" i="1" l="1"/>
  <c r="M242" i="1"/>
  <c r="S241" i="1"/>
  <c r="N242" i="1" l="1"/>
  <c r="C245" i="6" s="1"/>
  <c r="J242" i="1"/>
  <c r="O242" i="1"/>
  <c r="Q242" i="1" s="1"/>
  <c r="L243" i="1" s="1"/>
  <c r="R243" i="1" l="1"/>
  <c r="M243" i="1"/>
  <c r="S242" i="1"/>
  <c r="N243" i="1" l="1"/>
  <c r="C246" i="6" s="1"/>
  <c r="J243" i="1"/>
  <c r="O243" i="1"/>
  <c r="Q243" i="1" s="1"/>
  <c r="L244" i="1" l="1"/>
  <c r="S243" i="1"/>
  <c r="R244" i="1" l="1"/>
  <c r="M244" i="1"/>
  <c r="N244" i="1" l="1"/>
  <c r="C247" i="6" s="1"/>
  <c r="J244" i="1"/>
  <c r="O244" i="1" l="1"/>
  <c r="Q244" i="1" s="1"/>
  <c r="L245" i="1" l="1"/>
  <c r="S244" i="1"/>
  <c r="R245" i="1" l="1"/>
  <c r="M245" i="1"/>
  <c r="J245" i="1" l="1"/>
  <c r="N245" i="1"/>
  <c r="C248" i="6" s="1"/>
  <c r="O245" i="1" l="1"/>
  <c r="Q245" i="1" s="1"/>
  <c r="L246" i="1" s="1"/>
  <c r="R246" i="1" l="1"/>
  <c r="M246" i="1"/>
  <c r="S245" i="1"/>
  <c r="N246" i="1" l="1"/>
  <c r="C249" i="6" s="1"/>
  <c r="O246" i="1" l="1"/>
  <c r="Q246" i="1" s="1"/>
  <c r="L247" i="1" s="1"/>
  <c r="R247" i="1" l="1"/>
  <c r="M247" i="1"/>
  <c r="S246" i="1"/>
  <c r="N247" i="1" l="1"/>
  <c r="C250" i="6" s="1"/>
  <c r="J247" i="1"/>
  <c r="O247" i="1"/>
  <c r="Q247" i="1" s="1"/>
  <c r="L248" i="1" s="1"/>
  <c r="R248" i="1" l="1"/>
  <c r="M248" i="1"/>
  <c r="S247" i="1"/>
  <c r="N248" i="1" l="1"/>
  <c r="C251" i="6" s="1"/>
  <c r="O248" i="1" l="1"/>
  <c r="Q248" i="1" s="1"/>
  <c r="L249" i="1" s="1"/>
  <c r="R249" i="1" l="1"/>
  <c r="M249" i="1"/>
  <c r="S248" i="1"/>
  <c r="N249" i="1" l="1"/>
  <c r="C252" i="6" s="1"/>
  <c r="J249" i="1"/>
  <c r="O249" i="1"/>
  <c r="Q249" i="1" l="1"/>
  <c r="L250" i="1" s="1"/>
  <c r="R250" i="1" l="1"/>
  <c r="M250" i="1"/>
  <c r="S249" i="1"/>
  <c r="J250" i="1" l="1"/>
  <c r="N250" i="1"/>
  <c r="C253" i="6" s="1"/>
  <c r="O250" i="1" l="1"/>
  <c r="Q250" i="1" s="1"/>
  <c r="S250" i="1" l="1"/>
  <c r="L251" i="1"/>
  <c r="R251" i="1" l="1"/>
  <c r="M251" i="1"/>
  <c r="N251" i="1" l="1"/>
  <c r="C254" i="6" s="1"/>
  <c r="J251" i="1"/>
  <c r="O251" i="1"/>
  <c r="Q251" i="1" s="1"/>
  <c r="L252" i="1" l="1"/>
  <c r="S251" i="1"/>
  <c r="R252" i="1" l="1"/>
  <c r="M252" i="1"/>
  <c r="J252" i="1" l="1"/>
  <c r="N252" i="1"/>
  <c r="C255" i="6" s="1"/>
  <c r="O252" i="1" l="1"/>
  <c r="Q252" i="1" s="1"/>
  <c r="L253" i="1" l="1"/>
  <c r="S252" i="1"/>
  <c r="R253" i="1" l="1"/>
  <c r="M253" i="1"/>
  <c r="N253" i="1" l="1"/>
  <c r="C256" i="6" s="1"/>
  <c r="O253" i="1"/>
  <c r="Q253" i="1" s="1"/>
  <c r="L254" i="1" s="1"/>
  <c r="J253" i="1"/>
  <c r="R254" i="1" l="1"/>
  <c r="M254" i="1"/>
  <c r="S253" i="1"/>
  <c r="N254" i="1" l="1"/>
  <c r="C257" i="6" s="1"/>
  <c r="J254" i="1"/>
  <c r="O254" i="1" l="1"/>
  <c r="Q254" i="1" s="1"/>
  <c r="L255" i="1" l="1"/>
  <c r="S254" i="1"/>
  <c r="R255" i="1" l="1"/>
  <c r="M255" i="1"/>
  <c r="N255" i="1" l="1"/>
  <c r="C258" i="6" s="1"/>
  <c r="J255" i="1"/>
  <c r="O255" i="1"/>
  <c r="Q255" i="1" s="1"/>
  <c r="L256" i="1" s="1"/>
  <c r="R256" i="1" l="1"/>
  <c r="M256" i="1"/>
  <c r="S255" i="1"/>
  <c r="N256" i="1" l="1"/>
  <c r="C259" i="6" s="1"/>
  <c r="J256" i="1"/>
  <c r="O256" i="1"/>
  <c r="Q256" i="1" l="1"/>
  <c r="L257" i="1" s="1"/>
  <c r="R257" i="1" l="1"/>
  <c r="M257" i="1"/>
  <c r="N257" i="1" s="1"/>
  <c r="C260" i="6" s="1"/>
  <c r="S256" i="1"/>
  <c r="O257" i="1" l="1"/>
  <c r="Q257" i="1" l="1"/>
  <c r="L258" i="1" s="1"/>
  <c r="R258" i="1" l="1"/>
  <c r="M258" i="1"/>
  <c r="S257" i="1"/>
  <c r="J258" i="1" l="1"/>
  <c r="N258" i="1"/>
  <c r="C261" i="6" s="1"/>
  <c r="O258" i="1" l="1"/>
  <c r="Q258" i="1" s="1"/>
  <c r="S258" i="1" l="1"/>
  <c r="L259" i="1"/>
  <c r="R259" i="1" l="1"/>
  <c r="M259" i="1"/>
  <c r="J259" i="1" l="1"/>
  <c r="N259" i="1"/>
  <c r="C262" i="6" s="1"/>
  <c r="O259" i="1" l="1"/>
  <c r="Q259" i="1" s="1"/>
  <c r="S259" i="1" l="1"/>
  <c r="L260" i="1"/>
  <c r="R260" i="1" l="1"/>
  <c r="M260" i="1"/>
  <c r="N260" i="1" l="1"/>
  <c r="C263" i="6" s="1"/>
  <c r="J260" i="1"/>
  <c r="O260" i="1"/>
  <c r="Q260" i="1" s="1"/>
  <c r="S260" i="1" l="1"/>
  <c r="L261" i="1"/>
  <c r="R261" i="1" l="1"/>
  <c r="M261" i="1"/>
  <c r="N261" i="1" l="1"/>
  <c r="C264" i="6" s="1"/>
  <c r="J261" i="1"/>
  <c r="O261" i="1"/>
  <c r="Q261" i="1" s="1"/>
  <c r="L262" i="1" s="1"/>
  <c r="R262" i="1" l="1"/>
  <c r="M262" i="1"/>
  <c r="S261" i="1"/>
  <c r="N262" i="1" l="1"/>
  <c r="C265" i="6" s="1"/>
  <c r="J262" i="1"/>
  <c r="O262" i="1" l="1"/>
  <c r="Q262" i="1" s="1"/>
  <c r="S262" i="1" l="1"/>
  <c r="L263" i="1"/>
  <c r="R263" i="1" l="1"/>
  <c r="M263" i="1"/>
  <c r="N263" i="1" l="1"/>
  <c r="C266" i="6" s="1"/>
  <c r="J263" i="1"/>
  <c r="O263" i="1"/>
  <c r="Q263" i="1" s="1"/>
  <c r="L264" i="1" s="1"/>
  <c r="R264" i="1" s="1"/>
  <c r="S263" i="1" l="1"/>
  <c r="M264" i="1"/>
  <c r="J264" i="1" s="1"/>
  <c r="N264" i="1" l="1"/>
  <c r="C267" i="6" s="1"/>
  <c r="O264" i="1" l="1"/>
  <c r="Q264" i="1" s="1"/>
  <c r="S264" i="1" l="1"/>
  <c r="L265" i="1"/>
  <c r="M265" i="1" l="1"/>
  <c r="R265" i="1"/>
  <c r="N265" i="1" l="1"/>
  <c r="C268" i="6" s="1"/>
  <c r="J265" i="1"/>
  <c r="O265" i="1"/>
  <c r="Q265" i="1" s="1"/>
  <c r="S265" i="1" l="1"/>
  <c r="L266" i="1"/>
  <c r="R266" i="1" l="1"/>
  <c r="M266" i="1"/>
  <c r="N266" i="1" s="1"/>
  <c r="C269" i="6" s="1"/>
  <c r="O266" i="1" l="1"/>
  <c r="Q266" i="1" s="1"/>
  <c r="S266" i="1" s="1"/>
  <c r="L267" i="1"/>
  <c r="M267" i="1" l="1"/>
  <c r="R267" i="1"/>
  <c r="J267" i="1" l="1"/>
  <c r="N267" i="1"/>
  <c r="C270" i="6" s="1"/>
  <c r="O267" i="1" l="1"/>
  <c r="Q267" i="1" l="1"/>
  <c r="S267" i="1" s="1"/>
  <c r="L268" i="1" l="1"/>
  <c r="R268" i="1" l="1"/>
  <c r="M268" i="1"/>
  <c r="N268" i="1" l="1"/>
  <c r="C271" i="6" s="1"/>
  <c r="O268" i="1" l="1"/>
  <c r="L269" i="1"/>
  <c r="Q268" i="1"/>
  <c r="S268" i="1" s="1"/>
  <c r="M269" i="1" l="1"/>
  <c r="R269" i="1"/>
  <c r="N269" i="1" l="1"/>
  <c r="C272" i="6" s="1"/>
  <c r="O269" i="1" l="1"/>
  <c r="Q269" i="1" l="1"/>
  <c r="S269" i="1" s="1"/>
  <c r="L270" i="1" l="1"/>
  <c r="M270" i="1" s="1"/>
  <c r="R270" i="1" l="1"/>
  <c r="N270" i="1"/>
  <c r="C273" i="6" s="1"/>
  <c r="O270" i="1" l="1"/>
  <c r="Q270" i="1" l="1"/>
  <c r="S270" i="1" s="1"/>
  <c r="L271" i="1" l="1"/>
  <c r="R271" i="1" s="1"/>
  <c r="M271" i="1" l="1"/>
  <c r="N271" i="1" s="1"/>
  <c r="C274" i="6" s="1"/>
  <c r="O271" i="1" l="1"/>
  <c r="Q271" i="1" s="1"/>
  <c r="L272" i="1" s="1"/>
  <c r="M272" i="1" s="1"/>
  <c r="R272" i="1" l="1"/>
  <c r="S271" i="1"/>
  <c r="N272" i="1"/>
  <c r="C275" i="6" s="1"/>
  <c r="O272" i="1" l="1"/>
  <c r="Q272" i="1" s="1"/>
  <c r="L273" i="1" l="1"/>
  <c r="S272" i="1"/>
  <c r="R273" i="1" l="1"/>
  <c r="M273" i="1"/>
  <c r="N273" i="1" l="1"/>
  <c r="C276" i="6" s="1"/>
  <c r="J273" i="1"/>
  <c r="O273" i="1" l="1"/>
  <c r="Q273" i="1" l="1"/>
  <c r="S273" i="1" s="1"/>
  <c r="L274" i="1" l="1"/>
  <c r="M274" i="1" s="1"/>
  <c r="R274" i="1" l="1"/>
  <c r="N274" i="1"/>
  <c r="C277" i="6" s="1"/>
  <c r="O274" i="1" l="1"/>
  <c r="Q274" i="1" s="1"/>
  <c r="L275" i="1" l="1"/>
  <c r="S274" i="1"/>
  <c r="R275" i="1" l="1"/>
  <c r="M275" i="1"/>
  <c r="N275" i="1" l="1"/>
  <c r="C278" i="6" s="1"/>
  <c r="J275" i="1"/>
  <c r="O275" i="1"/>
  <c r="Q275" i="1" s="1"/>
  <c r="L276" i="1" s="1"/>
  <c r="M276" i="1" l="1"/>
  <c r="R276" i="1"/>
  <c r="S275" i="1"/>
  <c r="N276" i="1" l="1"/>
  <c r="C279" i="6" s="1"/>
  <c r="J276" i="1"/>
  <c r="O276" i="1"/>
  <c r="Q276" i="1" s="1"/>
  <c r="L277" i="1" s="1"/>
  <c r="R277" i="1" l="1"/>
  <c r="M277" i="1"/>
  <c r="S276" i="1"/>
  <c r="J277" i="1" l="1"/>
  <c r="N277" i="1"/>
  <c r="C280" i="6" s="1"/>
  <c r="O277" i="1" l="1"/>
  <c r="Q277" i="1"/>
  <c r="S277" i="1" s="1"/>
  <c r="L278" i="1" l="1"/>
  <c r="R278" i="1" s="1"/>
  <c r="M278" i="1" l="1"/>
  <c r="J278" i="1" s="1"/>
  <c r="N278" i="1" l="1"/>
  <c r="C281" i="6" s="1"/>
  <c r="O278" i="1" l="1"/>
  <c r="Q278" i="1" s="1"/>
  <c r="L279" i="1" s="1"/>
  <c r="R279" i="1" s="1"/>
  <c r="M279" i="1" l="1"/>
  <c r="N279" i="1" s="1"/>
  <c r="C282" i="6" s="1"/>
  <c r="S278" i="1"/>
  <c r="J279" i="1" l="1"/>
  <c r="O279" i="1"/>
  <c r="Q279" i="1" s="1"/>
  <c r="S279" i="1" l="1"/>
  <c r="L280" i="1"/>
  <c r="R280" i="1" l="1"/>
  <c r="M280" i="1"/>
  <c r="J280" i="1" l="1"/>
  <c r="N280" i="1"/>
  <c r="C283" i="6" s="1"/>
  <c r="O280" i="1" l="1"/>
  <c r="Q280" i="1" s="1"/>
  <c r="L281" i="1" l="1"/>
  <c r="S280" i="1"/>
  <c r="R281" i="1" l="1"/>
  <c r="M281" i="1"/>
  <c r="N281" i="1" l="1"/>
  <c r="C284" i="6" s="1"/>
  <c r="J281" i="1"/>
  <c r="O281" i="1" l="1"/>
  <c r="Q281" i="1" s="1"/>
  <c r="L282" i="1" l="1"/>
  <c r="S281" i="1"/>
  <c r="R282" i="1" l="1"/>
  <c r="M282" i="1"/>
  <c r="N282" i="1" l="1"/>
  <c r="C285" i="6" s="1"/>
  <c r="J282" i="1"/>
  <c r="O282" i="1"/>
  <c r="Q282" i="1" s="1"/>
  <c r="S282" i="1" l="1"/>
  <c r="L283" i="1"/>
  <c r="M283" i="1" l="1"/>
  <c r="R283" i="1"/>
  <c r="N283" i="1" l="1"/>
  <c r="C286" i="6" s="1"/>
  <c r="J283" i="1"/>
  <c r="O283" i="1" l="1"/>
  <c r="Q283" i="1" s="1"/>
  <c r="S283" i="1" l="1"/>
  <c r="L284" i="1"/>
  <c r="M284" i="1" l="1"/>
  <c r="R284" i="1"/>
  <c r="J284" i="1" l="1"/>
  <c r="N284" i="1"/>
  <c r="C287" i="6" s="1"/>
  <c r="O284" i="1" l="1"/>
  <c r="Q284" i="1" s="1"/>
  <c r="S284" i="1" l="1"/>
  <c r="L285" i="1"/>
  <c r="R285" i="1" l="1"/>
  <c r="M285" i="1"/>
  <c r="N285" i="1" l="1"/>
  <c r="C288" i="6" s="1"/>
  <c r="J285" i="1"/>
  <c r="O285" i="1"/>
  <c r="Q285" i="1" s="1"/>
  <c r="L286" i="1" s="1"/>
  <c r="S285" i="1" l="1"/>
  <c r="M286" i="1"/>
  <c r="R286" i="1"/>
  <c r="N286" i="1" l="1"/>
  <c r="C289" i="6" s="1"/>
  <c r="O286" i="1"/>
  <c r="Q286" i="1" s="1"/>
  <c r="S286" i="1" l="1"/>
  <c r="L287" i="1"/>
  <c r="M287" i="1" l="1"/>
  <c r="R287" i="1"/>
  <c r="N287" i="1" l="1"/>
  <c r="C290" i="6" s="1"/>
  <c r="O287" i="1" l="1"/>
  <c r="Q287" i="1" s="1"/>
  <c r="S287" i="1" l="1"/>
  <c r="L288" i="1"/>
  <c r="R288" i="1" l="1"/>
  <c r="M288" i="1"/>
  <c r="N288" i="1" l="1"/>
  <c r="C291" i="6" s="1"/>
  <c r="O288" i="1"/>
  <c r="Q288" i="1" s="1"/>
  <c r="L289" i="1" s="1"/>
  <c r="M289" i="1" l="1"/>
  <c r="R289" i="1"/>
  <c r="S288" i="1"/>
  <c r="N289" i="1" l="1"/>
  <c r="C292" i="6" s="1"/>
  <c r="O289" i="1" l="1"/>
  <c r="Q289" i="1" s="1"/>
  <c r="L290" i="1" l="1"/>
  <c r="S289" i="1"/>
  <c r="R290" i="1" l="1"/>
  <c r="M290" i="1"/>
  <c r="J290" i="1" l="1"/>
  <c r="N290" i="1"/>
  <c r="C293" i="6" s="1"/>
  <c r="O290" i="1"/>
  <c r="Q290" i="1" s="1"/>
  <c r="L291" i="1" s="1"/>
  <c r="S290" i="1" l="1"/>
  <c r="M291" i="1"/>
  <c r="R291" i="1"/>
  <c r="J291" i="1" l="1"/>
  <c r="N291" i="1"/>
  <c r="C294" i="6" s="1"/>
  <c r="O291" i="1"/>
  <c r="Q291" i="1" s="1"/>
  <c r="L292" i="1" s="1"/>
  <c r="S291" i="1" l="1"/>
  <c r="R292" i="1"/>
  <c r="M292" i="1"/>
  <c r="N292" i="1" l="1"/>
  <c r="C295" i="6" s="1"/>
  <c r="J292" i="1"/>
  <c r="O292" i="1"/>
  <c r="Q292" i="1" s="1"/>
  <c r="L293" i="1" s="1"/>
  <c r="S292" i="1"/>
  <c r="M293" i="1" l="1"/>
  <c r="R293" i="1"/>
  <c r="N293" i="1" l="1"/>
  <c r="C296" i="6" s="1"/>
  <c r="J293" i="1"/>
  <c r="O293" i="1"/>
  <c r="Q293" i="1" s="1"/>
  <c r="L294" i="1" s="1"/>
  <c r="R294" i="1" l="1"/>
  <c r="M294" i="1"/>
  <c r="S293" i="1"/>
  <c r="N294" i="1" l="1"/>
  <c r="C297" i="6" s="1"/>
  <c r="J294" i="1"/>
  <c r="O294" i="1"/>
  <c r="Q294" i="1" s="1"/>
  <c r="L295" i="1" s="1"/>
  <c r="R295" i="1" l="1"/>
  <c r="M295" i="1"/>
  <c r="S294" i="1"/>
  <c r="N295" i="1" l="1"/>
  <c r="C298" i="6" s="1"/>
  <c r="J295" i="1"/>
  <c r="O295" i="1"/>
  <c r="Q295" i="1" s="1"/>
  <c r="L296" i="1" s="1"/>
  <c r="S295" i="1"/>
  <c r="R296" i="1" l="1"/>
  <c r="M296" i="1"/>
  <c r="J296" i="1" l="1"/>
  <c r="N296" i="1"/>
  <c r="C299" i="6" s="1"/>
  <c r="O296" i="1"/>
  <c r="Q296" i="1" s="1"/>
  <c r="L297" i="1" s="1"/>
  <c r="S296" i="1" l="1"/>
  <c r="M297" i="1"/>
  <c r="R297" i="1"/>
  <c r="N297" i="1" l="1"/>
  <c r="C300" i="6" s="1"/>
  <c r="J297" i="1"/>
  <c r="O297" i="1"/>
  <c r="Q297" i="1" s="1"/>
  <c r="L298" i="1" s="1"/>
  <c r="S297" i="1" l="1"/>
  <c r="M298" i="1"/>
  <c r="R298" i="1"/>
  <c r="N298" i="1" l="1"/>
  <c r="C301" i="6" s="1"/>
  <c r="J298" i="1"/>
  <c r="O298" i="1"/>
  <c r="Q298" i="1" s="1"/>
  <c r="L299" i="1" s="1"/>
  <c r="M299" i="1" l="1"/>
  <c r="R299" i="1"/>
  <c r="S298" i="1"/>
  <c r="N299" i="1" l="1"/>
  <c r="C302" i="6" s="1"/>
  <c r="J299" i="1"/>
  <c r="O299" i="1" l="1"/>
  <c r="Q299" i="1" s="1"/>
  <c r="L300" i="1" l="1"/>
  <c r="S299" i="1"/>
  <c r="R300" i="1" l="1"/>
  <c r="M300" i="1"/>
  <c r="N300" i="1" l="1"/>
  <c r="C303" i="6" s="1"/>
  <c r="J300" i="1"/>
  <c r="O300" i="1"/>
  <c r="Q300" i="1" s="1"/>
  <c r="L301" i="1" s="1"/>
  <c r="S300" i="1" l="1"/>
  <c r="R301" i="1"/>
  <c r="M301" i="1"/>
  <c r="J301" i="1" l="1"/>
  <c r="N301" i="1"/>
  <c r="C304" i="6" s="1"/>
  <c r="O301" i="1"/>
  <c r="Q301" i="1" s="1"/>
  <c r="S301" i="1" l="1"/>
  <c r="L302" i="1"/>
  <c r="M302" i="1" l="1"/>
  <c r="R302" i="1"/>
  <c r="N302" i="1" l="1"/>
  <c r="C305" i="6" s="1"/>
  <c r="O302" i="1"/>
  <c r="Q302" i="1" s="1"/>
  <c r="S302" i="1" s="1"/>
  <c r="J302" i="1"/>
  <c r="L303" i="1"/>
  <c r="R303" i="1" s="1"/>
  <c r="M303" i="1" l="1"/>
  <c r="J303" i="1" s="1"/>
  <c r="N303" i="1" l="1"/>
  <c r="C306" i="6" s="1"/>
  <c r="O303" i="1"/>
  <c r="Q303" i="1" l="1"/>
  <c r="S303" i="1" s="1"/>
  <c r="L304" i="1" l="1"/>
  <c r="R304" i="1" s="1"/>
  <c r="M304" i="1" l="1"/>
  <c r="J304" i="1" s="1"/>
  <c r="N304" i="1" l="1"/>
  <c r="C307" i="6" s="1"/>
  <c r="O304" i="1"/>
  <c r="Q304" i="1" s="1"/>
  <c r="L305" i="1" s="1"/>
  <c r="M305" i="1" s="1"/>
  <c r="S304" i="1" l="1"/>
  <c r="R305" i="1"/>
  <c r="J305" i="1"/>
  <c r="N305" i="1"/>
  <c r="C308" i="6" s="1"/>
  <c r="O305" i="1" l="1"/>
  <c r="Q305" i="1" s="1"/>
  <c r="L306" i="1" l="1"/>
  <c r="S305" i="1"/>
  <c r="R306" i="1" l="1"/>
  <c r="M306" i="1"/>
  <c r="J306" i="1" l="1"/>
  <c r="N306" i="1"/>
  <c r="C309" i="6" s="1"/>
  <c r="O306" i="1" l="1"/>
  <c r="Q306" i="1" s="1"/>
  <c r="L307" i="1" l="1"/>
  <c r="S306" i="1"/>
  <c r="R307" i="1" l="1"/>
  <c r="M307" i="1"/>
  <c r="J307" i="1" l="1"/>
  <c r="N307" i="1"/>
  <c r="C310" i="6" s="1"/>
  <c r="O307" i="1" l="1"/>
  <c r="Q307" i="1" s="1"/>
  <c r="L308" i="1"/>
  <c r="S307" i="1"/>
  <c r="M308" i="1" l="1"/>
  <c r="R308" i="1"/>
  <c r="N308" i="1" l="1"/>
  <c r="C311" i="6" s="1"/>
  <c r="O308" i="1" l="1"/>
  <c r="L309" i="1" l="1"/>
  <c r="Q308" i="1"/>
  <c r="S308" i="1" s="1"/>
  <c r="M309" i="1" l="1"/>
  <c r="R309" i="1"/>
  <c r="N309" i="1" l="1"/>
  <c r="C312" i="6" s="1"/>
  <c r="J309" i="1"/>
  <c r="O309" i="1"/>
  <c r="L310" i="1" l="1"/>
  <c r="Q309" i="1"/>
  <c r="S309" i="1" s="1"/>
  <c r="M310" i="1" l="1"/>
  <c r="R310" i="1"/>
  <c r="J310" i="1" l="1"/>
  <c r="N310" i="1"/>
  <c r="C313" i="6" s="1"/>
  <c r="O310" i="1" l="1"/>
  <c r="Q310" i="1" s="1"/>
  <c r="L311" i="1" s="1"/>
  <c r="M311" i="1" s="1"/>
  <c r="S310" i="1" l="1"/>
  <c r="R311" i="1"/>
  <c r="J311" i="1"/>
  <c r="N311" i="1"/>
  <c r="C314" i="6" s="1"/>
  <c r="O311" i="1" l="1"/>
  <c r="L312" i="1"/>
  <c r="Q311" i="1"/>
  <c r="S311" i="1" s="1"/>
  <c r="R312" i="1" l="1"/>
  <c r="M312" i="1"/>
  <c r="N312" i="1" l="1"/>
  <c r="C315" i="6" s="1"/>
  <c r="O312" i="1"/>
  <c r="L313" i="1" l="1"/>
  <c r="Q312" i="1"/>
  <c r="S312" i="1" s="1"/>
  <c r="R313" i="1" l="1"/>
  <c r="M313" i="1"/>
  <c r="N313" i="1" l="1"/>
  <c r="C316" i="6" s="1"/>
  <c r="O313" i="1" l="1"/>
  <c r="Q313" i="1" s="1"/>
  <c r="S313" i="1" l="1"/>
  <c r="L314" i="1"/>
  <c r="R314" i="1" s="1"/>
  <c r="M314" i="1" l="1"/>
  <c r="N314" i="1" s="1"/>
  <c r="C317" i="6" s="1"/>
  <c r="O314" i="1" l="1"/>
  <c r="L315" i="1"/>
  <c r="Q314" i="1"/>
  <c r="S314" i="1" s="1"/>
  <c r="R315" i="1" l="1"/>
  <c r="M315" i="1"/>
  <c r="N315" i="1" l="1"/>
  <c r="C318" i="6" s="1"/>
  <c r="J315" i="1"/>
  <c r="O315" i="1"/>
  <c r="Q315" i="1" s="1"/>
  <c r="L316" i="1" s="1"/>
  <c r="S315" i="1" l="1"/>
  <c r="R316" i="1"/>
  <c r="M316" i="1"/>
  <c r="J316" i="1" l="1"/>
  <c r="N316" i="1"/>
  <c r="C319" i="6" s="1"/>
  <c r="O316" i="1" l="1"/>
  <c r="Q316" i="1" s="1"/>
  <c r="L317" i="1" s="1"/>
  <c r="R317" i="1" s="1"/>
  <c r="S316" i="1" l="1"/>
  <c r="M317" i="1"/>
  <c r="J317" i="1" s="1"/>
  <c r="N317" i="1" l="1"/>
  <c r="C320" i="6" s="1"/>
  <c r="O317" i="1"/>
  <c r="Q317" i="1" s="1"/>
  <c r="L318" i="1" l="1"/>
  <c r="S317" i="1"/>
  <c r="R318" i="1" l="1"/>
  <c r="M318" i="1"/>
  <c r="N318" i="1" l="1"/>
  <c r="C321" i="6" s="1"/>
  <c r="J318" i="1"/>
  <c r="O318" i="1"/>
  <c r="L319" i="1" l="1"/>
  <c r="Q318" i="1"/>
  <c r="S318" i="1" s="1"/>
  <c r="R319" i="1" l="1"/>
  <c r="M319" i="1"/>
  <c r="N319" i="1" l="1"/>
  <c r="C322" i="6" s="1"/>
  <c r="J319" i="1"/>
  <c r="O319" i="1"/>
  <c r="Q319" i="1" l="1"/>
  <c r="L320" i="1" s="1"/>
  <c r="R320" i="1" l="1"/>
  <c r="M320" i="1"/>
  <c r="S319" i="1"/>
  <c r="N320" i="1" l="1"/>
  <c r="C323" i="6" s="1"/>
  <c r="J320" i="1"/>
  <c r="O320" i="1"/>
  <c r="L321" i="1" l="1"/>
  <c r="Q320" i="1"/>
  <c r="S320" i="1" s="1"/>
  <c r="R321" i="1" l="1"/>
  <c r="M321" i="1"/>
  <c r="N321" i="1" l="1"/>
  <c r="C324" i="6" s="1"/>
  <c r="J321" i="1"/>
  <c r="O321" i="1" l="1"/>
  <c r="Q321" i="1" s="1"/>
  <c r="L322" i="1" l="1"/>
  <c r="S321" i="1"/>
  <c r="R322" i="1" l="1"/>
  <c r="M322" i="1"/>
  <c r="N322" i="1" l="1"/>
  <c r="C325" i="6" s="1"/>
  <c r="J322" i="1"/>
  <c r="O322" i="1"/>
  <c r="Q322" i="1" s="1"/>
  <c r="L323" i="1" s="1"/>
  <c r="R323" i="1" l="1"/>
  <c r="M323" i="1"/>
  <c r="S322" i="1"/>
  <c r="N323" i="1" l="1"/>
  <c r="C326" i="6" s="1"/>
  <c r="O323" i="1" l="1"/>
  <c r="Q323" i="1" s="1"/>
  <c r="L324" i="1" s="1"/>
  <c r="M324" i="1" l="1"/>
  <c r="R324" i="1"/>
  <c r="S323" i="1"/>
  <c r="N324" i="1" l="1"/>
  <c r="C327" i="6" s="1"/>
  <c r="O324" i="1" l="1"/>
  <c r="Q324" i="1" s="1"/>
  <c r="L325" i="1" s="1"/>
  <c r="R325" i="1" l="1"/>
  <c r="M325" i="1"/>
  <c r="S324" i="1"/>
  <c r="N325" i="1" l="1"/>
  <c r="C328" i="6" s="1"/>
  <c r="J325" i="1"/>
  <c r="O325" i="1"/>
  <c r="Q325" i="1" s="1"/>
  <c r="L326" i="1" s="1"/>
  <c r="S325" i="1" l="1"/>
  <c r="R326" i="1"/>
  <c r="M326" i="1"/>
  <c r="J326" i="1" l="1"/>
  <c r="N326" i="1"/>
  <c r="C329" i="6" s="1"/>
  <c r="O326" i="1" l="1"/>
  <c r="Q326" i="1" s="1"/>
  <c r="L327" i="1" s="1"/>
  <c r="R327" i="1" l="1"/>
  <c r="M327" i="1"/>
  <c r="S326" i="1"/>
  <c r="N327" i="1" l="1"/>
  <c r="C330" i="6" s="1"/>
  <c r="O327" i="1" l="1"/>
  <c r="Q327" i="1" s="1"/>
  <c r="L328" i="1" s="1"/>
  <c r="R328" i="1" l="1"/>
  <c r="M328" i="1"/>
  <c r="S327" i="1"/>
  <c r="N328" i="1" l="1"/>
  <c r="C331" i="6" s="1"/>
  <c r="J328" i="1"/>
  <c r="O328" i="1"/>
  <c r="Q328" i="1" s="1"/>
  <c r="L329" i="1" s="1"/>
  <c r="R329" i="1" l="1"/>
  <c r="M329" i="1"/>
  <c r="S328" i="1"/>
  <c r="N329" i="1" l="1"/>
  <c r="C332" i="6" s="1"/>
  <c r="O329" i="1" l="1"/>
  <c r="Q329" i="1" s="1"/>
  <c r="L330" i="1" s="1"/>
  <c r="R330" i="1" s="1"/>
  <c r="M330" i="1" l="1"/>
  <c r="J330" i="1" s="1"/>
  <c r="S329" i="1"/>
  <c r="N330" i="1" l="1"/>
  <c r="C333" i="6" s="1"/>
  <c r="O330" i="1" l="1"/>
  <c r="Q330" i="1" s="1"/>
  <c r="L331" i="1" l="1"/>
  <c r="S330" i="1"/>
  <c r="R331" i="1" l="1"/>
  <c r="M331" i="1"/>
  <c r="J331" i="1" l="1"/>
  <c r="N331" i="1"/>
  <c r="C334" i="6" s="1"/>
  <c r="O331" i="1" l="1"/>
  <c r="Q331" i="1" s="1"/>
  <c r="L332" i="1"/>
  <c r="S331" i="1"/>
  <c r="R332" i="1" l="1"/>
  <c r="M332" i="1"/>
  <c r="N332" i="1" l="1"/>
  <c r="C335" i="6" s="1"/>
  <c r="J332" i="1"/>
  <c r="O332" i="1"/>
  <c r="Q332" i="1" s="1"/>
  <c r="S332" i="1" s="1"/>
  <c r="L333" i="1"/>
  <c r="R333" i="1" l="1"/>
  <c r="M333" i="1"/>
  <c r="N333" i="1" l="1"/>
  <c r="C336" i="6" s="1"/>
  <c r="J333" i="1"/>
  <c r="O333" i="1" l="1"/>
  <c r="L334" i="1"/>
  <c r="Q333" i="1"/>
  <c r="S333" i="1" s="1"/>
  <c r="R334" i="1" l="1"/>
  <c r="M334" i="1"/>
  <c r="N334" i="1" l="1"/>
  <c r="C337" i="6" s="1"/>
  <c r="O334" i="1"/>
  <c r="J334" i="1"/>
  <c r="Q334" i="1" l="1"/>
  <c r="L335" i="1" s="1"/>
  <c r="M335" i="1" l="1"/>
  <c r="R335" i="1"/>
  <c r="S334" i="1"/>
  <c r="J335" i="1" l="1"/>
  <c r="N335" i="1"/>
  <c r="C338" i="6" s="1"/>
  <c r="O335" i="1" l="1"/>
  <c r="Q335" i="1" s="1"/>
  <c r="L336" i="1" s="1"/>
  <c r="R336" i="1" s="1"/>
  <c r="S335" i="1" l="1"/>
  <c r="M336" i="1"/>
  <c r="J336" i="1" s="1"/>
  <c r="N336" i="1" l="1"/>
  <c r="C339" i="6" s="1"/>
  <c r="O336" i="1" l="1"/>
  <c r="L337" i="1"/>
  <c r="Q336" i="1"/>
  <c r="S336" i="1" s="1"/>
  <c r="R337" i="1" l="1"/>
  <c r="M337" i="1"/>
  <c r="J337" i="1" l="1"/>
  <c r="N337" i="1"/>
  <c r="C340" i="6" s="1"/>
  <c r="O337" i="1" l="1"/>
  <c r="Q337" i="1" s="1"/>
  <c r="L338" i="1" s="1"/>
  <c r="R338" i="1" s="1"/>
  <c r="S337" i="1" l="1"/>
  <c r="M338" i="1"/>
  <c r="N338" i="1" s="1"/>
  <c r="C341" i="6" s="1"/>
  <c r="J338" i="1" l="1"/>
  <c r="O338" i="1"/>
  <c r="L339" i="1"/>
  <c r="Q338" i="1"/>
  <c r="S338" i="1" s="1"/>
  <c r="R339" i="1" l="1"/>
  <c r="M339" i="1"/>
  <c r="N339" i="1" l="1"/>
  <c r="C342" i="6" s="1"/>
  <c r="O339" i="1"/>
  <c r="L340" i="1" l="1"/>
  <c r="Q339" i="1"/>
  <c r="S339" i="1" s="1"/>
  <c r="R340" i="1" l="1"/>
  <c r="M340" i="1"/>
  <c r="N340" i="1" l="1"/>
  <c r="C343" i="6" s="1"/>
  <c r="O340" i="1"/>
  <c r="Q340" i="1" l="1"/>
  <c r="L341" i="1" s="1"/>
  <c r="R341" i="1" l="1"/>
  <c r="M341" i="1"/>
  <c r="S340" i="1"/>
  <c r="N341" i="1" l="1"/>
  <c r="C344" i="6" s="1"/>
  <c r="O341" i="1" l="1"/>
  <c r="Q341" i="1" s="1"/>
  <c r="L342" i="1" s="1"/>
  <c r="R342" i="1" l="1"/>
  <c r="M342" i="1"/>
  <c r="S341" i="1"/>
  <c r="J342" i="1" l="1"/>
  <c r="N342" i="1"/>
  <c r="C345" i="6" s="1"/>
  <c r="O342" i="1" l="1"/>
  <c r="Q342" i="1" s="1"/>
  <c r="L343" i="1" l="1"/>
  <c r="S342" i="1"/>
  <c r="R343" i="1" l="1"/>
  <c r="M343" i="1"/>
  <c r="N343" i="1" l="1"/>
  <c r="C346" i="6" s="1"/>
  <c r="J343" i="1"/>
  <c r="O343" i="1"/>
  <c r="Q343" i="1" s="1"/>
  <c r="L344" i="1" s="1"/>
  <c r="R344" i="1" l="1"/>
  <c r="M344" i="1"/>
  <c r="S343" i="1"/>
  <c r="N344" i="1" l="1"/>
  <c r="C347" i="6" s="1"/>
  <c r="J344" i="1"/>
  <c r="O344" i="1"/>
  <c r="Q344" i="1" l="1"/>
  <c r="L345" i="1" s="1"/>
  <c r="R345" i="1" l="1"/>
  <c r="M345" i="1"/>
  <c r="S344" i="1"/>
  <c r="J345" i="1" l="1"/>
  <c r="N345" i="1"/>
  <c r="C348" i="6" s="1"/>
  <c r="O345" i="1" l="1"/>
  <c r="Q345" i="1" s="1"/>
  <c r="L346" i="1" l="1"/>
  <c r="S345" i="1"/>
  <c r="R346" i="1" l="1"/>
  <c r="M346" i="1"/>
  <c r="N346" i="1" l="1"/>
  <c r="C349" i="6" s="1"/>
  <c r="J346" i="1"/>
  <c r="O346" i="1"/>
  <c r="Q346" i="1" s="1"/>
  <c r="L347" i="1" s="1"/>
  <c r="R347" i="1" l="1"/>
  <c r="M347" i="1"/>
  <c r="S346" i="1"/>
  <c r="N347" i="1" l="1"/>
  <c r="C350" i="6" s="1"/>
  <c r="J347" i="1"/>
  <c r="O347" i="1"/>
  <c r="Q347" i="1" l="1"/>
  <c r="L348" i="1" s="1"/>
  <c r="R348" i="1" l="1"/>
  <c r="M348" i="1"/>
  <c r="S347" i="1"/>
  <c r="J348" i="1" l="1"/>
  <c r="N348" i="1"/>
  <c r="C351" i="6" s="1"/>
  <c r="O348" i="1" l="1"/>
  <c r="Q348" i="1" s="1"/>
  <c r="L349" i="1" s="1"/>
  <c r="R349" i="1" s="1"/>
  <c r="S348" i="1" l="1"/>
  <c r="M349" i="1"/>
  <c r="N349" i="1" s="1"/>
  <c r="C352" i="6" s="1"/>
  <c r="O349" i="1" l="1"/>
  <c r="Q349" i="1" s="1"/>
  <c r="J349" i="1"/>
  <c r="S349" i="1" l="1"/>
  <c r="L350" i="1"/>
  <c r="R350" i="1" l="1"/>
  <c r="M350" i="1"/>
  <c r="J350" i="1" l="1"/>
  <c r="N350" i="1"/>
  <c r="C353" i="6" s="1"/>
  <c r="O350" i="1" l="1"/>
  <c r="Q350" i="1" s="1"/>
  <c r="S350" i="1" l="1"/>
  <c r="L351" i="1"/>
  <c r="M351" i="1" l="1"/>
  <c r="R351" i="1"/>
  <c r="N351" i="1" l="1"/>
  <c r="C354" i="6" s="1"/>
  <c r="J351" i="1"/>
  <c r="O351" i="1"/>
  <c r="Q351" i="1" s="1"/>
  <c r="L352" i="1" l="1"/>
  <c r="S351" i="1"/>
  <c r="R352" i="1" l="1"/>
  <c r="M352" i="1"/>
  <c r="J352" i="1" l="1"/>
  <c r="N352" i="1"/>
  <c r="C355" i="6" s="1"/>
  <c r="O352" i="1" l="1"/>
  <c r="Q352" i="1" s="1"/>
  <c r="L353" i="1" l="1"/>
  <c r="S352" i="1"/>
  <c r="R353" i="1" l="1"/>
  <c r="M353" i="1"/>
  <c r="N353" i="1" l="1"/>
  <c r="C356" i="6" s="1"/>
  <c r="O353" i="1"/>
  <c r="Q353" i="1" s="1"/>
  <c r="J353" i="1"/>
  <c r="S353" i="1" l="1"/>
  <c r="L354" i="1"/>
  <c r="R354" i="1" l="1"/>
  <c r="M354" i="1"/>
  <c r="J354" i="1" l="1"/>
  <c r="N354" i="1"/>
  <c r="C357" i="6" s="1"/>
  <c r="O354" i="1" l="1"/>
  <c r="Q354" i="1" s="1"/>
  <c r="L355" i="1" l="1"/>
  <c r="S354" i="1"/>
  <c r="R355" i="1" l="1"/>
  <c r="M355" i="1"/>
  <c r="N355" i="1" l="1"/>
  <c r="C358" i="6" s="1"/>
  <c r="J355" i="1"/>
  <c r="O355" i="1" l="1"/>
  <c r="Q355" i="1" s="1"/>
  <c r="L356" i="1" s="1"/>
  <c r="R356" i="1" s="1"/>
  <c r="S355" i="1" l="1"/>
  <c r="M356" i="1"/>
  <c r="J356" i="1" s="1"/>
  <c r="N356" i="1" l="1"/>
  <c r="C359" i="6" s="1"/>
  <c r="O356" i="1"/>
  <c r="Q356" i="1" s="1"/>
  <c r="L357" i="1" l="1"/>
  <c r="S356" i="1"/>
  <c r="M357" i="1" l="1"/>
  <c r="R357" i="1"/>
  <c r="N357" i="1" l="1"/>
  <c r="C360" i="6" s="1"/>
  <c r="J357" i="1"/>
  <c r="O357" i="1"/>
  <c r="Q357" i="1" s="1"/>
  <c r="L358" i="1" l="1"/>
  <c r="S357" i="1"/>
  <c r="M358" i="1" l="1"/>
  <c r="R358" i="1"/>
  <c r="N358" i="1" l="1"/>
  <c r="C361" i="6" s="1"/>
  <c r="J358" i="1"/>
  <c r="O358" i="1" l="1"/>
  <c r="Q358" i="1" s="1"/>
  <c r="L359" i="1" l="1"/>
  <c r="S358" i="1"/>
  <c r="R359" i="1" l="1"/>
  <c r="M359" i="1"/>
  <c r="N359" i="1" s="1"/>
  <c r="C362" i="6" s="1"/>
  <c r="O359" i="1" l="1"/>
  <c r="Q359" i="1" s="1"/>
  <c r="L360" i="1"/>
  <c r="S359" i="1"/>
  <c r="R360" i="1" l="1"/>
  <c r="M360" i="1"/>
  <c r="N360" i="1" l="1"/>
  <c r="C363" i="6" s="1"/>
  <c r="J360" i="1"/>
  <c r="O360" i="1"/>
  <c r="L361" i="1" l="1"/>
  <c r="M361" i="1" s="1"/>
  <c r="Q360" i="1"/>
  <c r="S360" i="1" s="1"/>
  <c r="R361" i="1" l="1"/>
  <c r="N361" i="1"/>
  <c r="C364" i="6" s="1"/>
  <c r="O361" i="1" l="1"/>
  <c r="L362" i="1" l="1"/>
  <c r="Q361" i="1"/>
  <c r="S361" i="1" s="1"/>
  <c r="R362" i="1" l="1"/>
  <c r="M362" i="1"/>
  <c r="N362" i="1" l="1"/>
  <c r="C365" i="6" s="1"/>
  <c r="J362" i="1"/>
  <c r="O362" i="1" l="1"/>
  <c r="L363" i="1" l="1"/>
  <c r="Q362" i="1"/>
  <c r="S362" i="1" s="1"/>
  <c r="R363" i="1" l="1"/>
  <c r="M363" i="1"/>
  <c r="J363" i="1" l="1"/>
  <c r="N363" i="1"/>
  <c r="C366" i="6" s="1"/>
  <c r="O363" i="1" l="1"/>
  <c r="L364" i="1"/>
  <c r="Q363" i="1"/>
  <c r="S363" i="1" s="1"/>
  <c r="M364" i="1" l="1"/>
  <c r="R364" i="1"/>
  <c r="N364" i="1" l="1"/>
  <c r="C367" i="6" s="1"/>
  <c r="O364" i="1" l="1"/>
  <c r="L365" i="1" l="1"/>
  <c r="Q364" i="1"/>
  <c r="S364" i="1" s="1"/>
  <c r="R365" i="1" l="1"/>
  <c r="M365" i="1"/>
  <c r="N365" i="1" l="1"/>
  <c r="C368" i="6" s="1"/>
  <c r="O365" i="1" l="1"/>
  <c r="L366" i="1" l="1"/>
  <c r="Q365" i="1"/>
  <c r="S365" i="1" s="1"/>
  <c r="M366" i="1" l="1"/>
  <c r="R366" i="1"/>
  <c r="N366" i="1" l="1"/>
  <c r="C369" i="6" s="1"/>
  <c r="J366" i="1"/>
  <c r="O366" i="1" l="1"/>
  <c r="Q366" i="1" s="1"/>
  <c r="L367" i="1" s="1"/>
  <c r="R367" i="1" s="1"/>
  <c r="S366" i="1" l="1"/>
  <c r="M367" i="1"/>
  <c r="J367" i="1" s="1"/>
  <c r="N367" i="1" l="1"/>
  <c r="C370" i="6" s="1"/>
  <c r="O367" i="1"/>
  <c r="Q367" i="1" s="1"/>
  <c r="L368" i="1" s="1"/>
  <c r="M368" i="1" s="1"/>
  <c r="S367" i="1" l="1"/>
  <c r="R368" i="1"/>
  <c r="N368" i="1"/>
  <c r="C371" i="6" s="1"/>
  <c r="J368" i="1"/>
  <c r="O368" i="1" l="1"/>
  <c r="Q368" i="1" s="1"/>
  <c r="L369" i="1" s="1"/>
  <c r="R369" i="1" s="1"/>
  <c r="S368" i="1"/>
  <c r="M369" i="1" l="1"/>
  <c r="N369" i="1" s="1"/>
  <c r="C372" i="6" s="1"/>
  <c r="O369" i="1" l="1"/>
  <c r="Q369" i="1" s="1"/>
  <c r="J369" i="1"/>
  <c r="S369" i="1"/>
  <c r="L370" i="1"/>
  <c r="M370" i="1" l="1"/>
  <c r="R370" i="1"/>
  <c r="J370" i="1" l="1"/>
  <c r="N370" i="1"/>
  <c r="C373" i="6" s="1"/>
  <c r="O370" i="1" l="1"/>
  <c r="Q370" i="1" s="1"/>
  <c r="S370" i="1" l="1"/>
  <c r="L371" i="1"/>
  <c r="M371" i="1" l="1"/>
  <c r="R371" i="1"/>
  <c r="J371" i="1" l="1"/>
  <c r="N371" i="1"/>
  <c r="C374" i="6" s="1"/>
  <c r="O371" i="1" l="1"/>
  <c r="Q371" i="1" s="1"/>
  <c r="S371" i="1" l="1"/>
  <c r="L372" i="1"/>
  <c r="R372" i="1" l="1"/>
  <c r="M372" i="1"/>
  <c r="J372" i="1" l="1"/>
  <c r="N372" i="1"/>
  <c r="C375" i="6" s="1"/>
  <c r="O372" i="1" l="1"/>
  <c r="Q372" i="1" s="1"/>
  <c r="S372" i="1" l="1"/>
  <c r="L373" i="1"/>
  <c r="R373" i="1" l="1"/>
  <c r="M373" i="1"/>
  <c r="J373" i="1" l="1"/>
  <c r="N373" i="1"/>
  <c r="C376" i="6" s="1"/>
  <c r="O373" i="1" l="1"/>
  <c r="Q373" i="1" s="1"/>
  <c r="S373" i="1" l="1"/>
  <c r="L374" i="1"/>
  <c r="M374" i="1" l="1"/>
  <c r="R374" i="1"/>
  <c r="N374" i="1" l="1"/>
  <c r="C377" i="6" s="1"/>
  <c r="J374" i="1"/>
  <c r="O374" i="1"/>
  <c r="Q374" i="1" s="1"/>
  <c r="L375" i="1" l="1"/>
  <c r="S374" i="1"/>
  <c r="M375" i="1" l="1"/>
  <c r="R375" i="1"/>
  <c r="J375" i="1" l="1"/>
  <c r="N375" i="1"/>
  <c r="C378" i="6" s="1"/>
  <c r="O375" i="1" l="1"/>
  <c r="Q375" i="1" s="1"/>
  <c r="L376" i="1" l="1"/>
  <c r="S375" i="1"/>
  <c r="M376" i="1" l="1"/>
  <c r="R376" i="1"/>
  <c r="N376" i="1" l="1"/>
  <c r="C379" i="6" s="1"/>
  <c r="J376" i="1"/>
  <c r="O376" i="1"/>
  <c r="Q376" i="1" s="1"/>
  <c r="L377" i="1" l="1"/>
  <c r="S376" i="1"/>
  <c r="M377" i="1" l="1"/>
  <c r="R377" i="1"/>
  <c r="N377" i="1" l="1"/>
  <c r="C380" i="6" s="1"/>
  <c r="O377" i="1" l="1"/>
  <c r="Q377" i="1" s="1"/>
  <c r="S377" i="1" s="1"/>
  <c r="L378" i="1"/>
  <c r="R378" i="1" l="1"/>
  <c r="M378" i="1"/>
  <c r="N378" i="1" l="1"/>
  <c r="C381" i="6" s="1"/>
  <c r="J378" i="1"/>
  <c r="O378" i="1"/>
  <c r="Q378" i="1" s="1"/>
  <c r="S378" i="1" l="1"/>
  <c r="L379" i="1"/>
  <c r="R379" i="1" l="1"/>
  <c r="M379" i="1"/>
  <c r="N379" i="1" l="1"/>
  <c r="C382" i="6" s="1"/>
  <c r="J379" i="1"/>
  <c r="O379" i="1" l="1"/>
  <c r="Q379" i="1" s="1"/>
  <c r="S379" i="1" l="1"/>
  <c r="L380" i="1"/>
  <c r="M380" i="1" l="1"/>
  <c r="R380" i="1"/>
  <c r="N380" i="1" l="1"/>
  <c r="C383" i="6" s="1"/>
  <c r="J380" i="1"/>
  <c r="O380" i="1" l="1"/>
  <c r="Q380" i="1" s="1"/>
  <c r="S380" i="1" s="1"/>
  <c r="L381" i="1"/>
  <c r="R381" i="1" l="1"/>
  <c r="M381" i="1"/>
  <c r="N381" i="1" l="1"/>
  <c r="C384" i="6" s="1"/>
  <c r="J381" i="1"/>
  <c r="O381" i="1"/>
  <c r="Q381" i="1" s="1"/>
  <c r="S381" i="1" l="1"/>
  <c r="L382" i="1"/>
  <c r="R382" i="1" l="1"/>
  <c r="M382" i="1"/>
  <c r="N382" i="1" l="1"/>
  <c r="C385" i="6" s="1"/>
  <c r="O382" i="1"/>
  <c r="Q382" i="1" s="1"/>
  <c r="J382" i="1"/>
  <c r="S382" i="1" l="1"/>
  <c r="L383" i="1"/>
  <c r="R383" i="1" l="1"/>
  <c r="M383" i="1"/>
  <c r="J383" i="1" l="1"/>
  <c r="N383" i="1"/>
  <c r="C386" i="6" s="1"/>
  <c r="O383" i="1" l="1"/>
  <c r="Q383" i="1" s="1"/>
  <c r="S383" i="1" l="1"/>
  <c r="L384" i="1"/>
  <c r="M384" i="1" l="1"/>
  <c r="R384" i="1"/>
  <c r="N384" i="1" l="1"/>
  <c r="C387" i="6" s="1"/>
  <c r="J384" i="1"/>
  <c r="O384" i="1"/>
  <c r="Q384" i="1" s="1"/>
  <c r="S384" i="1" l="1"/>
  <c r="L385" i="1"/>
  <c r="R385" i="1" l="1"/>
  <c r="M385" i="1"/>
  <c r="J385" i="1" l="1"/>
  <c r="N385" i="1"/>
  <c r="C388" i="6" s="1"/>
  <c r="O385" i="1" l="1"/>
  <c r="Q385" i="1" s="1"/>
  <c r="S385" i="1" l="1"/>
  <c r="L386" i="1"/>
  <c r="M386" i="1" l="1"/>
  <c r="R386" i="1"/>
  <c r="N386" i="1" l="1"/>
  <c r="C389" i="6" s="1"/>
  <c r="J386" i="1"/>
  <c r="O386" i="1" l="1"/>
  <c r="Q386" i="1" s="1"/>
  <c r="S386" i="1" l="1"/>
  <c r="L387" i="1"/>
  <c r="R387" i="1" l="1"/>
  <c r="M387" i="1"/>
  <c r="N387" i="1" l="1"/>
  <c r="C390" i="6" s="1"/>
  <c r="O387" i="1"/>
  <c r="Q387" i="1" s="1"/>
  <c r="J387" i="1"/>
  <c r="S387" i="1" l="1"/>
  <c r="L388" i="1"/>
  <c r="R388" i="1" l="1"/>
  <c r="M388" i="1"/>
  <c r="N388" i="1" l="1"/>
  <c r="C391" i="6" s="1"/>
  <c r="J388" i="1"/>
  <c r="O388" i="1"/>
  <c r="Q388" i="1" s="1"/>
  <c r="S388" i="1" l="1"/>
  <c r="L389" i="1"/>
  <c r="R389" i="1" l="1"/>
  <c r="M389" i="1"/>
  <c r="N389" i="1" l="1"/>
  <c r="C392" i="6" s="1"/>
  <c r="O389" i="1"/>
  <c r="Q389" i="1" s="1"/>
  <c r="J389" i="1"/>
  <c r="S389" i="1" l="1"/>
  <c r="L390" i="1"/>
  <c r="M390" i="1" l="1"/>
  <c r="R390" i="1"/>
  <c r="J390" i="1" l="1"/>
  <c r="N390" i="1"/>
  <c r="C393" i="6" s="1"/>
  <c r="O390" i="1" l="1"/>
  <c r="Q390" i="1" s="1"/>
  <c r="L391" i="1" l="1"/>
  <c r="S390" i="1"/>
  <c r="M391" i="1" l="1"/>
  <c r="R391" i="1"/>
  <c r="N391" i="1" l="1"/>
  <c r="C394" i="6" s="1"/>
  <c r="J391" i="1"/>
  <c r="O391" i="1" l="1"/>
  <c r="Q391" i="1" s="1"/>
  <c r="S391" i="1" s="1"/>
  <c r="L392" i="1"/>
  <c r="R392" i="1" l="1"/>
  <c r="M392" i="1"/>
  <c r="N392" i="1" l="1"/>
  <c r="C395" i="6" s="1"/>
  <c r="J392" i="1"/>
  <c r="O392" i="1" l="1"/>
  <c r="Q392" i="1" s="1"/>
  <c r="L393" i="1" l="1"/>
  <c r="S392" i="1"/>
  <c r="R393" i="1" l="1"/>
  <c r="M393" i="1"/>
  <c r="N393" i="1" l="1"/>
  <c r="C396" i="6" s="1"/>
  <c r="J393" i="1"/>
  <c r="O393" i="1"/>
  <c r="Q393" i="1" s="1"/>
  <c r="L394" i="1" s="1"/>
  <c r="S393" i="1" l="1"/>
  <c r="R394" i="1"/>
  <c r="M394" i="1"/>
  <c r="N394" i="1" l="1"/>
  <c r="C397" i="6" s="1"/>
  <c r="J394" i="1"/>
  <c r="O394" i="1"/>
  <c r="Q394" i="1" s="1"/>
  <c r="S394" i="1" l="1"/>
  <c r="L395" i="1"/>
  <c r="M395" i="1" l="1"/>
  <c r="R395" i="1"/>
  <c r="J395" i="1" l="1"/>
  <c r="N395" i="1"/>
  <c r="C398" i="6" s="1"/>
  <c r="O395" i="1" l="1"/>
  <c r="Q395" i="1" s="1"/>
  <c r="S395" i="1" l="1"/>
  <c r="L396" i="1"/>
  <c r="M396" i="1" l="1"/>
  <c r="R396" i="1"/>
  <c r="J396" i="1" l="1"/>
  <c r="N396" i="1"/>
  <c r="C399" i="6" s="1"/>
  <c r="O396" i="1" l="1"/>
  <c r="Q396" i="1" s="1"/>
  <c r="L397" i="1" s="1"/>
  <c r="M397" i="1" s="1"/>
  <c r="S396" i="1" l="1"/>
  <c r="R397" i="1"/>
  <c r="N397" i="1"/>
  <c r="C400" i="6" s="1"/>
  <c r="J397" i="1"/>
  <c r="O397" i="1"/>
  <c r="Q397" i="1" s="1"/>
  <c r="S397" i="1" l="1"/>
  <c r="L398" i="1"/>
  <c r="R398" i="1" l="1"/>
  <c r="M398" i="1"/>
  <c r="J398" i="1" l="1"/>
  <c r="N398" i="1"/>
  <c r="C401" i="6" s="1"/>
  <c r="O398" i="1" l="1"/>
  <c r="Q398" i="1" s="1"/>
  <c r="S398" i="1" l="1"/>
  <c r="L399" i="1"/>
  <c r="R399" i="1" l="1"/>
  <c r="M399" i="1"/>
  <c r="J399" i="1" l="1"/>
  <c r="N399" i="1"/>
  <c r="C402" i="6" s="1"/>
  <c r="O399" i="1" l="1"/>
  <c r="Q399" i="1" s="1"/>
  <c r="L400" i="1" s="1"/>
  <c r="M400" i="1" s="1"/>
  <c r="S399" i="1" l="1"/>
  <c r="R400" i="1"/>
  <c r="J400" i="1"/>
  <c r="N400" i="1"/>
  <c r="C403" i="6" s="1"/>
  <c r="O400" i="1" l="1"/>
  <c r="Q400" i="1" s="1"/>
  <c r="S400" i="1" l="1"/>
  <c r="L401" i="1"/>
  <c r="M401" i="1" l="1"/>
  <c r="R401" i="1"/>
  <c r="J401" i="1" l="1"/>
  <c r="N401" i="1"/>
  <c r="C404" i="6" s="1"/>
  <c r="O401" i="1" l="1"/>
  <c r="Q401" i="1" s="1"/>
  <c r="L402" i="1" l="1"/>
  <c r="S401" i="1"/>
  <c r="R402" i="1" l="1"/>
  <c r="M402" i="1"/>
  <c r="J402" i="1" l="1"/>
  <c r="N402" i="1"/>
  <c r="C405" i="6" s="1"/>
  <c r="O402" i="1" l="1"/>
  <c r="Q402" i="1" s="1"/>
  <c r="L403" i="1" s="1"/>
  <c r="M403" i="1" s="1"/>
  <c r="S402" i="1" l="1"/>
  <c r="R403" i="1"/>
  <c r="J403" i="1"/>
  <c r="N403" i="1"/>
  <c r="C406" i="6" s="1"/>
  <c r="O403" i="1" l="1"/>
  <c r="Q403" i="1" s="1"/>
  <c r="L404" i="1" l="1"/>
  <c r="S403" i="1"/>
  <c r="R404" i="1" l="1"/>
  <c r="M404" i="1"/>
  <c r="N404" i="1" l="1"/>
  <c r="C407" i="6" s="1"/>
  <c r="J404" i="1"/>
  <c r="O404" i="1"/>
  <c r="Q404" i="1" s="1"/>
  <c r="S404" i="1" l="1"/>
  <c r="L405" i="1"/>
  <c r="R405" i="1" l="1"/>
  <c r="M405" i="1"/>
  <c r="N405" i="1" l="1"/>
  <c r="C408" i="6" s="1"/>
  <c r="O405" i="1"/>
  <c r="Q405" i="1" s="1"/>
  <c r="J405" i="1"/>
  <c r="S405" i="1" l="1"/>
  <c r="L406" i="1"/>
  <c r="R406" i="1" l="1"/>
  <c r="M406" i="1"/>
  <c r="J406" i="1" l="1"/>
  <c r="N406" i="1"/>
  <c r="C409" i="6" s="1"/>
  <c r="O406" i="1" l="1"/>
  <c r="Q406" i="1" s="1"/>
  <c r="L407" i="1" l="1"/>
  <c r="S406" i="1"/>
  <c r="R407" i="1" l="1"/>
  <c r="M407" i="1"/>
  <c r="N407" i="1" l="1"/>
  <c r="C410" i="6" s="1"/>
  <c r="J407" i="1"/>
  <c r="O407" i="1"/>
  <c r="Q407" i="1" s="1"/>
  <c r="S407" i="1" l="1"/>
  <c r="L408" i="1"/>
  <c r="M408" i="1" l="1"/>
  <c r="R408" i="1"/>
  <c r="N408" i="1" l="1"/>
  <c r="C411" i="6" s="1"/>
  <c r="O408" i="1"/>
  <c r="Q408" i="1" s="1"/>
  <c r="L409" i="1" s="1"/>
  <c r="J408" i="1"/>
  <c r="M409" i="1" l="1"/>
  <c r="R409" i="1"/>
  <c r="S408" i="1"/>
  <c r="N409" i="1" l="1"/>
  <c r="C412" i="6" s="1"/>
  <c r="J409" i="1"/>
  <c r="O409" i="1"/>
  <c r="Q409" i="1" s="1"/>
  <c r="S409" i="1" l="1"/>
  <c r="L410" i="1"/>
  <c r="M410" i="1" l="1"/>
  <c r="R410" i="1"/>
  <c r="N410" i="1" l="1"/>
  <c r="C413" i="6" s="1"/>
  <c r="J410" i="1"/>
  <c r="O410" i="1"/>
  <c r="Q410" i="1" s="1"/>
  <c r="S410" i="1" l="1"/>
  <c r="L411" i="1"/>
  <c r="R411" i="1" l="1"/>
  <c r="M411" i="1"/>
  <c r="N411" i="1" l="1"/>
  <c r="C414" i="6" s="1"/>
  <c r="J411" i="1"/>
  <c r="O411" i="1" l="1"/>
  <c r="Q411" i="1" s="1"/>
  <c r="S411" i="1" s="1"/>
  <c r="L412" i="1"/>
  <c r="R412" i="1" l="1"/>
  <c r="M412" i="1"/>
  <c r="J412" i="1" l="1"/>
  <c r="N412" i="1"/>
  <c r="C415" i="6" s="1"/>
  <c r="O412" i="1" l="1"/>
  <c r="Q412" i="1" s="1"/>
  <c r="S412" i="1" l="1"/>
  <c r="L413" i="1"/>
  <c r="M413" i="1" l="1"/>
  <c r="R413" i="1"/>
  <c r="J413" i="1" l="1"/>
  <c r="N413" i="1"/>
  <c r="C416" i="6" s="1"/>
  <c r="O413" i="1" l="1"/>
  <c r="Q413" i="1" s="1"/>
  <c r="S413" i="1" s="1"/>
  <c r="L414" i="1"/>
  <c r="M414" i="1" l="1"/>
  <c r="R414" i="1"/>
  <c r="N414" i="1" l="1"/>
  <c r="C417" i="6" s="1"/>
  <c r="O414" i="1"/>
  <c r="Q414" i="1" s="1"/>
  <c r="J414" i="1"/>
  <c r="S414" i="1" l="1"/>
  <c r="L415" i="1"/>
  <c r="R415" i="1" l="1"/>
  <c r="M415" i="1"/>
  <c r="J415" i="1" l="1"/>
  <c r="N415" i="1"/>
  <c r="C418" i="6" s="1"/>
  <c r="O415" i="1" l="1"/>
  <c r="Q415" i="1" s="1"/>
  <c r="L416" i="1" s="1"/>
  <c r="R416" i="1" s="1"/>
  <c r="M416" i="1" l="1"/>
  <c r="N416" i="1" s="1"/>
  <c r="C419" i="6" s="1"/>
  <c r="S415" i="1"/>
  <c r="J416" i="1" l="1"/>
  <c r="O416" i="1"/>
  <c r="Q416" i="1" s="1"/>
  <c r="L417" i="1" s="1"/>
  <c r="M417" i="1" s="1"/>
  <c r="S416" i="1" l="1"/>
  <c r="R417" i="1"/>
  <c r="J417" i="1"/>
  <c r="N417" i="1"/>
  <c r="C420" i="6" s="1"/>
  <c r="O417" i="1" l="1"/>
  <c r="Q417" i="1" s="1"/>
  <c r="S417" i="1" l="1"/>
  <c r="L418" i="1"/>
  <c r="R418" i="1" l="1"/>
  <c r="M418" i="1"/>
  <c r="J418" i="1" l="1"/>
  <c r="N418" i="1"/>
  <c r="C421" i="6" s="1"/>
  <c r="O418" i="1" l="1"/>
  <c r="Q418" i="1" s="1"/>
  <c r="L419" i="1" l="1"/>
  <c r="S418" i="1"/>
  <c r="M419" i="1" l="1"/>
  <c r="R419" i="1"/>
  <c r="N419" i="1" l="1"/>
  <c r="C422" i="6" s="1"/>
  <c r="J419" i="1"/>
  <c r="O419" i="1"/>
  <c r="Q419" i="1" s="1"/>
  <c r="S419" i="1" l="1"/>
  <c r="L420" i="1"/>
  <c r="M420" i="1" l="1"/>
  <c r="R420" i="1"/>
  <c r="N420" i="1" l="1"/>
  <c r="C423" i="6" s="1"/>
  <c r="J420" i="1"/>
  <c r="O420" i="1" l="1"/>
  <c r="Q420" i="1" s="1"/>
  <c r="L421" i="1" l="1"/>
  <c r="S420" i="1"/>
  <c r="R421" i="1" l="1"/>
  <c r="M421" i="1"/>
  <c r="J421" i="1" l="1"/>
  <c r="N421" i="1"/>
  <c r="C424" i="6" s="1"/>
  <c r="O421" i="1" l="1"/>
  <c r="Q421" i="1" s="1"/>
  <c r="S421" i="1" l="1"/>
  <c r="L422" i="1"/>
  <c r="R422" i="1" l="1"/>
  <c r="M422" i="1"/>
  <c r="N422" i="1" l="1"/>
  <c r="C425" i="6" s="1"/>
  <c r="O422" i="1"/>
  <c r="Q422" i="1" s="1"/>
  <c r="J422" i="1"/>
  <c r="S422" i="1" l="1"/>
  <c r="L423" i="1"/>
  <c r="R423" i="1" l="1"/>
  <c r="M423" i="1"/>
  <c r="J423" i="1" l="1"/>
  <c r="N423" i="1"/>
  <c r="C426" i="6" s="1"/>
  <c r="O423" i="1" l="1"/>
  <c r="Q423" i="1" s="1"/>
  <c r="L424" i="1" s="1"/>
  <c r="R424" i="1" s="1"/>
  <c r="S423" i="1" l="1"/>
  <c r="M424" i="1"/>
  <c r="N424" i="1" s="1"/>
  <c r="C427" i="6" s="1"/>
  <c r="O424" i="1" l="1"/>
  <c r="Q424" i="1" s="1"/>
  <c r="J424" i="1"/>
  <c r="L425" i="1" l="1"/>
  <c r="S424" i="1"/>
  <c r="R425" i="1" l="1"/>
  <c r="M425" i="1"/>
  <c r="N425" i="1" l="1"/>
  <c r="C428" i="6" s="1"/>
  <c r="O425" i="1"/>
  <c r="Q425" i="1" s="1"/>
  <c r="J425" i="1"/>
  <c r="L426" i="1" l="1"/>
  <c r="S425" i="1"/>
  <c r="M426" i="1" l="1"/>
  <c r="R426" i="1"/>
  <c r="N426" i="1" l="1"/>
  <c r="C429" i="6" s="1"/>
  <c r="J426" i="1"/>
  <c r="O426" i="1"/>
  <c r="Q426" i="1" s="1"/>
  <c r="L427" i="1" s="1"/>
  <c r="M427" i="1" l="1"/>
  <c r="R427" i="1"/>
  <c r="S426" i="1"/>
  <c r="J427" i="1" l="1"/>
  <c r="N427" i="1"/>
  <c r="C430" i="6" s="1"/>
  <c r="O427" i="1" l="1"/>
  <c r="Q427" i="1" s="1"/>
  <c r="L428" i="1" l="1"/>
  <c r="S427" i="1"/>
  <c r="M428" i="1" l="1"/>
  <c r="R428" i="1"/>
  <c r="N428" i="1" l="1"/>
  <c r="C431" i="6" s="1"/>
  <c r="J428" i="1"/>
  <c r="O428" i="1" l="1"/>
  <c r="Q428" i="1" s="1"/>
  <c r="L429" i="1" l="1"/>
  <c r="S428" i="1"/>
  <c r="R429" i="1" l="1"/>
  <c r="M429" i="1"/>
  <c r="N429" i="1" l="1"/>
  <c r="C432" i="6" s="1"/>
  <c r="J429" i="1"/>
  <c r="O429" i="1" l="1"/>
  <c r="Q429" i="1" s="1"/>
  <c r="L430" i="1" s="1"/>
  <c r="R430" i="1" s="1"/>
  <c r="M430" i="1" l="1"/>
  <c r="N430" i="1" s="1"/>
  <c r="C433" i="6" s="1"/>
  <c r="S429" i="1"/>
  <c r="J430" i="1" l="1"/>
  <c r="O430" i="1"/>
  <c r="Q430" i="1" s="1"/>
  <c r="L431" i="1" s="1"/>
  <c r="M431" i="1" s="1"/>
  <c r="S430" i="1" l="1"/>
  <c r="R431" i="1"/>
  <c r="J431" i="1"/>
  <c r="N431" i="1"/>
  <c r="C434" i="6" s="1"/>
  <c r="O431" i="1" l="1"/>
  <c r="Q431" i="1" s="1"/>
  <c r="L432" i="1" l="1"/>
  <c r="S431" i="1"/>
  <c r="M432" i="1" l="1"/>
  <c r="R432" i="1"/>
  <c r="N432" i="1" l="1"/>
  <c r="C435" i="6" s="1"/>
  <c r="J432" i="1"/>
  <c r="O432" i="1"/>
  <c r="Q432" i="1" s="1"/>
  <c r="L433" i="1" s="1"/>
  <c r="R433" i="1" l="1"/>
  <c r="M433" i="1"/>
  <c r="S432" i="1"/>
  <c r="N433" i="1" l="1"/>
  <c r="C436" i="6" s="1"/>
  <c r="J433" i="1"/>
  <c r="O433" i="1"/>
  <c r="Q433" i="1" s="1"/>
  <c r="L434" i="1" s="1"/>
  <c r="S433" i="1" l="1"/>
  <c r="M434" i="1"/>
  <c r="R434" i="1"/>
  <c r="N434" i="1" l="1"/>
  <c r="C437" i="6" s="1"/>
  <c r="J434" i="1"/>
  <c r="O434" i="1"/>
  <c r="Q434" i="1" s="1"/>
  <c r="L435" i="1" s="1"/>
  <c r="S434" i="1" l="1"/>
  <c r="R435" i="1"/>
  <c r="M435" i="1"/>
  <c r="J435" i="1" l="1"/>
  <c r="N435" i="1"/>
  <c r="C438" i="6" s="1"/>
  <c r="O435" i="1" l="1"/>
  <c r="Q435" i="1" s="1"/>
  <c r="L436" i="1" s="1"/>
  <c r="R436" i="1" s="1"/>
  <c r="S435" i="1"/>
  <c r="M436" i="1" l="1"/>
  <c r="N436" i="1" s="1"/>
  <c r="C439" i="6" s="1"/>
  <c r="O436" i="1" l="1"/>
  <c r="Q436" i="1" s="1"/>
  <c r="L437" i="1" s="1"/>
  <c r="M437" i="1" s="1"/>
  <c r="J436" i="1"/>
  <c r="S436" i="1"/>
  <c r="R437" i="1" l="1"/>
  <c r="N437" i="1"/>
  <c r="C440" i="6" s="1"/>
  <c r="J437" i="1"/>
  <c r="O437" i="1"/>
  <c r="Q437" i="1" s="1"/>
  <c r="L438" i="1" l="1"/>
  <c r="S437" i="1"/>
  <c r="R438" i="1" l="1"/>
  <c r="M438" i="1"/>
  <c r="N438" i="1" l="1"/>
  <c r="C441" i="6" s="1"/>
  <c r="J438" i="1"/>
  <c r="O438" i="1" l="1"/>
  <c r="Q438" i="1" s="1"/>
  <c r="L439" i="1" l="1"/>
  <c r="S438" i="1"/>
  <c r="R439" i="1" l="1"/>
  <c r="M439" i="1"/>
  <c r="J439" i="1" l="1"/>
  <c r="N439" i="1"/>
  <c r="C442" i="6" s="1"/>
  <c r="O439" i="1" l="1"/>
  <c r="Q439" i="1" s="1"/>
  <c r="S439" i="1" l="1"/>
  <c r="L440" i="1"/>
  <c r="M440" i="1" l="1"/>
  <c r="R440" i="1"/>
  <c r="N440" i="1" l="1"/>
  <c r="C443" i="6" s="1"/>
  <c r="J440" i="1"/>
  <c r="O440" i="1" l="1"/>
  <c r="Q440" i="1" s="1"/>
  <c r="L441" i="1" l="1"/>
  <c r="S440" i="1"/>
  <c r="M441" i="1" l="1"/>
  <c r="R441" i="1"/>
  <c r="N441" i="1" l="1"/>
  <c r="C444" i="6" s="1"/>
  <c r="J441" i="1"/>
  <c r="O441" i="1"/>
  <c r="Q441" i="1" s="1"/>
  <c r="L442" i="1" s="1"/>
  <c r="M442" i="1" l="1"/>
  <c r="R442" i="1"/>
  <c r="S441" i="1"/>
  <c r="J442" i="1" l="1"/>
  <c r="N442" i="1"/>
  <c r="C445" i="6" s="1"/>
  <c r="O442" i="1" l="1"/>
  <c r="Q442" i="1" s="1"/>
  <c r="L443" i="1" l="1"/>
  <c r="S442" i="1"/>
  <c r="R443" i="1" l="1"/>
  <c r="M443" i="1"/>
  <c r="J443" i="1" l="1"/>
  <c r="N443" i="1"/>
  <c r="C446" i="6" s="1"/>
  <c r="O443" i="1" l="1"/>
  <c r="Q443" i="1" s="1"/>
  <c r="L444" i="1" l="1"/>
  <c r="S443" i="1"/>
  <c r="R444" i="1" l="1"/>
  <c r="M444" i="1"/>
  <c r="J444" i="1" l="1"/>
  <c r="N444" i="1"/>
  <c r="C447" i="6" s="1"/>
  <c r="O444" i="1" l="1"/>
  <c r="Q444" i="1" s="1"/>
  <c r="L445" i="1" l="1"/>
  <c r="S444" i="1"/>
  <c r="M445" i="1" l="1"/>
  <c r="R445" i="1"/>
  <c r="N445" i="1" l="1"/>
  <c r="C448" i="6" s="1"/>
  <c r="J445" i="1"/>
  <c r="O445" i="1"/>
  <c r="Q445" i="1" s="1"/>
  <c r="L446" i="1" s="1"/>
  <c r="R446" i="1" l="1"/>
  <c r="M446" i="1"/>
  <c r="S445" i="1"/>
  <c r="N446" i="1" l="1"/>
  <c r="C449" i="6" s="1"/>
  <c r="O446" i="1"/>
  <c r="Q446" i="1" s="1"/>
  <c r="L447" i="1" s="1"/>
  <c r="J446" i="1"/>
  <c r="S446" i="1" l="1"/>
  <c r="R447" i="1"/>
  <c r="M447" i="1"/>
  <c r="J447" i="1" l="1"/>
  <c r="N447" i="1"/>
  <c r="C450" i="6" s="1"/>
  <c r="O447" i="1" l="1"/>
  <c r="Q447" i="1" s="1"/>
  <c r="L448" i="1" l="1"/>
  <c r="S447" i="1"/>
  <c r="R448" i="1" l="1"/>
  <c r="M448" i="1"/>
  <c r="J448" i="1" l="1"/>
  <c r="N448" i="1"/>
  <c r="C451" i="6" s="1"/>
  <c r="O448" i="1" l="1"/>
  <c r="Q448" i="1" s="1"/>
  <c r="L449" i="1" l="1"/>
  <c r="S448" i="1"/>
  <c r="M449" i="1" l="1"/>
  <c r="R449" i="1"/>
  <c r="J449" i="1" l="1"/>
  <c r="N449" i="1"/>
  <c r="C452" i="6" s="1"/>
  <c r="O449" i="1"/>
  <c r="Q449" i="1" s="1"/>
  <c r="L450" i="1" s="1"/>
  <c r="R450" i="1" l="1"/>
  <c r="M450" i="1"/>
  <c r="S449" i="1"/>
  <c r="J450" i="1" l="1"/>
  <c r="N450" i="1"/>
  <c r="C453" i="6" s="1"/>
  <c r="O450" i="1" l="1"/>
  <c r="Q450" i="1" s="1"/>
  <c r="L451" i="1" l="1"/>
  <c r="S450" i="1"/>
  <c r="R451" i="1" l="1"/>
  <c r="M451" i="1"/>
  <c r="N451" i="1" l="1"/>
  <c r="C454" i="6" s="1"/>
  <c r="J451" i="1"/>
  <c r="O451" i="1" l="1"/>
  <c r="Q451" i="1" s="1"/>
  <c r="L452" i="1" l="1"/>
  <c r="S451" i="1"/>
  <c r="R452" i="1" l="1"/>
  <c r="M452" i="1"/>
  <c r="N452" i="1" l="1"/>
  <c r="C455" i="6" s="1"/>
  <c r="J452" i="1"/>
  <c r="O452" i="1" l="1"/>
  <c r="Q452" i="1" s="1"/>
  <c r="L453" i="1" s="1"/>
  <c r="R453" i="1" s="1"/>
  <c r="M453" i="1" l="1"/>
  <c r="N453" i="1" s="1"/>
  <c r="C456" i="6" s="1"/>
  <c r="S452" i="1"/>
  <c r="J453" i="1" l="1"/>
  <c r="O453" i="1"/>
  <c r="Q453" i="1" s="1"/>
  <c r="L454" i="1" l="1"/>
  <c r="S453" i="1"/>
  <c r="M454" i="1" l="1"/>
  <c r="R454" i="1"/>
  <c r="N454" i="1" l="1"/>
  <c r="C457" i="6" s="1"/>
  <c r="J454" i="1"/>
  <c r="O454" i="1"/>
  <c r="Q454" i="1" s="1"/>
  <c r="L455" i="1" s="1"/>
  <c r="M455" i="1" l="1"/>
  <c r="R455" i="1"/>
  <c r="S454" i="1"/>
  <c r="J455" i="1" l="1"/>
  <c r="N455" i="1"/>
  <c r="C458" i="6" s="1"/>
  <c r="O455" i="1" l="1"/>
  <c r="Q455" i="1" s="1"/>
  <c r="L456" i="1" l="1"/>
  <c r="S455" i="1"/>
  <c r="R456" i="1" l="1"/>
  <c r="M456" i="1"/>
  <c r="J456" i="1" l="1"/>
  <c r="N456" i="1"/>
  <c r="C459" i="6" s="1"/>
  <c r="O456" i="1" l="1"/>
  <c r="Q456" i="1" s="1"/>
  <c r="L457" i="1" l="1"/>
  <c r="S456" i="1"/>
  <c r="R457" i="1" l="1"/>
  <c r="M457" i="1"/>
  <c r="N457" i="1" l="1"/>
  <c r="C460" i="6" s="1"/>
  <c r="J457" i="1"/>
  <c r="O457" i="1" l="1"/>
  <c r="Q457" i="1" s="1"/>
  <c r="L458" i="1" l="1"/>
  <c r="S457" i="1"/>
  <c r="R458" i="1" l="1"/>
  <c r="M458" i="1"/>
  <c r="J458" i="1" l="1"/>
  <c r="N458" i="1"/>
  <c r="C461" i="6" s="1"/>
  <c r="O458" i="1" l="1"/>
  <c r="Q458" i="1" s="1"/>
  <c r="L459" i="1" l="1"/>
  <c r="S458" i="1"/>
  <c r="M459" i="1" l="1"/>
  <c r="R459" i="1"/>
  <c r="J459" i="1" l="1"/>
  <c r="N459" i="1"/>
  <c r="C462" i="6" s="1"/>
  <c r="O459" i="1" l="1"/>
  <c r="Q459" i="1" s="1"/>
  <c r="L460" i="1" s="1"/>
  <c r="R460" i="1" s="1"/>
  <c r="M460" i="1" l="1"/>
  <c r="J460" i="1" s="1"/>
  <c r="S459" i="1"/>
  <c r="N460" i="1" l="1"/>
  <c r="C463" i="6" s="1"/>
  <c r="O460" i="1" l="1"/>
  <c r="Q460" i="1" s="1"/>
  <c r="L461" i="1" l="1"/>
  <c r="S460" i="1"/>
  <c r="M461" i="1" l="1"/>
  <c r="R461" i="1"/>
  <c r="J461" i="1" l="1"/>
  <c r="N461" i="1"/>
  <c r="C464" i="6" s="1"/>
  <c r="O461" i="1" l="1"/>
  <c r="Q461" i="1" s="1"/>
  <c r="L462" i="1" l="1"/>
  <c r="S461" i="1"/>
  <c r="R462" i="1" l="1"/>
  <c r="M462" i="1"/>
  <c r="J462" i="1" l="1"/>
  <c r="N462" i="1"/>
  <c r="C465" i="6" s="1"/>
  <c r="O462" i="1" l="1"/>
  <c r="Q462" i="1" s="1"/>
  <c r="L463" i="1" l="1"/>
  <c r="S462" i="1"/>
  <c r="R463" i="1" l="1"/>
  <c r="M463" i="1"/>
  <c r="N463" i="1" l="1"/>
  <c r="C466" i="6" s="1"/>
  <c r="J463" i="1"/>
  <c r="O463" i="1" l="1"/>
  <c r="Q463" i="1" s="1"/>
  <c r="L464" i="1" l="1"/>
  <c r="S463" i="1"/>
  <c r="R464" i="1" l="1"/>
  <c r="M464" i="1"/>
  <c r="J464" i="1" l="1"/>
  <c r="N464" i="1"/>
  <c r="C467" i="6" s="1"/>
  <c r="O464" i="1" l="1"/>
  <c r="Q464" i="1" s="1"/>
  <c r="L465" i="1" l="1"/>
  <c r="S464" i="1"/>
  <c r="M465" i="1" l="1"/>
  <c r="R465" i="1"/>
  <c r="N465" i="1" l="1"/>
  <c r="C468" i="6" s="1"/>
  <c r="J465" i="1"/>
  <c r="O465" i="1" l="1"/>
  <c r="Q465" i="1" s="1"/>
  <c r="L466" i="1" l="1"/>
  <c r="S465" i="1"/>
  <c r="M466" i="1" l="1"/>
  <c r="R466" i="1"/>
  <c r="N466" i="1" l="1"/>
  <c r="C469" i="6" s="1"/>
  <c r="J466" i="1"/>
  <c r="O466" i="1" l="1"/>
  <c r="Q466" i="1" s="1"/>
  <c r="L467" i="1" l="1"/>
  <c r="S466" i="1"/>
  <c r="R467" i="1" l="1"/>
  <c r="M467" i="1"/>
  <c r="J467" i="1" l="1"/>
  <c r="N467" i="1"/>
  <c r="C470" i="6" s="1"/>
  <c r="O467" i="1" l="1"/>
  <c r="Q467" i="1" s="1"/>
  <c r="L468" i="1" l="1"/>
  <c r="S467" i="1"/>
  <c r="R468" i="1" l="1"/>
  <c r="M468" i="1"/>
  <c r="N468" i="1" l="1"/>
  <c r="C471" i="6" s="1"/>
  <c r="J468" i="1"/>
  <c r="O468" i="1"/>
  <c r="Q468" i="1" s="1"/>
  <c r="L469" i="1" s="1"/>
  <c r="M469" i="1" l="1"/>
  <c r="R469" i="1"/>
  <c r="S468" i="1"/>
  <c r="N469" i="1" l="1"/>
  <c r="C472" i="6" s="1"/>
  <c r="J469" i="1"/>
  <c r="O469" i="1" l="1"/>
  <c r="Q469" i="1" s="1"/>
  <c r="L470" i="1" l="1"/>
  <c r="S469" i="1"/>
  <c r="R470" i="1" l="1"/>
  <c r="M470" i="1"/>
  <c r="N470" i="1" l="1"/>
  <c r="C473" i="6" s="1"/>
  <c r="J470" i="1"/>
  <c r="O470" i="1"/>
  <c r="Q470" i="1" s="1"/>
  <c r="L471" i="1" s="1"/>
  <c r="R471" i="1" l="1"/>
  <c r="M471" i="1"/>
  <c r="S470" i="1"/>
  <c r="N471" i="1" l="1"/>
  <c r="C474" i="6" s="1"/>
  <c r="J471" i="1"/>
  <c r="O471" i="1" l="1"/>
  <c r="Q471" i="1" s="1"/>
  <c r="L472" i="1" l="1"/>
  <c r="S471" i="1"/>
  <c r="M472" i="1" l="1"/>
  <c r="R472" i="1"/>
  <c r="J472" i="1" l="1"/>
  <c r="N472" i="1"/>
  <c r="C475" i="6" s="1"/>
  <c r="O472" i="1" l="1"/>
  <c r="Q472" i="1" s="1"/>
  <c r="L473" i="1" l="1"/>
  <c r="S472" i="1"/>
  <c r="R473" i="1" l="1"/>
  <c r="M473" i="1"/>
  <c r="N473" i="1" l="1"/>
  <c r="C476" i="6" s="1"/>
  <c r="J473" i="1"/>
  <c r="O473" i="1"/>
  <c r="Q473" i="1" s="1"/>
  <c r="L474" i="1" s="1"/>
  <c r="M474" i="1" l="1"/>
  <c r="R474" i="1"/>
  <c r="S473" i="1"/>
  <c r="J474" i="1" l="1"/>
  <c r="N474" i="1"/>
  <c r="C477" i="6" s="1"/>
  <c r="O474" i="1" l="1"/>
  <c r="Q474" i="1" s="1"/>
  <c r="L475" i="1" l="1"/>
  <c r="S474" i="1"/>
  <c r="R475" i="1" l="1"/>
  <c r="M475" i="1"/>
  <c r="N475" i="1" l="1"/>
  <c r="C478" i="6" s="1"/>
  <c r="J475" i="1"/>
  <c r="O475" i="1"/>
  <c r="Q475" i="1" s="1"/>
  <c r="L476" i="1" s="1"/>
  <c r="M476" i="1" l="1"/>
  <c r="R476" i="1"/>
  <c r="S475" i="1"/>
  <c r="N476" i="1" l="1"/>
  <c r="C479" i="6" s="1"/>
  <c r="J476" i="1"/>
  <c r="O476" i="1" l="1"/>
  <c r="Q476" i="1" s="1"/>
  <c r="L477" i="1" l="1"/>
  <c r="S476" i="1"/>
  <c r="R477" i="1" l="1"/>
  <c r="M477" i="1"/>
  <c r="N477" i="1" l="1"/>
  <c r="C480" i="6" s="1"/>
  <c r="J477" i="1"/>
  <c r="O477" i="1"/>
  <c r="Q477" i="1" s="1"/>
  <c r="L478" i="1" s="1"/>
  <c r="M478" i="1" l="1"/>
  <c r="R478" i="1"/>
  <c r="S477" i="1"/>
  <c r="J478" i="1" l="1"/>
  <c r="N478" i="1"/>
  <c r="C481" i="6" s="1"/>
  <c r="O478" i="1" l="1"/>
  <c r="Q478" i="1" s="1"/>
  <c r="L479" i="1" s="1"/>
  <c r="R479" i="1" s="1"/>
  <c r="M479" i="1" l="1"/>
  <c r="J479" i="1" s="1"/>
  <c r="S478" i="1"/>
  <c r="N479" i="1" l="1"/>
  <c r="C482" i="6" s="1"/>
  <c r="O479" i="1" l="1"/>
  <c r="Q479" i="1" s="1"/>
  <c r="S479" i="1" s="1"/>
  <c r="L480" i="1"/>
  <c r="R480" i="1" l="1"/>
  <c r="M480" i="1"/>
  <c r="N480" i="1" l="1"/>
  <c r="C483" i="6" s="1"/>
  <c r="J480" i="1"/>
  <c r="O480" i="1"/>
  <c r="Q480" i="1" s="1"/>
  <c r="L481" i="1" s="1"/>
  <c r="R481" i="1" l="1"/>
  <c r="M481" i="1"/>
  <c r="S480" i="1"/>
  <c r="J481" i="1" l="1"/>
  <c r="N481" i="1"/>
  <c r="C484" i="6" s="1"/>
  <c r="O481" i="1" l="1"/>
  <c r="Q481" i="1" s="1"/>
  <c r="L482" i="1" l="1"/>
  <c r="S481" i="1"/>
  <c r="M482" i="1" l="1"/>
  <c r="R482" i="1"/>
  <c r="N482" i="1" l="1"/>
  <c r="C485" i="6" s="1"/>
  <c r="J482" i="1"/>
  <c r="O482" i="1" l="1"/>
  <c r="Q482" i="1" s="1"/>
  <c r="L483" i="1" l="1"/>
  <c r="S482" i="1"/>
  <c r="M483" i="1" l="1"/>
  <c r="R483" i="1"/>
  <c r="J483" i="1" l="1"/>
  <c r="N483" i="1"/>
  <c r="C486" i="6" s="1"/>
  <c r="O483" i="1" l="1"/>
  <c r="Q483" i="1" s="1"/>
  <c r="L484" i="1" s="1"/>
  <c r="R484" i="1" s="1"/>
  <c r="M484" i="1" l="1"/>
  <c r="N484" i="1" s="1"/>
  <c r="C487" i="6" s="1"/>
  <c r="S483" i="1"/>
  <c r="J484" i="1" l="1"/>
  <c r="O484" i="1"/>
  <c r="Q484" i="1" s="1"/>
  <c r="L485" i="1" s="1"/>
  <c r="M485" i="1" s="1"/>
  <c r="S484" i="1" l="1"/>
  <c r="R485" i="1"/>
  <c r="N485" i="1"/>
  <c r="C488" i="6" s="1"/>
  <c r="J485" i="1"/>
  <c r="O485" i="1" l="1"/>
  <c r="Q485" i="1" s="1"/>
  <c r="L486" i="1" s="1"/>
  <c r="R486" i="1" s="1"/>
  <c r="M486" i="1" l="1"/>
  <c r="J486" i="1" s="1"/>
  <c r="S485" i="1"/>
  <c r="N486" i="1" l="1"/>
  <c r="C489" i="6" s="1"/>
  <c r="O486" i="1" l="1"/>
  <c r="Q486" i="1" s="1"/>
  <c r="S486" i="1" s="1"/>
  <c r="L487" i="1"/>
  <c r="R487" i="1" l="1"/>
  <c r="M487" i="1"/>
  <c r="N487" i="1" l="1"/>
  <c r="C490" i="6" s="1"/>
  <c r="J487" i="1"/>
  <c r="O487" i="1" l="1"/>
  <c r="Q487" i="1" s="1"/>
  <c r="L488" i="1" l="1"/>
  <c r="S487" i="1"/>
  <c r="R488" i="1" l="1"/>
  <c r="M488" i="1"/>
  <c r="J488" i="1" l="1"/>
  <c r="N488" i="1"/>
  <c r="C491" i="6" s="1"/>
  <c r="O488" i="1" l="1"/>
  <c r="Q488" i="1" s="1"/>
  <c r="L489" i="1" l="1"/>
  <c r="S488" i="1"/>
  <c r="R489" i="1" l="1"/>
  <c r="M489" i="1"/>
  <c r="J489" i="1" l="1"/>
  <c r="N489" i="1"/>
  <c r="C492" i="6" s="1"/>
  <c r="O489" i="1" l="1"/>
  <c r="Q489" i="1" s="1"/>
  <c r="L490" i="1" l="1"/>
  <c r="S489" i="1"/>
  <c r="R490" i="1" l="1"/>
  <c r="M490" i="1"/>
  <c r="N490" i="1" l="1"/>
  <c r="C493" i="6" s="1"/>
  <c r="J490" i="1"/>
  <c r="O490" i="1"/>
  <c r="Q490" i="1" s="1"/>
  <c r="L491" i="1" s="1"/>
  <c r="R491" i="1" l="1"/>
  <c r="M491" i="1"/>
  <c r="S490" i="1"/>
  <c r="N491" i="1" l="1"/>
  <c r="C494" i="6" s="1"/>
  <c r="J491" i="1"/>
  <c r="O491" i="1" l="1"/>
  <c r="Q491" i="1" s="1"/>
  <c r="L492" i="1" l="1"/>
  <c r="S491" i="1"/>
  <c r="R492" i="1" l="1"/>
  <c r="M492" i="1"/>
  <c r="N492" i="1" l="1"/>
  <c r="C495" i="6" s="1"/>
  <c r="J492" i="1"/>
  <c r="O492" i="1" l="1"/>
  <c r="Q492" i="1" s="1"/>
  <c r="L493" i="1" l="1"/>
  <c r="S492" i="1"/>
  <c r="R493" i="1" l="1"/>
  <c r="M493" i="1"/>
  <c r="J493" i="1" l="1"/>
  <c r="N493" i="1"/>
  <c r="C496" i="6" s="1"/>
  <c r="O493" i="1" l="1"/>
  <c r="Q493" i="1" s="1"/>
  <c r="L494" i="1" l="1"/>
  <c r="S493" i="1"/>
  <c r="R494" i="1" l="1"/>
  <c r="M494" i="1"/>
  <c r="N494" i="1" l="1"/>
  <c r="C497" i="6" s="1"/>
  <c r="J494" i="1"/>
  <c r="O494" i="1"/>
  <c r="Q494" i="1" s="1"/>
  <c r="L495" i="1" s="1"/>
  <c r="M495" i="1" l="1"/>
  <c r="R495" i="1"/>
  <c r="S494" i="1"/>
  <c r="N495" i="1" l="1"/>
  <c r="C498" i="6" s="1"/>
  <c r="J495" i="1"/>
  <c r="O495" i="1" l="1"/>
  <c r="Q495" i="1" s="1"/>
  <c r="L496" i="1" l="1"/>
  <c r="S495" i="1"/>
  <c r="M496" i="1" l="1"/>
  <c r="R496" i="1"/>
  <c r="J496" i="1" l="1"/>
  <c r="N496" i="1"/>
  <c r="C499" i="6" s="1"/>
  <c r="O496" i="1" l="1"/>
  <c r="Q496" i="1" s="1"/>
  <c r="L497" i="1" l="1"/>
  <c r="S496" i="1"/>
  <c r="R497" i="1" l="1"/>
  <c r="M497" i="1"/>
  <c r="N497" i="1" l="1"/>
  <c r="C500" i="6" s="1"/>
  <c r="J497" i="1"/>
  <c r="O497" i="1" l="1"/>
  <c r="Q497" i="1" s="1"/>
  <c r="L498" i="1" l="1"/>
  <c r="S497" i="1"/>
  <c r="R498" i="1" l="1"/>
  <c r="M498" i="1"/>
  <c r="J498" i="1" l="1"/>
  <c r="N498" i="1"/>
  <c r="C501" i="6" s="1"/>
  <c r="O498" i="1" l="1"/>
  <c r="Q498" i="1" s="1"/>
  <c r="L499" i="1" l="1"/>
  <c r="S498" i="1"/>
  <c r="R499" i="1" l="1"/>
  <c r="M499" i="1"/>
  <c r="N499" i="1" l="1"/>
  <c r="C502" i="6" s="1"/>
  <c r="J499" i="1"/>
  <c r="O499" i="1"/>
  <c r="Q499" i="1" s="1"/>
  <c r="L500" i="1" s="1"/>
  <c r="R500" i="1" l="1"/>
  <c r="M500" i="1"/>
  <c r="S499" i="1"/>
  <c r="N500" i="1" l="1"/>
  <c r="C503" i="6" s="1"/>
  <c r="J500" i="1"/>
  <c r="O500" i="1"/>
  <c r="Q500" i="1" s="1"/>
  <c r="L501" i="1" s="1"/>
  <c r="R501" i="1" l="1"/>
  <c r="M501" i="1"/>
  <c r="S500" i="1"/>
  <c r="J501" i="1" l="1"/>
  <c r="N501" i="1"/>
  <c r="C504" i="6" s="1"/>
  <c r="O501" i="1" l="1"/>
  <c r="Q501" i="1" s="1"/>
  <c r="L502" i="1" l="1"/>
  <c r="S501" i="1"/>
  <c r="R502" i="1" l="1"/>
  <c r="M502" i="1"/>
  <c r="J502" i="1" l="1"/>
  <c r="N502" i="1"/>
  <c r="C505" i="6" s="1"/>
  <c r="O502" i="1" l="1"/>
  <c r="Q502" i="1" s="1"/>
  <c r="L503" i="1" l="1"/>
  <c r="S502" i="1"/>
  <c r="R503" i="1" l="1"/>
  <c r="M503" i="1"/>
  <c r="J503" i="1" l="1"/>
  <c r="N503" i="1"/>
  <c r="C506" i="6" s="1"/>
  <c r="O503" i="1" l="1"/>
  <c r="Q503" i="1" s="1"/>
  <c r="L504" i="1" l="1"/>
  <c r="S503" i="1"/>
  <c r="R504" i="1" l="1"/>
  <c r="M504" i="1"/>
  <c r="J504" i="1" l="1"/>
  <c r="N504" i="1"/>
  <c r="C507" i="6" s="1"/>
  <c r="O504" i="1" l="1"/>
  <c r="Q504" i="1" s="1"/>
  <c r="L505" i="1" l="1"/>
  <c r="S504" i="1"/>
  <c r="M505" i="1" l="1"/>
  <c r="R505" i="1"/>
  <c r="J505" i="1" l="1"/>
  <c r="N505" i="1"/>
  <c r="C508" i="6" s="1"/>
  <c r="O505" i="1" l="1"/>
  <c r="Q505" i="1" s="1"/>
  <c r="L506" i="1" l="1"/>
  <c r="S505" i="1"/>
  <c r="R506" i="1" l="1"/>
  <c r="M506" i="1"/>
  <c r="N506" i="1" l="1"/>
  <c r="C509" i="6" s="1"/>
  <c r="J506" i="1"/>
  <c r="O506" i="1"/>
  <c r="Q506" i="1" s="1"/>
  <c r="L507" i="1" s="1"/>
  <c r="M507" i="1" l="1"/>
  <c r="R507" i="1"/>
  <c r="S506" i="1"/>
  <c r="N507" i="1" l="1"/>
  <c r="C510" i="6" s="1"/>
  <c r="J507" i="1"/>
  <c r="O507" i="1" l="1"/>
  <c r="Q507" i="1" s="1"/>
  <c r="L508" i="1" l="1"/>
  <c r="S507" i="1"/>
  <c r="R508" i="1" l="1"/>
  <c r="M508" i="1"/>
  <c r="J508" i="1" l="1"/>
  <c r="N508" i="1"/>
  <c r="C511" i="6" s="1"/>
  <c r="O508" i="1" l="1"/>
  <c r="Q508" i="1" s="1"/>
  <c r="L509" i="1" l="1"/>
  <c r="S508" i="1"/>
  <c r="R509" i="1" l="1"/>
  <c r="M509" i="1"/>
  <c r="N509" i="1" l="1"/>
  <c r="C512" i="6" s="1"/>
  <c r="J509" i="1"/>
  <c r="O509" i="1" l="1"/>
  <c r="Q509" i="1" s="1"/>
  <c r="L510" i="1" s="1"/>
  <c r="R510" i="1" s="1"/>
  <c r="M510" i="1" l="1"/>
  <c r="J510" i="1" s="1"/>
  <c r="S509" i="1"/>
  <c r="N510" i="1" l="1"/>
  <c r="C513" i="6" s="1"/>
  <c r="O510" i="1" l="1"/>
  <c r="Q510" i="1" s="1"/>
  <c r="L511" i="1" l="1"/>
  <c r="S510" i="1"/>
  <c r="R511" i="1" l="1"/>
  <c r="M511" i="1"/>
  <c r="N511" i="1" l="1"/>
  <c r="C514" i="6" s="1"/>
  <c r="J511" i="1"/>
  <c r="O511" i="1"/>
  <c r="Q511" i="1" s="1"/>
  <c r="L512" i="1" l="1"/>
  <c r="S511" i="1"/>
  <c r="M512" i="1" l="1"/>
  <c r="R512" i="1"/>
  <c r="N512" i="1" l="1"/>
  <c r="C515" i="6" s="1"/>
  <c r="J512" i="1"/>
  <c r="O512" i="1" l="1"/>
  <c r="Q512" i="1" s="1"/>
  <c r="L513" i="1" l="1"/>
  <c r="S512" i="1"/>
  <c r="M513" i="1" l="1"/>
  <c r="R513" i="1"/>
  <c r="J513" i="1" l="1"/>
  <c r="N513" i="1"/>
  <c r="C516" i="6" s="1"/>
  <c r="O513" i="1" l="1"/>
  <c r="Q513" i="1" s="1"/>
  <c r="S513" i="1" l="1"/>
  <c r="L514" i="1"/>
  <c r="R514" i="1" l="1"/>
  <c r="M514" i="1"/>
  <c r="N514" i="1" l="1"/>
  <c r="C517" i="6" s="1"/>
  <c r="J514" i="1"/>
  <c r="O514" i="1"/>
  <c r="Q514" i="1" s="1"/>
  <c r="L515" i="1" l="1"/>
  <c r="S514" i="1"/>
  <c r="M515" i="1" l="1"/>
  <c r="R515" i="1"/>
  <c r="N515" i="1" l="1"/>
  <c r="C518" i="6" s="1"/>
  <c r="J515" i="1"/>
  <c r="O515" i="1"/>
  <c r="Q515" i="1" s="1"/>
  <c r="S515" i="1" l="1"/>
  <c r="L516" i="1"/>
  <c r="M516" i="1" l="1"/>
  <c r="R516" i="1"/>
  <c r="N516" i="1" l="1"/>
  <c r="C519" i="6" s="1"/>
  <c r="J516" i="1"/>
  <c r="O516" i="1" l="1"/>
  <c r="Q516" i="1" s="1"/>
  <c r="S516" i="1" l="1"/>
  <c r="L517" i="1"/>
  <c r="M517" i="1" l="1"/>
  <c r="R517" i="1"/>
  <c r="N517" i="1" l="1"/>
  <c r="C520" i="6" s="1"/>
  <c r="J517" i="1"/>
  <c r="O517" i="1" l="1"/>
  <c r="Q517" i="1" s="1"/>
  <c r="S517" i="1" l="1"/>
  <c r="L518" i="1"/>
  <c r="R518" i="1" l="1"/>
  <c r="M518" i="1"/>
  <c r="J518" i="1" l="1"/>
  <c r="N518" i="1"/>
  <c r="C521" i="6" s="1"/>
  <c r="O518" i="1" l="1"/>
  <c r="Q518" i="1" s="1"/>
  <c r="S518" i="1" l="1"/>
  <c r="L519" i="1"/>
  <c r="M519" i="1" l="1"/>
  <c r="R519" i="1"/>
  <c r="N519" i="1" l="1"/>
  <c r="C522" i="6" s="1"/>
  <c r="J519" i="1"/>
  <c r="O519" i="1" l="1"/>
  <c r="Q519" i="1" s="1"/>
  <c r="S519" i="1" l="1"/>
  <c r="L520" i="1"/>
  <c r="R520" i="1" l="1"/>
  <c r="M520" i="1"/>
  <c r="J520" i="1" l="1"/>
  <c r="N520" i="1"/>
  <c r="C523" i="6" s="1"/>
  <c r="O520" i="1" l="1"/>
  <c r="Q520" i="1" s="1"/>
  <c r="L521" i="1" l="1"/>
  <c r="S520" i="1"/>
  <c r="M521" i="1" l="1"/>
  <c r="R521" i="1"/>
  <c r="N521" i="1" l="1"/>
  <c r="C524" i="6" s="1"/>
  <c r="J521" i="1"/>
  <c r="O521" i="1" l="1"/>
  <c r="Q521" i="1" s="1"/>
  <c r="S521" i="1" l="1"/>
  <c r="L522" i="1"/>
  <c r="R522" i="1" l="1"/>
  <c r="M522" i="1"/>
  <c r="J522" i="1" l="1"/>
  <c r="N522" i="1"/>
  <c r="C525" i="6" s="1"/>
  <c r="O522" i="1" l="1"/>
  <c r="Q522" i="1" s="1"/>
  <c r="S522" i="1" l="1"/>
  <c r="L523" i="1"/>
  <c r="M523" i="1" l="1"/>
  <c r="R523" i="1"/>
  <c r="J523" i="1" l="1"/>
  <c r="N523" i="1"/>
  <c r="C526" i="6" s="1"/>
  <c r="O523" i="1" l="1"/>
  <c r="Q523" i="1" s="1"/>
  <c r="L524" i="1" l="1"/>
  <c r="S523" i="1"/>
  <c r="R524" i="1" l="1"/>
  <c r="M524" i="1"/>
  <c r="J524" i="1" l="1"/>
  <c r="N524" i="1"/>
  <c r="C527" i="6" s="1"/>
  <c r="O524" i="1" l="1"/>
  <c r="Q524" i="1" s="1"/>
  <c r="L525" i="1" l="1"/>
  <c r="S524" i="1"/>
  <c r="R525" i="1" l="1"/>
  <c r="M525" i="1"/>
  <c r="N525" i="1" l="1"/>
  <c r="C528" i="6" s="1"/>
  <c r="J525" i="1"/>
  <c r="O525" i="1" l="1"/>
  <c r="Q525" i="1" s="1"/>
  <c r="L526" i="1" l="1"/>
  <c r="S525" i="1"/>
  <c r="R526" i="1" l="1"/>
  <c r="M526" i="1"/>
  <c r="N526" i="1" l="1"/>
  <c r="C529" i="6" s="1"/>
  <c r="J526" i="1"/>
  <c r="O526" i="1"/>
  <c r="Q526" i="1" s="1"/>
  <c r="L527" i="1" s="1"/>
  <c r="M527" i="1" l="1"/>
  <c r="R527" i="1"/>
  <c r="S526" i="1"/>
  <c r="J527" i="1" l="1"/>
  <c r="N527" i="1"/>
  <c r="C530" i="6" s="1"/>
  <c r="O527" i="1" l="1"/>
  <c r="Q527" i="1" s="1"/>
  <c r="L528" i="1" s="1"/>
  <c r="M528" i="1" s="1"/>
  <c r="S527" i="1" l="1"/>
  <c r="R528" i="1"/>
  <c r="N528" i="1"/>
  <c r="C531" i="6" s="1"/>
  <c r="J528" i="1"/>
  <c r="O528" i="1" l="1"/>
  <c r="Q528" i="1" s="1"/>
  <c r="L529" i="1" s="1"/>
  <c r="R529" i="1" s="1"/>
  <c r="M529" i="1"/>
  <c r="S528" i="1" l="1"/>
  <c r="N529" i="1"/>
  <c r="C532" i="6" s="1"/>
  <c r="J529" i="1"/>
  <c r="O529" i="1" l="1"/>
  <c r="Q529" i="1" s="1"/>
  <c r="S529" i="1" l="1"/>
  <c r="L530" i="1"/>
  <c r="R530" i="1" l="1"/>
  <c r="M530" i="1"/>
  <c r="N530" i="1" l="1"/>
  <c r="C533" i="6" s="1"/>
  <c r="J530" i="1"/>
  <c r="O530" i="1"/>
  <c r="Q530" i="1" s="1"/>
  <c r="S530" i="1" l="1"/>
  <c r="L531" i="1"/>
  <c r="M531" i="1" l="1"/>
  <c r="R531" i="1"/>
  <c r="J531" i="1" l="1"/>
  <c r="N531" i="1"/>
  <c r="C534" i="6" s="1"/>
  <c r="O531" i="1" l="1"/>
  <c r="Q531" i="1" s="1"/>
  <c r="L532" i="1" l="1"/>
  <c r="S531" i="1"/>
  <c r="R532" i="1" l="1"/>
  <c r="M532" i="1"/>
  <c r="J532" i="1" l="1"/>
  <c r="N532" i="1"/>
  <c r="C535" i="6" s="1"/>
  <c r="O532" i="1" l="1"/>
  <c r="Q532" i="1" s="1"/>
  <c r="L533" i="1" s="1"/>
  <c r="R533" i="1" s="1"/>
  <c r="M533" i="1"/>
  <c r="S532" i="1" l="1"/>
  <c r="N533" i="1"/>
  <c r="C536" i="6" s="1"/>
  <c r="J533" i="1"/>
  <c r="O533" i="1"/>
  <c r="Q533" i="1" s="1"/>
  <c r="L534" i="1" l="1"/>
  <c r="S533" i="1"/>
  <c r="M534" i="1" l="1"/>
  <c r="R534" i="1"/>
  <c r="J534" i="1" l="1"/>
  <c r="N534" i="1"/>
  <c r="C537" i="6" s="1"/>
  <c r="O534" i="1" l="1"/>
  <c r="Q534" i="1" s="1"/>
  <c r="L535" i="1" l="1"/>
  <c r="S534" i="1"/>
  <c r="R535" i="1" l="1"/>
  <c r="M535" i="1"/>
  <c r="N535" i="1" l="1"/>
  <c r="C538" i="6" s="1"/>
  <c r="J535" i="1"/>
  <c r="O535" i="1" l="1"/>
  <c r="Q535" i="1" s="1"/>
  <c r="L536" i="1" l="1"/>
  <c r="S535" i="1"/>
  <c r="M536" i="1" l="1"/>
  <c r="R536" i="1"/>
  <c r="J536" i="1" l="1"/>
  <c r="N536" i="1"/>
  <c r="C539" i="6" s="1"/>
  <c r="O536" i="1" l="1"/>
  <c r="Q536" i="1" s="1"/>
  <c r="L537" i="1" l="1"/>
  <c r="S536" i="1"/>
  <c r="R537" i="1" l="1"/>
  <c r="M537" i="1"/>
  <c r="J537" i="1" l="1"/>
  <c r="N537" i="1"/>
  <c r="C540" i="6" s="1"/>
  <c r="O537" i="1" l="1"/>
  <c r="Q537" i="1" s="1"/>
  <c r="L538" i="1" l="1"/>
  <c r="S537" i="1"/>
  <c r="R538" i="1" l="1"/>
  <c r="M538" i="1"/>
  <c r="N538" i="1" l="1"/>
  <c r="C541" i="6" s="1"/>
  <c r="J538" i="1"/>
  <c r="O538" i="1"/>
  <c r="Q538" i="1" s="1"/>
  <c r="S538" i="1" l="1"/>
  <c r="L539" i="1"/>
  <c r="M539" i="1" l="1"/>
  <c r="R539" i="1"/>
  <c r="N539" i="1" l="1"/>
  <c r="C542" i="6" s="1"/>
  <c r="J539" i="1"/>
  <c r="O539" i="1"/>
  <c r="Q539" i="1" s="1"/>
  <c r="L540" i="1" s="1"/>
  <c r="R540" i="1" l="1"/>
  <c r="M540" i="1"/>
  <c r="S539" i="1"/>
  <c r="J540" i="1" l="1"/>
  <c r="N540" i="1"/>
  <c r="C543" i="6" s="1"/>
  <c r="O540" i="1" l="1"/>
  <c r="Q540" i="1" s="1"/>
  <c r="L541" i="1" l="1"/>
  <c r="S540" i="1"/>
  <c r="R541" i="1" l="1"/>
  <c r="M541" i="1"/>
  <c r="N541" i="1" l="1"/>
  <c r="C544" i="6" s="1"/>
  <c r="J541" i="1"/>
  <c r="O541" i="1"/>
  <c r="Q541" i="1" s="1"/>
  <c r="L542" i="1" s="1"/>
  <c r="M542" i="1" l="1"/>
  <c r="R542" i="1"/>
  <c r="S541" i="1"/>
  <c r="N542" i="1" l="1"/>
  <c r="C545" i="6" s="1"/>
  <c r="J542" i="1"/>
  <c r="O542" i="1" l="1"/>
  <c r="Q542" i="1" s="1"/>
  <c r="L543" i="1" l="1"/>
  <c r="S542" i="1"/>
  <c r="R543" i="1" l="1"/>
  <c r="M543" i="1"/>
  <c r="N543" i="1" l="1"/>
  <c r="C546" i="6" s="1"/>
  <c r="J543" i="1"/>
  <c r="O543" i="1"/>
  <c r="Q543" i="1" s="1"/>
  <c r="L544" i="1" s="1"/>
  <c r="R544" i="1" l="1"/>
  <c r="M544" i="1"/>
  <c r="S543" i="1"/>
  <c r="N544" i="1" l="1"/>
  <c r="C547" i="6" s="1"/>
  <c r="J544" i="1"/>
  <c r="O544" i="1"/>
  <c r="Q544" i="1" s="1"/>
  <c r="L545" i="1" s="1"/>
  <c r="R545" i="1" l="1"/>
  <c r="M545" i="1"/>
  <c r="S544" i="1"/>
  <c r="J545" i="1" l="1"/>
  <c r="N545" i="1"/>
  <c r="C548" i="6" s="1"/>
  <c r="O545" i="1" l="1"/>
  <c r="Q545" i="1" s="1"/>
  <c r="L546" i="1" l="1"/>
  <c r="S545" i="1"/>
  <c r="R546" i="1" l="1"/>
  <c r="M546" i="1"/>
  <c r="N546" i="1" l="1"/>
  <c r="C549" i="6" s="1"/>
  <c r="O546" i="1"/>
  <c r="Q546" i="1" s="1"/>
  <c r="L547" i="1" s="1"/>
  <c r="J546" i="1"/>
  <c r="M547" i="1" l="1"/>
  <c r="R547" i="1"/>
  <c r="S546" i="1"/>
  <c r="N547" i="1" l="1"/>
  <c r="C550" i="6" s="1"/>
  <c r="J547" i="1"/>
  <c r="O547" i="1" l="1"/>
  <c r="Q547" i="1" s="1"/>
  <c r="L548" i="1" l="1"/>
  <c r="S547" i="1"/>
  <c r="M548" i="1" l="1"/>
  <c r="R548" i="1"/>
  <c r="J548" i="1" l="1"/>
  <c r="N548" i="1"/>
  <c r="C551" i="6" s="1"/>
  <c r="O548" i="1" l="1"/>
  <c r="Q548" i="1" s="1"/>
  <c r="L549" i="1" l="1"/>
  <c r="S548" i="1"/>
  <c r="R549" i="1" l="1"/>
  <c r="M549" i="1"/>
  <c r="N549" i="1" l="1"/>
  <c r="C552" i="6" s="1"/>
  <c r="J549" i="1"/>
  <c r="O549" i="1"/>
  <c r="Q549" i="1" s="1"/>
  <c r="L550" i="1" s="1"/>
  <c r="R550" i="1" l="1"/>
  <c r="M550" i="1"/>
  <c r="S549" i="1"/>
  <c r="N550" i="1" l="1"/>
  <c r="C553" i="6" s="1"/>
  <c r="J550" i="1"/>
  <c r="O550" i="1"/>
  <c r="Q550" i="1" s="1"/>
  <c r="L551" i="1" s="1"/>
  <c r="R551" i="1" l="1"/>
  <c r="M551" i="1"/>
  <c r="S550" i="1"/>
  <c r="J551" i="1" l="1"/>
  <c r="N551" i="1"/>
  <c r="C554" i="6" s="1"/>
  <c r="O551" i="1" l="1"/>
  <c r="Q551" i="1" s="1"/>
  <c r="S551" i="1" l="1"/>
  <c r="L552" i="1"/>
  <c r="M552" i="1" l="1"/>
  <c r="R552" i="1"/>
  <c r="J552" i="1" l="1"/>
  <c r="N552" i="1"/>
  <c r="C555" i="6" s="1"/>
  <c r="O552" i="1" l="1"/>
  <c r="Q552" i="1" s="1"/>
  <c r="L553" i="1" l="1"/>
  <c r="S552" i="1"/>
  <c r="M553" i="1" l="1"/>
  <c r="R553" i="1"/>
  <c r="J553" i="1" l="1"/>
  <c r="N553" i="1"/>
  <c r="C556" i="6" s="1"/>
  <c r="O553" i="1" l="1"/>
  <c r="Q553" i="1" s="1"/>
  <c r="L554" i="1" l="1"/>
  <c r="S553" i="1"/>
  <c r="R554" i="1" l="1"/>
  <c r="M554" i="1"/>
  <c r="N554" i="1" l="1"/>
  <c r="C557" i="6" s="1"/>
  <c r="J554" i="1"/>
  <c r="O554" i="1"/>
  <c r="Q554" i="1" s="1"/>
  <c r="L555" i="1" l="1"/>
  <c r="S554" i="1"/>
  <c r="R555" i="1" l="1"/>
  <c r="M555" i="1"/>
  <c r="N555" i="1" l="1"/>
  <c r="C558" i="6" s="1"/>
  <c r="O555" i="1"/>
  <c r="Q555" i="1" s="1"/>
  <c r="J555" i="1"/>
  <c r="L556" i="1" l="1"/>
  <c r="S555" i="1"/>
  <c r="M556" i="1" l="1"/>
  <c r="R556" i="1"/>
  <c r="N556" i="1" l="1"/>
  <c r="C559" i="6" s="1"/>
  <c r="J556" i="1"/>
  <c r="O556" i="1"/>
  <c r="Q556" i="1" s="1"/>
  <c r="L557" i="1" l="1"/>
  <c r="S556" i="1"/>
  <c r="R557" i="1" l="1"/>
  <c r="M557" i="1"/>
  <c r="N557" i="1" l="1"/>
  <c r="C560" i="6" s="1"/>
  <c r="J557" i="1"/>
  <c r="O557" i="1" l="1"/>
  <c r="Q557" i="1" s="1"/>
  <c r="S557" i="1" l="1"/>
  <c r="L558" i="1"/>
  <c r="R558" i="1" l="1"/>
  <c r="M558" i="1"/>
  <c r="N558" i="1" l="1"/>
  <c r="C561" i="6" s="1"/>
  <c r="J558" i="1"/>
  <c r="O558" i="1" l="1"/>
  <c r="Q558" i="1" s="1"/>
  <c r="S558" i="1" l="1"/>
  <c r="L559" i="1"/>
  <c r="R559" i="1" l="1"/>
  <c r="M559" i="1"/>
  <c r="J559" i="1" l="1"/>
  <c r="N559" i="1"/>
  <c r="C562" i="6" s="1"/>
  <c r="O559" i="1" l="1"/>
  <c r="Q559" i="1" s="1"/>
  <c r="L560" i="1" l="1"/>
  <c r="S559" i="1"/>
  <c r="R560" i="1" l="1"/>
  <c r="M560" i="1"/>
  <c r="N560" i="1" l="1"/>
  <c r="C563" i="6" s="1"/>
  <c r="J560" i="1"/>
  <c r="O560" i="1"/>
  <c r="Q560" i="1" s="1"/>
  <c r="S560" i="1" l="1"/>
  <c r="L561" i="1"/>
  <c r="R561" i="1" l="1"/>
  <c r="M561" i="1"/>
  <c r="N561" i="1" l="1"/>
  <c r="C564" i="6" s="1"/>
  <c r="J561" i="1"/>
  <c r="O561" i="1"/>
  <c r="Q561" i="1" s="1"/>
  <c r="L562" i="1" l="1"/>
  <c r="S561" i="1"/>
  <c r="R562" i="1" l="1"/>
  <c r="M562" i="1"/>
  <c r="J562" i="1" l="1"/>
  <c r="N562" i="1"/>
  <c r="C565" i="6" s="1"/>
  <c r="O562" i="1" l="1"/>
  <c r="Q562" i="1" s="1"/>
  <c r="L563" i="1" l="1"/>
  <c r="S562" i="1"/>
  <c r="M563" i="1" l="1"/>
  <c r="R563" i="1"/>
  <c r="J563" i="1" l="1"/>
  <c r="N563" i="1"/>
  <c r="C566" i="6" s="1"/>
  <c r="O563" i="1" l="1"/>
  <c r="Q563" i="1" s="1"/>
  <c r="L564" i="1" l="1"/>
  <c r="S563" i="1"/>
  <c r="R564" i="1" l="1"/>
  <c r="M564" i="1"/>
  <c r="J564" i="1" l="1"/>
  <c r="N564" i="1"/>
  <c r="C567" i="6" s="1"/>
  <c r="O564" i="1" l="1"/>
  <c r="Q564" i="1" s="1"/>
  <c r="L565" i="1" l="1"/>
  <c r="S564" i="1"/>
  <c r="M565" i="1" l="1"/>
  <c r="R565" i="1"/>
  <c r="J565" i="1" l="1"/>
  <c r="N565" i="1"/>
  <c r="C568" i="6" s="1"/>
  <c r="O565" i="1" l="1"/>
  <c r="Q565" i="1" s="1"/>
  <c r="L566" i="1" l="1"/>
  <c r="S565" i="1"/>
  <c r="R566" i="1" l="1"/>
  <c r="M566" i="1"/>
  <c r="J566" i="1" l="1"/>
  <c r="N566" i="1"/>
  <c r="C569" i="6" s="1"/>
  <c r="O566" i="1" l="1"/>
  <c r="Q566" i="1" s="1"/>
  <c r="L567" i="1" l="1"/>
  <c r="S566" i="1"/>
  <c r="R567" i="1" l="1"/>
  <c r="M567" i="1"/>
  <c r="J567" i="1" l="1"/>
  <c r="N567" i="1"/>
  <c r="C570" i="6" s="1"/>
  <c r="O567" i="1" l="1"/>
  <c r="Q567" i="1" s="1"/>
  <c r="L568" i="1" l="1"/>
  <c r="S567" i="1"/>
  <c r="R568" i="1" l="1"/>
  <c r="M568" i="1"/>
  <c r="J568" i="1" l="1"/>
  <c r="N568" i="1"/>
  <c r="C571" i="6" s="1"/>
  <c r="O568" i="1" l="1"/>
  <c r="Q568" i="1" s="1"/>
  <c r="L569" i="1" l="1"/>
  <c r="S568" i="1"/>
  <c r="M569" i="1" l="1"/>
  <c r="R569" i="1"/>
  <c r="N569" i="1" l="1"/>
  <c r="C572" i="6" s="1"/>
  <c r="J569" i="1"/>
  <c r="O569" i="1"/>
  <c r="Q569" i="1" s="1"/>
  <c r="S569" i="1" l="1"/>
  <c r="L570" i="1"/>
  <c r="R570" i="1" l="1"/>
  <c r="M570" i="1"/>
  <c r="N570" i="1" l="1"/>
  <c r="C573" i="6" s="1"/>
  <c r="J570" i="1"/>
  <c r="O570" i="1"/>
  <c r="Q570" i="1" s="1"/>
  <c r="L571" i="1" l="1"/>
  <c r="S570" i="1"/>
  <c r="R571" i="1" l="1"/>
  <c r="M571" i="1"/>
  <c r="J571" i="1" l="1"/>
  <c r="N571" i="1"/>
  <c r="C574" i="6" s="1"/>
  <c r="O571" i="1" l="1"/>
  <c r="Q571" i="1" s="1"/>
  <c r="S571" i="1" l="1"/>
  <c r="L572" i="1"/>
  <c r="R572" i="1" l="1"/>
  <c r="M572" i="1"/>
  <c r="N572" i="1" l="1"/>
  <c r="C575" i="6" s="1"/>
  <c r="J572" i="1"/>
  <c r="O572" i="1"/>
  <c r="Q572" i="1" s="1"/>
  <c r="L573" i="1" l="1"/>
  <c r="S572" i="1"/>
  <c r="R573" i="1" l="1"/>
  <c r="M573" i="1"/>
  <c r="J573" i="1" l="1"/>
  <c r="N573" i="1"/>
  <c r="C576" i="6" s="1"/>
  <c r="O573" i="1" l="1"/>
  <c r="Q573" i="1" s="1"/>
  <c r="S573" i="1" l="1"/>
  <c r="L574" i="1"/>
  <c r="M574" i="1" l="1"/>
  <c r="R574" i="1"/>
  <c r="N574" i="1" l="1"/>
  <c r="C577" i="6" s="1"/>
  <c r="J574" i="1"/>
  <c r="O574" i="1"/>
  <c r="Q574" i="1" s="1"/>
  <c r="L575" i="1" l="1"/>
  <c r="S574" i="1"/>
  <c r="R575" i="1" l="1"/>
  <c r="M575" i="1"/>
  <c r="N575" i="1" l="1"/>
  <c r="C578" i="6" s="1"/>
  <c r="J575" i="1"/>
  <c r="O575" i="1" l="1"/>
  <c r="Q575" i="1" s="1"/>
  <c r="S575" i="1" s="1"/>
  <c r="L576" i="1"/>
  <c r="R576" i="1" l="1"/>
  <c r="M576" i="1"/>
  <c r="N576" i="1" l="1"/>
  <c r="C579" i="6" s="1"/>
  <c r="J576" i="1"/>
  <c r="O576" i="1"/>
  <c r="Q576" i="1" s="1"/>
  <c r="L577" i="1" l="1"/>
  <c r="S576" i="1"/>
  <c r="R577" i="1" l="1"/>
  <c r="M577" i="1"/>
  <c r="N577" i="1" l="1"/>
  <c r="C580" i="6" s="1"/>
  <c r="J577" i="1"/>
  <c r="O577" i="1"/>
  <c r="Q577" i="1" s="1"/>
  <c r="S577" i="1" s="1"/>
  <c r="L578" i="1"/>
  <c r="R578" i="1" l="1"/>
  <c r="M578" i="1"/>
  <c r="J578" i="1" l="1"/>
  <c r="N578" i="1"/>
  <c r="C581" i="6" s="1"/>
  <c r="O578" i="1" l="1"/>
  <c r="Q578" i="1" s="1"/>
  <c r="S578" i="1" l="1"/>
  <c r="L579" i="1"/>
  <c r="R579" i="1" l="1"/>
  <c r="M579" i="1"/>
  <c r="J579" i="1" l="1"/>
  <c r="N579" i="1"/>
  <c r="C582" i="6" s="1"/>
  <c r="O579" i="1" l="1"/>
  <c r="Q579" i="1" s="1"/>
  <c r="S579" i="1" l="1"/>
  <c r="L580" i="1"/>
  <c r="R580" i="1" l="1"/>
  <c r="M580" i="1"/>
  <c r="N580" i="1" l="1"/>
  <c r="C583" i="6" s="1"/>
  <c r="J580" i="1"/>
  <c r="O580" i="1"/>
  <c r="Q580" i="1" s="1"/>
  <c r="L581" i="1" s="1"/>
  <c r="R581" i="1" l="1"/>
  <c r="M581" i="1"/>
  <c r="S580" i="1"/>
  <c r="N581" i="1" l="1"/>
  <c r="C584" i="6" s="1"/>
  <c r="J581" i="1"/>
  <c r="O581" i="1"/>
  <c r="Q581" i="1" s="1"/>
  <c r="S581" i="1" l="1"/>
  <c r="L582" i="1"/>
  <c r="R582" i="1" l="1"/>
  <c r="M582" i="1"/>
  <c r="N582" i="1" l="1"/>
  <c r="C585" i="6" s="1"/>
  <c r="J582" i="1"/>
  <c r="O582" i="1"/>
  <c r="Q582" i="1" s="1"/>
  <c r="S582" i="1" l="1"/>
  <c r="L583" i="1"/>
  <c r="R583" i="1" l="1"/>
  <c r="M583" i="1"/>
  <c r="N583" i="1" l="1"/>
  <c r="C586" i="6" s="1"/>
  <c r="J583" i="1"/>
  <c r="O583" i="1"/>
  <c r="Q583" i="1" s="1"/>
  <c r="L584" i="1" s="1"/>
  <c r="M584" i="1" l="1"/>
  <c r="R584" i="1"/>
  <c r="S583" i="1"/>
  <c r="N584" i="1" l="1"/>
  <c r="C587" i="6" s="1"/>
  <c r="J584" i="1"/>
  <c r="O584" i="1" l="1"/>
  <c r="Q584" i="1" s="1"/>
  <c r="L585" i="1" l="1"/>
  <c r="S584" i="1"/>
  <c r="R585" i="1" l="1"/>
  <c r="M585" i="1"/>
  <c r="J585" i="1" l="1"/>
  <c r="N585" i="1"/>
  <c r="C588" i="6" s="1"/>
  <c r="O585" i="1" l="1"/>
  <c r="Q585" i="1" s="1"/>
  <c r="L586" i="1" l="1"/>
  <c r="S585" i="1"/>
  <c r="R586" i="1" l="1"/>
  <c r="M586" i="1"/>
  <c r="N586" i="1" l="1"/>
  <c r="C589" i="6" s="1"/>
  <c r="J586" i="1"/>
  <c r="O586" i="1"/>
  <c r="Q586" i="1" s="1"/>
  <c r="S586" i="1" l="1"/>
  <c r="L587" i="1"/>
  <c r="R587" i="1" l="1"/>
  <c r="M587" i="1"/>
  <c r="J587" i="1" l="1"/>
  <c r="N587" i="1"/>
  <c r="C590" i="6" s="1"/>
  <c r="O587" i="1" l="1"/>
  <c r="Q587" i="1" s="1"/>
  <c r="S587" i="1" l="1"/>
  <c r="L588" i="1"/>
  <c r="R588" i="1" l="1"/>
  <c r="M588" i="1"/>
  <c r="N588" i="1" l="1"/>
  <c r="C591" i="6" s="1"/>
  <c r="J588" i="1"/>
  <c r="O588" i="1"/>
  <c r="Q588" i="1" s="1"/>
  <c r="S588" i="1" l="1"/>
  <c r="L589" i="1"/>
  <c r="R589" i="1" l="1"/>
  <c r="M589" i="1"/>
  <c r="J589" i="1" l="1"/>
  <c r="N589" i="1"/>
  <c r="C592" i="6" s="1"/>
  <c r="O589" i="1" l="1"/>
  <c r="Q589" i="1" s="1"/>
  <c r="L590" i="1" l="1"/>
  <c r="S589" i="1"/>
  <c r="R590" i="1" l="1"/>
  <c r="M590" i="1"/>
  <c r="N590" i="1" l="1"/>
  <c r="C593" i="6" s="1"/>
  <c r="J590" i="1"/>
  <c r="O590" i="1" l="1"/>
  <c r="Q590" i="1" s="1"/>
  <c r="S590" i="1" s="1"/>
  <c r="L591" i="1"/>
  <c r="R591" i="1" l="1"/>
  <c r="M591" i="1"/>
  <c r="J591" i="1" l="1"/>
  <c r="N591" i="1"/>
  <c r="C594" i="6" s="1"/>
  <c r="O591" i="1" l="1"/>
  <c r="Q591" i="1" s="1"/>
  <c r="L592" i="1" l="1"/>
  <c r="S591" i="1"/>
  <c r="R592" i="1" l="1"/>
  <c r="M592" i="1"/>
  <c r="N592" i="1" l="1"/>
  <c r="C595" i="6" s="1"/>
  <c r="J592" i="1"/>
  <c r="O592" i="1"/>
  <c r="Q592" i="1" s="1"/>
  <c r="L593" i="1" s="1"/>
  <c r="R593" i="1" l="1"/>
  <c r="M593" i="1"/>
  <c r="S592" i="1"/>
  <c r="N593" i="1" l="1"/>
  <c r="C596" i="6" s="1"/>
  <c r="J593" i="1"/>
  <c r="O593" i="1"/>
  <c r="Q593" i="1" s="1"/>
  <c r="S593" i="1" l="1"/>
  <c r="L594" i="1"/>
  <c r="R594" i="1" l="1"/>
  <c r="M594" i="1"/>
  <c r="N594" i="1" l="1"/>
  <c r="C597" i="6" s="1"/>
  <c r="J594" i="1"/>
  <c r="O594" i="1"/>
  <c r="Q594" i="1" s="1"/>
  <c r="L595" i="1" s="1"/>
  <c r="R595" i="1" l="1"/>
  <c r="M595" i="1"/>
  <c r="S594" i="1"/>
  <c r="N595" i="1" l="1"/>
  <c r="C598" i="6" s="1"/>
  <c r="J595" i="1"/>
  <c r="O595" i="1"/>
  <c r="Q595" i="1" s="1"/>
  <c r="L596" i="1" s="1"/>
  <c r="R596" i="1" l="1"/>
  <c r="M596" i="1"/>
  <c r="S595" i="1"/>
  <c r="N596" i="1" l="1"/>
  <c r="C599" i="6" s="1"/>
  <c r="J596" i="1"/>
  <c r="O596" i="1"/>
  <c r="Q596" i="1" s="1"/>
  <c r="L597" i="1" s="1"/>
  <c r="R597" i="1" l="1"/>
  <c r="M597" i="1"/>
  <c r="S596" i="1"/>
  <c r="J597" i="1" l="1"/>
  <c r="N597" i="1"/>
  <c r="C600" i="6" s="1"/>
  <c r="O597" i="1" l="1"/>
  <c r="Q597" i="1" s="1"/>
  <c r="L598" i="1" l="1"/>
  <c r="S597" i="1"/>
  <c r="R598" i="1" l="1"/>
  <c r="M598" i="1"/>
  <c r="J598" i="1" l="1"/>
  <c r="N598" i="1"/>
  <c r="C601" i="6" s="1"/>
  <c r="O598" i="1" l="1"/>
  <c r="Q598" i="1" s="1"/>
  <c r="L599" i="1" l="1"/>
  <c r="S598" i="1"/>
  <c r="R599" i="1" l="1"/>
  <c r="M599" i="1"/>
  <c r="N599" i="1" l="1"/>
  <c r="C602" i="6" s="1"/>
  <c r="J599" i="1"/>
  <c r="O599" i="1" l="1"/>
  <c r="Q599" i="1" s="1"/>
  <c r="L600" i="1" s="1"/>
  <c r="M600" i="1" s="1"/>
  <c r="S599" i="1" l="1"/>
  <c r="R600" i="1"/>
  <c r="N600" i="1"/>
  <c r="C603" i="6" s="1"/>
  <c r="J600" i="1"/>
  <c r="O600" i="1" l="1"/>
  <c r="Q600" i="1" s="1"/>
  <c r="L601" i="1" l="1"/>
  <c r="S600" i="1"/>
  <c r="R601" i="1" l="1"/>
  <c r="M601" i="1"/>
  <c r="N601" i="1" l="1"/>
  <c r="C604" i="6" s="1"/>
  <c r="J601" i="1"/>
  <c r="O601" i="1"/>
  <c r="Q601" i="1" s="1"/>
  <c r="S601" i="1" l="1"/>
  <c r="L602" i="1"/>
  <c r="R602" i="1" l="1"/>
  <c r="M602" i="1"/>
  <c r="J602" i="1" l="1"/>
  <c r="N602" i="1"/>
  <c r="C605" i="6" s="1"/>
  <c r="O602" i="1" l="1"/>
  <c r="Q602" i="1" s="1"/>
  <c r="S602" i="1" l="1"/>
  <c r="L603" i="1"/>
  <c r="R603" i="1" l="1"/>
  <c r="M603" i="1"/>
  <c r="J603" i="1" l="1"/>
  <c r="N603" i="1"/>
  <c r="C606" i="6" s="1"/>
  <c r="O603" i="1" l="1"/>
  <c r="Q603" i="1" s="1"/>
  <c r="L604" i="1" l="1"/>
  <c r="S603" i="1"/>
  <c r="R604" i="1" l="1"/>
  <c r="M604" i="1"/>
  <c r="J604" i="1" l="1"/>
  <c r="N604" i="1"/>
  <c r="C607" i="6" s="1"/>
  <c r="O604" i="1" l="1"/>
  <c r="Q604" i="1" s="1"/>
  <c r="L605" i="1" l="1"/>
  <c r="S604" i="1"/>
  <c r="R605" i="1" l="1"/>
  <c r="M605" i="1"/>
  <c r="N605" i="1" l="1"/>
  <c r="C608" i="6" s="1"/>
  <c r="J605" i="1"/>
  <c r="O605" i="1"/>
  <c r="Q605" i="1" s="1"/>
  <c r="L606" i="1" s="1"/>
  <c r="R606" i="1" l="1"/>
  <c r="M606" i="1"/>
  <c r="S605" i="1"/>
  <c r="J606" i="1" l="1"/>
  <c r="N606" i="1"/>
  <c r="C609" i="6" s="1"/>
  <c r="O606" i="1" l="1"/>
  <c r="Q606" i="1" s="1"/>
  <c r="L607" i="1" l="1"/>
  <c r="S606" i="1"/>
  <c r="R607" i="1" l="1"/>
  <c r="M607" i="1"/>
  <c r="J607" i="1" l="1"/>
  <c r="N607" i="1"/>
  <c r="C610" i="6" s="1"/>
  <c r="O607" i="1" l="1"/>
  <c r="Q607" i="1" s="1"/>
  <c r="L608" i="1" l="1"/>
  <c r="S607" i="1"/>
  <c r="R608" i="1" l="1"/>
  <c r="M608" i="1"/>
  <c r="J608" i="1" l="1"/>
  <c r="N608" i="1"/>
  <c r="C611" i="6" s="1"/>
  <c r="O608" i="1" l="1"/>
  <c r="Q608" i="1" s="1"/>
  <c r="L609" i="1" l="1"/>
  <c r="S608" i="1"/>
  <c r="R609" i="1" l="1"/>
  <c r="M609" i="1"/>
  <c r="N609" i="1" l="1"/>
  <c r="C612" i="6" s="1"/>
  <c r="J609" i="1"/>
  <c r="O609" i="1" l="1"/>
  <c r="Q609" i="1" s="1"/>
  <c r="L610" i="1" l="1"/>
  <c r="S609" i="1"/>
  <c r="R610" i="1" l="1"/>
  <c r="M610" i="1"/>
  <c r="N610" i="1" l="1"/>
  <c r="C613" i="6" s="1"/>
  <c r="J610" i="1"/>
  <c r="O610" i="1"/>
  <c r="Q610" i="1" s="1"/>
  <c r="S610" i="1" l="1"/>
  <c r="L611" i="1"/>
  <c r="R611" i="1" l="1"/>
  <c r="M611" i="1"/>
  <c r="N611" i="1" l="1"/>
  <c r="C614" i="6" s="1"/>
  <c r="J611" i="1"/>
  <c r="O611" i="1"/>
  <c r="Q611" i="1" s="1"/>
  <c r="L612" i="1" s="1"/>
  <c r="S611" i="1" l="1"/>
  <c r="R612" i="1"/>
  <c r="M612" i="1"/>
  <c r="J612" i="1" l="1"/>
  <c r="N612" i="1"/>
  <c r="C615" i="6" s="1"/>
  <c r="O612" i="1" l="1"/>
  <c r="Q612" i="1" s="1"/>
  <c r="L613" i="1" l="1"/>
  <c r="S612" i="1"/>
  <c r="R613" i="1" l="1"/>
  <c r="M613" i="1"/>
  <c r="N613" i="1" l="1"/>
  <c r="C616" i="6" s="1"/>
  <c r="J613" i="1"/>
  <c r="O613" i="1"/>
  <c r="Q613" i="1" s="1"/>
  <c r="L614" i="1" s="1"/>
  <c r="R614" i="1" l="1"/>
  <c r="M614" i="1"/>
  <c r="S613" i="1"/>
  <c r="J614" i="1" l="1"/>
  <c r="N614" i="1"/>
  <c r="C617" i="6" s="1"/>
  <c r="O614" i="1" l="1"/>
  <c r="Q614" i="1" s="1"/>
  <c r="S614" i="1" l="1"/>
  <c r="L615" i="1"/>
  <c r="R615" i="1" l="1"/>
  <c r="M615" i="1"/>
  <c r="N615" i="1" l="1"/>
  <c r="C618" i="6" s="1"/>
  <c r="J615" i="1"/>
  <c r="O615" i="1"/>
  <c r="Q615" i="1" s="1"/>
  <c r="L616" i="1" s="1"/>
  <c r="R616" i="1" l="1"/>
  <c r="M616" i="1"/>
  <c r="S615" i="1"/>
  <c r="N616" i="1" l="1"/>
  <c r="C619" i="6" s="1"/>
  <c r="J616" i="1"/>
  <c r="O616" i="1"/>
  <c r="Q616" i="1" s="1"/>
  <c r="L617" i="1" s="1"/>
  <c r="M617" i="1" l="1"/>
  <c r="R617" i="1"/>
  <c r="S616" i="1"/>
  <c r="N617" i="1" l="1"/>
  <c r="C620" i="6" s="1"/>
  <c r="J617" i="1"/>
  <c r="O617" i="1" l="1"/>
  <c r="Q617" i="1" s="1"/>
  <c r="S617" i="1" s="1"/>
  <c r="L618" i="1"/>
  <c r="R618" i="1" l="1"/>
  <c r="M618" i="1"/>
  <c r="J618" i="1" l="1"/>
  <c r="N618" i="1"/>
  <c r="C621" i="6" s="1"/>
  <c r="O618" i="1" l="1"/>
  <c r="Q618" i="1" s="1"/>
  <c r="L619" i="1" l="1"/>
  <c r="S618" i="1"/>
  <c r="M619" i="1" l="1"/>
  <c r="R619" i="1"/>
  <c r="J619" i="1" l="1"/>
  <c r="N619" i="1"/>
  <c r="C622" i="6" s="1"/>
  <c r="O619" i="1" l="1"/>
  <c r="Q619" i="1" s="1"/>
  <c r="L620" i="1" l="1"/>
  <c r="S619" i="1"/>
  <c r="R620" i="1" l="1"/>
  <c r="M620" i="1"/>
  <c r="N620" i="1" l="1"/>
  <c r="C623" i="6" s="1"/>
  <c r="J620" i="1"/>
  <c r="O620" i="1"/>
  <c r="Q620" i="1" s="1"/>
  <c r="L621" i="1" s="1"/>
  <c r="M621" i="1" l="1"/>
  <c r="R621" i="1"/>
  <c r="S620" i="1"/>
  <c r="J621" i="1" l="1"/>
  <c r="N621" i="1"/>
  <c r="C624" i="6" s="1"/>
  <c r="O621" i="1"/>
  <c r="Q621" i="1" s="1"/>
  <c r="S621" i="1" l="1"/>
  <c r="L622" i="1"/>
  <c r="M622" i="1" l="1"/>
  <c r="R622" i="1"/>
  <c r="J622" i="1" l="1"/>
  <c r="N622" i="1"/>
  <c r="C625" i="6" s="1"/>
  <c r="O622" i="1" l="1"/>
  <c r="Q622" i="1" s="1"/>
  <c r="L623" i="1" s="1"/>
  <c r="M623" i="1" s="1"/>
  <c r="S622" i="1" l="1"/>
  <c r="R623" i="1"/>
  <c r="N623" i="1"/>
  <c r="C626" i="6" s="1"/>
  <c r="J623" i="1"/>
  <c r="O623" i="1"/>
  <c r="Q623" i="1" s="1"/>
  <c r="L624" i="1" s="1"/>
  <c r="M624" i="1" l="1"/>
  <c r="R624" i="1"/>
  <c r="S623" i="1"/>
  <c r="N624" i="1" l="1"/>
  <c r="C627" i="6" s="1"/>
  <c r="J624" i="1"/>
  <c r="O624" i="1" l="1"/>
  <c r="Q624" i="1" s="1"/>
  <c r="S624" i="1" l="1"/>
  <c r="L625" i="1"/>
  <c r="M625" i="1" l="1"/>
  <c r="R625" i="1"/>
  <c r="J625" i="1" l="1"/>
  <c r="N625" i="1"/>
  <c r="C628" i="6" s="1"/>
  <c r="O625" i="1" l="1"/>
  <c r="Q625" i="1" s="1"/>
  <c r="L626" i="1" s="1"/>
  <c r="R626" i="1" s="1"/>
  <c r="S625" i="1" l="1"/>
  <c r="M626" i="1"/>
  <c r="J626" i="1" s="1"/>
  <c r="N626" i="1" l="1"/>
  <c r="C629" i="6" s="1"/>
  <c r="O626" i="1" l="1"/>
  <c r="Q626" i="1" s="1"/>
  <c r="L627" i="1" l="1"/>
  <c r="S626" i="1"/>
  <c r="M627" i="1" l="1"/>
  <c r="R627" i="1"/>
  <c r="N627" i="1" l="1"/>
  <c r="C630" i="6" s="1"/>
  <c r="J627" i="1"/>
  <c r="O627" i="1"/>
  <c r="Q627" i="1" s="1"/>
  <c r="L628" i="1" s="1"/>
  <c r="R628" i="1" l="1"/>
  <c r="M628" i="1"/>
  <c r="S627" i="1"/>
  <c r="N628" i="1" l="1"/>
  <c r="C631" i="6" s="1"/>
  <c r="J628" i="1"/>
  <c r="O628" i="1" l="1"/>
  <c r="Q628" i="1" s="1"/>
  <c r="S628" i="1" l="1"/>
  <c r="L629" i="1"/>
  <c r="M629" i="1" l="1"/>
  <c r="R629" i="1"/>
  <c r="N629" i="1" l="1"/>
  <c r="C632" i="6" s="1"/>
  <c r="J629" i="1"/>
  <c r="O629" i="1"/>
  <c r="Q629" i="1" s="1"/>
  <c r="L630" i="1" l="1"/>
  <c r="S629" i="1"/>
  <c r="R630" i="1" l="1"/>
  <c r="M630" i="1"/>
  <c r="J630" i="1" l="1"/>
  <c r="N630" i="1"/>
  <c r="C633" i="6" s="1"/>
  <c r="O630" i="1" l="1"/>
  <c r="Q630" i="1" s="1"/>
  <c r="S630" i="1" s="1"/>
  <c r="L631" i="1"/>
  <c r="M631" i="1" l="1"/>
  <c r="R631" i="1"/>
  <c r="N631" i="1" l="1"/>
  <c r="C634" i="6" s="1"/>
  <c r="J631" i="1"/>
  <c r="O631" i="1"/>
  <c r="Q631" i="1" s="1"/>
  <c r="L632" i="1" s="1"/>
  <c r="M632" i="1" l="1"/>
  <c r="R632" i="1"/>
  <c r="S631" i="1"/>
  <c r="N632" i="1" l="1"/>
  <c r="C635" i="6" s="1"/>
  <c r="J632" i="1"/>
  <c r="O632" i="1" l="1"/>
  <c r="Q632" i="1" s="1"/>
  <c r="L633" i="1" l="1"/>
  <c r="S632" i="1"/>
  <c r="R633" i="1" l="1"/>
  <c r="M633" i="1"/>
  <c r="N633" i="1" l="1"/>
  <c r="C636" i="6" s="1"/>
  <c r="J633" i="1"/>
  <c r="O633" i="1"/>
  <c r="Q633" i="1" s="1"/>
  <c r="L634" i="1" s="1"/>
  <c r="M634" i="1" l="1"/>
  <c r="R634" i="1"/>
  <c r="S633" i="1"/>
  <c r="N634" i="1" l="1"/>
  <c r="C637" i="6" s="1"/>
  <c r="J634" i="1"/>
  <c r="O634" i="1" l="1"/>
  <c r="Q634" i="1" s="1"/>
  <c r="L635" i="1" l="1"/>
  <c r="S634" i="1"/>
  <c r="R635" i="1" l="1"/>
  <c r="M635" i="1"/>
  <c r="N635" i="1" l="1"/>
  <c r="C638" i="6" s="1"/>
  <c r="O635" i="1"/>
  <c r="Q635" i="1" s="1"/>
  <c r="L636" i="1" s="1"/>
  <c r="J635" i="1"/>
  <c r="M636" i="1" l="1"/>
  <c r="R636" i="1"/>
  <c r="S635" i="1"/>
  <c r="N636" i="1" l="1"/>
  <c r="C639" i="6" s="1"/>
  <c r="J636" i="1"/>
  <c r="O636" i="1" l="1"/>
  <c r="Q636" i="1" s="1"/>
  <c r="L637" i="1" l="1"/>
  <c r="S636" i="1"/>
  <c r="R637" i="1" l="1"/>
  <c r="M637" i="1"/>
  <c r="J637" i="1" l="1"/>
  <c r="N637" i="1"/>
  <c r="C640" i="6" s="1"/>
  <c r="O637" i="1" l="1"/>
  <c r="Q637" i="1" s="1"/>
  <c r="L638" i="1" s="1"/>
  <c r="M638" i="1" s="1"/>
  <c r="S637" i="1"/>
  <c r="R638" i="1" l="1"/>
  <c r="N638" i="1"/>
  <c r="C641" i="6" s="1"/>
  <c r="J638" i="1"/>
  <c r="O638" i="1"/>
  <c r="Q638" i="1" s="1"/>
  <c r="L639" i="1" l="1"/>
  <c r="S638" i="1"/>
  <c r="R639" i="1" l="1"/>
  <c r="M639" i="1"/>
  <c r="J639" i="1" l="1"/>
  <c r="N639" i="1"/>
  <c r="C642" i="6" s="1"/>
  <c r="O639" i="1" l="1"/>
  <c r="Q639" i="1" s="1"/>
  <c r="S639" i="1" s="1"/>
  <c r="L640" i="1"/>
  <c r="R640" i="1" l="1"/>
  <c r="M640" i="1"/>
  <c r="J640" i="1" l="1"/>
  <c r="N640" i="1"/>
  <c r="C643" i="6" s="1"/>
  <c r="O640" i="1" l="1"/>
  <c r="Q640" i="1" s="1"/>
  <c r="L641" i="1" s="1"/>
  <c r="R641" i="1" s="1"/>
  <c r="S640" i="1" l="1"/>
  <c r="M641" i="1"/>
  <c r="J641" i="1" s="1"/>
  <c r="N641" i="1" l="1"/>
  <c r="C644" i="6" s="1"/>
  <c r="O641" i="1" l="1"/>
  <c r="Q641" i="1" s="1"/>
  <c r="S641" i="1" s="1"/>
  <c r="L642" i="1"/>
  <c r="R642" i="1" l="1"/>
  <c r="M642" i="1"/>
  <c r="N642" i="1" l="1"/>
  <c r="C645" i="6" s="1"/>
  <c r="J642" i="1"/>
  <c r="O642" i="1"/>
  <c r="Q642" i="1" s="1"/>
  <c r="L643" i="1" s="1"/>
  <c r="R643" i="1" l="1"/>
  <c r="M643" i="1"/>
  <c r="S642" i="1"/>
  <c r="N643" i="1" l="1"/>
  <c r="C646" i="6" s="1"/>
  <c r="J643" i="1"/>
  <c r="O643" i="1"/>
  <c r="Q643" i="1" s="1"/>
  <c r="L644" i="1" s="1"/>
  <c r="R644" i="1" s="1"/>
  <c r="S643" i="1" l="1"/>
  <c r="M644" i="1"/>
  <c r="N644" i="1" s="1"/>
  <c r="C647" i="6" s="1"/>
  <c r="O644" i="1" l="1"/>
  <c r="Q644" i="1" s="1"/>
  <c r="L645" i="1" s="1"/>
  <c r="J644" i="1"/>
  <c r="R645" i="1" l="1"/>
  <c r="M645" i="1"/>
  <c r="S644" i="1"/>
  <c r="N645" i="1" l="1"/>
  <c r="C648" i="6" s="1"/>
  <c r="J645" i="1"/>
  <c r="O645" i="1"/>
  <c r="Q645" i="1" s="1"/>
  <c r="L646" i="1" s="1"/>
  <c r="R646" i="1" l="1"/>
  <c r="M646" i="1"/>
  <c r="S645" i="1"/>
  <c r="N646" i="1" l="1"/>
  <c r="C649" i="6" s="1"/>
  <c r="J646" i="1"/>
  <c r="O646" i="1"/>
  <c r="Q646" i="1" s="1"/>
  <c r="S646" i="1" l="1"/>
  <c r="L647" i="1"/>
  <c r="M647" i="1" l="1"/>
  <c r="R647" i="1"/>
  <c r="J647" i="1" l="1"/>
  <c r="N647" i="1"/>
  <c r="C650" i="6" s="1"/>
  <c r="O647" i="1" l="1"/>
  <c r="Q647" i="1" s="1"/>
  <c r="L648" i="1" l="1"/>
  <c r="S647" i="1"/>
  <c r="R648" i="1" l="1"/>
  <c r="M648" i="1"/>
  <c r="N648" i="1" l="1"/>
  <c r="C651" i="6" s="1"/>
  <c r="J648" i="1"/>
  <c r="O648" i="1"/>
  <c r="Q648" i="1" s="1"/>
  <c r="S648" i="1" s="1"/>
  <c r="L649" i="1"/>
  <c r="R649" i="1" l="1"/>
  <c r="M649" i="1"/>
  <c r="N649" i="1" l="1"/>
  <c r="C652" i="6" s="1"/>
  <c r="J649" i="1"/>
  <c r="O649" i="1" l="1"/>
  <c r="Q649" i="1" s="1"/>
  <c r="L650" i="1" l="1"/>
  <c r="S649" i="1"/>
  <c r="R650" i="1" l="1"/>
  <c r="M650" i="1"/>
  <c r="J650" i="1" l="1"/>
  <c r="N650" i="1"/>
  <c r="C653" i="6" s="1"/>
  <c r="O650" i="1" l="1"/>
  <c r="Q650" i="1" s="1"/>
  <c r="L651" i="1" l="1"/>
  <c r="S650" i="1"/>
  <c r="R651" i="1" l="1"/>
  <c r="M651" i="1"/>
  <c r="J651" i="1" l="1"/>
  <c r="N651" i="1"/>
  <c r="C654" i="6" s="1"/>
  <c r="O651" i="1" l="1"/>
  <c r="Q651" i="1" s="1"/>
  <c r="L652" i="1" l="1"/>
  <c r="S651" i="1"/>
  <c r="R652" i="1" l="1"/>
  <c r="M652" i="1"/>
  <c r="N652" i="1" l="1"/>
  <c r="C655" i="6" s="1"/>
  <c r="J652" i="1"/>
  <c r="O652" i="1"/>
  <c r="L653" i="1" l="1"/>
  <c r="M653" i="1" s="1"/>
  <c r="Q652" i="1"/>
  <c r="S652" i="1" s="1"/>
  <c r="R653" i="1" l="1"/>
  <c r="J653" i="1"/>
  <c r="N653" i="1"/>
  <c r="C656" i="6" s="1"/>
  <c r="O653" i="1" l="1"/>
  <c r="Q653" i="1" s="1"/>
  <c r="L654" i="1" l="1"/>
  <c r="S653" i="1"/>
  <c r="R654" i="1" l="1"/>
  <c r="M654" i="1"/>
  <c r="N654" i="1" l="1"/>
  <c r="C657" i="6" s="1"/>
  <c r="J654" i="1"/>
  <c r="O654" i="1"/>
  <c r="L655" i="1" l="1"/>
  <c r="R655" i="1" s="1"/>
  <c r="Q654" i="1"/>
  <c r="S654" i="1" s="1"/>
  <c r="M655" i="1" l="1"/>
  <c r="J655" i="1" s="1"/>
  <c r="N655" i="1" l="1"/>
  <c r="C658" i="6" s="1"/>
  <c r="O655" i="1" l="1"/>
  <c r="Q655" i="1" s="1"/>
  <c r="L656" i="1"/>
  <c r="S655" i="1"/>
  <c r="R656" i="1" l="1"/>
  <c r="M656" i="1"/>
  <c r="N656" i="1" l="1"/>
  <c r="C659" i="6" s="1"/>
  <c r="J656" i="1"/>
  <c r="O656" i="1"/>
  <c r="L657" i="1" l="1"/>
  <c r="R657" i="1" s="1"/>
  <c r="Q656" i="1"/>
  <c r="S656" i="1" s="1"/>
  <c r="M657" i="1" l="1"/>
  <c r="J657" i="1" s="1"/>
  <c r="N657" i="1" l="1"/>
  <c r="C660" i="6" s="1"/>
  <c r="O657" i="1"/>
  <c r="L658" i="1" l="1"/>
  <c r="R658" i="1" s="1"/>
  <c r="Q657" i="1"/>
  <c r="S657" i="1" s="1"/>
  <c r="M658" i="1" l="1"/>
  <c r="J658" i="1" s="1"/>
  <c r="N658" i="1" l="1"/>
  <c r="C661" i="6" s="1"/>
  <c r="O658" i="1"/>
  <c r="Q658" i="1" s="1"/>
  <c r="L659" i="1" l="1"/>
  <c r="S658" i="1"/>
  <c r="R659" i="1" l="1"/>
  <c r="M659" i="1"/>
  <c r="N659" i="1" l="1"/>
  <c r="C662" i="6" s="1"/>
  <c r="J659" i="1"/>
  <c r="O659" i="1"/>
  <c r="Q659" i="1" s="1"/>
  <c r="S659" i="1" l="1"/>
  <c r="L660" i="1"/>
  <c r="R660" i="1" l="1"/>
  <c r="M660" i="1"/>
  <c r="J660" i="1" l="1"/>
  <c r="N660" i="1"/>
  <c r="C663" i="6" s="1"/>
  <c r="O660" i="1" l="1"/>
  <c r="Q660" i="1" s="1"/>
  <c r="L661" i="1" l="1"/>
  <c r="S660" i="1"/>
  <c r="M661" i="1" l="1"/>
  <c r="R661" i="1"/>
  <c r="N661" i="1" l="1"/>
  <c r="C664" i="6" s="1"/>
  <c r="J661" i="1"/>
  <c r="O661" i="1" l="1"/>
  <c r="Q661" i="1" s="1"/>
  <c r="L662" i="1" l="1"/>
  <c r="S661" i="1"/>
  <c r="M662" i="1" l="1"/>
  <c r="R662" i="1"/>
  <c r="N662" i="1" l="1"/>
  <c r="C665" i="6" s="1"/>
  <c r="J662" i="1"/>
  <c r="O662" i="1"/>
  <c r="Q662" i="1" s="1"/>
  <c r="L663" i="1" l="1"/>
  <c r="S662" i="1"/>
  <c r="R663" i="1" l="1"/>
  <c r="M663" i="1"/>
  <c r="N663" i="1" l="1"/>
  <c r="C666" i="6" s="1"/>
  <c r="J663" i="1"/>
  <c r="O663" i="1" l="1"/>
  <c r="Q663" i="1" s="1"/>
  <c r="L664" i="1" l="1"/>
  <c r="S663" i="1"/>
  <c r="M664" i="1" l="1"/>
  <c r="R664" i="1"/>
  <c r="J664" i="1" l="1"/>
  <c r="N664" i="1"/>
  <c r="C667" i="6" s="1"/>
  <c r="O664" i="1" l="1"/>
  <c r="L665" i="1"/>
  <c r="R665" i="1" s="1"/>
  <c r="Q664" i="1"/>
  <c r="S664" i="1" s="1"/>
  <c r="M665" i="1" l="1"/>
  <c r="J665" i="1" s="1"/>
  <c r="N665" i="1" l="1"/>
  <c r="C668" i="6" s="1"/>
  <c r="O665" i="1" l="1"/>
  <c r="Q665" i="1" s="1"/>
  <c r="S665" i="1" s="1"/>
  <c r="L666" i="1"/>
  <c r="R666" i="1" l="1"/>
  <c r="M666" i="1"/>
  <c r="N666" i="1" l="1"/>
  <c r="C669" i="6" s="1"/>
  <c r="J666" i="1"/>
  <c r="O666" i="1"/>
  <c r="L667" i="1" l="1"/>
  <c r="R667" i="1" s="1"/>
  <c r="Q666" i="1"/>
  <c r="S666" i="1" s="1"/>
  <c r="M667" i="1" l="1"/>
  <c r="N667" i="1" s="1"/>
  <c r="C670" i="6" s="1"/>
  <c r="J667" i="1" l="1"/>
  <c r="O667" i="1"/>
  <c r="L668" i="1" l="1"/>
  <c r="Q667" i="1"/>
  <c r="S667" i="1" s="1"/>
  <c r="M668" i="1" l="1"/>
  <c r="R668" i="1"/>
  <c r="N668" i="1" l="1"/>
  <c r="C671" i="6" s="1"/>
  <c r="J668" i="1"/>
  <c r="O668" i="1" l="1"/>
  <c r="Q668" i="1" s="1"/>
  <c r="S668" i="1" l="1"/>
  <c r="L669" i="1"/>
  <c r="M669" i="1" l="1"/>
  <c r="R669" i="1"/>
  <c r="N669" i="1" l="1"/>
  <c r="C672" i="6" s="1"/>
  <c r="J669" i="1"/>
  <c r="O669" i="1"/>
  <c r="Q669" i="1" s="1"/>
  <c r="L670" i="1" s="1"/>
  <c r="R670" i="1" l="1"/>
  <c r="M670" i="1"/>
  <c r="S669" i="1"/>
  <c r="N670" i="1" l="1"/>
  <c r="C673" i="6" s="1"/>
  <c r="J670" i="1"/>
  <c r="O670" i="1" l="1"/>
  <c r="Q670" i="1" s="1"/>
  <c r="L671" i="1"/>
  <c r="S670" i="1"/>
  <c r="R671" i="1" l="1"/>
  <c r="M671" i="1"/>
  <c r="N671" i="1" l="1"/>
  <c r="C674" i="6" s="1"/>
  <c r="J671" i="1"/>
  <c r="O671" i="1"/>
  <c r="Q671" i="1" s="1"/>
  <c r="S671" i="1" s="1"/>
  <c r="L672" i="1"/>
  <c r="R672" i="1" l="1"/>
  <c r="M672" i="1"/>
  <c r="N672" i="1" l="1"/>
  <c r="C675" i="6" s="1"/>
  <c r="J672" i="1"/>
  <c r="O672" i="1"/>
  <c r="Q672" i="1" l="1"/>
  <c r="S672" i="1" s="1"/>
  <c r="L673" i="1" l="1"/>
  <c r="R673" i="1" s="1"/>
  <c r="M673" i="1" l="1"/>
  <c r="J673" i="1" s="1"/>
  <c r="N673" i="1" l="1"/>
  <c r="C676" i="6" s="1"/>
  <c r="O673" i="1"/>
  <c r="Q673" i="1" l="1"/>
  <c r="L674" i="1" s="1"/>
  <c r="R674" i="1" l="1"/>
  <c r="M674" i="1"/>
  <c r="S673" i="1"/>
  <c r="N674" i="1" l="1"/>
  <c r="C677" i="6" s="1"/>
  <c r="J674" i="1"/>
  <c r="O674" i="1"/>
  <c r="Q674" i="1" l="1"/>
  <c r="L675" i="1" s="1"/>
  <c r="R675" i="1" l="1"/>
  <c r="M675" i="1"/>
  <c r="S674" i="1"/>
  <c r="N675" i="1" l="1"/>
  <c r="C678" i="6" s="1"/>
  <c r="J675" i="1"/>
  <c r="O675" i="1"/>
  <c r="Q675" i="1" l="1"/>
  <c r="L676" i="1" s="1"/>
  <c r="R676" i="1" s="1"/>
  <c r="M676" i="1" l="1"/>
  <c r="J676" i="1" s="1"/>
  <c r="S675" i="1"/>
  <c r="N676" i="1" l="1"/>
  <c r="C679" i="6" s="1"/>
  <c r="O676" i="1"/>
  <c r="Q676" i="1" l="1"/>
  <c r="S676" i="1" s="1"/>
  <c r="L677" i="1"/>
  <c r="R677" i="1" s="1"/>
  <c r="M677" i="1" l="1"/>
  <c r="J677" i="1" l="1"/>
  <c r="N677" i="1"/>
  <c r="C680" i="6" s="1"/>
  <c r="O677" i="1" l="1"/>
  <c r="Q677" i="1" l="1"/>
  <c r="S677" i="1" s="1"/>
  <c r="L678" i="1"/>
  <c r="R678" i="1" s="1"/>
  <c r="M678" i="1" l="1"/>
  <c r="J678" i="1" l="1"/>
  <c r="N678" i="1"/>
  <c r="C681" i="6" s="1"/>
  <c r="O678" i="1" l="1"/>
  <c r="Q678" i="1" l="1"/>
  <c r="S678" i="1" s="1"/>
  <c r="L679" i="1"/>
  <c r="R679" i="1" s="1"/>
  <c r="M679" i="1" l="1"/>
  <c r="N679" i="1" l="1"/>
  <c r="C682" i="6" s="1"/>
  <c r="J679" i="1"/>
  <c r="O679" i="1" l="1"/>
  <c r="Q679" i="1" l="1"/>
  <c r="S679" i="1" s="1"/>
  <c r="L680" i="1"/>
  <c r="R680" i="1" s="1"/>
  <c r="M680" i="1" l="1"/>
  <c r="N680" i="1" l="1"/>
  <c r="C683" i="6" s="1"/>
  <c r="J680" i="1"/>
  <c r="O680" i="1" l="1"/>
  <c r="Q680" i="1" l="1"/>
  <c r="S680" i="1" s="1"/>
  <c r="L681" i="1"/>
  <c r="R681" i="1" s="1"/>
  <c r="M681" i="1" l="1"/>
  <c r="N681" i="1" l="1"/>
  <c r="C684" i="6" s="1"/>
  <c r="J681" i="1"/>
  <c r="O681" i="1" l="1"/>
  <c r="Q681" i="1" l="1"/>
  <c r="S681" i="1" s="1"/>
  <c r="L682" i="1"/>
  <c r="R682" i="1" s="1"/>
  <c r="M682" i="1" l="1"/>
  <c r="N682" i="1" l="1"/>
  <c r="C685" i="6" s="1"/>
  <c r="J682" i="1"/>
  <c r="O682" i="1" l="1"/>
  <c r="Q682" i="1" l="1"/>
  <c r="S682" i="1" s="1"/>
  <c r="L683" i="1"/>
  <c r="R683" i="1" s="1"/>
  <c r="M683" i="1" l="1"/>
  <c r="J683" i="1" l="1"/>
  <c r="N683" i="1"/>
  <c r="C686" i="6" s="1"/>
  <c r="O683" i="1" l="1"/>
  <c r="Q683" i="1" l="1"/>
  <c r="S683" i="1" s="1"/>
  <c r="L684" i="1"/>
  <c r="R684" i="1" s="1"/>
  <c r="M684" i="1" l="1"/>
  <c r="J684" i="1" l="1"/>
  <c r="N684" i="1"/>
  <c r="C687" i="6" s="1"/>
  <c r="O684" i="1" l="1"/>
  <c r="Q684" i="1" l="1"/>
  <c r="S684" i="1" s="1"/>
  <c r="L685" i="1"/>
  <c r="R685" i="1" s="1"/>
  <c r="M685" i="1" l="1"/>
  <c r="N685" i="1" l="1"/>
  <c r="C688" i="6" s="1"/>
  <c r="J685" i="1"/>
  <c r="O685" i="1" l="1"/>
  <c r="Q685" i="1" l="1"/>
  <c r="S685" i="1" s="1"/>
  <c r="L686" i="1"/>
  <c r="R686" i="1" s="1"/>
  <c r="M686" i="1" l="1"/>
  <c r="J686" i="1" l="1"/>
  <c r="N686" i="1"/>
  <c r="C689" i="6" s="1"/>
  <c r="O686" i="1" l="1"/>
  <c r="Q686" i="1" l="1"/>
  <c r="S686" i="1" s="1"/>
  <c r="L687" i="1"/>
  <c r="R687" i="1" s="1"/>
  <c r="M687" i="1" l="1"/>
  <c r="J687" i="1" l="1"/>
  <c r="N687" i="1"/>
  <c r="C690" i="6" s="1"/>
  <c r="O687" i="1" l="1"/>
  <c r="Q687" i="1" l="1"/>
  <c r="S687" i="1" s="1"/>
  <c r="L688" i="1"/>
  <c r="R688" i="1" s="1"/>
  <c r="M688" i="1" l="1"/>
  <c r="J688" i="1" l="1"/>
  <c r="N688" i="1"/>
  <c r="C691" i="6" s="1"/>
  <c r="O688" i="1" l="1"/>
  <c r="Q688" i="1" l="1"/>
  <c r="S688" i="1" s="1"/>
  <c r="L689" i="1"/>
  <c r="R689" i="1" s="1"/>
  <c r="M689" i="1" l="1"/>
  <c r="J689" i="1" l="1"/>
  <c r="N689" i="1"/>
  <c r="C692" i="6" s="1"/>
  <c r="O689" i="1" l="1"/>
  <c r="Q689" i="1" l="1"/>
  <c r="S689" i="1" s="1"/>
  <c r="L690" i="1"/>
  <c r="R690" i="1" s="1"/>
  <c r="M690" i="1" l="1"/>
  <c r="N690" i="1" l="1"/>
  <c r="C693" i="6" s="1"/>
  <c r="J690" i="1"/>
  <c r="O690" i="1" l="1"/>
  <c r="Q690" i="1" l="1"/>
  <c r="S690" i="1" s="1"/>
  <c r="L691" i="1"/>
  <c r="R691" i="1" s="1"/>
  <c r="M691" i="1" l="1"/>
  <c r="N691" i="1" l="1"/>
  <c r="C694" i="6" s="1"/>
  <c r="J691" i="1"/>
  <c r="O691" i="1" l="1"/>
  <c r="Q691" i="1" l="1"/>
  <c r="S691" i="1" s="1"/>
  <c r="L692" i="1"/>
  <c r="R692" i="1" s="1"/>
  <c r="M692" i="1" l="1"/>
  <c r="N692" i="1" l="1"/>
  <c r="C695" i="6" s="1"/>
  <c r="J692" i="1"/>
  <c r="O692" i="1" l="1"/>
  <c r="Q692" i="1" l="1"/>
  <c r="S692" i="1" s="1"/>
  <c r="L693" i="1"/>
  <c r="R693" i="1" s="1"/>
  <c r="M693" i="1" l="1"/>
  <c r="J693" i="1" l="1"/>
  <c r="N693" i="1"/>
  <c r="C696" i="6" s="1"/>
  <c r="O693" i="1" l="1"/>
  <c r="Q693" i="1" l="1"/>
  <c r="S693" i="1" s="1"/>
  <c r="L694" i="1"/>
  <c r="R694" i="1" s="1"/>
  <c r="M694" i="1" l="1"/>
  <c r="N694" i="1" l="1"/>
  <c r="C697" i="6" s="1"/>
  <c r="J694" i="1"/>
  <c r="O694" i="1" l="1"/>
  <c r="Q694" i="1" l="1"/>
  <c r="S694" i="1" s="1"/>
  <c r="L695" i="1"/>
  <c r="R695" i="1" s="1"/>
  <c r="M695" i="1" l="1"/>
  <c r="N695" i="1" l="1"/>
  <c r="C698" i="6" s="1"/>
  <c r="J695" i="1"/>
  <c r="O695" i="1" l="1"/>
  <c r="Q695" i="1" l="1"/>
  <c r="S695" i="1" s="1"/>
  <c r="L696" i="1"/>
  <c r="R696" i="1" s="1"/>
  <c r="M696" i="1" l="1"/>
  <c r="N696" i="1" l="1"/>
  <c r="C699" i="6" s="1"/>
  <c r="J696" i="1"/>
  <c r="O696" i="1" l="1"/>
  <c r="Q696" i="1" l="1"/>
  <c r="S696" i="1" s="1"/>
  <c r="L697" i="1"/>
  <c r="R697" i="1" s="1"/>
  <c r="M697" i="1" l="1"/>
  <c r="N697" i="1" l="1"/>
  <c r="C700" i="6" s="1"/>
  <c r="J697" i="1"/>
  <c r="O697" i="1" l="1"/>
  <c r="Q697" i="1" l="1"/>
  <c r="S697" i="1" s="1"/>
  <c r="L698" i="1"/>
  <c r="R698" i="1" s="1"/>
  <c r="M698" i="1" l="1"/>
  <c r="N698" i="1" l="1"/>
  <c r="C701" i="6" s="1"/>
  <c r="J698" i="1"/>
  <c r="O698" i="1" l="1"/>
  <c r="Q698" i="1" l="1"/>
  <c r="S698" i="1" s="1"/>
  <c r="L699" i="1"/>
  <c r="R699" i="1" s="1"/>
  <c r="M699" i="1" l="1"/>
  <c r="N699" i="1" l="1"/>
  <c r="C702" i="6" s="1"/>
  <c r="J699" i="1"/>
  <c r="O699" i="1" l="1"/>
  <c r="Q699" i="1" l="1"/>
  <c r="S699" i="1" s="1"/>
  <c r="L700" i="1"/>
  <c r="R700" i="1" s="1"/>
  <c r="M700" i="1" l="1"/>
  <c r="N700" i="1" l="1"/>
  <c r="C703" i="6" s="1"/>
  <c r="J700" i="1"/>
  <c r="O700" i="1" l="1"/>
  <c r="Q700" i="1" l="1"/>
  <c r="S700" i="1" s="1"/>
  <c r="L701" i="1"/>
  <c r="R701" i="1" s="1"/>
  <c r="M701" i="1" l="1"/>
  <c r="N701" i="1" l="1"/>
  <c r="C704" i="6" s="1"/>
  <c r="J701" i="1"/>
  <c r="O701" i="1" l="1"/>
  <c r="Q701" i="1" l="1"/>
  <c r="S701" i="1" s="1"/>
  <c r="L702" i="1"/>
  <c r="R702" i="1" s="1"/>
  <c r="M702" i="1" l="1"/>
  <c r="J702" i="1" l="1"/>
  <c r="N702" i="1"/>
  <c r="C705" i="6" s="1"/>
  <c r="O702" i="1" l="1"/>
  <c r="Q702" i="1" l="1"/>
  <c r="S702" i="1" s="1"/>
  <c r="L703" i="1"/>
  <c r="R703" i="1" s="1"/>
  <c r="M703" i="1" l="1"/>
  <c r="N703" i="1" l="1"/>
  <c r="C706" i="6" s="1"/>
  <c r="J703" i="1"/>
  <c r="O703" i="1" l="1"/>
  <c r="Q703" i="1" l="1"/>
  <c r="S703" i="1" s="1"/>
  <c r="L704" i="1"/>
  <c r="R704" i="1" s="1"/>
  <c r="M704" i="1" l="1"/>
  <c r="N704" i="1" l="1"/>
  <c r="C707" i="6" s="1"/>
  <c r="O704" i="1"/>
  <c r="Q704" i="1" s="1"/>
  <c r="J704" i="1"/>
  <c r="L705" i="1" l="1"/>
  <c r="R705" i="1" s="1"/>
  <c r="S704" i="1"/>
  <c r="M705" i="1" l="1"/>
  <c r="N705" i="1" l="1"/>
  <c r="C708" i="6" s="1"/>
  <c r="J705" i="1"/>
  <c r="O705" i="1" l="1"/>
  <c r="Q705" i="1" s="1"/>
  <c r="L706" i="1" l="1"/>
  <c r="S705" i="1"/>
  <c r="R706" i="1" l="1"/>
  <c r="M706" i="1"/>
  <c r="J706" i="1" l="1"/>
  <c r="N706" i="1"/>
  <c r="C709" i="6" s="1"/>
  <c r="O706" i="1" l="1"/>
  <c r="Q706" i="1" s="1"/>
  <c r="L707" i="1" l="1"/>
  <c r="S706" i="1"/>
  <c r="R707" i="1" l="1"/>
  <c r="M707" i="1"/>
  <c r="N707" i="1" l="1"/>
  <c r="C710" i="6" s="1"/>
  <c r="J707" i="1"/>
  <c r="O707" i="1" l="1"/>
  <c r="Q707" i="1" s="1"/>
  <c r="L708" i="1" l="1"/>
  <c r="R708" i="1" s="1"/>
  <c r="S707" i="1"/>
  <c r="M708" i="1" l="1"/>
  <c r="J708" i="1" s="1"/>
  <c r="N708" i="1" l="1"/>
  <c r="C711" i="6" s="1"/>
  <c r="O708" i="1"/>
  <c r="Q708" i="1" l="1"/>
  <c r="L709" i="1" s="1"/>
  <c r="R709" i="1" l="1"/>
  <c r="M709" i="1"/>
  <c r="S708" i="1"/>
  <c r="N709" i="1" l="1"/>
  <c r="C712" i="6" s="1"/>
  <c r="J709" i="1"/>
  <c r="O709" i="1"/>
  <c r="Q709" i="1" l="1"/>
  <c r="L710" i="1" s="1"/>
  <c r="R710" i="1" s="1"/>
  <c r="M710" i="1" l="1"/>
  <c r="N710" i="1" s="1"/>
  <c r="C713" i="6" s="1"/>
  <c r="S709" i="1"/>
  <c r="J710" i="1" l="1"/>
  <c r="O710" i="1"/>
  <c r="Q710" i="1" l="1"/>
  <c r="S710" i="1" s="1"/>
  <c r="L711" i="1"/>
  <c r="R711" i="1" s="1"/>
  <c r="M711" i="1" l="1"/>
  <c r="J711" i="1" l="1"/>
  <c r="N711" i="1"/>
  <c r="C714" i="6" s="1"/>
  <c r="O711" i="1" l="1"/>
  <c r="Q711" i="1" l="1"/>
  <c r="S711" i="1" s="1"/>
  <c r="L712" i="1"/>
  <c r="R712" i="1" s="1"/>
  <c r="M712" i="1" l="1"/>
  <c r="J712" i="1" l="1"/>
  <c r="N712" i="1"/>
  <c r="C715" i="6" s="1"/>
  <c r="O712" i="1" l="1"/>
  <c r="Q712" i="1" l="1"/>
  <c r="S712" i="1" s="1"/>
  <c r="L713" i="1"/>
  <c r="R713" i="1" s="1"/>
  <c r="M713" i="1" l="1"/>
  <c r="J713" i="1" l="1"/>
  <c r="N713" i="1"/>
  <c r="C716" i="6" s="1"/>
  <c r="O713" i="1" l="1"/>
  <c r="Q713" i="1" l="1"/>
  <c r="S713" i="1" s="1"/>
  <c r="L714" i="1"/>
  <c r="R714" i="1" s="1"/>
  <c r="M714" i="1" l="1"/>
  <c r="J714" i="1" l="1"/>
  <c r="N714" i="1"/>
  <c r="C717" i="6" s="1"/>
  <c r="O714" i="1" l="1"/>
  <c r="Q714" i="1" l="1"/>
  <c r="S714" i="1" s="1"/>
  <c r="L715" i="1"/>
  <c r="R715" i="1" s="1"/>
  <c r="M715" i="1" l="1"/>
  <c r="N715" i="1" l="1"/>
  <c r="C718" i="6" s="1"/>
  <c r="J715" i="1"/>
  <c r="O715" i="1" l="1"/>
  <c r="Q715" i="1" l="1"/>
  <c r="S715" i="1" s="1"/>
  <c r="L716" i="1"/>
  <c r="R716" i="1" s="1"/>
  <c r="M716" i="1" l="1"/>
  <c r="N716" i="1" l="1"/>
  <c r="C719" i="6" s="1"/>
  <c r="J716" i="1"/>
  <c r="O716" i="1" l="1"/>
  <c r="Q716" i="1" l="1"/>
  <c r="S716" i="1" s="1"/>
  <c r="L717" i="1"/>
  <c r="R717" i="1" s="1"/>
  <c r="M717" i="1" l="1"/>
  <c r="J717" i="1" l="1"/>
  <c r="N717" i="1"/>
  <c r="C720" i="6" s="1"/>
  <c r="O717" i="1" l="1"/>
  <c r="Q717" i="1" l="1"/>
  <c r="S717" i="1" s="1"/>
  <c r="L718" i="1"/>
  <c r="R718" i="1" s="1"/>
  <c r="M718" i="1" l="1"/>
  <c r="N718" i="1" l="1"/>
  <c r="C721" i="6" s="1"/>
  <c r="J718" i="1"/>
  <c r="O718" i="1" l="1"/>
  <c r="Q718" i="1" l="1"/>
  <c r="S718" i="1" s="1"/>
  <c r="L719" i="1"/>
  <c r="R719" i="1" s="1"/>
  <c r="M719" i="1" l="1"/>
  <c r="J719" i="1" l="1"/>
  <c r="N719" i="1"/>
  <c r="C722" i="6" s="1"/>
  <c r="O719" i="1" l="1"/>
  <c r="Q719" i="1" l="1"/>
  <c r="S719" i="1" s="1"/>
  <c r="L720" i="1"/>
  <c r="R720" i="1" s="1"/>
  <c r="M720" i="1" l="1"/>
  <c r="J720" i="1" l="1"/>
  <c r="N720" i="1"/>
  <c r="C723" i="6" s="1"/>
  <c r="O720" i="1" l="1"/>
  <c r="Q720" i="1" l="1"/>
  <c r="S720" i="1" s="1"/>
  <c r="L721" i="1"/>
  <c r="R721" i="1" s="1"/>
  <c r="M721" i="1" l="1"/>
  <c r="J721" i="1" l="1"/>
  <c r="N721" i="1"/>
  <c r="C724" i="6" s="1"/>
  <c r="O721" i="1" l="1"/>
  <c r="Q721" i="1" l="1"/>
  <c r="S721" i="1" s="1"/>
  <c r="L722" i="1"/>
  <c r="R722" i="1" s="1"/>
  <c r="M722" i="1" l="1"/>
  <c r="N722" i="1" l="1"/>
  <c r="C725" i="6" s="1"/>
  <c r="J722" i="1"/>
  <c r="O722" i="1" l="1"/>
  <c r="Q722" i="1" l="1"/>
  <c r="S722" i="1" s="1"/>
  <c r="L723" i="1"/>
  <c r="R723" i="1" s="1"/>
  <c r="M723" i="1" l="1"/>
  <c r="J723" i="1" l="1"/>
  <c r="N723" i="1"/>
  <c r="C726" i="6" s="1"/>
  <c r="O723" i="1" l="1"/>
  <c r="Q723" i="1" l="1"/>
  <c r="S723" i="1" s="1"/>
  <c r="L724" i="1"/>
  <c r="R724" i="1" s="1"/>
  <c r="M724" i="1" l="1"/>
  <c r="N724" i="1" l="1"/>
  <c r="C727" i="6" s="1"/>
  <c r="J724" i="1"/>
  <c r="O724" i="1" l="1"/>
  <c r="Q724" i="1" l="1"/>
  <c r="S724" i="1" s="1"/>
  <c r="L725" i="1"/>
  <c r="R725" i="1" s="1"/>
  <c r="M725" i="1" l="1"/>
  <c r="J725" i="1" l="1"/>
  <c r="N725" i="1"/>
  <c r="C728" i="6" s="1"/>
  <c r="O725" i="1" l="1"/>
  <c r="Q725" i="1" l="1"/>
  <c r="S725" i="1" s="1"/>
  <c r="L726" i="1"/>
  <c r="R726" i="1" s="1"/>
  <c r="M726" i="1" l="1"/>
  <c r="N726" i="1" l="1"/>
  <c r="C729" i="6" s="1"/>
  <c r="J726" i="1"/>
  <c r="O726" i="1" l="1"/>
  <c r="Q726" i="1" l="1"/>
  <c r="S726" i="1" s="1"/>
  <c r="L727" i="1"/>
  <c r="R727" i="1" s="1"/>
  <c r="M727" i="1" l="1"/>
  <c r="J727" i="1" l="1"/>
  <c r="N727" i="1"/>
  <c r="C730" i="6" s="1"/>
  <c r="O727" i="1" l="1"/>
  <c r="Q727" i="1" l="1"/>
  <c r="S727" i="1" s="1"/>
  <c r="L728" i="1"/>
  <c r="R728" i="1" s="1"/>
  <c r="M728" i="1" l="1"/>
  <c r="J728" i="1" l="1"/>
  <c r="N728" i="1"/>
  <c r="C731" i="6" s="1"/>
  <c r="O728" i="1" l="1"/>
  <c r="Q728" i="1" l="1"/>
  <c r="S728" i="1" s="1"/>
  <c r="L729" i="1"/>
  <c r="R729" i="1" s="1"/>
  <c r="M729" i="1" l="1"/>
  <c r="J729" i="1" l="1"/>
  <c r="N729" i="1"/>
  <c r="C732" i="6" s="1"/>
  <c r="O729" i="1" l="1"/>
  <c r="Q729" i="1" l="1"/>
  <c r="S729" i="1" s="1"/>
  <c r="L730" i="1"/>
  <c r="R730" i="1" s="1"/>
  <c r="M730" i="1" l="1"/>
  <c r="N730" i="1" l="1"/>
  <c r="C733" i="6" s="1"/>
  <c r="J730" i="1"/>
  <c r="O730" i="1" l="1"/>
  <c r="Q730" i="1" l="1"/>
  <c r="S730" i="1" s="1"/>
  <c r="L731" i="1"/>
  <c r="R731" i="1" s="1"/>
  <c r="M731" i="1" l="1"/>
  <c r="N731" i="1" l="1"/>
  <c r="C734" i="6" s="1"/>
  <c r="J731" i="1"/>
  <c r="O731" i="1" l="1"/>
  <c r="Q731" i="1" l="1"/>
  <c r="S731" i="1" s="1"/>
  <c r="L732" i="1"/>
  <c r="R732" i="1" s="1"/>
  <c r="M732" i="1" l="1"/>
  <c r="J732" i="1" l="1"/>
  <c r="N732" i="1"/>
  <c r="C735" i="6" s="1"/>
  <c r="O732" i="1" l="1"/>
  <c r="Q732" i="1" l="1"/>
  <c r="S732" i="1" s="1"/>
  <c r="L733" i="1"/>
  <c r="R733" i="1" s="1"/>
  <c r="M733" i="1" l="1"/>
  <c r="J733" i="1" l="1"/>
  <c r="N733" i="1"/>
  <c r="C736" i="6" s="1"/>
  <c r="O733" i="1" l="1"/>
  <c r="Q733" i="1" l="1"/>
  <c r="S733" i="1" s="1"/>
  <c r="L734" i="1"/>
  <c r="R734" i="1" s="1"/>
  <c r="M734" i="1" l="1"/>
  <c r="N734" i="1" l="1"/>
  <c r="C737" i="6" s="1"/>
  <c r="J734" i="1"/>
  <c r="O734" i="1" l="1"/>
  <c r="Q734" i="1" l="1"/>
  <c r="S734" i="1" s="1"/>
  <c r="L735" i="1"/>
  <c r="R735" i="1" s="1"/>
  <c r="M735" i="1" l="1"/>
  <c r="N735" i="1" l="1"/>
  <c r="C738" i="6" s="1"/>
  <c r="J735" i="1"/>
  <c r="O735" i="1" l="1"/>
  <c r="Q735" i="1" l="1"/>
  <c r="S735" i="1" s="1"/>
  <c r="L736" i="1"/>
  <c r="R736" i="1" s="1"/>
  <c r="M736" i="1" l="1"/>
  <c r="N736" i="1" l="1"/>
  <c r="C739" i="6" s="1"/>
  <c r="J736" i="1"/>
  <c r="O736" i="1" l="1"/>
  <c r="Q736" i="1" l="1"/>
  <c r="S736" i="1" s="1"/>
  <c r="L737" i="1"/>
  <c r="R737" i="1" s="1"/>
  <c r="M737" i="1" l="1"/>
  <c r="N737" i="1" l="1"/>
  <c r="C740" i="6" s="1"/>
  <c r="O737" i="1"/>
  <c r="Q737" i="1" s="1"/>
  <c r="J737" i="1"/>
  <c r="L738" i="1" l="1"/>
  <c r="R738" i="1" s="1"/>
  <c r="S737" i="1"/>
  <c r="M738" i="1" l="1"/>
  <c r="N738" i="1" l="1"/>
  <c r="C741" i="6" s="1"/>
  <c r="J738" i="1"/>
  <c r="O738" i="1" l="1"/>
  <c r="Q738" i="1" s="1"/>
  <c r="L739" i="1" l="1"/>
  <c r="S738" i="1"/>
  <c r="R739" i="1" l="1"/>
  <c r="M739" i="1"/>
  <c r="N739" i="1" l="1"/>
  <c r="C742" i="6" s="1"/>
  <c r="J739" i="1"/>
  <c r="O739" i="1"/>
  <c r="L740" i="1" l="1"/>
  <c r="R740" i="1" s="1"/>
  <c r="Q739" i="1"/>
  <c r="S739" i="1" s="1"/>
  <c r="M740" i="1" l="1"/>
  <c r="N740" i="1" s="1"/>
  <c r="C743" i="6" s="1"/>
  <c r="O740" i="1" l="1"/>
  <c r="J740" i="1"/>
  <c r="Q740" i="1" l="1"/>
  <c r="L741" i="1" s="1"/>
  <c r="R741" i="1" s="1"/>
  <c r="M741" i="1" l="1"/>
  <c r="J741" i="1" s="1"/>
  <c r="S740" i="1"/>
  <c r="N741" i="1" l="1"/>
  <c r="C744" i="6" s="1"/>
  <c r="O741" i="1"/>
  <c r="Q741" i="1" l="1"/>
  <c r="S741" i="1" s="1"/>
  <c r="L742" i="1"/>
  <c r="R742" i="1" s="1"/>
  <c r="M742" i="1" l="1"/>
  <c r="N742" i="1" l="1"/>
  <c r="C745" i="6" s="1"/>
  <c r="J742" i="1"/>
  <c r="O742" i="1" l="1"/>
  <c r="Q742" i="1" l="1"/>
  <c r="S742" i="1" s="1"/>
  <c r="L743" i="1"/>
  <c r="R743" i="1" s="1"/>
  <c r="M743" i="1" l="1"/>
  <c r="J743" i="1" l="1"/>
  <c r="N743" i="1"/>
  <c r="C746" i="6" s="1"/>
  <c r="O743" i="1" l="1"/>
  <c r="Q743" i="1" l="1"/>
  <c r="S743" i="1" s="1"/>
  <c r="L744" i="1"/>
  <c r="R744" i="1" s="1"/>
  <c r="M744" i="1" l="1"/>
  <c r="J744" i="1" l="1"/>
  <c r="N744" i="1"/>
  <c r="C747" i="6" s="1"/>
  <c r="O744" i="1" l="1"/>
  <c r="Q744" i="1" l="1"/>
  <c r="S744" i="1" s="1"/>
  <c r="L745" i="1"/>
  <c r="R745" i="1" s="1"/>
  <c r="M745" i="1" l="1"/>
  <c r="J745" i="1" l="1"/>
  <c r="N745" i="1"/>
  <c r="C748" i="6" s="1"/>
  <c r="O745" i="1" l="1"/>
  <c r="Q745" i="1" l="1"/>
  <c r="S745" i="1" s="1"/>
  <c r="L746" i="1"/>
  <c r="R746" i="1" s="1"/>
  <c r="M746" i="1" l="1"/>
  <c r="N746" i="1" l="1"/>
  <c r="C749" i="6" s="1"/>
  <c r="J746" i="1"/>
  <c r="O746" i="1" l="1"/>
  <c r="Q746" i="1" l="1"/>
  <c r="S746" i="1" s="1"/>
  <c r="L747" i="1"/>
  <c r="R747" i="1" s="1"/>
  <c r="M747" i="1" l="1"/>
  <c r="N747" i="1" l="1"/>
  <c r="C750" i="6" s="1"/>
  <c r="J747" i="1"/>
  <c r="O747" i="1" l="1"/>
  <c r="Q747" i="1" l="1"/>
  <c r="S747" i="1" s="1"/>
  <c r="L748" i="1"/>
  <c r="R748" i="1" s="1"/>
  <c r="M748" i="1" l="1"/>
  <c r="N748" i="1" l="1"/>
  <c r="C751" i="6" s="1"/>
  <c r="J748" i="1"/>
  <c r="O748" i="1" l="1"/>
  <c r="Q748" i="1" l="1"/>
  <c r="S748" i="1" s="1"/>
  <c r="L749" i="1"/>
  <c r="R749" i="1" s="1"/>
  <c r="M749" i="1" l="1"/>
  <c r="N749" i="1" l="1"/>
  <c r="C752" i="6" s="1"/>
  <c r="J749" i="1"/>
  <c r="O749" i="1" l="1"/>
  <c r="Q749" i="1" l="1"/>
  <c r="S749" i="1" s="1"/>
  <c r="L750" i="1"/>
  <c r="R750" i="1" s="1"/>
  <c r="M750" i="1" l="1"/>
  <c r="J750" i="1" l="1"/>
  <c r="N750" i="1"/>
  <c r="C753" i="6" s="1"/>
  <c r="O750" i="1" l="1"/>
  <c r="Q750" i="1" l="1"/>
  <c r="S750" i="1" s="1"/>
  <c r="L751" i="1"/>
  <c r="R751" i="1" s="1"/>
  <c r="M751" i="1" l="1"/>
  <c r="J751" i="1" l="1"/>
  <c r="N751" i="1"/>
  <c r="C754" i="6" s="1"/>
  <c r="O751" i="1" l="1"/>
  <c r="Q751" i="1" l="1"/>
  <c r="S751" i="1" s="1"/>
  <c r="L752" i="1"/>
  <c r="R752" i="1" s="1"/>
  <c r="M752" i="1" l="1"/>
  <c r="N752" i="1" l="1"/>
  <c r="C755" i="6" s="1"/>
  <c r="O752" i="1" l="1"/>
  <c r="Q752" i="1" l="1"/>
  <c r="S752" i="1" s="1"/>
  <c r="L753" i="1"/>
  <c r="R753" i="1" s="1"/>
  <c r="M753" i="1" l="1"/>
  <c r="N753" i="1" l="1"/>
  <c r="C756" i="6" s="1"/>
  <c r="J753" i="1"/>
  <c r="O753" i="1" l="1"/>
  <c r="Q753" i="1" l="1"/>
  <c r="S753" i="1" s="1"/>
  <c r="L754" i="1"/>
  <c r="R754" i="1" s="1"/>
  <c r="M754" i="1" l="1"/>
  <c r="J754" i="1" l="1"/>
  <c r="N754" i="1"/>
  <c r="C757" i="6" s="1"/>
  <c r="O754" i="1" l="1"/>
  <c r="Q754" i="1" l="1"/>
  <c r="S754" i="1" s="1"/>
  <c r="L755" i="1"/>
  <c r="R755" i="1" s="1"/>
  <c r="M755" i="1" l="1"/>
  <c r="N755" i="1" l="1"/>
  <c r="C758" i="6" s="1"/>
  <c r="J755" i="1"/>
  <c r="O755" i="1" l="1"/>
  <c r="Q755" i="1" l="1"/>
  <c r="S755" i="1" s="1"/>
  <c r="L756" i="1"/>
  <c r="R756" i="1" s="1"/>
  <c r="M756" i="1" l="1"/>
  <c r="J756" i="1" l="1"/>
  <c r="N756" i="1"/>
  <c r="C759" i="6" s="1"/>
  <c r="O756" i="1" l="1"/>
  <c r="Q756" i="1" l="1"/>
  <c r="S756" i="1" s="1"/>
  <c r="L757" i="1"/>
  <c r="R757" i="1" s="1"/>
  <c r="M757" i="1" l="1"/>
  <c r="N757" i="1" l="1"/>
  <c r="C760" i="6" s="1"/>
  <c r="J757" i="1"/>
  <c r="O757" i="1" l="1"/>
  <c r="Q757" i="1" l="1"/>
  <c r="S757" i="1" s="1"/>
  <c r="L758" i="1"/>
  <c r="R758" i="1" s="1"/>
  <c r="M758" i="1" l="1"/>
  <c r="N758" i="1" l="1"/>
  <c r="C761" i="6" s="1"/>
  <c r="O758" i="1" l="1"/>
  <c r="Q758" i="1" l="1"/>
  <c r="S758" i="1" s="1"/>
  <c r="L759" i="1"/>
  <c r="R759" i="1" s="1"/>
  <c r="M759" i="1" l="1"/>
  <c r="N759" i="1" l="1"/>
  <c r="C762" i="6" s="1"/>
  <c r="J759" i="1"/>
  <c r="O759" i="1" l="1"/>
  <c r="Q759" i="1" l="1"/>
  <c r="S759" i="1" s="1"/>
  <c r="L760" i="1"/>
  <c r="R760" i="1" s="1"/>
  <c r="M760" i="1" l="1"/>
  <c r="N760" i="1" l="1"/>
  <c r="C763" i="6" s="1"/>
  <c r="J760" i="1"/>
  <c r="O760" i="1" l="1"/>
  <c r="Q760" i="1" l="1"/>
  <c r="S760" i="1" s="1"/>
  <c r="L761" i="1"/>
  <c r="R761" i="1" s="1"/>
  <c r="M761" i="1" l="1"/>
  <c r="J761" i="1" l="1"/>
  <c r="N761" i="1"/>
  <c r="C764" i="6" s="1"/>
  <c r="O761" i="1" l="1"/>
  <c r="Q761" i="1" l="1"/>
  <c r="S761" i="1" s="1"/>
  <c r="L762" i="1"/>
  <c r="R762" i="1" s="1"/>
  <c r="M762" i="1" l="1"/>
  <c r="N762" i="1" l="1"/>
  <c r="C765" i="6" s="1"/>
  <c r="J762" i="1"/>
  <c r="O762" i="1" l="1"/>
  <c r="Q762" i="1" l="1"/>
  <c r="S762" i="1" s="1"/>
  <c r="L763" i="1"/>
  <c r="R763" i="1" s="1"/>
  <c r="M763" i="1" l="1"/>
  <c r="J763" i="1" l="1"/>
  <c r="N763" i="1"/>
  <c r="C766" i="6" s="1"/>
  <c r="O763" i="1" l="1"/>
  <c r="Q763" i="1" l="1"/>
  <c r="S763" i="1" s="1"/>
  <c r="L764" i="1"/>
  <c r="R764" i="1" s="1"/>
  <c r="M764" i="1" l="1"/>
  <c r="J764" i="1" l="1"/>
  <c r="N764" i="1"/>
  <c r="C767" i="6" s="1"/>
  <c r="O764" i="1" l="1"/>
  <c r="Q764" i="1" l="1"/>
  <c r="S764" i="1" s="1"/>
  <c r="L765" i="1"/>
  <c r="R765" i="1" s="1"/>
  <c r="M765" i="1" l="1"/>
  <c r="J765" i="1" l="1"/>
  <c r="N765" i="1"/>
  <c r="C768" i="6" s="1"/>
  <c r="O765" i="1" l="1"/>
  <c r="Q765" i="1" l="1"/>
  <c r="S765" i="1" s="1"/>
  <c r="L766" i="1"/>
  <c r="R766" i="1" s="1"/>
  <c r="M766" i="1" l="1"/>
  <c r="J766" i="1" l="1"/>
  <c r="N766" i="1"/>
  <c r="C769" i="6" s="1"/>
  <c r="O766" i="1" l="1"/>
  <c r="Q766" i="1" l="1"/>
  <c r="S766" i="1" s="1"/>
  <c r="L767" i="1"/>
  <c r="R767" i="1" s="1"/>
  <c r="M767" i="1" l="1"/>
  <c r="N767" i="1" l="1"/>
  <c r="C770" i="6" s="1"/>
  <c r="J767" i="1"/>
  <c r="O767" i="1" l="1"/>
  <c r="Q767" i="1" l="1"/>
  <c r="S767" i="1" s="1"/>
  <c r="L768" i="1"/>
  <c r="R768" i="1" s="1"/>
  <c r="M768" i="1" l="1"/>
  <c r="J768" i="1" l="1"/>
  <c r="N768" i="1"/>
  <c r="C771" i="6" s="1"/>
  <c r="O768" i="1" l="1"/>
  <c r="Q768" i="1" l="1"/>
  <c r="S768" i="1" s="1"/>
  <c r="L769" i="1"/>
  <c r="R769" i="1" s="1"/>
  <c r="M769" i="1" l="1"/>
  <c r="N769" i="1" l="1"/>
  <c r="C772" i="6" s="1"/>
  <c r="J769" i="1"/>
  <c r="O769" i="1" l="1"/>
  <c r="Q769" i="1" l="1"/>
  <c r="S769" i="1" s="1"/>
  <c r="L770" i="1"/>
  <c r="R770" i="1" s="1"/>
  <c r="M770" i="1" l="1"/>
  <c r="N770" i="1" l="1"/>
  <c r="C773" i="6" s="1"/>
  <c r="O770" i="1" l="1"/>
  <c r="Q770" i="1" l="1"/>
  <c r="S770" i="1" s="1"/>
  <c r="L771" i="1"/>
  <c r="R771" i="1" s="1"/>
  <c r="M771" i="1" l="1"/>
  <c r="N771" i="1" l="1"/>
  <c r="C774" i="6" s="1"/>
  <c r="O771" i="1" l="1"/>
  <c r="Q771" i="1" l="1"/>
  <c r="S771" i="1" s="1"/>
  <c r="L772" i="1"/>
  <c r="R772" i="1" s="1"/>
  <c r="M772" i="1" l="1"/>
  <c r="J772" i="1" l="1"/>
  <c r="N772" i="1"/>
  <c r="C775" i="6" s="1"/>
  <c r="O772" i="1" l="1"/>
  <c r="Q772" i="1" l="1"/>
  <c r="S772" i="1" s="1"/>
  <c r="L773" i="1"/>
  <c r="R773" i="1" s="1"/>
  <c r="M773" i="1" l="1"/>
  <c r="J773" i="1" l="1"/>
  <c r="N773" i="1"/>
  <c r="C776" i="6" s="1"/>
  <c r="O773" i="1" l="1"/>
  <c r="Q773" i="1" l="1"/>
  <c r="S773" i="1" s="1"/>
  <c r="L774" i="1"/>
  <c r="R774" i="1" s="1"/>
  <c r="M774" i="1" l="1"/>
  <c r="J774" i="1" l="1"/>
  <c r="N774" i="1"/>
  <c r="C777" i="6" s="1"/>
  <c r="O774" i="1" l="1"/>
  <c r="Q774" i="1" l="1"/>
  <c r="S774" i="1" s="1"/>
  <c r="L775" i="1"/>
  <c r="R775" i="1" s="1"/>
  <c r="M775" i="1" l="1"/>
  <c r="J775" i="1" l="1"/>
  <c r="N775" i="1"/>
  <c r="C778" i="6" s="1"/>
  <c r="O775" i="1" l="1"/>
  <c r="Q775" i="1" l="1"/>
  <c r="S775" i="1" s="1"/>
  <c r="L776" i="1"/>
  <c r="R776" i="1" s="1"/>
  <c r="M776" i="1" l="1"/>
  <c r="N776" i="1" l="1"/>
  <c r="C779" i="6" s="1"/>
  <c r="J776" i="1"/>
  <c r="O776" i="1" l="1"/>
  <c r="Q776" i="1" l="1"/>
  <c r="S776" i="1" s="1"/>
  <c r="L777" i="1"/>
  <c r="R777" i="1" s="1"/>
  <c r="M777" i="1" l="1"/>
  <c r="N777" i="1" l="1"/>
  <c r="C780" i="6" s="1"/>
  <c r="J777" i="1"/>
  <c r="O777" i="1" l="1"/>
  <c r="Q777" i="1" l="1"/>
  <c r="S777" i="1" s="1"/>
  <c r="L778" i="1"/>
  <c r="R778" i="1" s="1"/>
  <c r="M778" i="1" l="1"/>
  <c r="J778" i="1" l="1"/>
  <c r="N778" i="1"/>
  <c r="C781" i="6" s="1"/>
  <c r="O778" i="1" l="1"/>
  <c r="Q778" i="1" l="1"/>
  <c r="S778" i="1" s="1"/>
  <c r="L779" i="1"/>
  <c r="R779" i="1" s="1"/>
  <c r="M779" i="1" l="1"/>
  <c r="N779" i="1" l="1"/>
  <c r="C782" i="6" s="1"/>
  <c r="J779" i="1"/>
  <c r="O779" i="1" l="1"/>
  <c r="Q779" i="1" l="1"/>
  <c r="S779" i="1" s="1"/>
  <c r="L780" i="1"/>
  <c r="R780" i="1" s="1"/>
  <c r="M780" i="1" l="1"/>
  <c r="N780" i="1" l="1"/>
  <c r="C783" i="6" s="1"/>
  <c r="J780" i="1"/>
  <c r="O780" i="1" l="1"/>
  <c r="Q780" i="1" l="1"/>
  <c r="S780" i="1" s="1"/>
  <c r="L781" i="1"/>
  <c r="R781" i="1" s="1"/>
  <c r="M781" i="1" l="1"/>
  <c r="N781" i="1" l="1"/>
  <c r="C784" i="6" s="1"/>
  <c r="J781" i="1"/>
  <c r="O781" i="1" l="1"/>
  <c r="Q781" i="1" l="1"/>
  <c r="S781" i="1" s="1"/>
  <c r="L782" i="1"/>
  <c r="R782" i="1" s="1"/>
  <c r="M782" i="1" l="1"/>
  <c r="N782" i="1" l="1"/>
  <c r="C785" i="6" s="1"/>
  <c r="J782" i="1"/>
  <c r="O782" i="1" l="1"/>
  <c r="Q782" i="1" l="1"/>
  <c r="S782" i="1" s="1"/>
  <c r="L783" i="1"/>
  <c r="R783" i="1" s="1"/>
  <c r="M783" i="1" l="1"/>
  <c r="N783" i="1" l="1"/>
  <c r="C786" i="6" s="1"/>
  <c r="J783" i="1"/>
  <c r="O783" i="1" l="1"/>
  <c r="Q783" i="1" l="1"/>
  <c r="S783" i="1" s="1"/>
  <c r="L784" i="1"/>
  <c r="R784" i="1" s="1"/>
  <c r="M784" i="1" l="1"/>
  <c r="J784" i="1" l="1"/>
  <c r="N784" i="1"/>
  <c r="C787" i="6" s="1"/>
  <c r="O784" i="1" l="1"/>
  <c r="Q784" i="1" l="1"/>
  <c r="S784" i="1" s="1"/>
  <c r="L785" i="1"/>
  <c r="R785" i="1" s="1"/>
  <c r="M785" i="1" l="1"/>
  <c r="J785" i="1" l="1"/>
  <c r="N785" i="1"/>
  <c r="C788" i="6" s="1"/>
  <c r="O785" i="1" l="1"/>
  <c r="Q785" i="1" l="1"/>
  <c r="S785" i="1" s="1"/>
  <c r="L786" i="1"/>
  <c r="R786" i="1" s="1"/>
  <c r="M786" i="1" l="1"/>
  <c r="N786" i="1" l="1"/>
  <c r="C789" i="6" s="1"/>
  <c r="J786" i="1"/>
  <c r="O786" i="1" l="1"/>
  <c r="Q786" i="1" l="1"/>
  <c r="S786" i="1" s="1"/>
  <c r="L787" i="1"/>
  <c r="R787" i="1" s="1"/>
  <c r="M787" i="1" l="1"/>
  <c r="J787" i="1" l="1"/>
  <c r="N787" i="1"/>
  <c r="C790" i="6" s="1"/>
  <c r="O787" i="1" l="1"/>
  <c r="Q787" i="1" l="1"/>
  <c r="S787" i="1" s="1"/>
  <c r="L788" i="1"/>
  <c r="R788" i="1" s="1"/>
  <c r="M788" i="1" l="1"/>
  <c r="N788" i="1" l="1"/>
  <c r="C791" i="6" s="1"/>
  <c r="J788" i="1"/>
  <c r="O788" i="1" l="1"/>
  <c r="Q788" i="1" l="1"/>
  <c r="S788" i="1" s="1"/>
  <c r="L789" i="1"/>
  <c r="R789" i="1" s="1"/>
  <c r="M789" i="1" l="1"/>
  <c r="N789" i="1" l="1"/>
  <c r="C792" i="6" s="1"/>
  <c r="J789" i="1"/>
  <c r="O789" i="1" l="1"/>
  <c r="Q789" i="1" l="1"/>
  <c r="S789" i="1" s="1"/>
  <c r="L790" i="1"/>
  <c r="R790" i="1" s="1"/>
  <c r="M790" i="1" l="1"/>
  <c r="J790" i="1" l="1"/>
  <c r="N790" i="1"/>
  <c r="C793" i="6" s="1"/>
  <c r="O790" i="1" l="1"/>
  <c r="Q790" i="1" l="1"/>
  <c r="S790" i="1" s="1"/>
  <c r="L791" i="1"/>
  <c r="R791" i="1" s="1"/>
  <c r="M791" i="1" l="1"/>
  <c r="N791" i="1" l="1"/>
  <c r="C794" i="6" s="1"/>
  <c r="J791" i="1"/>
  <c r="O791" i="1" l="1"/>
  <c r="Q791" i="1" l="1"/>
  <c r="S791" i="1" s="1"/>
  <c r="L792" i="1"/>
  <c r="R792" i="1" s="1"/>
  <c r="M792" i="1" l="1"/>
  <c r="N792" i="1" l="1"/>
  <c r="C795" i="6" s="1"/>
  <c r="J792" i="1"/>
  <c r="O792" i="1" l="1"/>
  <c r="Q792" i="1" l="1"/>
  <c r="S792" i="1" s="1"/>
  <c r="L793" i="1"/>
  <c r="R793" i="1" s="1"/>
  <c r="M793" i="1" l="1"/>
  <c r="J793" i="1" l="1"/>
  <c r="N793" i="1"/>
  <c r="C796" i="6" s="1"/>
  <c r="O793" i="1" l="1"/>
  <c r="Q793" i="1" l="1"/>
  <c r="S793" i="1" s="1"/>
  <c r="L794" i="1"/>
  <c r="R794" i="1" s="1"/>
  <c r="M794" i="1" l="1"/>
  <c r="N794" i="1" l="1"/>
  <c r="C797" i="6" s="1"/>
  <c r="J794" i="1"/>
  <c r="O794" i="1" l="1"/>
  <c r="Q794" i="1" l="1"/>
  <c r="S794" i="1" s="1"/>
  <c r="L795" i="1"/>
  <c r="R795" i="1" s="1"/>
  <c r="M795" i="1" l="1"/>
  <c r="J795" i="1" l="1"/>
  <c r="N795" i="1"/>
  <c r="C798" i="6" s="1"/>
  <c r="O795" i="1" l="1"/>
  <c r="Q795" i="1" l="1"/>
  <c r="S795" i="1" s="1"/>
  <c r="L796" i="1"/>
  <c r="R796" i="1" s="1"/>
  <c r="M796" i="1" l="1"/>
  <c r="J796" i="1" l="1"/>
  <c r="N796" i="1"/>
  <c r="C799" i="6" s="1"/>
  <c r="O796" i="1" l="1"/>
  <c r="Q796" i="1" l="1"/>
  <c r="S796" i="1" s="1"/>
  <c r="L797" i="1"/>
  <c r="R797" i="1" s="1"/>
  <c r="M797" i="1" l="1"/>
  <c r="J797" i="1" l="1"/>
  <c r="N797" i="1"/>
  <c r="C800" i="6" s="1"/>
  <c r="O797" i="1" l="1"/>
  <c r="Q797" i="1" l="1"/>
  <c r="S797" i="1" s="1"/>
  <c r="L798" i="1"/>
  <c r="R798" i="1" s="1"/>
  <c r="M798" i="1" l="1"/>
  <c r="J798" i="1" l="1"/>
  <c r="N798" i="1"/>
  <c r="C801" i="6" s="1"/>
  <c r="O798" i="1" l="1"/>
  <c r="Q798" i="1" l="1"/>
  <c r="S798" i="1" s="1"/>
  <c r="L799" i="1"/>
  <c r="R799" i="1" s="1"/>
  <c r="M799" i="1" l="1"/>
  <c r="J799" i="1" l="1"/>
  <c r="N799" i="1"/>
  <c r="C802" i="6" s="1"/>
  <c r="O799" i="1" l="1"/>
  <c r="Q799" i="1" l="1"/>
  <c r="S799" i="1" s="1"/>
  <c r="L800" i="1"/>
  <c r="R800" i="1" s="1"/>
  <c r="M800" i="1" l="1"/>
  <c r="J800" i="1" l="1"/>
  <c r="N800" i="1"/>
  <c r="C803" i="6" s="1"/>
  <c r="O800" i="1" l="1"/>
  <c r="Q800" i="1" l="1"/>
  <c r="S800" i="1" s="1"/>
  <c r="L801" i="1"/>
  <c r="R801" i="1" s="1"/>
  <c r="M801" i="1" l="1"/>
  <c r="J801" i="1" l="1"/>
  <c r="N801" i="1"/>
  <c r="C804" i="6" s="1"/>
  <c r="O801" i="1" l="1"/>
  <c r="Q801" i="1" l="1"/>
  <c r="S801" i="1" s="1"/>
  <c r="L802" i="1"/>
  <c r="R802" i="1" s="1"/>
  <c r="M802" i="1" l="1"/>
  <c r="N802" i="1" l="1"/>
  <c r="C805" i="6" s="1"/>
  <c r="J802" i="1"/>
  <c r="O802" i="1" l="1"/>
  <c r="Q802" i="1" l="1"/>
  <c r="S802" i="1" s="1"/>
  <c r="L803" i="1"/>
  <c r="R803" i="1" s="1"/>
  <c r="M803" i="1" l="1"/>
  <c r="J803" i="1" l="1"/>
  <c r="N803" i="1"/>
  <c r="C806" i="6" s="1"/>
  <c r="O803" i="1" l="1"/>
  <c r="Q803" i="1" l="1"/>
  <c r="S803" i="1" s="1"/>
  <c r="L804" i="1"/>
  <c r="R804" i="1" s="1"/>
  <c r="M804" i="1" l="1"/>
  <c r="J804" i="1" l="1"/>
  <c r="N804" i="1"/>
  <c r="C807" i="6" s="1"/>
  <c r="O804" i="1" l="1"/>
  <c r="Q804" i="1" l="1"/>
  <c r="S804" i="1" s="1"/>
  <c r="L805" i="1"/>
  <c r="R805" i="1" s="1"/>
  <c r="M805" i="1" l="1"/>
  <c r="N805" i="1" l="1"/>
  <c r="C808" i="6" s="1"/>
  <c r="J805" i="1"/>
  <c r="O805" i="1" l="1"/>
  <c r="Q805" i="1" l="1"/>
  <c r="S805" i="1" s="1"/>
  <c r="L806" i="1"/>
  <c r="R806" i="1" s="1"/>
  <c r="M806" i="1" l="1"/>
  <c r="N806" i="1" l="1"/>
  <c r="C809" i="6" s="1"/>
  <c r="J806" i="1"/>
  <c r="O806" i="1" l="1"/>
  <c r="Q806" i="1" l="1"/>
  <c r="S806" i="1" s="1"/>
  <c r="L807" i="1"/>
  <c r="R807" i="1" s="1"/>
  <c r="M807" i="1" l="1"/>
  <c r="N807" i="1" l="1"/>
  <c r="C810" i="6" s="1"/>
  <c r="J807" i="1"/>
  <c r="O807" i="1" l="1"/>
  <c r="Q807" i="1" l="1"/>
  <c r="S807" i="1" s="1"/>
  <c r="L808" i="1"/>
  <c r="R808" i="1" s="1"/>
  <c r="M808" i="1" l="1"/>
  <c r="N808" i="1" l="1"/>
  <c r="C811" i="6" s="1"/>
  <c r="J808" i="1"/>
  <c r="O808" i="1" l="1"/>
  <c r="Q808" i="1" l="1"/>
  <c r="S808" i="1" s="1"/>
  <c r="L809" i="1"/>
  <c r="R809" i="1" s="1"/>
  <c r="M809" i="1" l="1"/>
  <c r="N809" i="1" l="1"/>
  <c r="C812" i="6" s="1"/>
  <c r="J809" i="1"/>
  <c r="O809" i="1" l="1"/>
  <c r="Q809" i="1" l="1"/>
  <c r="S809" i="1" s="1"/>
  <c r="L810" i="1"/>
  <c r="R810" i="1" s="1"/>
  <c r="M810" i="1" l="1"/>
  <c r="J810" i="1" l="1"/>
  <c r="N810" i="1"/>
  <c r="C813" i="6" s="1"/>
  <c r="O810" i="1" l="1"/>
  <c r="Q810" i="1" l="1"/>
  <c r="S810" i="1" s="1"/>
  <c r="L811" i="1"/>
  <c r="R811" i="1" s="1"/>
  <c r="M811" i="1" l="1"/>
  <c r="J811" i="1" l="1"/>
  <c r="N811" i="1"/>
  <c r="C814" i="6" s="1"/>
  <c r="O811" i="1" l="1"/>
  <c r="Q811" i="1" l="1"/>
  <c r="S811" i="1" s="1"/>
  <c r="L812" i="1"/>
  <c r="R812" i="1" s="1"/>
  <c r="M812" i="1" l="1"/>
  <c r="N812" i="1" l="1"/>
  <c r="C815" i="6" s="1"/>
  <c r="J812" i="1"/>
  <c r="O812" i="1" l="1"/>
  <c r="Q812" i="1" l="1"/>
  <c r="S812" i="1" s="1"/>
  <c r="L813" i="1"/>
  <c r="R813" i="1" s="1"/>
  <c r="M813" i="1" l="1"/>
  <c r="J813" i="1" l="1"/>
  <c r="N813" i="1"/>
  <c r="C816" i="6" s="1"/>
  <c r="O813" i="1" l="1"/>
  <c r="Q813" i="1" l="1"/>
  <c r="S813" i="1" s="1"/>
  <c r="L814" i="1"/>
  <c r="R814" i="1" s="1"/>
  <c r="M814" i="1" l="1"/>
  <c r="J814" i="1" l="1"/>
  <c r="N814" i="1"/>
  <c r="C817" i="6" s="1"/>
  <c r="O814" i="1" l="1"/>
  <c r="Q814" i="1" l="1"/>
  <c r="S814" i="1" s="1"/>
  <c r="L815" i="1"/>
  <c r="R815" i="1" s="1"/>
  <c r="M815" i="1" l="1"/>
  <c r="N815" i="1" l="1"/>
  <c r="C818" i="6" s="1"/>
  <c r="J815" i="1"/>
  <c r="O815" i="1" l="1"/>
  <c r="Q815" i="1" l="1"/>
  <c r="S815" i="1" s="1"/>
  <c r="L816" i="1"/>
  <c r="R816" i="1" s="1"/>
  <c r="M816" i="1" l="1"/>
  <c r="N816" i="1" l="1"/>
  <c r="C819" i="6" s="1"/>
  <c r="J816" i="1"/>
  <c r="O816" i="1" l="1"/>
  <c r="Q816" i="1" l="1"/>
  <c r="S816" i="1" s="1"/>
  <c r="L817" i="1"/>
  <c r="R817" i="1" s="1"/>
  <c r="M817" i="1" l="1"/>
  <c r="J817" i="1" l="1"/>
  <c r="N817" i="1"/>
  <c r="C820" i="6" s="1"/>
  <c r="O817" i="1" l="1"/>
  <c r="Q817" i="1" l="1"/>
  <c r="S817" i="1" s="1"/>
  <c r="L818" i="1"/>
  <c r="R818" i="1" s="1"/>
  <c r="M818" i="1" l="1"/>
  <c r="J818" i="1" l="1"/>
  <c r="N818" i="1"/>
  <c r="C821" i="6" s="1"/>
  <c r="O818" i="1" l="1"/>
  <c r="Q818" i="1" l="1"/>
  <c r="S818" i="1" s="1"/>
  <c r="L819" i="1"/>
  <c r="R819" i="1" s="1"/>
  <c r="M819" i="1" l="1"/>
  <c r="J819" i="1" l="1"/>
  <c r="N819" i="1"/>
  <c r="C822" i="6" s="1"/>
  <c r="O819" i="1" l="1"/>
  <c r="Q819" i="1" l="1"/>
  <c r="S819" i="1" s="1"/>
  <c r="L820" i="1"/>
  <c r="R820" i="1" s="1"/>
  <c r="M820" i="1" l="1"/>
  <c r="J820" i="1" l="1"/>
  <c r="N820" i="1"/>
  <c r="C823" i="6" s="1"/>
  <c r="O820" i="1" l="1"/>
  <c r="Q820" i="1" l="1"/>
  <c r="S820" i="1" s="1"/>
  <c r="L821" i="1"/>
  <c r="R821" i="1" s="1"/>
  <c r="M821" i="1" l="1"/>
  <c r="J821" i="1" l="1"/>
  <c r="N821" i="1"/>
  <c r="C824" i="6" s="1"/>
  <c r="O821" i="1" l="1"/>
  <c r="Q821" i="1" l="1"/>
  <c r="S821" i="1" s="1"/>
  <c r="L822" i="1"/>
  <c r="R822" i="1" s="1"/>
  <c r="M822" i="1" l="1"/>
  <c r="N822" i="1" l="1"/>
  <c r="C825" i="6" s="1"/>
  <c r="J822" i="1"/>
  <c r="O822" i="1" l="1"/>
  <c r="Q822" i="1" l="1"/>
  <c r="S822" i="1" s="1"/>
  <c r="L823" i="1"/>
  <c r="R823" i="1" s="1"/>
  <c r="M823" i="1" l="1"/>
  <c r="N823" i="1" l="1"/>
  <c r="C826" i="6" s="1"/>
  <c r="J823" i="1"/>
  <c r="O823" i="1" l="1"/>
  <c r="Q823" i="1" l="1"/>
  <c r="S823" i="1" s="1"/>
  <c r="L824" i="1"/>
  <c r="R824" i="1" s="1"/>
  <c r="M824" i="1" l="1"/>
  <c r="N824" i="1" l="1"/>
  <c r="C827" i="6" s="1"/>
  <c r="J824" i="1"/>
  <c r="O824" i="1" l="1"/>
  <c r="Q824" i="1" l="1"/>
  <c r="S824" i="1" s="1"/>
  <c r="L825" i="1"/>
  <c r="R825" i="1" s="1"/>
  <c r="M825" i="1" l="1"/>
  <c r="J825" i="1" l="1"/>
  <c r="N825" i="1"/>
  <c r="C828" i="6" s="1"/>
  <c r="O825" i="1" l="1"/>
  <c r="Q825" i="1" l="1"/>
  <c r="S825" i="1" s="1"/>
  <c r="L826" i="1"/>
  <c r="R826" i="1" s="1"/>
  <c r="M826" i="1" l="1"/>
  <c r="J826" i="1" l="1"/>
  <c r="N826" i="1"/>
  <c r="C829" i="6" s="1"/>
  <c r="O826" i="1" l="1"/>
  <c r="Q826" i="1" l="1"/>
  <c r="S826" i="1" s="1"/>
  <c r="L827" i="1"/>
  <c r="R827" i="1" s="1"/>
  <c r="M827" i="1" l="1"/>
  <c r="N827" i="1" l="1"/>
  <c r="C830" i="6" s="1"/>
  <c r="J827" i="1"/>
  <c r="O827" i="1" l="1"/>
  <c r="Q827" i="1" l="1"/>
  <c r="S827" i="1" s="1"/>
  <c r="L828" i="1"/>
  <c r="R828" i="1" s="1"/>
  <c r="M828" i="1" l="1"/>
  <c r="J828" i="1" l="1"/>
  <c r="N828" i="1"/>
  <c r="C831" i="6" s="1"/>
  <c r="O828" i="1" l="1"/>
  <c r="Q828" i="1" l="1"/>
  <c r="S828" i="1" s="1"/>
  <c r="L829" i="1"/>
  <c r="R829" i="1" s="1"/>
  <c r="M829" i="1" l="1"/>
  <c r="J829" i="1" l="1"/>
  <c r="N829" i="1"/>
  <c r="C832" i="6" s="1"/>
  <c r="O829" i="1" l="1"/>
  <c r="Q829" i="1" l="1"/>
  <c r="S829" i="1" s="1"/>
  <c r="L830" i="1"/>
  <c r="R830" i="1" s="1"/>
  <c r="M830" i="1" l="1"/>
  <c r="N830" i="1" l="1"/>
  <c r="C833" i="6" s="1"/>
  <c r="J830" i="1"/>
  <c r="O830" i="1" l="1"/>
  <c r="Q830" i="1" l="1"/>
  <c r="S830" i="1" s="1"/>
  <c r="L831" i="1"/>
  <c r="R831" i="1" s="1"/>
  <c r="M831" i="1" l="1"/>
  <c r="J831" i="1" l="1"/>
  <c r="N831" i="1"/>
  <c r="C834" i="6" s="1"/>
  <c r="O831" i="1" l="1"/>
  <c r="Q831" i="1" l="1"/>
  <c r="S831" i="1" s="1"/>
  <c r="L832" i="1"/>
  <c r="R832" i="1" s="1"/>
  <c r="M832" i="1" l="1"/>
  <c r="N832" i="1" l="1"/>
  <c r="C835" i="6" s="1"/>
  <c r="J832" i="1"/>
  <c r="O832" i="1" l="1"/>
  <c r="Q832" i="1" l="1"/>
  <c r="S832" i="1" s="1"/>
  <c r="L833" i="1"/>
  <c r="R833" i="1" s="1"/>
  <c r="M833" i="1" l="1"/>
  <c r="N833" i="1" l="1"/>
  <c r="C836" i="6" s="1"/>
  <c r="J833" i="1"/>
  <c r="O833" i="1" l="1"/>
  <c r="Q833" i="1" l="1"/>
  <c r="S833" i="1" s="1"/>
  <c r="L834" i="1"/>
  <c r="R834" i="1" s="1"/>
  <c r="M834" i="1" l="1"/>
  <c r="J834" i="1" l="1"/>
  <c r="N834" i="1"/>
  <c r="C837" i="6" s="1"/>
  <c r="O834" i="1" l="1"/>
  <c r="Q834" i="1" l="1"/>
  <c r="S834" i="1" s="1"/>
  <c r="L835" i="1"/>
  <c r="R835" i="1" s="1"/>
  <c r="M835" i="1" l="1"/>
  <c r="J835" i="1" l="1"/>
  <c r="N835" i="1"/>
  <c r="C838" i="6" s="1"/>
  <c r="O835" i="1" l="1"/>
  <c r="Q835" i="1" l="1"/>
  <c r="S835" i="1" s="1"/>
  <c r="L836" i="1"/>
  <c r="R836" i="1" s="1"/>
  <c r="M836" i="1" l="1"/>
  <c r="N836" i="1" l="1"/>
  <c r="C839" i="6" s="1"/>
  <c r="J836" i="1"/>
  <c r="O836" i="1" l="1"/>
  <c r="Q836" i="1" l="1"/>
  <c r="S836" i="1" s="1"/>
  <c r="L837" i="1"/>
  <c r="R837" i="1" s="1"/>
  <c r="M837" i="1" l="1"/>
  <c r="J837" i="1" l="1"/>
  <c r="N837" i="1"/>
  <c r="C840" i="6" s="1"/>
  <c r="O837" i="1" l="1"/>
  <c r="Q837" i="1" l="1"/>
  <c r="S837" i="1" s="1"/>
  <c r="L838" i="1"/>
  <c r="R838" i="1" s="1"/>
  <c r="M838" i="1" l="1"/>
  <c r="J838" i="1" l="1"/>
  <c r="N838" i="1"/>
  <c r="C841" i="6" s="1"/>
  <c r="O838" i="1" l="1"/>
  <c r="Q838" i="1" l="1"/>
  <c r="S838" i="1" s="1"/>
  <c r="L839" i="1"/>
  <c r="R839" i="1" s="1"/>
  <c r="M839" i="1" l="1"/>
  <c r="N839" i="1" l="1"/>
  <c r="C842" i="6" s="1"/>
  <c r="J839" i="1"/>
  <c r="O839" i="1" l="1"/>
  <c r="Q839" i="1" l="1"/>
  <c r="S839" i="1" s="1"/>
  <c r="L840" i="1"/>
  <c r="R840" i="1" s="1"/>
  <c r="M840" i="1" l="1"/>
  <c r="J840" i="1" l="1"/>
  <c r="N840" i="1"/>
  <c r="C843" i="6" s="1"/>
  <c r="O840" i="1" l="1"/>
  <c r="Q840" i="1" l="1"/>
  <c r="S840" i="1" s="1"/>
  <c r="L841" i="1"/>
  <c r="R841" i="1" s="1"/>
  <c r="M841" i="1" l="1"/>
  <c r="J841" i="1" l="1"/>
  <c r="N841" i="1"/>
  <c r="C844" i="6" s="1"/>
  <c r="O841" i="1" l="1"/>
  <c r="Q841" i="1" l="1"/>
  <c r="S841" i="1" s="1"/>
  <c r="L842" i="1"/>
  <c r="R842" i="1" s="1"/>
  <c r="M842" i="1" l="1"/>
  <c r="N842" i="1" l="1"/>
  <c r="C845" i="6" s="1"/>
  <c r="J842" i="1"/>
  <c r="O842" i="1" l="1"/>
  <c r="Q842" i="1" l="1"/>
  <c r="S842" i="1" s="1"/>
  <c r="L843" i="1"/>
  <c r="R843" i="1" s="1"/>
  <c r="M843" i="1" l="1"/>
  <c r="N843" i="1" l="1"/>
  <c r="C846" i="6" s="1"/>
  <c r="J843" i="1"/>
  <c r="O843" i="1" l="1"/>
  <c r="Q843" i="1" l="1"/>
  <c r="S843" i="1" s="1"/>
  <c r="L844" i="1"/>
  <c r="R844" i="1" s="1"/>
  <c r="M844" i="1" l="1"/>
  <c r="N844" i="1" l="1"/>
  <c r="C847" i="6" s="1"/>
  <c r="J844" i="1"/>
  <c r="O844" i="1" l="1"/>
  <c r="Q844" i="1" l="1"/>
  <c r="S844" i="1" s="1"/>
  <c r="L845" i="1"/>
  <c r="R845" i="1" s="1"/>
  <c r="M845" i="1" l="1"/>
  <c r="J845" i="1" l="1"/>
  <c r="N845" i="1"/>
  <c r="C848" i="6" s="1"/>
  <c r="O845" i="1" l="1"/>
  <c r="Q845" i="1" l="1"/>
  <c r="S845" i="1" s="1"/>
  <c r="L846" i="1"/>
  <c r="R846" i="1" s="1"/>
  <c r="M846" i="1" l="1"/>
  <c r="N846" i="1" l="1"/>
  <c r="C849" i="6" s="1"/>
  <c r="J846" i="1"/>
  <c r="O846" i="1" l="1"/>
  <c r="Q846" i="1" l="1"/>
  <c r="S846" i="1" s="1"/>
  <c r="L847" i="1"/>
  <c r="R847" i="1" s="1"/>
  <c r="M847" i="1" l="1"/>
  <c r="N847" i="1" l="1"/>
  <c r="C850" i="6" s="1"/>
  <c r="J847" i="1"/>
  <c r="O847" i="1" l="1"/>
  <c r="Q847" i="1" l="1"/>
  <c r="S847" i="1" s="1"/>
  <c r="L848" i="1"/>
  <c r="R848" i="1" s="1"/>
  <c r="M848" i="1" l="1"/>
  <c r="J848" i="1" l="1"/>
  <c r="N848" i="1"/>
  <c r="C851" i="6" s="1"/>
  <c r="O848" i="1" l="1"/>
  <c r="Q848" i="1" l="1"/>
  <c r="S848" i="1" s="1"/>
  <c r="L849" i="1"/>
  <c r="R849" i="1" s="1"/>
  <c r="M849" i="1" l="1"/>
  <c r="N849" i="1" l="1"/>
  <c r="C852" i="6" s="1"/>
  <c r="J849" i="1"/>
  <c r="O849" i="1" l="1"/>
  <c r="Q849" i="1" l="1"/>
  <c r="S849" i="1" s="1"/>
  <c r="L850" i="1"/>
  <c r="R850" i="1" s="1"/>
  <c r="M850" i="1" l="1"/>
  <c r="N850" i="1" l="1"/>
  <c r="C853" i="6" s="1"/>
  <c r="J850" i="1"/>
  <c r="O850" i="1" l="1"/>
  <c r="Q850" i="1" l="1"/>
  <c r="S850" i="1" s="1"/>
  <c r="L851" i="1"/>
  <c r="R851" i="1" s="1"/>
  <c r="M851" i="1" l="1"/>
  <c r="J851" i="1" l="1"/>
  <c r="N851" i="1"/>
  <c r="C854" i="6" s="1"/>
  <c r="O851" i="1" l="1"/>
  <c r="Q851" i="1" l="1"/>
  <c r="S851" i="1" s="1"/>
  <c r="L852" i="1"/>
  <c r="R852" i="1" s="1"/>
  <c r="M852" i="1" l="1"/>
  <c r="N852" i="1" l="1"/>
  <c r="C855" i="6" s="1"/>
  <c r="J852" i="1"/>
  <c r="O852" i="1" l="1"/>
  <c r="Q852" i="1" l="1"/>
  <c r="S852" i="1" s="1"/>
  <c r="L853" i="1"/>
  <c r="R853" i="1" s="1"/>
  <c r="M853" i="1" l="1"/>
  <c r="N853" i="1" l="1"/>
  <c r="C856" i="6" s="1"/>
  <c r="J853" i="1"/>
  <c r="O853" i="1" l="1"/>
  <c r="Q853" i="1" l="1"/>
  <c r="S853" i="1" s="1"/>
  <c r="L854" i="1"/>
  <c r="R854" i="1" s="1"/>
  <c r="M854" i="1" l="1"/>
  <c r="N854" i="1" l="1"/>
  <c r="C857" i="6" s="1"/>
  <c r="J854" i="1"/>
  <c r="O854" i="1" l="1"/>
  <c r="Q854" i="1" l="1"/>
  <c r="S854" i="1" s="1"/>
  <c r="L855" i="1"/>
  <c r="R855" i="1" s="1"/>
  <c r="M855" i="1" l="1"/>
  <c r="J855" i="1" l="1"/>
  <c r="N855" i="1"/>
  <c r="C858" i="6" s="1"/>
  <c r="O855" i="1" l="1"/>
  <c r="Q855" i="1" l="1"/>
  <c r="S855" i="1" s="1"/>
  <c r="L856" i="1"/>
  <c r="R856" i="1" s="1"/>
  <c r="M856" i="1" l="1"/>
  <c r="J856" i="1" l="1"/>
  <c r="N856" i="1"/>
  <c r="C859" i="6" s="1"/>
  <c r="O856" i="1" l="1"/>
  <c r="Q856" i="1" l="1"/>
  <c r="S856" i="1" s="1"/>
  <c r="L857" i="1"/>
  <c r="R857" i="1" s="1"/>
  <c r="M857" i="1" l="1"/>
  <c r="N857" i="1" l="1"/>
  <c r="C860" i="6" s="1"/>
  <c r="J857" i="1"/>
  <c r="O857" i="1" l="1"/>
  <c r="Q857" i="1" l="1"/>
  <c r="S857" i="1" s="1"/>
  <c r="L858" i="1"/>
  <c r="R858" i="1" s="1"/>
  <c r="M858" i="1" l="1"/>
  <c r="N858" i="1" l="1"/>
  <c r="C861" i="6" s="1"/>
  <c r="J858" i="1"/>
  <c r="O858" i="1" l="1"/>
  <c r="Q858" i="1" l="1"/>
  <c r="S858" i="1" s="1"/>
  <c r="L859" i="1"/>
  <c r="R859" i="1" s="1"/>
  <c r="M859" i="1" l="1"/>
  <c r="J859" i="1" l="1"/>
  <c r="N859" i="1"/>
  <c r="C862" i="6" s="1"/>
  <c r="O859" i="1" l="1"/>
  <c r="Q859" i="1" l="1"/>
  <c r="S859" i="1" s="1"/>
  <c r="L860" i="1"/>
  <c r="R860" i="1" s="1"/>
  <c r="M860" i="1" l="1"/>
  <c r="J860" i="1" l="1"/>
  <c r="N860" i="1"/>
  <c r="C863" i="6" s="1"/>
  <c r="O860" i="1" l="1"/>
  <c r="Q860" i="1" l="1"/>
  <c r="S860" i="1" s="1"/>
  <c r="L861" i="1"/>
  <c r="R861" i="1" s="1"/>
  <c r="M861" i="1" l="1"/>
  <c r="N861" i="1" l="1"/>
  <c r="C864" i="6" s="1"/>
  <c r="J861" i="1"/>
  <c r="O861" i="1" l="1"/>
  <c r="Q861" i="1" l="1"/>
  <c r="S861" i="1" s="1"/>
  <c r="L862" i="1"/>
  <c r="R862" i="1" s="1"/>
  <c r="M862" i="1" l="1"/>
  <c r="J862" i="1" l="1"/>
  <c r="N862" i="1"/>
  <c r="C865" i="6" s="1"/>
  <c r="O862" i="1" l="1"/>
  <c r="Q862" i="1" l="1"/>
  <c r="S862" i="1" s="1"/>
  <c r="L863" i="1"/>
  <c r="R863" i="1" s="1"/>
  <c r="M863" i="1" l="1"/>
  <c r="J863" i="1" l="1"/>
  <c r="N863" i="1"/>
  <c r="C866" i="6" s="1"/>
  <c r="O863" i="1" l="1"/>
  <c r="Q863" i="1" l="1"/>
  <c r="S863" i="1" s="1"/>
  <c r="L864" i="1"/>
  <c r="R864" i="1" s="1"/>
  <c r="M864" i="1" l="1"/>
  <c r="J864" i="1" l="1"/>
  <c r="N864" i="1"/>
  <c r="C867" i="6" s="1"/>
  <c r="O864" i="1" l="1"/>
  <c r="Q864" i="1" l="1"/>
  <c r="S864" i="1" s="1"/>
  <c r="L865" i="1"/>
  <c r="R865" i="1" s="1"/>
  <c r="M865" i="1" l="1"/>
  <c r="N865" i="1" l="1"/>
  <c r="C868" i="6" s="1"/>
  <c r="J865" i="1"/>
  <c r="O865" i="1" l="1"/>
  <c r="Q865" i="1" l="1"/>
  <c r="S865" i="1" s="1"/>
  <c r="L866" i="1"/>
  <c r="R866" i="1" s="1"/>
  <c r="M866" i="1" l="1"/>
  <c r="N866" i="1" l="1"/>
  <c r="C869" i="6" s="1"/>
  <c r="J866" i="1"/>
  <c r="O866" i="1" l="1"/>
  <c r="Q866" i="1" l="1"/>
  <c r="S866" i="1" s="1"/>
  <c r="L867" i="1"/>
  <c r="R867" i="1" s="1"/>
  <c r="M867" i="1" l="1"/>
  <c r="N867" i="1" l="1"/>
  <c r="C870" i="6" s="1"/>
  <c r="J867" i="1"/>
  <c r="O867" i="1" l="1"/>
  <c r="Q867" i="1" l="1"/>
  <c r="S867" i="1" s="1"/>
  <c r="L868" i="1"/>
  <c r="R868" i="1" s="1"/>
  <c r="M868" i="1" l="1"/>
  <c r="J868" i="1" l="1"/>
  <c r="N868" i="1"/>
  <c r="C871" i="6" s="1"/>
  <c r="O868" i="1" l="1"/>
  <c r="Q868" i="1" l="1"/>
  <c r="S868" i="1" s="1"/>
  <c r="L869" i="1"/>
  <c r="R869" i="1" s="1"/>
  <c r="M869" i="1" l="1"/>
  <c r="N869" i="1" l="1"/>
  <c r="C872" i="6" s="1"/>
  <c r="J869" i="1"/>
  <c r="O869" i="1" l="1"/>
  <c r="Q869" i="1" l="1"/>
  <c r="S869" i="1" s="1"/>
  <c r="L870" i="1"/>
  <c r="R870" i="1" s="1"/>
  <c r="M870" i="1" l="1"/>
  <c r="J870" i="1" l="1"/>
  <c r="N870" i="1"/>
  <c r="C873" i="6" s="1"/>
  <c r="O870" i="1" l="1"/>
  <c r="Q870" i="1" l="1"/>
  <c r="S870" i="1" s="1"/>
  <c r="L871" i="1"/>
  <c r="R871" i="1" s="1"/>
  <c r="M871" i="1" l="1"/>
  <c r="J871" i="1" l="1"/>
  <c r="N871" i="1"/>
  <c r="C874" i="6" s="1"/>
  <c r="O871" i="1" l="1"/>
  <c r="Q871" i="1" l="1"/>
  <c r="S871" i="1" s="1"/>
  <c r="L872" i="1"/>
  <c r="R872" i="1" s="1"/>
  <c r="M872" i="1" l="1"/>
  <c r="J872" i="1" l="1"/>
  <c r="N872" i="1"/>
  <c r="C875" i="6" s="1"/>
  <c r="O872" i="1" l="1"/>
  <c r="Q872" i="1" l="1"/>
  <c r="S872" i="1" s="1"/>
  <c r="L873" i="1"/>
  <c r="R873" i="1" s="1"/>
  <c r="M873" i="1" l="1"/>
  <c r="J873" i="1" l="1"/>
  <c r="N873" i="1"/>
  <c r="C876" i="6" s="1"/>
  <c r="O873" i="1" l="1"/>
  <c r="Q873" i="1" l="1"/>
  <c r="S873" i="1" s="1"/>
  <c r="L874" i="1"/>
  <c r="R874" i="1" s="1"/>
  <c r="M874" i="1" l="1"/>
  <c r="N874" i="1" l="1"/>
  <c r="C877" i="6" s="1"/>
  <c r="J874" i="1"/>
  <c r="O874" i="1" l="1"/>
  <c r="Q874" i="1" l="1"/>
  <c r="S874" i="1" s="1"/>
  <c r="L875" i="1"/>
  <c r="R875" i="1" s="1"/>
  <c r="M875" i="1" l="1"/>
  <c r="N875" i="1" l="1"/>
  <c r="C878" i="6" s="1"/>
  <c r="J875" i="1"/>
  <c r="O875" i="1" l="1"/>
  <c r="Q875" i="1" l="1"/>
  <c r="S875" i="1" s="1"/>
  <c r="L876" i="1"/>
  <c r="R876" i="1" s="1"/>
  <c r="M876" i="1" l="1"/>
  <c r="N876" i="1" l="1"/>
  <c r="C879" i="6" s="1"/>
  <c r="J876" i="1"/>
  <c r="O876" i="1" l="1"/>
  <c r="Q876" i="1" l="1"/>
  <c r="S876" i="1" s="1"/>
  <c r="L877" i="1"/>
  <c r="R877" i="1" s="1"/>
  <c r="M877" i="1" l="1"/>
  <c r="J877" i="1" l="1"/>
  <c r="N877" i="1"/>
  <c r="C880" i="6" s="1"/>
  <c r="O877" i="1" l="1"/>
  <c r="Q877" i="1" l="1"/>
  <c r="S877" i="1" s="1"/>
  <c r="L878" i="1"/>
  <c r="R878" i="1" s="1"/>
  <c r="M878" i="1" l="1"/>
  <c r="J878" i="1" l="1"/>
  <c r="N878" i="1"/>
  <c r="C881" i="6" s="1"/>
  <c r="O878" i="1" l="1"/>
  <c r="Q878" i="1" l="1"/>
  <c r="S878" i="1" s="1"/>
  <c r="L879" i="1"/>
  <c r="R879" i="1" s="1"/>
  <c r="M879" i="1" l="1"/>
  <c r="J879" i="1" l="1"/>
  <c r="N879" i="1"/>
  <c r="C882" i="6" s="1"/>
  <c r="O879" i="1" l="1"/>
  <c r="Q879" i="1" l="1"/>
  <c r="S879" i="1" s="1"/>
  <c r="L880" i="1"/>
  <c r="R880" i="1" s="1"/>
  <c r="M880" i="1" l="1"/>
  <c r="N880" i="1" l="1"/>
  <c r="C883" i="6" s="1"/>
  <c r="J880" i="1"/>
  <c r="O880" i="1" l="1"/>
  <c r="Q880" i="1" l="1"/>
  <c r="S880" i="1" s="1"/>
  <c r="L881" i="1"/>
  <c r="R881" i="1" s="1"/>
  <c r="M881" i="1" l="1"/>
  <c r="J881" i="1" l="1"/>
  <c r="N881" i="1"/>
  <c r="C884" i="6" s="1"/>
  <c r="O881" i="1" l="1"/>
  <c r="Q881" i="1" l="1"/>
  <c r="S881" i="1" s="1"/>
  <c r="L882" i="1"/>
  <c r="R882" i="1" s="1"/>
  <c r="M882" i="1" l="1"/>
  <c r="N882" i="1" l="1"/>
  <c r="C885" i="6" s="1"/>
  <c r="J882" i="1"/>
  <c r="O882" i="1" l="1"/>
  <c r="Q882" i="1" l="1"/>
  <c r="S882" i="1" s="1"/>
  <c r="L883" i="1"/>
  <c r="R883" i="1" s="1"/>
  <c r="M883" i="1" l="1"/>
  <c r="J883" i="1" l="1"/>
  <c r="N883" i="1"/>
  <c r="C886" i="6" s="1"/>
  <c r="O883" i="1" l="1"/>
  <c r="Q883" i="1" l="1"/>
  <c r="S883" i="1" s="1"/>
  <c r="L884" i="1"/>
  <c r="R884" i="1" s="1"/>
  <c r="M884" i="1" l="1"/>
  <c r="J884" i="1" l="1"/>
  <c r="N884" i="1"/>
  <c r="C887" i="6" s="1"/>
  <c r="O884" i="1" l="1"/>
  <c r="Q884" i="1" l="1"/>
  <c r="S884" i="1" s="1"/>
  <c r="L885" i="1"/>
  <c r="R885" i="1" s="1"/>
  <c r="M885" i="1" l="1"/>
  <c r="N885" i="1" l="1"/>
  <c r="C888" i="6" s="1"/>
  <c r="J885" i="1"/>
  <c r="O885" i="1" l="1"/>
  <c r="Q885" i="1" l="1"/>
  <c r="S885" i="1" s="1"/>
  <c r="L886" i="1"/>
  <c r="R886" i="1" s="1"/>
  <c r="M886" i="1" l="1"/>
  <c r="J886" i="1" l="1"/>
  <c r="N886" i="1"/>
  <c r="C889" i="6" s="1"/>
  <c r="O886" i="1" l="1"/>
  <c r="Q886" i="1" l="1"/>
  <c r="S886" i="1" s="1"/>
  <c r="L887" i="1"/>
  <c r="R887" i="1" s="1"/>
  <c r="M887" i="1" l="1"/>
  <c r="J887" i="1" l="1"/>
  <c r="N887" i="1"/>
  <c r="C890" i="6" s="1"/>
  <c r="O887" i="1" l="1"/>
  <c r="Q887" i="1" l="1"/>
  <c r="S887" i="1" s="1"/>
  <c r="L888" i="1"/>
  <c r="R888" i="1" s="1"/>
  <c r="M888" i="1" l="1"/>
  <c r="N888" i="1" l="1"/>
  <c r="C891" i="6" s="1"/>
  <c r="J888" i="1"/>
  <c r="O888" i="1" l="1"/>
  <c r="Q888" i="1" l="1"/>
  <c r="S888" i="1" s="1"/>
  <c r="L889" i="1"/>
  <c r="R889" i="1" s="1"/>
  <c r="M889" i="1" l="1"/>
  <c r="N889" i="1" l="1"/>
  <c r="C892" i="6" s="1"/>
  <c r="J889" i="1"/>
  <c r="O889" i="1" l="1"/>
  <c r="Q889" i="1" l="1"/>
  <c r="S889" i="1" s="1"/>
  <c r="L890" i="1"/>
  <c r="R890" i="1" s="1"/>
  <c r="M890" i="1" l="1"/>
  <c r="J890" i="1" l="1"/>
  <c r="N890" i="1"/>
  <c r="C893" i="6" s="1"/>
  <c r="O890" i="1" l="1"/>
  <c r="Q890" i="1" l="1"/>
  <c r="S890" i="1" s="1"/>
  <c r="L891" i="1"/>
  <c r="R891" i="1" s="1"/>
  <c r="M891" i="1" l="1"/>
  <c r="N891" i="1" l="1"/>
  <c r="C894" i="6" s="1"/>
  <c r="J891" i="1"/>
  <c r="O891" i="1" l="1"/>
  <c r="Q891" i="1" l="1"/>
  <c r="S891" i="1" s="1"/>
  <c r="L892" i="1"/>
  <c r="R892" i="1" s="1"/>
  <c r="M892" i="1" l="1"/>
  <c r="N892" i="1" l="1"/>
  <c r="C895" i="6" s="1"/>
  <c r="J892" i="1"/>
  <c r="O892" i="1" l="1"/>
  <c r="Q892" i="1" l="1"/>
  <c r="S892" i="1" s="1"/>
  <c r="L893" i="1"/>
  <c r="R893" i="1" s="1"/>
  <c r="M893" i="1" l="1"/>
  <c r="N893" i="1" l="1"/>
  <c r="C896" i="6" s="1"/>
  <c r="J893" i="1"/>
  <c r="O893" i="1" l="1"/>
  <c r="Q893" i="1" l="1"/>
  <c r="S893" i="1" s="1"/>
  <c r="L894" i="1"/>
  <c r="R894" i="1" s="1"/>
  <c r="M894" i="1" l="1"/>
  <c r="J894" i="1" l="1"/>
  <c r="N894" i="1"/>
  <c r="C897" i="6" s="1"/>
  <c r="O894" i="1" l="1"/>
  <c r="Q894" i="1" l="1"/>
  <c r="S894" i="1" s="1"/>
  <c r="L895" i="1"/>
  <c r="R895" i="1" s="1"/>
  <c r="M895" i="1" l="1"/>
  <c r="J895" i="1" l="1"/>
  <c r="N895" i="1"/>
  <c r="C898" i="6" s="1"/>
  <c r="O895" i="1" l="1"/>
  <c r="Q895" i="1" l="1"/>
  <c r="S895" i="1" s="1"/>
  <c r="L896" i="1"/>
  <c r="R896" i="1" s="1"/>
  <c r="M896" i="1" l="1"/>
  <c r="N896" i="1" l="1"/>
  <c r="C899" i="6" s="1"/>
  <c r="J896" i="1"/>
  <c r="O896" i="1" l="1"/>
  <c r="Q896" i="1" s="1"/>
  <c r="S896" i="1" s="1"/>
  <c r="L897" i="1"/>
  <c r="R897" i="1" s="1"/>
  <c r="M897" i="1" l="1"/>
  <c r="N897" i="1" s="1"/>
  <c r="C900" i="6" s="1"/>
  <c r="J897" i="1" l="1"/>
  <c r="O897" i="1"/>
  <c r="Q897" i="1" l="1"/>
  <c r="S897" i="1" s="1"/>
  <c r="L898" i="1"/>
  <c r="R898" i="1" s="1"/>
  <c r="M898" i="1" l="1"/>
  <c r="N898" i="1" l="1"/>
  <c r="C901" i="6" s="1"/>
  <c r="J898" i="1"/>
  <c r="O898" i="1" l="1"/>
  <c r="Q898" i="1" l="1"/>
  <c r="S898" i="1" s="1"/>
  <c r="L899" i="1"/>
  <c r="R899" i="1" s="1"/>
  <c r="M899" i="1" l="1"/>
  <c r="J899" i="1" l="1"/>
  <c r="N899" i="1"/>
  <c r="C902" i="6" s="1"/>
  <c r="O899" i="1" l="1"/>
  <c r="Q899" i="1" l="1"/>
  <c r="S899" i="1" s="1"/>
  <c r="L900" i="1"/>
  <c r="R900" i="1" s="1"/>
  <c r="M900" i="1" l="1"/>
  <c r="N900" i="1" l="1"/>
  <c r="C903" i="6" s="1"/>
  <c r="J900" i="1"/>
  <c r="O900" i="1" l="1"/>
  <c r="Q900" i="1" l="1"/>
  <c r="S900" i="1" s="1"/>
  <c r="L901" i="1"/>
  <c r="R901" i="1" s="1"/>
  <c r="M901" i="1" l="1"/>
  <c r="N901" i="1" l="1"/>
  <c r="C904" i="6" s="1"/>
  <c r="J901" i="1"/>
  <c r="O901" i="1" l="1"/>
  <c r="Q901" i="1" l="1"/>
  <c r="S901" i="1" s="1"/>
  <c r="L902" i="1"/>
  <c r="R902" i="1" s="1"/>
  <c r="M902" i="1" l="1"/>
  <c r="N902" i="1" l="1"/>
  <c r="C905" i="6" s="1"/>
  <c r="J902" i="1"/>
  <c r="O902" i="1" l="1"/>
  <c r="Q902" i="1" l="1"/>
  <c r="S902" i="1" s="1"/>
  <c r="L903" i="1"/>
  <c r="R903" i="1" s="1"/>
  <c r="M903" i="1" l="1"/>
  <c r="N903" i="1" l="1"/>
  <c r="C906" i="6" s="1"/>
  <c r="J903" i="1"/>
  <c r="O903" i="1" l="1"/>
  <c r="Q903" i="1" l="1"/>
  <c r="S903" i="1" s="1"/>
  <c r="L904" i="1"/>
  <c r="R904" i="1" s="1"/>
  <c r="M904" i="1" l="1"/>
  <c r="J904" i="1" l="1"/>
  <c r="N904" i="1"/>
  <c r="C907" i="6" s="1"/>
  <c r="O904" i="1" l="1"/>
  <c r="Q904" i="1" l="1"/>
  <c r="S904" i="1" s="1"/>
  <c r="L905" i="1"/>
  <c r="R905" i="1" s="1"/>
  <c r="M905" i="1" l="1"/>
  <c r="N905" i="1" l="1"/>
  <c r="C908" i="6" s="1"/>
  <c r="J905" i="1"/>
  <c r="O905" i="1" l="1"/>
  <c r="Q905" i="1" l="1"/>
  <c r="S905" i="1" s="1"/>
  <c r="L906" i="1"/>
  <c r="R906" i="1" s="1"/>
  <c r="M906" i="1" l="1"/>
  <c r="N906" i="1" l="1"/>
  <c r="C909" i="6" s="1"/>
  <c r="J906" i="1"/>
  <c r="O906" i="1" l="1"/>
  <c r="Q906" i="1" l="1"/>
  <c r="S906" i="1" s="1"/>
  <c r="L907" i="1"/>
  <c r="R907" i="1" s="1"/>
  <c r="M907" i="1" l="1"/>
  <c r="N907" i="1" l="1"/>
  <c r="C910" i="6" s="1"/>
  <c r="J907" i="1"/>
  <c r="O907" i="1" l="1"/>
  <c r="Q907" i="1" l="1"/>
  <c r="S907" i="1" s="1"/>
  <c r="L908" i="1"/>
  <c r="R908" i="1" s="1"/>
  <c r="M908" i="1" l="1"/>
  <c r="N908" i="1" l="1"/>
  <c r="C911" i="6" s="1"/>
  <c r="J908" i="1"/>
  <c r="O908" i="1" l="1"/>
  <c r="Q908" i="1" l="1"/>
  <c r="S908" i="1" s="1"/>
  <c r="L909" i="1"/>
  <c r="R909" i="1" s="1"/>
  <c r="M909" i="1" l="1"/>
  <c r="N909" i="1" l="1"/>
  <c r="C912" i="6" s="1"/>
  <c r="J909" i="1"/>
  <c r="O909" i="1" l="1"/>
  <c r="Q909" i="1" l="1"/>
  <c r="S909" i="1" s="1"/>
  <c r="L910" i="1"/>
  <c r="R910" i="1" s="1"/>
  <c r="M910" i="1" l="1"/>
  <c r="J910" i="1" l="1"/>
  <c r="N910" i="1"/>
  <c r="C913" i="6" s="1"/>
  <c r="O910" i="1" l="1"/>
  <c r="Q910" i="1" l="1"/>
  <c r="S910" i="1" s="1"/>
  <c r="L911" i="1"/>
  <c r="R911" i="1" s="1"/>
  <c r="M911" i="1" l="1"/>
  <c r="N911" i="1" l="1"/>
  <c r="C914" i="6" s="1"/>
  <c r="J911" i="1"/>
  <c r="O911" i="1" l="1"/>
  <c r="Q911" i="1" l="1"/>
  <c r="S911" i="1" s="1"/>
  <c r="L912" i="1"/>
  <c r="R912" i="1" s="1"/>
  <c r="M912" i="1" l="1"/>
  <c r="J912" i="1" l="1"/>
  <c r="N912" i="1"/>
  <c r="C915" i="6" s="1"/>
  <c r="O912" i="1" l="1"/>
  <c r="Q912" i="1" l="1"/>
  <c r="S912" i="1" s="1"/>
  <c r="L913" i="1"/>
  <c r="R913" i="1" s="1"/>
  <c r="M913" i="1" l="1"/>
  <c r="N913" i="1" l="1"/>
  <c r="C916" i="6" s="1"/>
  <c r="J913" i="1"/>
  <c r="O913" i="1" l="1"/>
  <c r="Q913" i="1" l="1"/>
  <c r="S913" i="1" s="1"/>
  <c r="L914" i="1"/>
  <c r="R914" i="1" s="1"/>
  <c r="M914" i="1" l="1"/>
  <c r="J914" i="1" l="1"/>
  <c r="N914" i="1"/>
  <c r="C917" i="6" s="1"/>
  <c r="O914" i="1" l="1"/>
  <c r="Q914" i="1" l="1"/>
  <c r="S914" i="1" s="1"/>
  <c r="L915" i="1"/>
  <c r="R915" i="1" s="1"/>
  <c r="M915" i="1" l="1"/>
  <c r="J915" i="1" l="1"/>
  <c r="N915" i="1"/>
  <c r="C918" i="6" s="1"/>
  <c r="O915" i="1" l="1"/>
  <c r="Q915" i="1" l="1"/>
  <c r="S915" i="1" s="1"/>
  <c r="L916" i="1"/>
  <c r="R916" i="1" s="1"/>
  <c r="M916" i="1" l="1"/>
  <c r="N916" i="1" l="1"/>
  <c r="C919" i="6" s="1"/>
  <c r="J916" i="1"/>
  <c r="O916" i="1" l="1"/>
  <c r="Q916" i="1" l="1"/>
  <c r="S916" i="1" s="1"/>
  <c r="L917" i="1"/>
  <c r="R917" i="1" s="1"/>
  <c r="M917" i="1" l="1"/>
  <c r="J917" i="1" l="1"/>
  <c r="N917" i="1"/>
  <c r="C920" i="6" s="1"/>
  <c r="O917" i="1" l="1"/>
  <c r="Q917" i="1" l="1"/>
  <c r="S917" i="1" s="1"/>
  <c r="L918" i="1"/>
  <c r="R918" i="1" s="1"/>
  <c r="M918" i="1" l="1"/>
  <c r="N918" i="1" l="1"/>
  <c r="C921" i="6" s="1"/>
  <c r="J918" i="1"/>
  <c r="O918" i="1" l="1"/>
  <c r="Q918" i="1" l="1"/>
  <c r="S918" i="1" s="1"/>
  <c r="L919" i="1"/>
  <c r="R919" i="1" s="1"/>
  <c r="M919" i="1" l="1"/>
  <c r="N919" i="1" l="1"/>
  <c r="C922" i="6" s="1"/>
  <c r="J919" i="1"/>
  <c r="O919" i="1" l="1"/>
  <c r="Q919" i="1" l="1"/>
  <c r="S919" i="1" s="1"/>
  <c r="L920" i="1"/>
  <c r="R920" i="1" s="1"/>
  <c r="M920" i="1" l="1"/>
  <c r="J920" i="1" l="1"/>
  <c r="N920" i="1"/>
  <c r="C923" i="6" s="1"/>
  <c r="O920" i="1" l="1"/>
  <c r="Q920" i="1" l="1"/>
  <c r="S920" i="1" s="1"/>
  <c r="L921" i="1"/>
  <c r="R921" i="1" s="1"/>
  <c r="M921" i="1" l="1"/>
  <c r="N921" i="1" l="1"/>
  <c r="C924" i="6" s="1"/>
  <c r="J921" i="1"/>
  <c r="O921" i="1" l="1"/>
  <c r="Q921" i="1" l="1"/>
  <c r="S921" i="1" s="1"/>
  <c r="L922" i="1"/>
  <c r="R922" i="1" s="1"/>
  <c r="M922" i="1" l="1"/>
  <c r="N922" i="1" l="1"/>
  <c r="C925" i="6" s="1"/>
  <c r="J922" i="1"/>
  <c r="O922" i="1" l="1"/>
  <c r="Q922" i="1" l="1"/>
  <c r="S922" i="1" s="1"/>
  <c r="L923" i="1"/>
  <c r="R923" i="1" s="1"/>
  <c r="M923" i="1" l="1"/>
  <c r="N923" i="1" l="1"/>
  <c r="C926" i="6" s="1"/>
  <c r="J923" i="1"/>
  <c r="O923" i="1" l="1"/>
  <c r="Q923" i="1" l="1"/>
  <c r="S923" i="1" s="1"/>
  <c r="L924" i="1"/>
  <c r="R924" i="1" s="1"/>
  <c r="M924" i="1" l="1"/>
  <c r="N924" i="1" l="1"/>
  <c r="C927" i="6" s="1"/>
  <c r="J924" i="1"/>
  <c r="O924" i="1" l="1"/>
  <c r="Q924" i="1" l="1"/>
  <c r="S924" i="1" s="1"/>
  <c r="L925" i="1"/>
  <c r="R925" i="1" s="1"/>
  <c r="M925" i="1" l="1"/>
  <c r="J925" i="1" l="1"/>
  <c r="N925" i="1"/>
  <c r="C928" i="6" s="1"/>
  <c r="O925" i="1" l="1"/>
  <c r="Q925" i="1" l="1"/>
  <c r="S925" i="1" s="1"/>
  <c r="L926" i="1"/>
  <c r="R926" i="1" s="1"/>
  <c r="M926" i="1" l="1"/>
  <c r="J926" i="1" l="1"/>
  <c r="N926" i="1"/>
  <c r="C929" i="6" s="1"/>
  <c r="O926" i="1" l="1"/>
  <c r="Q926" i="1" l="1"/>
  <c r="S926" i="1" s="1"/>
  <c r="L927" i="1"/>
  <c r="R927" i="1" s="1"/>
  <c r="M927" i="1" l="1"/>
  <c r="J927" i="1" l="1"/>
  <c r="N927" i="1"/>
  <c r="C930" i="6" s="1"/>
  <c r="O927" i="1" l="1"/>
  <c r="Q927" i="1" l="1"/>
  <c r="S927" i="1" s="1"/>
  <c r="L928" i="1"/>
  <c r="R928" i="1" s="1"/>
  <c r="M928" i="1" l="1"/>
  <c r="N928" i="1" l="1"/>
  <c r="C931" i="6" s="1"/>
  <c r="J928" i="1"/>
  <c r="O928" i="1" l="1"/>
  <c r="Q928" i="1" l="1"/>
  <c r="S928" i="1" s="1"/>
  <c r="L929" i="1"/>
  <c r="R929" i="1" s="1"/>
  <c r="M929" i="1" l="1"/>
  <c r="J929" i="1" l="1"/>
  <c r="N929" i="1"/>
  <c r="C932" i="6" s="1"/>
  <c r="O929" i="1" l="1"/>
  <c r="Q929" i="1" l="1"/>
  <c r="S929" i="1" s="1"/>
  <c r="L930" i="1"/>
  <c r="R930" i="1" s="1"/>
  <c r="M930" i="1" l="1"/>
  <c r="N930" i="1" l="1"/>
  <c r="C933" i="6" s="1"/>
  <c r="J930" i="1"/>
  <c r="O930" i="1" l="1"/>
  <c r="Q930" i="1" l="1"/>
  <c r="S930" i="1" s="1"/>
  <c r="L931" i="1"/>
  <c r="R931" i="1" s="1"/>
  <c r="M931" i="1" l="1"/>
  <c r="N931" i="1" l="1"/>
  <c r="C934" i="6" s="1"/>
  <c r="J931" i="1"/>
  <c r="O931" i="1" l="1"/>
  <c r="Q931" i="1" l="1"/>
  <c r="S931" i="1" s="1"/>
  <c r="L932" i="1"/>
  <c r="R932" i="1" s="1"/>
  <c r="M932" i="1" l="1"/>
  <c r="N932" i="1" l="1"/>
  <c r="C935" i="6" s="1"/>
  <c r="O932" i="1"/>
  <c r="Q932" i="1" s="1"/>
  <c r="J932" i="1"/>
  <c r="L933" i="1" l="1"/>
  <c r="R933" i="1" s="1"/>
  <c r="S932" i="1"/>
  <c r="M933" i="1" l="1"/>
  <c r="N933" i="1" s="1"/>
  <c r="C936" i="6" s="1"/>
  <c r="J933" i="1" l="1"/>
  <c r="O933" i="1"/>
  <c r="Q933" i="1" l="1"/>
  <c r="S933" i="1" s="1"/>
  <c r="L934" i="1"/>
  <c r="R934" i="1" s="1"/>
  <c r="M934" i="1" l="1"/>
  <c r="J934" i="1" l="1"/>
  <c r="N934" i="1"/>
  <c r="C937" i="6" s="1"/>
  <c r="O934" i="1" l="1"/>
  <c r="Q934" i="1" l="1"/>
  <c r="S934" i="1" s="1"/>
  <c r="L935" i="1"/>
  <c r="R935" i="1" s="1"/>
  <c r="M935" i="1" l="1"/>
  <c r="N935" i="1" l="1"/>
  <c r="C938" i="6" s="1"/>
  <c r="J935" i="1"/>
  <c r="O935" i="1" l="1"/>
  <c r="Q935" i="1" l="1"/>
  <c r="S935" i="1" s="1"/>
  <c r="L936" i="1"/>
  <c r="R936" i="1" s="1"/>
  <c r="M936" i="1" l="1"/>
  <c r="J936" i="1" l="1"/>
  <c r="N936" i="1"/>
  <c r="C939" i="6" s="1"/>
  <c r="O936" i="1" l="1"/>
  <c r="Q936" i="1" l="1"/>
  <c r="S936" i="1" s="1"/>
  <c r="L937" i="1"/>
  <c r="R937" i="1" s="1"/>
  <c r="M937" i="1" l="1"/>
  <c r="N937" i="1" l="1"/>
  <c r="C940" i="6" s="1"/>
  <c r="J937" i="1"/>
  <c r="O937" i="1" l="1"/>
  <c r="Q937" i="1" l="1"/>
  <c r="S937" i="1" s="1"/>
  <c r="L938" i="1"/>
  <c r="R938" i="1" s="1"/>
  <c r="M938" i="1" l="1"/>
  <c r="N938" i="1" l="1"/>
  <c r="C941" i="6" s="1"/>
  <c r="J938" i="1"/>
  <c r="O938" i="1" l="1"/>
  <c r="Q938" i="1" l="1"/>
  <c r="S938" i="1" s="1"/>
  <c r="L939" i="1"/>
  <c r="R939" i="1" s="1"/>
  <c r="M939" i="1" l="1"/>
  <c r="N939" i="1" l="1"/>
  <c r="C942" i="6" s="1"/>
  <c r="J939" i="1"/>
  <c r="O939" i="1" l="1"/>
  <c r="Q939" i="1" l="1"/>
  <c r="S939" i="1" s="1"/>
  <c r="L940" i="1"/>
  <c r="R940" i="1" s="1"/>
  <c r="M940" i="1" l="1"/>
  <c r="N940" i="1" l="1"/>
  <c r="C943" i="6" s="1"/>
  <c r="J940" i="1"/>
  <c r="O940" i="1" l="1"/>
  <c r="Q940" i="1" l="1"/>
  <c r="S940" i="1" s="1"/>
  <c r="L941" i="1"/>
  <c r="R941" i="1" s="1"/>
  <c r="M941" i="1" l="1"/>
  <c r="J941" i="1" l="1"/>
  <c r="N941" i="1"/>
  <c r="C944" i="6" s="1"/>
  <c r="O941" i="1" l="1"/>
  <c r="Q941" i="1" l="1"/>
  <c r="S941" i="1" s="1"/>
  <c r="L942" i="1"/>
  <c r="R942" i="1" s="1"/>
  <c r="M942" i="1" l="1"/>
  <c r="N942" i="1" l="1"/>
  <c r="C945" i="6" s="1"/>
  <c r="J942" i="1"/>
  <c r="O942" i="1" l="1"/>
  <c r="Q942" i="1" l="1"/>
  <c r="S942" i="1" s="1"/>
  <c r="L943" i="1"/>
  <c r="R943" i="1" s="1"/>
  <c r="M943" i="1" l="1"/>
  <c r="N943" i="1" l="1"/>
  <c r="C946" i="6" s="1"/>
  <c r="J943" i="1"/>
  <c r="O943" i="1" l="1"/>
  <c r="Q943" i="1" l="1"/>
  <c r="S943" i="1" s="1"/>
  <c r="L944" i="1"/>
  <c r="R944" i="1" s="1"/>
  <c r="M944" i="1" l="1"/>
  <c r="J944" i="1" l="1"/>
  <c r="N944" i="1"/>
  <c r="C947" i="6" s="1"/>
  <c r="O944" i="1" l="1"/>
  <c r="Q944" i="1" l="1"/>
  <c r="S944" i="1" s="1"/>
  <c r="L945" i="1"/>
  <c r="R945" i="1" s="1"/>
  <c r="M945" i="1" l="1"/>
  <c r="J945" i="1" l="1"/>
  <c r="N945" i="1"/>
  <c r="C948" i="6" s="1"/>
  <c r="O945" i="1" l="1"/>
  <c r="Q945" i="1" l="1"/>
  <c r="S945" i="1" s="1"/>
  <c r="L946" i="1"/>
  <c r="R946" i="1" s="1"/>
  <c r="M946" i="1" l="1"/>
  <c r="J946" i="1" l="1"/>
  <c r="N946" i="1"/>
  <c r="C949" i="6" s="1"/>
  <c r="O946" i="1" l="1"/>
  <c r="Q946" i="1" l="1"/>
  <c r="S946" i="1" s="1"/>
  <c r="L947" i="1"/>
  <c r="R947" i="1" s="1"/>
  <c r="M947" i="1" l="1"/>
  <c r="N947" i="1" l="1"/>
  <c r="C950" i="6" s="1"/>
  <c r="J947" i="1"/>
  <c r="O947" i="1" l="1"/>
  <c r="Q947" i="1" l="1"/>
  <c r="S947" i="1" s="1"/>
  <c r="L948" i="1"/>
  <c r="R948" i="1" s="1"/>
  <c r="M948" i="1" l="1"/>
  <c r="N948" i="1" l="1"/>
  <c r="C951" i="6" s="1"/>
  <c r="J948" i="1"/>
  <c r="O948" i="1" l="1"/>
  <c r="Q948" i="1" l="1"/>
  <c r="S948" i="1" s="1"/>
  <c r="L949" i="1"/>
  <c r="R949" i="1" s="1"/>
  <c r="M949" i="1" l="1"/>
  <c r="N949" i="1" l="1"/>
  <c r="C952" i="6" s="1"/>
  <c r="J949" i="1"/>
  <c r="O949" i="1" l="1"/>
  <c r="Q949" i="1" l="1"/>
  <c r="S949" i="1" s="1"/>
  <c r="L950" i="1"/>
  <c r="R950" i="1" s="1"/>
  <c r="M950" i="1" l="1"/>
  <c r="N950" i="1" l="1"/>
  <c r="C953" i="6" s="1"/>
  <c r="J950" i="1"/>
  <c r="O950" i="1" l="1"/>
  <c r="Q950" i="1" l="1"/>
  <c r="S950" i="1" s="1"/>
  <c r="L951" i="1"/>
  <c r="R951" i="1" s="1"/>
  <c r="M951" i="1" l="1"/>
  <c r="N951" i="1" l="1"/>
  <c r="C954" i="6" s="1"/>
  <c r="J951" i="1"/>
  <c r="O951" i="1" l="1"/>
  <c r="Q951" i="1" l="1"/>
  <c r="S951" i="1" s="1"/>
  <c r="L952" i="1"/>
  <c r="R952" i="1" s="1"/>
  <c r="M952" i="1" l="1"/>
  <c r="J952" i="1" l="1"/>
  <c r="N952" i="1"/>
  <c r="C955" i="6" s="1"/>
  <c r="O952" i="1" l="1"/>
  <c r="Q952" i="1" l="1"/>
  <c r="S952" i="1" s="1"/>
  <c r="L953" i="1"/>
  <c r="R953" i="1" s="1"/>
  <c r="M953" i="1" l="1"/>
  <c r="J953" i="1" l="1"/>
  <c r="N953" i="1"/>
  <c r="C956" i="6" s="1"/>
  <c r="O953" i="1" l="1"/>
  <c r="Q953" i="1" l="1"/>
  <c r="S953" i="1" s="1"/>
  <c r="L954" i="1"/>
  <c r="R954" i="1" s="1"/>
  <c r="M954" i="1" l="1"/>
  <c r="J954" i="1" l="1"/>
  <c r="N954" i="1"/>
  <c r="C957" i="6" s="1"/>
  <c r="O954" i="1" l="1"/>
  <c r="Q954" i="1" l="1"/>
  <c r="S954" i="1" s="1"/>
  <c r="L955" i="1"/>
  <c r="R955" i="1" s="1"/>
  <c r="M955" i="1" l="1"/>
  <c r="N955" i="1" l="1"/>
  <c r="C958" i="6" s="1"/>
  <c r="J955" i="1"/>
  <c r="O955" i="1" l="1"/>
  <c r="Q955" i="1" l="1"/>
  <c r="S955" i="1" s="1"/>
  <c r="L956" i="1"/>
  <c r="R956" i="1" s="1"/>
  <c r="M956" i="1" l="1"/>
  <c r="N956" i="1" l="1"/>
  <c r="C959" i="6" s="1"/>
  <c r="J956" i="1"/>
  <c r="O956" i="1" l="1"/>
  <c r="Q956" i="1" l="1"/>
  <c r="S956" i="1" s="1"/>
  <c r="L957" i="1"/>
  <c r="R957" i="1" s="1"/>
  <c r="M957" i="1" l="1"/>
  <c r="J957" i="1" l="1"/>
  <c r="N957" i="1"/>
  <c r="C960" i="6" s="1"/>
  <c r="O957" i="1" l="1"/>
  <c r="Q957" i="1" l="1"/>
  <c r="S957" i="1" s="1"/>
  <c r="L958" i="1"/>
  <c r="R958" i="1" s="1"/>
  <c r="M958" i="1" l="1"/>
  <c r="J958" i="1" l="1"/>
  <c r="N958" i="1"/>
  <c r="C961" i="6" s="1"/>
  <c r="O958" i="1" l="1"/>
  <c r="Q958" i="1" l="1"/>
  <c r="S958" i="1" s="1"/>
  <c r="L959" i="1"/>
  <c r="R959" i="1" s="1"/>
  <c r="M959" i="1" l="1"/>
  <c r="N959" i="1" l="1"/>
  <c r="C962" i="6" s="1"/>
  <c r="J959" i="1"/>
  <c r="O959" i="1" l="1"/>
  <c r="Q959" i="1" l="1"/>
  <c r="S959" i="1" s="1"/>
  <c r="L960" i="1"/>
  <c r="R960" i="1" s="1"/>
  <c r="M960" i="1" l="1"/>
  <c r="N960" i="1" l="1"/>
  <c r="C963" i="6" s="1"/>
  <c r="O960" i="1"/>
  <c r="Q960" i="1" s="1"/>
  <c r="J960" i="1"/>
  <c r="L961" i="1" l="1"/>
  <c r="R961" i="1" s="1"/>
  <c r="S960" i="1"/>
  <c r="M961" i="1" l="1"/>
  <c r="N961" i="1" s="1"/>
  <c r="C964" i="6" s="1"/>
  <c r="J961" i="1" l="1"/>
  <c r="O961" i="1"/>
  <c r="Q961" i="1" l="1"/>
  <c r="S961" i="1" s="1"/>
  <c r="L962" i="1"/>
  <c r="R962" i="1" s="1"/>
  <c r="M962" i="1" l="1"/>
  <c r="N962" i="1" l="1"/>
  <c r="C965" i="6" s="1"/>
  <c r="J962" i="1"/>
  <c r="O962" i="1" l="1"/>
  <c r="Q962" i="1" l="1"/>
  <c r="S962" i="1" s="1"/>
  <c r="L963" i="1"/>
  <c r="R963" i="1" s="1"/>
  <c r="M963" i="1" l="1"/>
  <c r="N963" i="1" l="1"/>
  <c r="C966" i="6" s="1"/>
  <c r="J963" i="1"/>
  <c r="O963" i="1" l="1"/>
  <c r="Q963" i="1" l="1"/>
  <c r="S963" i="1" s="1"/>
  <c r="L964" i="1"/>
  <c r="R964" i="1" s="1"/>
  <c r="M964" i="1" l="1"/>
  <c r="N964" i="1" l="1"/>
  <c r="C967" i="6" s="1"/>
  <c r="J964" i="1"/>
  <c r="O964" i="1" l="1"/>
  <c r="Q964" i="1" l="1"/>
  <c r="S964" i="1" s="1"/>
  <c r="L965" i="1"/>
  <c r="R965" i="1" s="1"/>
  <c r="M965" i="1" l="1"/>
  <c r="N965" i="1" l="1"/>
  <c r="C968" i="6" s="1"/>
  <c r="J965" i="1"/>
  <c r="O965" i="1" l="1"/>
  <c r="Q965" i="1" l="1"/>
  <c r="S965" i="1" s="1"/>
  <c r="L966" i="1"/>
  <c r="R966" i="1" s="1"/>
  <c r="M966" i="1" l="1"/>
  <c r="J966" i="1" l="1"/>
  <c r="N966" i="1"/>
  <c r="C969" i="6" s="1"/>
  <c r="O966" i="1" l="1"/>
  <c r="Q966" i="1" l="1"/>
  <c r="S966" i="1" s="1"/>
  <c r="L967" i="1"/>
  <c r="R967" i="1" s="1"/>
  <c r="M967" i="1" l="1"/>
  <c r="N967" i="1" l="1"/>
  <c r="C970" i="6" s="1"/>
  <c r="J967" i="1"/>
  <c r="O967" i="1" l="1"/>
  <c r="Q967" i="1" l="1"/>
  <c r="S967" i="1" s="1"/>
  <c r="L968" i="1"/>
  <c r="R968" i="1" s="1"/>
  <c r="M968" i="1" l="1"/>
  <c r="N968" i="1" l="1"/>
  <c r="C971" i="6" s="1"/>
  <c r="J968" i="1"/>
  <c r="O968" i="1" l="1"/>
  <c r="Q968" i="1" l="1"/>
  <c r="S968" i="1" s="1"/>
  <c r="L969" i="1"/>
  <c r="R969" i="1" s="1"/>
  <c r="M969" i="1" l="1"/>
  <c r="N969" i="1" l="1"/>
  <c r="C972" i="6" s="1"/>
  <c r="J969" i="1"/>
  <c r="O969" i="1" l="1"/>
  <c r="Q969" i="1" l="1"/>
  <c r="S969" i="1" s="1"/>
  <c r="L970" i="1"/>
  <c r="R970" i="1" s="1"/>
  <c r="M970" i="1" l="1"/>
  <c r="J970" i="1" l="1"/>
  <c r="N970" i="1"/>
  <c r="C973" i="6" s="1"/>
  <c r="O970" i="1" l="1"/>
  <c r="Q970" i="1" l="1"/>
  <c r="S970" i="1" s="1"/>
  <c r="L971" i="1"/>
  <c r="R971" i="1" s="1"/>
  <c r="M971" i="1" l="1"/>
  <c r="N971" i="1" l="1"/>
  <c r="C974" i="6" s="1"/>
  <c r="J971" i="1"/>
  <c r="O971" i="1" l="1"/>
  <c r="Q971" i="1" l="1"/>
  <c r="S971" i="1" s="1"/>
  <c r="L972" i="1"/>
  <c r="R972" i="1" s="1"/>
  <c r="M972" i="1" l="1"/>
  <c r="N972" i="1" l="1"/>
  <c r="C975" i="6" s="1"/>
  <c r="J972" i="1"/>
  <c r="O972" i="1" l="1"/>
  <c r="Q972" i="1" l="1"/>
  <c r="S972" i="1" s="1"/>
  <c r="L973" i="1"/>
  <c r="R973" i="1" s="1"/>
  <c r="M973" i="1" l="1"/>
  <c r="N973" i="1" l="1"/>
  <c r="C976" i="6" s="1"/>
  <c r="J973" i="1"/>
  <c r="O973" i="1" l="1"/>
  <c r="Q973" i="1" l="1"/>
  <c r="S973" i="1" s="1"/>
  <c r="L974" i="1"/>
  <c r="R974" i="1" s="1"/>
  <c r="M974" i="1" l="1"/>
  <c r="N974" i="1" l="1"/>
  <c r="C977" i="6" s="1"/>
  <c r="J974" i="1"/>
  <c r="O974" i="1" l="1"/>
  <c r="Q974" i="1" l="1"/>
  <c r="S974" i="1" s="1"/>
  <c r="L975" i="1"/>
  <c r="R975" i="1" s="1"/>
  <c r="M975" i="1" l="1"/>
  <c r="J975" i="1" l="1"/>
  <c r="N975" i="1"/>
  <c r="C978" i="6" s="1"/>
  <c r="O975" i="1" l="1"/>
  <c r="Q975" i="1" l="1"/>
  <c r="S975" i="1" s="1"/>
  <c r="L976" i="1"/>
  <c r="R976" i="1" s="1"/>
  <c r="M976" i="1" l="1"/>
  <c r="J976" i="1" l="1"/>
  <c r="N976" i="1"/>
  <c r="C979" i="6" s="1"/>
  <c r="O976" i="1" l="1"/>
  <c r="Q976" i="1" l="1"/>
  <c r="S976" i="1" s="1"/>
  <c r="L977" i="1"/>
  <c r="R977" i="1" s="1"/>
  <c r="M977" i="1" l="1"/>
  <c r="N977" i="1" l="1"/>
  <c r="C980" i="6" s="1"/>
  <c r="J977" i="1"/>
  <c r="O977" i="1" l="1"/>
  <c r="Q977" i="1" l="1"/>
  <c r="S977" i="1" s="1"/>
  <c r="L978" i="1"/>
  <c r="R978" i="1" s="1"/>
  <c r="M978" i="1" l="1"/>
  <c r="N978" i="1" l="1"/>
  <c r="C981" i="6" s="1"/>
  <c r="J978" i="1"/>
  <c r="O978" i="1" l="1"/>
  <c r="Q978" i="1" l="1"/>
  <c r="S978" i="1" s="1"/>
  <c r="L979" i="1"/>
  <c r="R979" i="1" s="1"/>
  <c r="M979" i="1" l="1"/>
  <c r="N979" i="1" l="1"/>
  <c r="C982" i="6" s="1"/>
  <c r="J979" i="1"/>
  <c r="O979" i="1" l="1"/>
  <c r="Q979" i="1" l="1"/>
  <c r="S979" i="1" s="1"/>
  <c r="L980" i="1"/>
  <c r="R980" i="1" s="1"/>
  <c r="M980" i="1" l="1"/>
  <c r="N980" i="1" l="1"/>
  <c r="C983" i="6" s="1"/>
  <c r="J980" i="1"/>
  <c r="O980" i="1" l="1"/>
  <c r="Q980" i="1" l="1"/>
  <c r="S980" i="1" s="1"/>
  <c r="L981" i="1"/>
  <c r="R981" i="1" s="1"/>
  <c r="M981" i="1" l="1"/>
  <c r="N981" i="1" l="1"/>
  <c r="C984" i="6" s="1"/>
  <c r="J981" i="1"/>
  <c r="O981" i="1" l="1"/>
  <c r="Q981" i="1" l="1"/>
  <c r="S981" i="1" s="1"/>
  <c r="L982" i="1"/>
  <c r="R982" i="1" s="1"/>
  <c r="M982" i="1" l="1"/>
  <c r="N982" i="1" l="1"/>
  <c r="C985" i="6" s="1"/>
  <c r="J982" i="1"/>
  <c r="O982" i="1" l="1"/>
  <c r="Q982" i="1" l="1"/>
  <c r="S982" i="1" s="1"/>
  <c r="L983" i="1"/>
  <c r="R983" i="1" s="1"/>
  <c r="M983" i="1" l="1"/>
  <c r="N983" i="1" l="1"/>
  <c r="C986" i="6" s="1"/>
  <c r="J983" i="1"/>
  <c r="O983" i="1" l="1"/>
  <c r="Q983" i="1" l="1"/>
  <c r="S983" i="1" s="1"/>
  <c r="L984" i="1"/>
  <c r="R984" i="1" s="1"/>
  <c r="M984" i="1" l="1"/>
  <c r="J984" i="1" l="1"/>
  <c r="N984" i="1"/>
  <c r="C987" i="6" s="1"/>
  <c r="O984" i="1" l="1"/>
  <c r="Q984" i="1" l="1"/>
  <c r="S984" i="1" s="1"/>
  <c r="L985" i="1"/>
  <c r="R985" i="1" s="1"/>
  <c r="M985" i="1" l="1"/>
  <c r="J985" i="1" l="1"/>
  <c r="N985" i="1"/>
  <c r="C988" i="6" s="1"/>
  <c r="O985" i="1" l="1"/>
  <c r="Q985" i="1" l="1"/>
  <c r="S985" i="1" s="1"/>
  <c r="L986" i="1"/>
  <c r="R986" i="1" s="1"/>
  <c r="M986" i="1" l="1"/>
  <c r="N986" i="1" l="1"/>
  <c r="C989" i="6" s="1"/>
  <c r="J986" i="1"/>
  <c r="O986" i="1" l="1"/>
  <c r="Q986" i="1" l="1"/>
  <c r="S986" i="1" s="1"/>
  <c r="L987" i="1"/>
  <c r="R987" i="1" s="1"/>
  <c r="M987" i="1" l="1"/>
  <c r="J987" i="1" l="1"/>
  <c r="N987" i="1"/>
  <c r="C990" i="6" s="1"/>
  <c r="O987" i="1" l="1"/>
  <c r="Q987" i="1" l="1"/>
  <c r="S987" i="1" s="1"/>
  <c r="L988" i="1"/>
  <c r="R988" i="1" s="1"/>
  <c r="M988" i="1" l="1"/>
  <c r="J988" i="1" l="1"/>
  <c r="N988" i="1"/>
  <c r="C991" i="6" s="1"/>
  <c r="O988" i="1" l="1"/>
  <c r="Q988" i="1" l="1"/>
  <c r="S988" i="1" s="1"/>
  <c r="L989" i="1"/>
  <c r="R989" i="1" s="1"/>
  <c r="M989" i="1" l="1"/>
  <c r="N989" i="1" l="1"/>
  <c r="C992" i="6" s="1"/>
  <c r="J989" i="1"/>
  <c r="O989" i="1" l="1"/>
  <c r="Q989" i="1" l="1"/>
  <c r="S989" i="1" s="1"/>
  <c r="L990" i="1"/>
  <c r="R990" i="1" s="1"/>
  <c r="M990" i="1" l="1"/>
  <c r="J990" i="1" l="1"/>
  <c r="N990" i="1"/>
  <c r="C993" i="6" s="1"/>
  <c r="O990" i="1" l="1"/>
  <c r="Q990" i="1" l="1"/>
  <c r="S990" i="1" s="1"/>
  <c r="L991" i="1"/>
  <c r="R991" i="1" s="1"/>
  <c r="M991" i="1" l="1"/>
  <c r="N991" i="1" l="1"/>
  <c r="C994" i="6" s="1"/>
  <c r="J991" i="1"/>
  <c r="O991" i="1" l="1"/>
  <c r="Q991" i="1" l="1"/>
  <c r="S991" i="1" s="1"/>
  <c r="L992" i="1"/>
  <c r="R992" i="1" s="1"/>
  <c r="M992" i="1" l="1"/>
  <c r="J992" i="1" l="1"/>
  <c r="N992" i="1"/>
  <c r="C995" i="6" s="1"/>
  <c r="O992" i="1" l="1"/>
  <c r="Q992" i="1" l="1"/>
  <c r="S992" i="1" s="1"/>
  <c r="L993" i="1"/>
  <c r="R993" i="1" s="1"/>
  <c r="M993" i="1" l="1"/>
  <c r="J993" i="1" l="1"/>
  <c r="N993" i="1"/>
  <c r="C996" i="6" s="1"/>
  <c r="O993" i="1" l="1"/>
  <c r="Q993" i="1" l="1"/>
  <c r="S993" i="1" s="1"/>
  <c r="L994" i="1"/>
  <c r="R994" i="1" s="1"/>
  <c r="M994" i="1" l="1"/>
  <c r="N994" i="1" l="1"/>
  <c r="C997" i="6" s="1"/>
  <c r="J994" i="1"/>
  <c r="O994" i="1" l="1"/>
  <c r="Q994" i="1" l="1"/>
  <c r="S994" i="1" s="1"/>
  <c r="L995" i="1"/>
  <c r="R995" i="1" s="1"/>
  <c r="M995" i="1" l="1"/>
  <c r="J995" i="1" l="1"/>
  <c r="N995" i="1"/>
  <c r="C998" i="6" s="1"/>
  <c r="O995" i="1" l="1"/>
  <c r="Q995" i="1" l="1"/>
  <c r="S995" i="1" s="1"/>
  <c r="L996" i="1"/>
  <c r="R996" i="1" s="1"/>
  <c r="M996" i="1" l="1"/>
  <c r="N996" i="1" l="1"/>
  <c r="C999" i="6" s="1"/>
  <c r="J996" i="1"/>
  <c r="O996" i="1" l="1"/>
  <c r="Q996" i="1" l="1"/>
  <c r="S996" i="1" s="1"/>
  <c r="L997" i="1"/>
  <c r="R997" i="1" s="1"/>
  <c r="M997" i="1" l="1"/>
  <c r="J997" i="1" l="1"/>
  <c r="N997" i="1"/>
  <c r="C1000" i="6" s="1"/>
  <c r="O997" i="1" l="1"/>
  <c r="Q997" i="1" l="1"/>
  <c r="S997" i="1" s="1"/>
  <c r="L998" i="1"/>
  <c r="R998" i="1" s="1"/>
  <c r="M998" i="1" l="1"/>
  <c r="J998" i="1" l="1"/>
  <c r="N998" i="1"/>
  <c r="C1001" i="6" s="1"/>
  <c r="O998" i="1" l="1"/>
  <c r="Q998" i="1" l="1"/>
  <c r="S998" i="1" s="1"/>
  <c r="L999" i="1"/>
  <c r="R999" i="1" s="1"/>
  <c r="M999" i="1" l="1"/>
  <c r="J999" i="1" l="1"/>
  <c r="N999" i="1"/>
  <c r="C1002" i="6" s="1"/>
  <c r="O999" i="1" l="1"/>
  <c r="Q999" i="1" l="1"/>
  <c r="S999" i="1" s="1"/>
  <c r="L1000" i="1"/>
  <c r="R1000" i="1" s="1"/>
  <c r="M1000" i="1" l="1"/>
  <c r="N1000" i="1" l="1"/>
  <c r="C1003" i="6" s="1"/>
  <c r="J1000" i="1"/>
  <c r="O1000" i="1" l="1"/>
  <c r="Q1000" i="1" l="1"/>
  <c r="S1000" i="1" s="1"/>
  <c r="L1001" i="1"/>
  <c r="R1001" i="1" s="1"/>
  <c r="M1001" i="1" l="1"/>
  <c r="J1001" i="1" l="1"/>
  <c r="N1001" i="1"/>
  <c r="C1004" i="6" s="1"/>
  <c r="O1001" i="1" l="1"/>
  <c r="Q1001" i="1" l="1"/>
  <c r="S1001" i="1" s="1"/>
  <c r="L1002" i="1"/>
  <c r="R1002" i="1" s="1"/>
  <c r="M1002" i="1" l="1"/>
  <c r="J1002" i="1" l="1"/>
  <c r="N1002" i="1"/>
  <c r="C1005" i="6" s="1"/>
  <c r="O1002" i="1" l="1"/>
  <c r="Q1002" i="1" l="1"/>
  <c r="S1002" i="1" s="1"/>
  <c r="L1003" i="1"/>
  <c r="R1003" i="1" s="1"/>
  <c r="M1003" i="1" l="1"/>
  <c r="N1003" i="1" l="1"/>
  <c r="C1006" i="6" s="1"/>
  <c r="J1003" i="1"/>
  <c r="O1003" i="1" l="1"/>
  <c r="Q1003" i="1" l="1"/>
  <c r="S1003" i="1" s="1"/>
  <c r="L1004" i="1"/>
  <c r="R1004" i="1" s="1"/>
  <c r="M1004" i="1" l="1"/>
  <c r="N1004" i="1" l="1"/>
  <c r="C1007" i="6" s="1"/>
  <c r="J1004" i="1"/>
  <c r="O1004" i="1" l="1"/>
  <c r="Q1004" i="1" l="1"/>
  <c r="S1004" i="1" s="1"/>
  <c r="L1005" i="1"/>
  <c r="R1005" i="1" s="1"/>
  <c r="M1005" i="1" l="1"/>
  <c r="J1005" i="1" l="1"/>
  <c r="N1005" i="1"/>
  <c r="C1008" i="6" s="1"/>
  <c r="O1005" i="1" l="1"/>
  <c r="Q1005" i="1" l="1"/>
  <c r="S1005" i="1" s="1"/>
  <c r="L1006" i="1"/>
  <c r="R1006" i="1" s="1"/>
  <c r="M1006" i="1" l="1"/>
  <c r="N1006" i="1" l="1"/>
  <c r="C1009" i="6" s="1"/>
  <c r="J1006" i="1"/>
  <c r="O1006" i="1" l="1"/>
  <c r="Q1006" i="1" l="1"/>
  <c r="S1006" i="1" s="1"/>
  <c r="L1007" i="1"/>
  <c r="R1007" i="1" s="1"/>
  <c r="M1007" i="1" l="1"/>
  <c r="N1007" i="1" l="1"/>
  <c r="C1010" i="6" s="1"/>
  <c r="J1007" i="1"/>
  <c r="O1007" i="1" l="1"/>
  <c r="Q1007" i="1" l="1"/>
  <c r="S1007" i="1" s="1"/>
  <c r="L1008" i="1"/>
  <c r="R1008" i="1" s="1"/>
  <c r="M1008" i="1" l="1"/>
  <c r="N1008" i="1" l="1"/>
  <c r="C1011" i="6" s="1"/>
  <c r="J1008" i="1"/>
  <c r="O1008" i="1" l="1"/>
  <c r="Q1008" i="1" l="1"/>
  <c r="S1008" i="1" s="1"/>
  <c r="L1009" i="1"/>
  <c r="R1009" i="1" s="1"/>
  <c r="M1009" i="1" l="1"/>
  <c r="N1009" i="1" l="1"/>
  <c r="C1012" i="6" s="1"/>
  <c r="J1009" i="1"/>
  <c r="O1009" i="1" l="1"/>
  <c r="Q1009" i="1" l="1"/>
  <c r="S1009" i="1" s="1"/>
  <c r="L1010" i="1"/>
  <c r="R1010" i="1" s="1"/>
  <c r="M1010" i="1" l="1"/>
  <c r="J1010" i="1" l="1"/>
  <c r="N1010" i="1"/>
  <c r="C1013" i="6" s="1"/>
  <c r="O1010" i="1" l="1"/>
  <c r="Q1010" i="1" l="1"/>
  <c r="S1010" i="1" s="1"/>
  <c r="L1011" i="1"/>
  <c r="R1011" i="1" s="1"/>
  <c r="M1011" i="1" l="1"/>
  <c r="J1011" i="1" l="1"/>
  <c r="N1011" i="1"/>
  <c r="C1014" i="6" s="1"/>
  <c r="O1011" i="1" l="1"/>
  <c r="Q1011" i="1" l="1"/>
  <c r="S1011" i="1" s="1"/>
  <c r="L1012" i="1"/>
  <c r="R1012" i="1" s="1"/>
  <c r="M1012" i="1" l="1"/>
  <c r="J1012" i="1" l="1"/>
  <c r="N1012" i="1"/>
  <c r="C1015" i="6" s="1"/>
  <c r="O1012" i="1" l="1"/>
  <c r="Q1012" i="1" l="1"/>
  <c r="S1012" i="1" s="1"/>
  <c r="L1013" i="1"/>
  <c r="R1013" i="1" s="1"/>
  <c r="M1013" i="1" l="1"/>
  <c r="J1013" i="1" l="1"/>
  <c r="N1013" i="1"/>
  <c r="C1016" i="6" s="1"/>
  <c r="O1013" i="1" l="1"/>
  <c r="Q1013" i="1" l="1"/>
  <c r="S1013" i="1" s="1"/>
  <c r="L1014" i="1"/>
  <c r="R1014" i="1" s="1"/>
  <c r="M1014" i="1" l="1"/>
  <c r="N1014" i="1" l="1"/>
  <c r="C1017" i="6" s="1"/>
  <c r="J1014" i="1"/>
  <c r="O1014" i="1" l="1"/>
  <c r="Q1014" i="1" l="1"/>
  <c r="S1014" i="1" s="1"/>
  <c r="L1015" i="1"/>
  <c r="R1015" i="1" s="1"/>
  <c r="M1015" i="1" l="1"/>
  <c r="N1015" i="1" l="1"/>
  <c r="C1018" i="6" s="1"/>
  <c r="J1015" i="1"/>
  <c r="O1015" i="1" l="1"/>
  <c r="Q1015" i="1" l="1"/>
  <c r="S1015" i="1" s="1"/>
  <c r="L1016" i="1"/>
  <c r="R1016" i="1" s="1"/>
  <c r="M1016" i="1" l="1"/>
  <c r="N1016" i="1" l="1"/>
  <c r="C1019" i="6" s="1"/>
  <c r="J1016" i="1"/>
  <c r="O1016" i="1" l="1"/>
  <c r="Q1016" i="1" l="1"/>
  <c r="S1016" i="1" s="1"/>
  <c r="L1017" i="1"/>
  <c r="R1017" i="1" s="1"/>
  <c r="M1017" i="1" l="1"/>
  <c r="N1017" i="1" l="1"/>
  <c r="C1020" i="6" s="1"/>
  <c r="J1017" i="1"/>
  <c r="O1017" i="1" l="1"/>
  <c r="Q1017" i="1" l="1"/>
  <c r="S1017" i="1" s="1"/>
  <c r="L1018" i="1"/>
  <c r="R1018" i="1" s="1"/>
  <c r="M1018" i="1" l="1"/>
  <c r="N1018" i="1" l="1"/>
  <c r="C1021" i="6" s="1"/>
  <c r="J1018" i="1"/>
  <c r="O1018" i="1" l="1"/>
  <c r="Q1018" i="1" l="1"/>
  <c r="S1018" i="1" s="1"/>
  <c r="L1019" i="1"/>
  <c r="R1019" i="1" s="1"/>
  <c r="M1019" i="1" l="1"/>
  <c r="N1019" i="1" l="1"/>
  <c r="C1022" i="6" s="1"/>
  <c r="J1019" i="1"/>
  <c r="O1019" i="1" l="1"/>
  <c r="Q1019" i="1" l="1"/>
  <c r="S1019" i="1" s="1"/>
  <c r="L1020" i="1"/>
  <c r="R1020" i="1" s="1"/>
  <c r="M1020" i="1" l="1"/>
  <c r="N1020" i="1" l="1"/>
  <c r="C1023" i="6" s="1"/>
  <c r="J1020" i="1"/>
  <c r="O1020" i="1" l="1"/>
  <c r="Q1020" i="1" l="1"/>
  <c r="S1020" i="1" s="1"/>
  <c r="L1021" i="1"/>
  <c r="R1021" i="1" s="1"/>
  <c r="M1021" i="1" l="1"/>
  <c r="J1021" i="1" l="1"/>
  <c r="N1021" i="1"/>
  <c r="C1024" i="6" s="1"/>
  <c r="O1021" i="1" l="1"/>
  <c r="Q1021" i="1" l="1"/>
  <c r="S1021" i="1" s="1"/>
  <c r="L1022" i="1"/>
  <c r="R1022" i="1" s="1"/>
  <c r="M1022" i="1" l="1"/>
  <c r="N1022" i="1" l="1"/>
  <c r="C1025" i="6" s="1"/>
  <c r="J1022" i="1"/>
  <c r="O1022" i="1" l="1"/>
  <c r="Q1022" i="1" l="1"/>
  <c r="S1022" i="1" s="1"/>
  <c r="L1023" i="1"/>
  <c r="R1023" i="1" s="1"/>
  <c r="M1023" i="1" l="1"/>
  <c r="N1023" i="1" l="1"/>
  <c r="C1026" i="6" s="1"/>
  <c r="J1023" i="1"/>
  <c r="O1023" i="1" l="1"/>
  <c r="Q1023" i="1" l="1"/>
  <c r="S1023" i="1" s="1"/>
  <c r="L1024" i="1"/>
  <c r="R1024" i="1" s="1"/>
  <c r="M1024" i="1" l="1"/>
  <c r="N1024" i="1" l="1"/>
  <c r="C1027" i="6" s="1"/>
  <c r="J1024" i="1"/>
  <c r="O1024" i="1" l="1"/>
  <c r="Q1024" i="1" l="1"/>
  <c r="S1024" i="1" s="1"/>
  <c r="L1025" i="1"/>
  <c r="R1025" i="1" s="1"/>
  <c r="M1025" i="1" l="1"/>
  <c r="J1025" i="1" l="1"/>
  <c r="N1025" i="1"/>
  <c r="C1028" i="6" s="1"/>
  <c r="O1025" i="1" l="1"/>
  <c r="Q1025" i="1" l="1"/>
  <c r="S1025" i="1" s="1"/>
  <c r="L1026" i="1"/>
  <c r="R1026" i="1" s="1"/>
  <c r="M1026" i="1" l="1"/>
  <c r="J1026" i="1" l="1"/>
  <c r="N1026" i="1"/>
  <c r="C1029" i="6" s="1"/>
  <c r="O1026" i="1" l="1"/>
  <c r="Q1026" i="1" l="1"/>
  <c r="S1026" i="1" s="1"/>
  <c r="L1027" i="1"/>
  <c r="R1027" i="1" s="1"/>
  <c r="M1027" i="1" l="1"/>
  <c r="J1027" i="1" l="1"/>
  <c r="N1027" i="1"/>
  <c r="C1030" i="6" s="1"/>
  <c r="O1027" i="1" l="1"/>
  <c r="Q1027" i="1" l="1"/>
  <c r="S1027" i="1" s="1"/>
  <c r="L1028" i="1"/>
  <c r="R1028" i="1" s="1"/>
  <c r="M1028" i="1" l="1"/>
  <c r="N1028" i="1" l="1"/>
  <c r="C1031" i="6" s="1"/>
  <c r="J1028" i="1"/>
  <c r="O1028" i="1" l="1"/>
  <c r="Q1028" i="1" l="1"/>
  <c r="S1028" i="1" s="1"/>
  <c r="L1029" i="1"/>
  <c r="R1029" i="1" s="1"/>
  <c r="M1029" i="1" l="1"/>
  <c r="J1029" i="1" l="1"/>
  <c r="N1029" i="1"/>
  <c r="C1032" i="6" s="1"/>
  <c r="O1029" i="1" l="1"/>
  <c r="Q1029" i="1" l="1"/>
  <c r="S1029" i="1" s="1"/>
  <c r="L1030" i="1"/>
  <c r="R1030" i="1" s="1"/>
  <c r="M1030" i="1" l="1"/>
  <c r="J1030" i="1" l="1"/>
  <c r="N1030" i="1"/>
  <c r="C1033" i="6" s="1"/>
  <c r="O1030" i="1" l="1"/>
  <c r="Q1030" i="1" l="1"/>
  <c r="S1030" i="1" s="1"/>
  <c r="L1031" i="1"/>
  <c r="R1031" i="1" s="1"/>
  <c r="M1031" i="1" l="1"/>
  <c r="N1031" i="1" l="1"/>
  <c r="C1034" i="6" s="1"/>
  <c r="J1031" i="1"/>
  <c r="O1031" i="1" l="1"/>
  <c r="Q1031" i="1" l="1"/>
  <c r="S1031" i="1" s="1"/>
  <c r="L1032" i="1"/>
  <c r="R1032" i="1" s="1"/>
  <c r="M1032" i="1" l="1"/>
  <c r="N1032" i="1" l="1"/>
  <c r="C1035" i="6" s="1"/>
  <c r="J1032" i="1"/>
  <c r="O1032" i="1" l="1"/>
  <c r="Q1032" i="1" l="1"/>
  <c r="S1032" i="1" s="1"/>
  <c r="L1033" i="1"/>
  <c r="R1033" i="1" s="1"/>
  <c r="M1033" i="1" l="1"/>
  <c r="N1033" i="1" l="1"/>
  <c r="C1036" i="6" s="1"/>
  <c r="J1033" i="1"/>
  <c r="O1033" i="1" l="1"/>
  <c r="Q1033" i="1" l="1"/>
  <c r="S1033" i="1" s="1"/>
  <c r="L1034" i="1"/>
  <c r="R1034" i="1" s="1"/>
  <c r="M1034" i="1" l="1"/>
  <c r="J1034" i="1" l="1"/>
  <c r="N1034" i="1"/>
  <c r="C1037" i="6" s="1"/>
  <c r="O1034" i="1" l="1"/>
  <c r="Q1034" i="1" l="1"/>
  <c r="S1034" i="1" s="1"/>
  <c r="L1035" i="1"/>
  <c r="R1035" i="1" s="1"/>
  <c r="M1035" i="1" l="1"/>
  <c r="N1035" i="1" l="1"/>
  <c r="C1038" i="6" s="1"/>
  <c r="J1035" i="1"/>
  <c r="O1035" i="1" l="1"/>
  <c r="Q1035" i="1" l="1"/>
  <c r="S1035" i="1" s="1"/>
  <c r="L1036" i="1"/>
  <c r="R1036" i="1" s="1"/>
  <c r="M1036" i="1" l="1"/>
  <c r="N1036" i="1" l="1"/>
  <c r="C1039" i="6" s="1"/>
  <c r="J1036" i="1"/>
  <c r="O1036" i="1" l="1"/>
  <c r="Q1036" i="1" l="1"/>
  <c r="S1036" i="1" s="1"/>
  <c r="L1037" i="1"/>
  <c r="R1037" i="1" s="1"/>
  <c r="M1037" i="1" l="1"/>
  <c r="N1037" i="1" l="1"/>
  <c r="C1040" i="6" s="1"/>
  <c r="J1037" i="1"/>
  <c r="O1037" i="1" l="1"/>
  <c r="Q1037" i="1" l="1"/>
  <c r="S1037" i="1" s="1"/>
  <c r="L1038" i="1"/>
  <c r="R1038" i="1" s="1"/>
  <c r="M1038" i="1" l="1"/>
  <c r="J1038" i="1" l="1"/>
  <c r="N1038" i="1"/>
  <c r="C1041" i="6" s="1"/>
  <c r="O1038" i="1" l="1"/>
  <c r="Q1038" i="1" l="1"/>
  <c r="S1038" i="1" s="1"/>
  <c r="L1039" i="1"/>
  <c r="R1039" i="1" s="1"/>
  <c r="M1039" i="1" l="1"/>
  <c r="N1039" i="1" l="1"/>
  <c r="C1042" i="6" s="1"/>
  <c r="J1039" i="1"/>
  <c r="O1039" i="1" l="1"/>
  <c r="Q1039" i="1" l="1"/>
  <c r="S1039" i="1" s="1"/>
  <c r="L1040" i="1"/>
  <c r="R1040" i="1" s="1"/>
  <c r="M1040" i="1" l="1"/>
  <c r="N1040" i="1" l="1"/>
  <c r="C1043" i="6" s="1"/>
  <c r="J1040" i="1"/>
  <c r="O1040" i="1" l="1"/>
  <c r="Q1040" i="1" l="1"/>
  <c r="S1040" i="1" s="1"/>
  <c r="L1041" i="1"/>
  <c r="R1041" i="1" s="1"/>
  <c r="M1041" i="1" l="1"/>
  <c r="N1041" i="1" l="1"/>
  <c r="C1044" i="6" s="1"/>
  <c r="J1041" i="1"/>
  <c r="O1041" i="1" l="1"/>
  <c r="Q1041" i="1" l="1"/>
  <c r="S1041" i="1" s="1"/>
  <c r="L1042" i="1"/>
  <c r="R1042" i="1" s="1"/>
  <c r="M1042" i="1" l="1"/>
  <c r="N1042" i="1" l="1"/>
  <c r="C1045" i="6" s="1"/>
  <c r="J1042" i="1"/>
  <c r="O1042" i="1" l="1"/>
  <c r="Q1042" i="1" l="1"/>
  <c r="S1042" i="1" s="1"/>
  <c r="L1043" i="1"/>
  <c r="R1043" i="1" s="1"/>
  <c r="M1043" i="1" l="1"/>
  <c r="N1043" i="1" l="1"/>
  <c r="C1046" i="6" s="1"/>
  <c r="J1043" i="1"/>
  <c r="O1043" i="1" l="1"/>
  <c r="Q1043" i="1" l="1"/>
  <c r="S1043" i="1" s="1"/>
  <c r="L1044" i="1"/>
  <c r="R1044" i="1" s="1"/>
  <c r="M1044" i="1" l="1"/>
  <c r="N1044" i="1" l="1"/>
  <c r="C1047" i="6" s="1"/>
  <c r="J1044" i="1"/>
  <c r="O1044" i="1" l="1"/>
  <c r="Q1044" i="1" l="1"/>
  <c r="S1044" i="1" s="1"/>
  <c r="L1045" i="1"/>
  <c r="R1045" i="1" s="1"/>
  <c r="M1045" i="1" l="1"/>
  <c r="N1045" i="1" l="1"/>
  <c r="C1048" i="6" s="1"/>
  <c r="J1045" i="1"/>
  <c r="O1045" i="1" l="1"/>
  <c r="Q1045" i="1" l="1"/>
  <c r="S1045" i="1" s="1"/>
  <c r="L1046" i="1"/>
  <c r="R1046" i="1" s="1"/>
  <c r="M1046" i="1" l="1"/>
  <c r="N1046" i="1" l="1"/>
  <c r="C1049" i="6" s="1"/>
  <c r="J1046" i="1"/>
  <c r="O1046" i="1" l="1"/>
  <c r="Q1046" i="1" l="1"/>
  <c r="S1046" i="1" s="1"/>
  <c r="L1047" i="1"/>
  <c r="R1047" i="1" s="1"/>
  <c r="M1047" i="1" l="1"/>
  <c r="J1047" i="1" l="1"/>
  <c r="N1047" i="1"/>
  <c r="C1050" i="6" s="1"/>
  <c r="O1047" i="1" l="1"/>
  <c r="Q1047" i="1" l="1"/>
  <c r="S1047" i="1" s="1"/>
  <c r="L1048" i="1"/>
  <c r="R1048" i="1" s="1"/>
  <c r="M1048" i="1" l="1"/>
  <c r="J1048" i="1" l="1"/>
  <c r="N1048" i="1"/>
  <c r="C1051" i="6" s="1"/>
  <c r="O1048" i="1" l="1"/>
  <c r="Q1048" i="1" l="1"/>
  <c r="S1048" i="1" s="1"/>
  <c r="L1049" i="1"/>
  <c r="R1049" i="1" s="1"/>
  <c r="M1049" i="1" l="1"/>
  <c r="N1049" i="1" l="1"/>
  <c r="C1052" i="6" s="1"/>
  <c r="J1049" i="1"/>
  <c r="O1049" i="1" l="1"/>
  <c r="Q1049" i="1" l="1"/>
  <c r="S1049" i="1" s="1"/>
  <c r="L1050" i="1"/>
  <c r="R1050" i="1" s="1"/>
  <c r="M1050" i="1" l="1"/>
  <c r="J1050" i="1" l="1"/>
  <c r="N1050" i="1"/>
  <c r="C1053" i="6" s="1"/>
  <c r="O1050" i="1" l="1"/>
  <c r="Q1050" i="1" l="1"/>
  <c r="S1050" i="1" s="1"/>
  <c r="L1051" i="1"/>
  <c r="R1051" i="1" s="1"/>
  <c r="M1051" i="1" l="1"/>
  <c r="J1051" i="1" l="1"/>
  <c r="N1051" i="1"/>
  <c r="C1054" i="6" s="1"/>
  <c r="O1051" i="1" l="1"/>
  <c r="Q1051" i="1" l="1"/>
  <c r="S1051" i="1" s="1"/>
  <c r="L1052" i="1"/>
  <c r="R1052" i="1" s="1"/>
  <c r="M1052" i="1" l="1"/>
  <c r="N1052" i="1" l="1"/>
  <c r="C1055" i="6" s="1"/>
  <c r="J1052" i="1"/>
  <c r="O1052" i="1" l="1"/>
  <c r="Q1052" i="1" l="1"/>
  <c r="S1052" i="1" s="1"/>
  <c r="L1053" i="1"/>
  <c r="R1053" i="1" s="1"/>
  <c r="M1053" i="1" l="1"/>
  <c r="J1053" i="1" l="1"/>
  <c r="N1053" i="1"/>
  <c r="C1056" i="6" s="1"/>
  <c r="O1053" i="1" l="1"/>
  <c r="Q1053" i="1" l="1"/>
  <c r="S1053" i="1" s="1"/>
  <c r="L1054" i="1"/>
  <c r="R1054" i="1" s="1"/>
  <c r="M1054" i="1" l="1"/>
  <c r="J1054" i="1" l="1"/>
  <c r="N1054" i="1"/>
  <c r="C1057" i="6" s="1"/>
  <c r="O1054" i="1" l="1"/>
  <c r="Q1054" i="1" l="1"/>
  <c r="S1054" i="1" s="1"/>
  <c r="L1055" i="1"/>
  <c r="R1055" i="1" s="1"/>
  <c r="M1055" i="1" l="1"/>
  <c r="N1055" i="1" l="1"/>
  <c r="C1058" i="6" s="1"/>
  <c r="O1055" i="1"/>
  <c r="Q1055" i="1" s="1"/>
  <c r="J1055" i="1"/>
  <c r="L1056" i="1" l="1"/>
  <c r="R1056" i="1" s="1"/>
  <c r="S1055" i="1"/>
  <c r="M1056" i="1" l="1"/>
  <c r="N1056" i="1" l="1"/>
  <c r="C1059" i="6" s="1"/>
  <c r="O1056" i="1" l="1"/>
  <c r="Q1056" i="1" s="1"/>
  <c r="L1057" i="1" l="1"/>
  <c r="S1056" i="1"/>
  <c r="R1057" i="1" l="1"/>
  <c r="M1057" i="1"/>
  <c r="N1057" i="1" l="1"/>
  <c r="C1060" i="6" s="1"/>
  <c r="J1057" i="1"/>
  <c r="O1057" i="1"/>
  <c r="L1058" i="1" l="1"/>
  <c r="R1058" i="1" s="1"/>
  <c r="Q1057" i="1"/>
  <c r="S1057" i="1" s="1"/>
  <c r="M1058" i="1" l="1"/>
  <c r="N1058" i="1" s="1"/>
  <c r="C1061" i="6" s="1"/>
  <c r="O1058" i="1" l="1"/>
  <c r="Q1058" i="1" l="1"/>
  <c r="L1059" i="1" s="1"/>
  <c r="R1059" i="1" s="1"/>
  <c r="M1059" i="1" l="1"/>
  <c r="J1059" i="1" s="1"/>
  <c r="S1058" i="1"/>
  <c r="N1059" i="1" l="1"/>
  <c r="C1062" i="6" s="1"/>
  <c r="O1059" i="1" l="1"/>
  <c r="Q1059" i="1" s="1"/>
  <c r="S1059" i="1" l="1"/>
  <c r="L1060" i="1"/>
  <c r="R1060" i="1" s="1"/>
  <c r="M1060" i="1" l="1"/>
  <c r="N1060" i="1" s="1"/>
  <c r="C1063" i="6" s="1"/>
  <c r="J1060" i="1" l="1"/>
  <c r="O1060" i="1"/>
  <c r="Q1060" i="1" l="1"/>
  <c r="S1060" i="1" s="1"/>
  <c r="L1061" i="1"/>
  <c r="R1061" i="1" s="1"/>
  <c r="M1061" i="1" l="1"/>
  <c r="N1061" i="1" l="1"/>
  <c r="C1064" i="6" s="1"/>
  <c r="O1061" i="1" l="1"/>
  <c r="Q1061" i="1" l="1"/>
  <c r="S1061" i="1" s="1"/>
  <c r="L1062" i="1"/>
  <c r="R1062" i="1" s="1"/>
  <c r="M1062" i="1" l="1"/>
  <c r="N1062" i="1" l="1"/>
  <c r="C1065" i="6" s="1"/>
  <c r="O1062" i="1" l="1"/>
  <c r="Q1062" i="1" l="1"/>
  <c r="S1062" i="1" s="1"/>
  <c r="L1063" i="1"/>
  <c r="R1063" i="1" s="1"/>
  <c r="M1063" i="1" l="1"/>
  <c r="N1063" i="1" l="1"/>
  <c r="C1066" i="6" s="1"/>
  <c r="O1063" i="1" l="1"/>
  <c r="Q1063" i="1" l="1"/>
  <c r="S1063" i="1" s="1"/>
  <c r="L1064" i="1"/>
  <c r="R1064" i="1" s="1"/>
  <c r="M1064" i="1" l="1"/>
  <c r="N1064" i="1" l="1"/>
  <c r="C1067" i="6" s="1"/>
  <c r="J1064" i="1"/>
  <c r="O1064" i="1" l="1"/>
  <c r="Q1064" i="1" l="1"/>
  <c r="S1064" i="1" s="1"/>
  <c r="L1065" i="1"/>
  <c r="R1065" i="1" s="1"/>
  <c r="M1065" i="1" l="1"/>
  <c r="N1065" i="1" l="1"/>
  <c r="C1068" i="6" s="1"/>
  <c r="J1065" i="1"/>
  <c r="O1065" i="1" l="1"/>
  <c r="Q1065" i="1" l="1"/>
  <c r="S1065" i="1" s="1"/>
  <c r="L1066" i="1"/>
  <c r="R1066" i="1" s="1"/>
  <c r="M1066" i="1" l="1"/>
  <c r="N1066" i="1" l="1"/>
  <c r="C1069" i="6" s="1"/>
  <c r="J1066" i="1"/>
  <c r="O1066" i="1" l="1"/>
  <c r="Q1066" i="1" l="1"/>
  <c r="S1066" i="1" s="1"/>
  <c r="L1067" i="1"/>
  <c r="R1067" i="1" s="1"/>
  <c r="M1067" i="1" l="1"/>
  <c r="N1067" i="1" l="1"/>
  <c r="C1070" i="6" s="1"/>
  <c r="J1067" i="1"/>
  <c r="O1067" i="1" l="1"/>
  <c r="Q1067" i="1" l="1"/>
  <c r="S1067" i="1" s="1"/>
  <c r="L1068" i="1"/>
  <c r="R1068" i="1" s="1"/>
  <c r="M1068" i="1" l="1"/>
  <c r="N1068" i="1" l="1"/>
  <c r="C1071" i="6" s="1"/>
  <c r="J1068" i="1"/>
  <c r="O1068" i="1" l="1"/>
  <c r="Q1068" i="1" l="1"/>
  <c r="S1068" i="1" s="1"/>
  <c r="L1069" i="1"/>
  <c r="R1069" i="1" s="1"/>
  <c r="M1069" i="1" l="1"/>
  <c r="N1069" i="1" l="1"/>
  <c r="C1072" i="6" s="1"/>
  <c r="O1069" i="1"/>
  <c r="Q1069" i="1" s="1"/>
  <c r="J1069" i="1"/>
  <c r="L1070" i="1" l="1"/>
  <c r="R1070" i="1" s="1"/>
  <c r="S1069" i="1"/>
  <c r="M1070" i="1" l="1"/>
  <c r="J1070" i="1" s="1"/>
  <c r="N1070" i="1" l="1"/>
  <c r="C1073" i="6" s="1"/>
  <c r="O1070" i="1"/>
  <c r="Q1070" i="1" l="1"/>
  <c r="S1070" i="1" s="1"/>
  <c r="L1071" i="1"/>
  <c r="R1071" i="1" s="1"/>
  <c r="M1071" i="1" l="1"/>
  <c r="N1071" i="1" l="1"/>
  <c r="C1074" i="6" s="1"/>
  <c r="O1071" i="1"/>
  <c r="Q1071" i="1" l="1"/>
  <c r="S1071" i="1" s="1"/>
  <c r="L1072" i="1"/>
  <c r="R1072" i="1" s="1"/>
  <c r="M1072" i="1" l="1"/>
  <c r="N1072" i="1" l="1"/>
  <c r="C1075" i="6" s="1"/>
  <c r="O1072" i="1" l="1"/>
  <c r="Q1072" i="1" l="1"/>
  <c r="S1072" i="1" s="1"/>
  <c r="L1073" i="1"/>
  <c r="R1073" i="1" s="1"/>
  <c r="M1073" i="1" l="1"/>
  <c r="N1073" i="1" l="1"/>
  <c r="C1076" i="6" s="1"/>
  <c r="O1073" i="1" l="1"/>
  <c r="Q1073" i="1" l="1"/>
  <c r="S1073" i="1" s="1"/>
  <c r="L1074" i="1"/>
  <c r="R1074" i="1" s="1"/>
  <c r="M1074" i="1" l="1"/>
  <c r="N1074" i="1" l="1"/>
  <c r="C1077" i="6" s="1"/>
  <c r="O1074" i="1" l="1"/>
  <c r="Q1074" i="1" l="1"/>
  <c r="S1074" i="1" s="1"/>
  <c r="L1075" i="1"/>
  <c r="R1075" i="1" s="1"/>
  <c r="M1075" i="1" l="1"/>
  <c r="J1075" i="1" l="1"/>
  <c r="N1075" i="1"/>
  <c r="C1078" i="6" s="1"/>
  <c r="O1075" i="1" l="1"/>
  <c r="Q1075" i="1" l="1"/>
  <c r="S1075" i="1" s="1"/>
  <c r="L1076" i="1"/>
  <c r="R1076" i="1" s="1"/>
  <c r="M1076" i="1" l="1"/>
  <c r="N1076" i="1" l="1"/>
  <c r="C1079" i="6" s="1"/>
  <c r="J1076" i="1"/>
  <c r="O1076" i="1" l="1"/>
  <c r="Q1076" i="1" l="1"/>
  <c r="S1076" i="1" s="1"/>
  <c r="L1077" i="1"/>
  <c r="R1077" i="1" s="1"/>
  <c r="M1077" i="1" l="1"/>
  <c r="N1077" i="1" l="1"/>
  <c r="C1080" i="6" s="1"/>
  <c r="J1077" i="1"/>
  <c r="O1077" i="1" l="1"/>
  <c r="Q1077" i="1" l="1"/>
  <c r="S1077" i="1" s="1"/>
  <c r="L1078" i="1"/>
  <c r="R1078" i="1" s="1"/>
  <c r="M1078" i="1" l="1"/>
  <c r="J1078" i="1" l="1"/>
  <c r="N1078" i="1"/>
  <c r="C1081" i="6" s="1"/>
  <c r="O1078" i="1" l="1"/>
  <c r="Q1078" i="1" l="1"/>
  <c r="S1078" i="1" s="1"/>
  <c r="L1079" i="1"/>
  <c r="R1079" i="1" s="1"/>
  <c r="M1079" i="1" l="1"/>
  <c r="N1079" i="1" l="1"/>
  <c r="C1082" i="6" s="1"/>
  <c r="J1079" i="1"/>
  <c r="O1079" i="1" l="1"/>
  <c r="Q1079" i="1" l="1"/>
  <c r="S1079" i="1" s="1"/>
  <c r="L1080" i="1"/>
  <c r="R1080" i="1" s="1"/>
  <c r="M1080" i="1" l="1"/>
  <c r="J1080" i="1" l="1"/>
  <c r="N1080" i="1"/>
  <c r="C1083" i="6" s="1"/>
  <c r="O1080" i="1" l="1"/>
  <c r="Q1080" i="1" l="1"/>
  <c r="S1080" i="1" s="1"/>
  <c r="L1081" i="1"/>
  <c r="R1081" i="1" s="1"/>
  <c r="M1081" i="1" l="1"/>
  <c r="N1081" i="1" l="1"/>
  <c r="C1084" i="6" s="1"/>
  <c r="J1081" i="1"/>
  <c r="O1081" i="1" l="1"/>
  <c r="Q1081" i="1" l="1"/>
  <c r="S1081" i="1" s="1"/>
  <c r="L1082" i="1"/>
  <c r="R1082" i="1" s="1"/>
  <c r="M1082" i="1" l="1"/>
  <c r="N1082" i="1" l="1"/>
  <c r="C1085" i="6" s="1"/>
  <c r="J1082" i="1"/>
  <c r="O1082" i="1" l="1"/>
  <c r="Q1082" i="1" l="1"/>
  <c r="S1082" i="1" s="1"/>
  <c r="L1083" i="1"/>
  <c r="R1083" i="1" s="1"/>
  <c r="M1083" i="1" l="1"/>
  <c r="J1083" i="1" l="1"/>
  <c r="N1083" i="1"/>
  <c r="C1086" i="6" s="1"/>
  <c r="O1083" i="1" l="1"/>
  <c r="Q1083" i="1" l="1"/>
  <c r="S1083" i="1" s="1"/>
  <c r="L1084" i="1"/>
  <c r="R1084" i="1" s="1"/>
  <c r="M1084" i="1" l="1"/>
  <c r="J1084" i="1" l="1"/>
  <c r="N1084" i="1"/>
  <c r="C1087" i="6" s="1"/>
  <c r="O1084" i="1" l="1"/>
  <c r="Q1084" i="1" l="1"/>
  <c r="S1084" i="1" s="1"/>
  <c r="L1085" i="1"/>
  <c r="R1085" i="1" s="1"/>
  <c r="M1085" i="1" l="1"/>
  <c r="N1085" i="1" l="1"/>
  <c r="C1088" i="6" s="1"/>
  <c r="O1085" i="1" l="1"/>
  <c r="Q1085" i="1" l="1"/>
  <c r="S1085" i="1" s="1"/>
  <c r="L1086" i="1"/>
  <c r="R1086" i="1" s="1"/>
  <c r="M1086" i="1" l="1"/>
  <c r="N1086" i="1" l="1"/>
  <c r="C1089" i="6" s="1"/>
  <c r="O1086" i="1" l="1"/>
  <c r="Q1086" i="1" l="1"/>
  <c r="S1086" i="1" s="1"/>
  <c r="L1087" i="1"/>
  <c r="R1087" i="1" s="1"/>
  <c r="M1087" i="1" l="1"/>
  <c r="N1087" i="1" l="1"/>
  <c r="C1090" i="6" s="1"/>
  <c r="O1087" i="1" l="1"/>
  <c r="Q1087" i="1" l="1"/>
  <c r="S1087" i="1" s="1"/>
  <c r="L1088" i="1"/>
  <c r="R1088" i="1" s="1"/>
  <c r="M1088" i="1" l="1"/>
  <c r="N1088" i="1" l="1"/>
  <c r="C1091" i="6" s="1"/>
  <c r="O1088" i="1" l="1"/>
  <c r="Q1088" i="1" l="1"/>
  <c r="S1088" i="1" s="1"/>
  <c r="L1089" i="1"/>
  <c r="R1089" i="1" s="1"/>
  <c r="M1089" i="1" l="1"/>
  <c r="N1089" i="1" l="1"/>
  <c r="C1092" i="6" s="1"/>
  <c r="O1089" i="1" l="1"/>
  <c r="Q1089" i="1" l="1"/>
  <c r="S1089" i="1" s="1"/>
  <c r="L1090" i="1"/>
  <c r="R1090" i="1" s="1"/>
  <c r="M1090" i="1" l="1"/>
  <c r="N1090" i="1" l="1"/>
  <c r="C1093" i="6" s="1"/>
  <c r="O1090" i="1" l="1"/>
  <c r="Q1090" i="1" l="1"/>
  <c r="S1090" i="1" s="1"/>
  <c r="L1091" i="1"/>
  <c r="R1091" i="1" s="1"/>
  <c r="M1091" i="1" l="1"/>
  <c r="N1091" i="1" l="1"/>
  <c r="C1094" i="6" s="1"/>
  <c r="J1091" i="1"/>
  <c r="O1091" i="1" l="1"/>
  <c r="Q1091" i="1" l="1"/>
  <c r="S1091" i="1" s="1"/>
  <c r="L1092" i="1"/>
  <c r="R1092" i="1" s="1"/>
  <c r="M1092" i="1" l="1"/>
  <c r="J1092" i="1" l="1"/>
  <c r="N1092" i="1"/>
  <c r="C1095" i="6" s="1"/>
  <c r="O1092" i="1" l="1"/>
  <c r="Q1092" i="1" l="1"/>
  <c r="S1092" i="1" s="1"/>
  <c r="L1093" i="1"/>
  <c r="R1093" i="1" s="1"/>
  <c r="M1093" i="1" l="1"/>
  <c r="N1093" i="1" l="1"/>
  <c r="C1096" i="6" s="1"/>
  <c r="J1093" i="1"/>
  <c r="O1093" i="1" l="1"/>
  <c r="Q1093" i="1" l="1"/>
  <c r="S1093" i="1" s="1"/>
  <c r="L1094" i="1"/>
  <c r="R1094" i="1" s="1"/>
  <c r="M1094" i="1" l="1"/>
  <c r="N1094" i="1" l="1"/>
  <c r="C1097" i="6" s="1"/>
  <c r="O1094" i="1" l="1"/>
  <c r="Q1094" i="1" l="1"/>
  <c r="S1094" i="1" s="1"/>
  <c r="L1095" i="1"/>
  <c r="R1095" i="1" s="1"/>
  <c r="M1095" i="1" l="1"/>
  <c r="N1095" i="1" l="1"/>
  <c r="C1098" i="6" s="1"/>
  <c r="O1095" i="1" l="1"/>
  <c r="Q1095" i="1" l="1"/>
  <c r="S1095" i="1" s="1"/>
  <c r="L1096" i="1"/>
  <c r="R1096" i="1" s="1"/>
  <c r="M1096" i="1" l="1"/>
  <c r="J1096" i="1" l="1"/>
  <c r="N1096" i="1"/>
  <c r="C1099" i="6" s="1"/>
  <c r="O1096" i="1" l="1"/>
  <c r="Q1096" i="1" l="1"/>
  <c r="S1096" i="1" s="1"/>
  <c r="L1097" i="1"/>
  <c r="R1097" i="1" s="1"/>
  <c r="M1097" i="1" l="1"/>
  <c r="N1097" i="1" l="1"/>
  <c r="C1100" i="6" s="1"/>
  <c r="O1097" i="1" l="1"/>
  <c r="Q1097" i="1" l="1"/>
  <c r="S1097" i="1" s="1"/>
  <c r="L1098" i="1"/>
  <c r="R1098" i="1" s="1"/>
  <c r="M1098" i="1" l="1"/>
  <c r="N1098" i="1" l="1"/>
  <c r="C1101" i="6" s="1"/>
  <c r="J1098" i="1"/>
  <c r="O1098" i="1" l="1"/>
  <c r="Q1098" i="1" l="1"/>
  <c r="S1098" i="1" s="1"/>
  <c r="L1099" i="1"/>
  <c r="R1099" i="1" s="1"/>
  <c r="M1099" i="1" l="1"/>
  <c r="J1099" i="1" l="1"/>
  <c r="N1099" i="1"/>
  <c r="C1102" i="6" s="1"/>
  <c r="O1099" i="1" l="1"/>
  <c r="Q1099" i="1" l="1"/>
  <c r="S1099" i="1" s="1"/>
  <c r="L1100" i="1"/>
  <c r="R1100" i="1" s="1"/>
  <c r="M1100" i="1" l="1"/>
  <c r="J1100" i="1" l="1"/>
  <c r="N1100" i="1"/>
  <c r="C1103" i="6" s="1"/>
  <c r="O1100" i="1" l="1"/>
  <c r="Q1100" i="1" l="1"/>
  <c r="S1100" i="1" s="1"/>
  <c r="L1101" i="1"/>
  <c r="R1101" i="1" s="1"/>
  <c r="M1101" i="1" l="1"/>
  <c r="N1101" i="1" l="1"/>
  <c r="C1104" i="6" s="1"/>
  <c r="J1101" i="1"/>
  <c r="O1101" i="1" l="1"/>
  <c r="Q1101" i="1" l="1"/>
  <c r="S1101" i="1" s="1"/>
  <c r="L1102" i="1"/>
  <c r="R1102" i="1" s="1"/>
  <c r="M1102" i="1" l="1"/>
  <c r="N1102" i="1" l="1"/>
  <c r="C1105" i="6" s="1"/>
  <c r="O1102" i="1" l="1"/>
  <c r="Q1102" i="1" l="1"/>
  <c r="S1102" i="1" s="1"/>
  <c r="L1103" i="1"/>
  <c r="R1103" i="1" s="1"/>
  <c r="M1103" i="1" l="1"/>
  <c r="N1103" i="1" l="1"/>
  <c r="C1106" i="6" s="1"/>
  <c r="J1103" i="1"/>
  <c r="O1103" i="1" l="1"/>
  <c r="Q1103" i="1" l="1"/>
  <c r="S1103" i="1" s="1"/>
  <c r="L1104" i="1"/>
  <c r="R1104" i="1" s="1"/>
  <c r="M1104" i="1" l="1"/>
  <c r="N1104" i="1" l="1"/>
  <c r="C1107" i="6" s="1"/>
  <c r="O1104" i="1" l="1"/>
  <c r="Q1104" i="1" l="1"/>
  <c r="S1104" i="1" s="1"/>
  <c r="L1105" i="1"/>
  <c r="R1105" i="1" s="1"/>
  <c r="M1105" i="1" l="1"/>
  <c r="N1105" i="1" l="1"/>
  <c r="C1108" i="6" s="1"/>
  <c r="O1105" i="1" l="1"/>
  <c r="Q1105" i="1" l="1"/>
  <c r="S1105" i="1" s="1"/>
  <c r="L1106" i="1"/>
  <c r="R1106" i="1" s="1"/>
  <c r="M1106" i="1" l="1"/>
  <c r="N1106" i="1" l="1"/>
  <c r="C1109" i="6" s="1"/>
  <c r="J1106" i="1"/>
  <c r="O1106" i="1" l="1"/>
  <c r="Q1106" i="1" l="1"/>
  <c r="S1106" i="1" s="1"/>
  <c r="L1107" i="1"/>
  <c r="R1107" i="1" s="1"/>
  <c r="M1107" i="1" l="1"/>
  <c r="J1107" i="1" l="1"/>
  <c r="N1107" i="1"/>
  <c r="C1110" i="6" s="1"/>
  <c r="O1107" i="1" l="1"/>
  <c r="Q1107" i="1" l="1"/>
  <c r="S1107" i="1" s="1"/>
  <c r="L1108" i="1"/>
  <c r="R1108" i="1" s="1"/>
  <c r="M1108" i="1" l="1"/>
  <c r="N1108" i="1" l="1"/>
  <c r="C1111" i="6" s="1"/>
  <c r="J1108" i="1"/>
  <c r="O1108" i="1" l="1"/>
  <c r="Q1108" i="1" l="1"/>
  <c r="S1108" i="1" s="1"/>
  <c r="L1109" i="1"/>
  <c r="R1109" i="1" s="1"/>
  <c r="M1109" i="1" l="1"/>
  <c r="N1109" i="1" l="1"/>
  <c r="C1112" i="6" s="1"/>
  <c r="J1109" i="1"/>
  <c r="O1109" i="1" l="1"/>
  <c r="Q1109" i="1" l="1"/>
  <c r="S1109" i="1" s="1"/>
  <c r="L1110" i="1"/>
  <c r="R1110" i="1" s="1"/>
  <c r="M1110" i="1" l="1"/>
  <c r="N1110" i="1" l="1"/>
  <c r="C1113" i="6" s="1"/>
  <c r="J1110" i="1"/>
  <c r="O1110" i="1" l="1"/>
  <c r="Q1110" i="1" l="1"/>
  <c r="S1110" i="1" s="1"/>
  <c r="L1111" i="1"/>
  <c r="R1111" i="1" s="1"/>
  <c r="M1111" i="1" l="1"/>
  <c r="N1111" i="1" l="1"/>
  <c r="C1114" i="6" s="1"/>
  <c r="J1111" i="1"/>
  <c r="O1111" i="1" l="1"/>
  <c r="Q1111" i="1" l="1"/>
  <c r="S1111" i="1" s="1"/>
  <c r="L1112" i="1"/>
  <c r="R1112" i="1" s="1"/>
  <c r="M1112" i="1" l="1"/>
  <c r="N1112" i="1" l="1"/>
  <c r="C1115" i="6" s="1"/>
  <c r="J1112" i="1"/>
  <c r="O1112" i="1" l="1"/>
  <c r="Q1112" i="1" l="1"/>
  <c r="S1112" i="1" s="1"/>
  <c r="L1113" i="1"/>
  <c r="R1113" i="1" s="1"/>
  <c r="M1113" i="1" l="1"/>
  <c r="N1113" i="1" l="1"/>
  <c r="C1116" i="6" s="1"/>
  <c r="O1113" i="1" l="1"/>
  <c r="Q1113" i="1" l="1"/>
  <c r="S1113" i="1" s="1"/>
  <c r="L1114" i="1"/>
  <c r="R1114" i="1" s="1"/>
  <c r="M1114" i="1" l="1"/>
  <c r="J1114" i="1" l="1"/>
  <c r="N1114" i="1"/>
  <c r="C1117" i="6" s="1"/>
  <c r="O1114" i="1" l="1"/>
  <c r="Q1114" i="1" l="1"/>
  <c r="S1114" i="1" s="1"/>
  <c r="L1115" i="1"/>
  <c r="R1115" i="1" s="1"/>
  <c r="M1115" i="1" l="1"/>
  <c r="N1115" i="1" l="1"/>
  <c r="C1118" i="6" s="1"/>
  <c r="O1115" i="1" l="1"/>
  <c r="Q1115" i="1" l="1"/>
  <c r="S1115" i="1" s="1"/>
  <c r="L1116" i="1"/>
  <c r="R1116" i="1" s="1"/>
  <c r="M1116" i="1" l="1"/>
  <c r="N1116" i="1" l="1"/>
  <c r="C1119" i="6" s="1"/>
  <c r="O1116" i="1" l="1"/>
  <c r="Q1116" i="1" l="1"/>
  <c r="S1116" i="1" s="1"/>
  <c r="L1117" i="1"/>
  <c r="R1117" i="1" s="1"/>
  <c r="M1117" i="1" l="1"/>
  <c r="N1117" i="1" l="1"/>
  <c r="C1120" i="6" s="1"/>
  <c r="O1117" i="1" l="1"/>
  <c r="Q1117" i="1" l="1"/>
  <c r="S1117" i="1" s="1"/>
  <c r="L1118" i="1"/>
  <c r="R1118" i="1" s="1"/>
  <c r="M1118" i="1" l="1"/>
  <c r="N1118" i="1" l="1"/>
  <c r="C1121" i="6" s="1"/>
  <c r="O1118" i="1" l="1"/>
  <c r="Q1118" i="1" l="1"/>
  <c r="S1118" i="1" s="1"/>
  <c r="L1119" i="1"/>
  <c r="R1119" i="1" s="1"/>
  <c r="M1119" i="1" l="1"/>
  <c r="J1119" i="1" l="1"/>
  <c r="N1119" i="1"/>
  <c r="C1122" i="6" s="1"/>
  <c r="O1119" i="1" l="1"/>
  <c r="Q1119" i="1" l="1"/>
  <c r="S1119" i="1" s="1"/>
  <c r="L1120" i="1"/>
  <c r="R1120" i="1" s="1"/>
  <c r="M1120" i="1" l="1"/>
  <c r="N1120" i="1" l="1"/>
  <c r="C1123" i="6" s="1"/>
  <c r="O1120" i="1" l="1"/>
  <c r="Q1120" i="1" l="1"/>
  <c r="S1120" i="1" s="1"/>
  <c r="L1121" i="1"/>
  <c r="R1121" i="1" s="1"/>
  <c r="M1121" i="1" l="1"/>
  <c r="J1121" i="1" l="1"/>
  <c r="N1121" i="1"/>
  <c r="C1124" i="6" s="1"/>
  <c r="O1121" i="1" l="1"/>
  <c r="Q1121" i="1" l="1"/>
  <c r="S1121" i="1" s="1"/>
  <c r="L1122" i="1"/>
  <c r="R1122" i="1" s="1"/>
  <c r="M1122" i="1" l="1"/>
  <c r="N1122" i="1" l="1"/>
  <c r="C1125" i="6" s="1"/>
  <c r="O1122" i="1" l="1"/>
  <c r="Q1122" i="1" l="1"/>
  <c r="S1122" i="1" s="1"/>
  <c r="L1123" i="1"/>
  <c r="R1123" i="1" s="1"/>
  <c r="M1123" i="1" l="1"/>
  <c r="N1123" i="1" l="1"/>
  <c r="C1126" i="6" s="1"/>
  <c r="J1123" i="1"/>
  <c r="O1123" i="1" l="1"/>
  <c r="Q1123" i="1" l="1"/>
  <c r="S1123" i="1" s="1"/>
  <c r="L1124" i="1"/>
  <c r="R1124" i="1" s="1"/>
  <c r="M1124" i="1" l="1"/>
  <c r="N1124" i="1" l="1"/>
  <c r="C1127" i="6" s="1"/>
  <c r="J1124" i="1"/>
  <c r="O1124" i="1" l="1"/>
  <c r="Q1124" i="1" l="1"/>
  <c r="S1124" i="1" s="1"/>
  <c r="L1125" i="1"/>
  <c r="R1125" i="1" s="1"/>
  <c r="M1125" i="1" l="1"/>
  <c r="N1125" i="1" l="1"/>
  <c r="C1128" i="6" s="1"/>
  <c r="J1125" i="1"/>
  <c r="O1125" i="1" l="1"/>
  <c r="Q1125" i="1" l="1"/>
  <c r="S1125" i="1" s="1"/>
  <c r="L1126" i="1"/>
  <c r="R1126" i="1" s="1"/>
  <c r="M1126" i="1" l="1"/>
  <c r="J1126" i="1" l="1"/>
  <c r="N1126" i="1"/>
  <c r="C1129" i="6" s="1"/>
  <c r="O1126" i="1" l="1"/>
  <c r="Q1126" i="1" l="1"/>
  <c r="S1126" i="1" s="1"/>
  <c r="L1127" i="1"/>
  <c r="R1127" i="1" s="1"/>
  <c r="M1127" i="1" l="1"/>
  <c r="J1127" i="1" l="1"/>
  <c r="N1127" i="1"/>
  <c r="C1130" i="6" s="1"/>
  <c r="O1127" i="1" l="1"/>
  <c r="Q1127" i="1" l="1"/>
  <c r="S1127" i="1" s="1"/>
  <c r="L1128" i="1"/>
  <c r="R1128" i="1" s="1"/>
  <c r="M1128" i="1" l="1"/>
  <c r="N1128" i="1" l="1"/>
  <c r="C1131" i="6" s="1"/>
  <c r="J1128" i="1"/>
  <c r="O1128" i="1" l="1"/>
  <c r="Q1128" i="1" l="1"/>
  <c r="S1128" i="1" s="1"/>
  <c r="L1129" i="1"/>
  <c r="R1129" i="1" s="1"/>
  <c r="M1129" i="1" l="1"/>
  <c r="N1129" i="1" l="1"/>
  <c r="C1132" i="6" s="1"/>
  <c r="O1129" i="1" l="1"/>
  <c r="Q1129" i="1" l="1"/>
  <c r="S1129" i="1" s="1"/>
  <c r="L1130" i="1"/>
  <c r="R1130" i="1" s="1"/>
  <c r="M1130" i="1" l="1"/>
  <c r="N1130" i="1" l="1"/>
  <c r="C1133" i="6" s="1"/>
  <c r="O1130" i="1" l="1"/>
  <c r="Q1130" i="1" l="1"/>
  <c r="S1130" i="1" s="1"/>
  <c r="L1131" i="1"/>
  <c r="R1131" i="1" s="1"/>
  <c r="M1131" i="1" l="1"/>
  <c r="N1131" i="1" l="1"/>
  <c r="C1134" i="6" s="1"/>
  <c r="O1131" i="1" l="1"/>
  <c r="Q1131" i="1" l="1"/>
  <c r="S1131" i="1" s="1"/>
  <c r="L1132" i="1"/>
  <c r="R1132" i="1" s="1"/>
  <c r="M1132" i="1" l="1"/>
  <c r="J1132" i="1" l="1"/>
  <c r="N1132" i="1"/>
  <c r="C1135" i="6" s="1"/>
  <c r="O1132" i="1" l="1"/>
  <c r="Q1132" i="1" l="1"/>
  <c r="S1132" i="1" s="1"/>
  <c r="L1133" i="1"/>
  <c r="R1133" i="1" s="1"/>
  <c r="M1133" i="1" l="1"/>
  <c r="J1133" i="1" l="1"/>
  <c r="N1133" i="1"/>
  <c r="C1136" i="6" s="1"/>
  <c r="O1133" i="1" l="1"/>
  <c r="Q1133" i="1" l="1"/>
  <c r="S1133" i="1" s="1"/>
  <c r="L1134" i="1"/>
  <c r="R1134" i="1" s="1"/>
  <c r="M1134" i="1" l="1"/>
  <c r="J1134" i="1" l="1"/>
  <c r="N1134" i="1"/>
  <c r="C1137" i="6" s="1"/>
  <c r="O1134" i="1" l="1"/>
  <c r="Q1134" i="1" l="1"/>
  <c r="S1134" i="1" s="1"/>
  <c r="L1135" i="1"/>
  <c r="R1135" i="1" s="1"/>
  <c r="M1135" i="1" l="1"/>
  <c r="J1135" i="1" l="1"/>
  <c r="N1135" i="1"/>
  <c r="C1138" i="6" s="1"/>
  <c r="O1135" i="1" l="1"/>
  <c r="Q1135" i="1" l="1"/>
  <c r="S1135" i="1" s="1"/>
  <c r="L1136" i="1"/>
  <c r="R1136" i="1" s="1"/>
  <c r="M1136" i="1" l="1"/>
  <c r="N1136" i="1" l="1"/>
  <c r="C1139" i="6" s="1"/>
  <c r="J1136" i="1"/>
  <c r="O1136" i="1" l="1"/>
  <c r="Q1136" i="1" l="1"/>
  <c r="S1136" i="1" s="1"/>
  <c r="L1137" i="1"/>
  <c r="R1137" i="1" s="1"/>
  <c r="M1137" i="1" l="1"/>
  <c r="N1137" i="1" l="1"/>
  <c r="C1140" i="6" s="1"/>
  <c r="J1137" i="1"/>
  <c r="O1137" i="1" l="1"/>
  <c r="Q1137" i="1" l="1"/>
  <c r="S1137" i="1" s="1"/>
  <c r="L1138" i="1"/>
  <c r="R1138" i="1" s="1"/>
  <c r="M1138" i="1" l="1"/>
  <c r="N1138" i="1" l="1"/>
  <c r="C1141" i="6" s="1"/>
  <c r="J1138" i="1"/>
  <c r="O1138" i="1" l="1"/>
  <c r="Q1138" i="1" l="1"/>
  <c r="S1138" i="1" s="1"/>
  <c r="L1139" i="1"/>
  <c r="R1139" i="1" s="1"/>
  <c r="M1139" i="1" l="1"/>
  <c r="N1139" i="1" l="1"/>
  <c r="C1142" i="6" s="1"/>
  <c r="O1139" i="1" l="1"/>
  <c r="Q1139" i="1" l="1"/>
  <c r="S1139" i="1" s="1"/>
  <c r="L1140" i="1"/>
  <c r="R1140" i="1" s="1"/>
  <c r="M1140" i="1" l="1"/>
  <c r="N1140" i="1" l="1"/>
  <c r="C1143" i="6" s="1"/>
  <c r="O1140" i="1" l="1"/>
  <c r="Q1140" i="1" l="1"/>
  <c r="S1140" i="1" s="1"/>
  <c r="L1141" i="1"/>
  <c r="R1141" i="1" s="1"/>
  <c r="M1141" i="1" l="1"/>
  <c r="N1141" i="1" l="1"/>
  <c r="C1144" i="6" s="1"/>
  <c r="O1141" i="1" l="1"/>
  <c r="Q1141" i="1" l="1"/>
  <c r="S1141" i="1" s="1"/>
  <c r="L1142" i="1"/>
  <c r="R1142" i="1" s="1"/>
  <c r="M1142" i="1" l="1"/>
  <c r="N1142" i="1" l="1"/>
  <c r="C1145" i="6" s="1"/>
  <c r="O1142" i="1" l="1"/>
  <c r="Q1142" i="1" l="1"/>
  <c r="S1142" i="1" s="1"/>
  <c r="L1143" i="1"/>
  <c r="R1143" i="1" s="1"/>
  <c r="M1143" i="1" l="1"/>
  <c r="N1143" i="1" l="1"/>
  <c r="C1146" i="6" s="1"/>
  <c r="O1143" i="1" l="1"/>
  <c r="Q1143" i="1" l="1"/>
  <c r="S1143" i="1" s="1"/>
  <c r="L1144" i="1"/>
  <c r="R1144" i="1" s="1"/>
  <c r="M1144" i="1" l="1"/>
  <c r="N1144" i="1" l="1"/>
  <c r="C1147" i="6" s="1"/>
  <c r="O1144" i="1" l="1"/>
  <c r="Q1144" i="1" l="1"/>
  <c r="S1144" i="1" s="1"/>
  <c r="L1145" i="1"/>
  <c r="R1145" i="1" s="1"/>
  <c r="M1145" i="1" l="1"/>
  <c r="J1145" i="1" l="1"/>
  <c r="N1145" i="1"/>
  <c r="C1148" i="6" s="1"/>
  <c r="O1145" i="1" l="1"/>
  <c r="Q1145" i="1" l="1"/>
  <c r="S1145" i="1" s="1"/>
  <c r="L1146" i="1"/>
  <c r="R1146" i="1" s="1"/>
  <c r="M1146" i="1" l="1"/>
  <c r="N1146" i="1" l="1"/>
  <c r="C1149" i="6" s="1"/>
  <c r="J1146" i="1"/>
  <c r="O1146" i="1" l="1"/>
  <c r="Q1146" i="1" l="1"/>
  <c r="S1146" i="1" s="1"/>
  <c r="L1147" i="1"/>
  <c r="R1147" i="1" s="1"/>
  <c r="M1147" i="1" l="1"/>
  <c r="N1147" i="1" l="1"/>
  <c r="C1150" i="6" s="1"/>
  <c r="O1147" i="1" l="1"/>
  <c r="Q1147" i="1" l="1"/>
  <c r="S1147" i="1" s="1"/>
  <c r="L1148" i="1"/>
  <c r="R1148" i="1" s="1"/>
  <c r="M1148" i="1" l="1"/>
  <c r="J1148" i="1" l="1"/>
  <c r="N1148" i="1"/>
  <c r="C1151" i="6" s="1"/>
  <c r="O1148" i="1" l="1"/>
  <c r="Q1148" i="1" l="1"/>
  <c r="S1148" i="1" s="1"/>
  <c r="L1149" i="1"/>
  <c r="R1149" i="1" s="1"/>
  <c r="M1149" i="1" l="1"/>
  <c r="N1149" i="1" l="1"/>
  <c r="C1152" i="6" s="1"/>
  <c r="J1149" i="1"/>
  <c r="O1149" i="1" l="1"/>
  <c r="Q1149" i="1" l="1"/>
  <c r="S1149" i="1" s="1"/>
  <c r="L1150" i="1"/>
  <c r="R1150" i="1" s="1"/>
  <c r="M1150" i="1" l="1"/>
  <c r="J1150" i="1" l="1"/>
  <c r="N1150" i="1"/>
  <c r="C1153" i="6" s="1"/>
  <c r="O1150" i="1" l="1"/>
  <c r="Q1150" i="1" l="1"/>
  <c r="S1150" i="1" s="1"/>
  <c r="L1151" i="1"/>
  <c r="R1151" i="1" s="1"/>
  <c r="M1151" i="1" l="1"/>
  <c r="N1151" i="1" l="1"/>
  <c r="C1154" i="6" s="1"/>
  <c r="J1151" i="1"/>
  <c r="O1151" i="1" l="1"/>
  <c r="Q1151" i="1" l="1"/>
  <c r="S1151" i="1" s="1"/>
  <c r="L1152" i="1"/>
  <c r="R1152" i="1" s="1"/>
  <c r="M1152" i="1" l="1"/>
  <c r="N1152" i="1" l="1"/>
  <c r="C1155" i="6" s="1"/>
  <c r="J1152" i="1"/>
  <c r="O1152" i="1" l="1"/>
  <c r="Q1152" i="1" l="1"/>
  <c r="S1152" i="1" s="1"/>
  <c r="L1153" i="1"/>
  <c r="R1153" i="1" s="1"/>
  <c r="M1153" i="1" l="1"/>
  <c r="N1153" i="1" l="1"/>
  <c r="C1156" i="6" s="1"/>
  <c r="J1153" i="1"/>
  <c r="O1153" i="1" l="1"/>
  <c r="Q1153" i="1" l="1"/>
  <c r="S1153" i="1" s="1"/>
  <c r="L1154" i="1"/>
  <c r="R1154" i="1" s="1"/>
  <c r="M1154" i="1" l="1"/>
  <c r="N1154" i="1" l="1"/>
  <c r="C1157" i="6" s="1"/>
  <c r="O1154" i="1" l="1"/>
  <c r="Q1154" i="1" l="1"/>
  <c r="S1154" i="1" s="1"/>
  <c r="L1155" i="1"/>
  <c r="R1155" i="1" s="1"/>
  <c r="M1155" i="1" l="1"/>
  <c r="N1155" i="1" l="1"/>
  <c r="C1158" i="6" s="1"/>
  <c r="O1155" i="1" l="1"/>
  <c r="Q1155" i="1" l="1"/>
  <c r="S1155" i="1" s="1"/>
  <c r="L1156" i="1"/>
  <c r="R1156" i="1" s="1"/>
  <c r="M1156" i="1" l="1"/>
  <c r="N1156" i="1" l="1"/>
  <c r="C1159" i="6" s="1"/>
  <c r="J1156" i="1"/>
  <c r="O1156" i="1" l="1"/>
  <c r="Q1156" i="1" l="1"/>
  <c r="S1156" i="1" s="1"/>
  <c r="L1157" i="1"/>
  <c r="R1157" i="1" s="1"/>
  <c r="M1157" i="1" l="1"/>
  <c r="J1157" i="1" l="1"/>
  <c r="N1157" i="1"/>
  <c r="C1160" i="6" s="1"/>
  <c r="O1157" i="1" l="1"/>
  <c r="Q1157" i="1" l="1"/>
  <c r="S1157" i="1" s="1"/>
  <c r="L1158" i="1"/>
  <c r="R1158" i="1" s="1"/>
  <c r="M1158" i="1" l="1"/>
  <c r="N1158" i="1" l="1"/>
  <c r="C1161" i="6" s="1"/>
  <c r="J1158" i="1"/>
  <c r="O1158" i="1" l="1"/>
  <c r="Q1158" i="1" l="1"/>
  <c r="S1158" i="1" s="1"/>
  <c r="L1159" i="1"/>
  <c r="R1159" i="1" s="1"/>
  <c r="M1159" i="1" l="1"/>
  <c r="J1159" i="1" l="1"/>
  <c r="N1159" i="1"/>
  <c r="C1162" i="6" s="1"/>
  <c r="O1159" i="1" l="1"/>
  <c r="Q1159" i="1" l="1"/>
  <c r="S1159" i="1" s="1"/>
  <c r="L1160" i="1"/>
  <c r="R1160" i="1" s="1"/>
  <c r="M1160" i="1" l="1"/>
  <c r="J1160" i="1" l="1"/>
  <c r="N1160" i="1"/>
  <c r="C1163" i="6" s="1"/>
  <c r="O1160" i="1" l="1"/>
  <c r="Q1160" i="1" l="1"/>
  <c r="S1160" i="1" s="1"/>
  <c r="L1161" i="1"/>
  <c r="R1161" i="1" s="1"/>
  <c r="M1161" i="1" l="1"/>
  <c r="N1161" i="1" l="1"/>
  <c r="C1164" i="6" s="1"/>
  <c r="J1161" i="1"/>
  <c r="O1161" i="1" l="1"/>
  <c r="Q1161" i="1" l="1"/>
  <c r="S1161" i="1" s="1"/>
  <c r="L1162" i="1"/>
  <c r="R1162" i="1" s="1"/>
  <c r="M1162" i="1" l="1"/>
  <c r="J1162" i="1" l="1"/>
  <c r="N1162" i="1"/>
  <c r="C1165" i="6" s="1"/>
  <c r="O1162" i="1" l="1"/>
  <c r="Q1162" i="1" l="1"/>
  <c r="S1162" i="1" s="1"/>
  <c r="L1163" i="1"/>
  <c r="R1163" i="1" s="1"/>
  <c r="M1163" i="1" l="1"/>
  <c r="N1163" i="1" l="1"/>
  <c r="C1166" i="6" s="1"/>
  <c r="J1163" i="1"/>
  <c r="O1163" i="1" l="1"/>
  <c r="Q1163" i="1" l="1"/>
  <c r="S1163" i="1" s="1"/>
  <c r="L1164" i="1"/>
  <c r="R1164" i="1" s="1"/>
  <c r="M1164" i="1" l="1"/>
  <c r="N1164" i="1" l="1"/>
  <c r="C1167" i="6" s="1"/>
  <c r="O1164" i="1" l="1"/>
  <c r="Q1164" i="1" l="1"/>
  <c r="S1164" i="1" s="1"/>
  <c r="L1165" i="1"/>
  <c r="R1165" i="1" s="1"/>
  <c r="M1165" i="1" l="1"/>
  <c r="N1165" i="1" l="1"/>
  <c r="C1168" i="6" s="1"/>
  <c r="J1165" i="1"/>
  <c r="O1165" i="1" l="1"/>
  <c r="Q1165" i="1" l="1"/>
  <c r="S1165" i="1" s="1"/>
  <c r="L1166" i="1"/>
  <c r="R1166" i="1" s="1"/>
  <c r="M1166" i="1" l="1"/>
  <c r="J1166" i="1" l="1"/>
  <c r="N1166" i="1"/>
  <c r="C1169" i="6" s="1"/>
  <c r="O1166" i="1" l="1"/>
  <c r="Q1166" i="1" l="1"/>
  <c r="S1166" i="1" s="1"/>
  <c r="L1167" i="1"/>
  <c r="R1167" i="1" s="1"/>
  <c r="M1167" i="1" l="1"/>
  <c r="N1167" i="1" l="1"/>
  <c r="C1170" i="6" s="1"/>
  <c r="O1167" i="1" l="1"/>
  <c r="Q1167" i="1" l="1"/>
  <c r="S1167" i="1" s="1"/>
  <c r="L1168" i="1"/>
  <c r="R1168" i="1" s="1"/>
  <c r="M1168" i="1" l="1"/>
  <c r="N1168" i="1" l="1"/>
  <c r="C1171" i="6" s="1"/>
  <c r="O1168" i="1" l="1"/>
  <c r="Q1168" i="1" l="1"/>
  <c r="S1168" i="1" s="1"/>
  <c r="L1169" i="1"/>
  <c r="R1169" i="1" s="1"/>
  <c r="M1169" i="1" l="1"/>
  <c r="N1169" i="1" l="1"/>
  <c r="C1172" i="6" s="1"/>
  <c r="J1169" i="1"/>
  <c r="O1169" i="1" l="1"/>
  <c r="Q1169" i="1" l="1"/>
  <c r="S1169" i="1" s="1"/>
  <c r="L1170" i="1"/>
  <c r="R1170" i="1" s="1"/>
  <c r="M1170" i="1" l="1"/>
  <c r="N1170" i="1" l="1"/>
  <c r="C1173" i="6" s="1"/>
  <c r="J1170" i="1"/>
  <c r="O1170" i="1" l="1"/>
  <c r="Q1170" i="1" l="1"/>
  <c r="S1170" i="1" s="1"/>
  <c r="L1171" i="1"/>
  <c r="R1171" i="1" s="1"/>
  <c r="M1171" i="1" l="1"/>
  <c r="J1171" i="1" l="1"/>
  <c r="N1171" i="1"/>
  <c r="C1174" i="6" s="1"/>
  <c r="O1171" i="1" l="1"/>
  <c r="Q1171" i="1" l="1"/>
  <c r="S1171" i="1" s="1"/>
  <c r="L1172" i="1"/>
  <c r="R1172" i="1" s="1"/>
  <c r="M1172" i="1" l="1"/>
  <c r="N1172" i="1" l="1"/>
  <c r="C1175" i="6" s="1"/>
  <c r="J1172" i="1"/>
  <c r="O1172" i="1" l="1"/>
  <c r="Q1172" i="1" l="1"/>
  <c r="S1172" i="1" s="1"/>
  <c r="L1173" i="1"/>
  <c r="R1173" i="1" s="1"/>
  <c r="M1173" i="1" l="1"/>
  <c r="J1173" i="1" l="1"/>
  <c r="N1173" i="1"/>
  <c r="C1176" i="6" s="1"/>
  <c r="O1173" i="1" l="1"/>
  <c r="Q1173" i="1" l="1"/>
  <c r="S1173" i="1" s="1"/>
  <c r="L1174" i="1"/>
  <c r="R1174" i="1" s="1"/>
  <c r="M1174" i="1" l="1"/>
  <c r="N1174" i="1" l="1"/>
  <c r="C1177" i="6" s="1"/>
  <c r="J1174" i="1"/>
  <c r="O1174" i="1" l="1"/>
  <c r="Q1174" i="1" l="1"/>
  <c r="S1174" i="1" s="1"/>
  <c r="L1175" i="1"/>
  <c r="R1175" i="1" s="1"/>
  <c r="M1175" i="1" l="1"/>
  <c r="J1175" i="1" l="1"/>
  <c r="N1175" i="1"/>
  <c r="C1178" i="6" s="1"/>
  <c r="O1175" i="1" l="1"/>
  <c r="Q1175" i="1" l="1"/>
  <c r="S1175" i="1" s="1"/>
  <c r="L1176" i="1"/>
  <c r="R1176" i="1" s="1"/>
  <c r="M1176" i="1" l="1"/>
  <c r="N1176" i="1" l="1"/>
  <c r="C1179" i="6" s="1"/>
  <c r="J1176" i="1"/>
  <c r="O1176" i="1" l="1"/>
  <c r="Q1176" i="1" l="1"/>
  <c r="S1176" i="1" s="1"/>
  <c r="L1177" i="1"/>
  <c r="R1177" i="1" s="1"/>
  <c r="M1177" i="1" l="1"/>
  <c r="N1177" i="1" l="1"/>
  <c r="C1180" i="6" s="1"/>
  <c r="J1177" i="1"/>
  <c r="O1177" i="1" l="1"/>
  <c r="Q1177" i="1" l="1"/>
  <c r="S1177" i="1" s="1"/>
  <c r="L1178" i="1"/>
  <c r="R1178" i="1" s="1"/>
  <c r="M1178" i="1" l="1"/>
  <c r="J1178" i="1" l="1"/>
  <c r="N1178" i="1"/>
  <c r="C1181" i="6" s="1"/>
  <c r="O1178" i="1" l="1"/>
  <c r="Q1178" i="1" l="1"/>
  <c r="S1178" i="1" s="1"/>
  <c r="L1179" i="1"/>
  <c r="R1179" i="1" s="1"/>
  <c r="M1179" i="1" l="1"/>
  <c r="N1179" i="1" l="1"/>
  <c r="C1182" i="6" s="1"/>
  <c r="J1179" i="1"/>
  <c r="O1179" i="1" l="1"/>
  <c r="Q1179" i="1" l="1"/>
  <c r="S1179" i="1" s="1"/>
  <c r="L1180" i="1"/>
  <c r="R1180" i="1" s="1"/>
  <c r="M1180" i="1" l="1"/>
  <c r="J1180" i="1" l="1"/>
  <c r="N1180" i="1"/>
  <c r="C1183" i="6" s="1"/>
  <c r="O1180" i="1" l="1"/>
  <c r="Q1180" i="1" l="1"/>
  <c r="S1180" i="1" s="1"/>
  <c r="L1181" i="1"/>
  <c r="R1181" i="1" s="1"/>
  <c r="M1181" i="1" l="1"/>
  <c r="N1181" i="1" l="1"/>
  <c r="C1184" i="6" s="1"/>
  <c r="J1181" i="1"/>
  <c r="O1181" i="1" l="1"/>
  <c r="Q1181" i="1" l="1"/>
  <c r="S1181" i="1" s="1"/>
  <c r="L1182" i="1"/>
  <c r="R1182" i="1" s="1"/>
  <c r="M1182" i="1" l="1"/>
  <c r="N1182" i="1" l="1"/>
  <c r="C1185" i="6" s="1"/>
  <c r="J1182" i="1"/>
  <c r="O1182" i="1" l="1"/>
  <c r="Q1182" i="1" l="1"/>
  <c r="S1182" i="1" s="1"/>
  <c r="L1183" i="1"/>
  <c r="R1183" i="1" s="1"/>
  <c r="M1183" i="1" l="1"/>
  <c r="N1183" i="1" l="1"/>
  <c r="C1186" i="6" s="1"/>
  <c r="J1183" i="1"/>
  <c r="O1183" i="1" l="1"/>
  <c r="Q1183" i="1" l="1"/>
  <c r="S1183" i="1" s="1"/>
  <c r="L1184" i="1"/>
  <c r="R1184" i="1" s="1"/>
  <c r="M1184" i="1" l="1"/>
  <c r="N1184" i="1" l="1"/>
  <c r="C1187" i="6" s="1"/>
  <c r="J1184" i="1"/>
  <c r="O1184" i="1" l="1"/>
  <c r="Q1184" i="1" l="1"/>
  <c r="S1184" i="1" s="1"/>
  <c r="L1185" i="1"/>
  <c r="R1185" i="1" s="1"/>
  <c r="M1185" i="1" l="1"/>
  <c r="N1185" i="1" l="1"/>
  <c r="C1188" i="6" s="1"/>
  <c r="J1185" i="1"/>
  <c r="O1185" i="1" l="1"/>
  <c r="Q1185" i="1" l="1"/>
  <c r="S1185" i="1" s="1"/>
  <c r="L1186" i="1"/>
  <c r="R1186" i="1" s="1"/>
  <c r="M1186" i="1" l="1"/>
  <c r="N1186" i="1" l="1"/>
  <c r="C1189" i="6" s="1"/>
  <c r="O1186" i="1"/>
  <c r="Q1186" i="1" s="1"/>
  <c r="J1186" i="1"/>
  <c r="L1187" i="1" l="1"/>
  <c r="R1187" i="1" s="1"/>
  <c r="S1186" i="1"/>
  <c r="M1187" i="1" l="1"/>
  <c r="N1187" i="1" s="1"/>
  <c r="C1190" i="6" s="1"/>
  <c r="J1187" i="1" l="1"/>
  <c r="O1187" i="1"/>
  <c r="Q1187" i="1" l="1"/>
  <c r="S1187" i="1" s="1"/>
  <c r="L1188" i="1"/>
  <c r="R1188" i="1" s="1"/>
  <c r="M1188" i="1" l="1"/>
  <c r="J1188" i="1" l="1"/>
  <c r="N1188" i="1"/>
  <c r="C1191" i="6" s="1"/>
  <c r="O1188" i="1" l="1"/>
  <c r="Q1188" i="1" l="1"/>
  <c r="S1188" i="1" s="1"/>
  <c r="L1189" i="1"/>
  <c r="R1189" i="1" s="1"/>
  <c r="M1189" i="1" l="1"/>
  <c r="J1189" i="1" l="1"/>
  <c r="N1189" i="1"/>
  <c r="C1192" i="6" s="1"/>
  <c r="O1189" i="1" l="1"/>
  <c r="Q1189" i="1" l="1"/>
  <c r="S1189" i="1" s="1"/>
  <c r="L1190" i="1"/>
  <c r="R1190" i="1" s="1"/>
  <c r="M1190" i="1" l="1"/>
  <c r="J1190" i="1" l="1"/>
  <c r="N1190" i="1"/>
  <c r="C1193" i="6" s="1"/>
  <c r="O1190" i="1" l="1"/>
  <c r="Q1190" i="1" l="1"/>
  <c r="S1190" i="1" s="1"/>
  <c r="L1191" i="1"/>
  <c r="R1191" i="1" s="1"/>
  <c r="M1191" i="1" l="1"/>
  <c r="N1191" i="1" l="1"/>
  <c r="C1194" i="6" s="1"/>
  <c r="J1191" i="1"/>
  <c r="O1191" i="1" l="1"/>
  <c r="Q1191" i="1" l="1"/>
  <c r="S1191" i="1" s="1"/>
  <c r="L1192" i="1"/>
  <c r="R1192" i="1" s="1"/>
  <c r="M1192" i="1" l="1"/>
  <c r="N1192" i="1" l="1"/>
  <c r="C1195" i="6" s="1"/>
  <c r="J1192" i="1"/>
  <c r="O1192" i="1" l="1"/>
  <c r="Q1192" i="1" l="1"/>
  <c r="S1192" i="1" s="1"/>
  <c r="L1193" i="1"/>
  <c r="R1193" i="1" s="1"/>
  <c r="M1193" i="1" l="1"/>
  <c r="N1193" i="1" l="1"/>
  <c r="C1196" i="6" s="1"/>
  <c r="J1193" i="1"/>
  <c r="O1193" i="1" l="1"/>
  <c r="Q1193" i="1" l="1"/>
  <c r="S1193" i="1" s="1"/>
  <c r="L1194" i="1"/>
  <c r="R1194" i="1" s="1"/>
  <c r="M1194" i="1" l="1"/>
  <c r="N1194" i="1" l="1"/>
  <c r="C1197" i="6" s="1"/>
  <c r="J1194" i="1"/>
  <c r="O1194" i="1" l="1"/>
  <c r="Q1194" i="1" l="1"/>
  <c r="S1194" i="1" s="1"/>
  <c r="L1195" i="1"/>
  <c r="R1195" i="1" s="1"/>
  <c r="M1195" i="1" l="1"/>
  <c r="N1195" i="1" l="1"/>
  <c r="C1198" i="6" s="1"/>
  <c r="J1195" i="1"/>
  <c r="O1195" i="1" l="1"/>
  <c r="Q1195" i="1" l="1"/>
  <c r="S1195" i="1" s="1"/>
  <c r="L1196" i="1"/>
  <c r="R1196" i="1" s="1"/>
  <c r="M1196" i="1" l="1"/>
  <c r="J1196" i="1" l="1"/>
  <c r="N1196" i="1"/>
  <c r="C1199" i="6" s="1"/>
  <c r="O1196" i="1" l="1"/>
  <c r="Q1196" i="1" l="1"/>
  <c r="S1196" i="1" s="1"/>
  <c r="L1197" i="1"/>
  <c r="R1197" i="1" s="1"/>
  <c r="M1197" i="1" l="1"/>
  <c r="N1197" i="1" l="1"/>
  <c r="C1200" i="6" s="1"/>
  <c r="J1197" i="1"/>
  <c r="O1197" i="1" l="1"/>
  <c r="Q1197" i="1" l="1"/>
  <c r="S1197" i="1" s="1"/>
  <c r="L1198" i="1"/>
  <c r="R1198" i="1" s="1"/>
  <c r="M1198" i="1" l="1"/>
  <c r="J1198" i="1" l="1"/>
  <c r="N1198" i="1"/>
  <c r="C1201" i="6" s="1"/>
  <c r="O1198" i="1" l="1"/>
  <c r="Q1198" i="1" l="1"/>
  <c r="S1198" i="1" s="1"/>
  <c r="L1199" i="1"/>
  <c r="R1199" i="1" s="1"/>
  <c r="M1199" i="1" l="1"/>
  <c r="N1199" i="1" l="1"/>
  <c r="C1202" i="6" s="1"/>
  <c r="J1199" i="1"/>
  <c r="O1199" i="1" l="1"/>
  <c r="Q1199" i="1" l="1"/>
  <c r="S1199" i="1" s="1"/>
  <c r="L1200" i="1"/>
  <c r="R1200" i="1" s="1"/>
  <c r="M1200" i="1" l="1"/>
  <c r="J1200" i="1" l="1"/>
  <c r="N1200" i="1"/>
  <c r="C1203" i="6" s="1"/>
  <c r="O1200" i="1" l="1"/>
  <c r="Q1200" i="1" l="1"/>
  <c r="S1200" i="1" s="1"/>
  <c r="L1201" i="1"/>
  <c r="R1201" i="1" s="1"/>
  <c r="M1201" i="1" l="1"/>
  <c r="J1201" i="1" l="1"/>
  <c r="N1201" i="1"/>
  <c r="C1204" i="6" s="1"/>
  <c r="O1201" i="1" l="1"/>
  <c r="Q1201" i="1" s="1"/>
  <c r="L1202" i="1" l="1"/>
  <c r="S1201" i="1"/>
  <c r="R1202" i="1" l="1"/>
  <c r="M1202" i="1"/>
  <c r="N1202" i="1" l="1"/>
  <c r="C1205" i="6" s="1"/>
  <c r="J1202" i="1"/>
  <c r="O1202" i="1"/>
  <c r="Q1202" i="1" l="1"/>
  <c r="L1203" i="1" s="1"/>
  <c r="R1203" i="1" s="1"/>
  <c r="M1203" i="1" l="1"/>
  <c r="J1203" i="1" s="1"/>
  <c r="S1202" i="1"/>
  <c r="N1203" i="1" l="1"/>
  <c r="C1206" i="6" s="1"/>
  <c r="O1203" i="1"/>
  <c r="Q1203" i="1" l="1"/>
  <c r="S1203" i="1" s="1"/>
  <c r="L1204" i="1"/>
  <c r="R1204" i="1" s="1"/>
  <c r="M1204" i="1" l="1"/>
  <c r="N1204" i="1" l="1"/>
  <c r="C1207" i="6" s="1"/>
  <c r="J1204" i="1"/>
  <c r="O1204" i="1" l="1"/>
  <c r="Q1204" i="1" l="1"/>
  <c r="S1204" i="1" s="1"/>
  <c r="L1205" i="1"/>
  <c r="R1205" i="1" s="1"/>
  <c r="M1205" i="1" l="1"/>
  <c r="J1205" i="1" l="1"/>
  <c r="N1205" i="1"/>
  <c r="C1208" i="6" s="1"/>
  <c r="O1205" i="1" l="1"/>
  <c r="Q1205" i="1" l="1"/>
  <c r="S1205" i="1" s="1"/>
  <c r="L1206" i="1"/>
  <c r="R1206" i="1" s="1"/>
  <c r="M1206" i="1" l="1"/>
  <c r="J1206" i="1" l="1"/>
  <c r="N1206" i="1"/>
  <c r="C1209" i="6" s="1"/>
  <c r="O1206" i="1" l="1"/>
  <c r="Q1206" i="1" l="1"/>
  <c r="S1206" i="1" s="1"/>
  <c r="L1207" i="1"/>
  <c r="R1207" i="1" s="1"/>
  <c r="M1207" i="1" l="1"/>
  <c r="N1207" i="1" l="1"/>
  <c r="C1210" i="6" s="1"/>
  <c r="J1207" i="1"/>
  <c r="O1207" i="1" l="1"/>
  <c r="Q1207" i="1" l="1"/>
  <c r="S1207" i="1" s="1"/>
  <c r="L1208" i="1"/>
  <c r="R1208" i="1" s="1"/>
  <c r="M1208" i="1" l="1"/>
  <c r="N1208" i="1" l="1"/>
  <c r="C1211" i="6" s="1"/>
  <c r="J1208" i="1"/>
  <c r="O1208" i="1" l="1"/>
  <c r="Q1208" i="1" l="1"/>
  <c r="S1208" i="1" s="1"/>
  <c r="L1209" i="1"/>
  <c r="R1209" i="1" s="1"/>
  <c r="M1209" i="1" l="1"/>
  <c r="N1209" i="1" l="1"/>
  <c r="C1212" i="6" s="1"/>
  <c r="J1209" i="1"/>
  <c r="O1209" i="1" l="1"/>
  <c r="Q1209" i="1" l="1"/>
  <c r="S1209" i="1" s="1"/>
  <c r="L1210" i="1"/>
  <c r="R1210" i="1" s="1"/>
  <c r="M1210" i="1" l="1"/>
  <c r="J1210" i="1" l="1"/>
  <c r="N1210" i="1"/>
  <c r="C1213" i="6" s="1"/>
  <c r="O1210" i="1" l="1"/>
  <c r="Q1210" i="1" l="1"/>
  <c r="S1210" i="1" s="1"/>
  <c r="L1211" i="1"/>
  <c r="R1211" i="1" s="1"/>
  <c r="M1211" i="1" l="1"/>
  <c r="N1211" i="1" l="1"/>
  <c r="C1214" i="6" s="1"/>
  <c r="J1211" i="1"/>
  <c r="O1211" i="1" l="1"/>
  <c r="Q1211" i="1" l="1"/>
  <c r="S1211" i="1" s="1"/>
  <c r="L1212" i="1"/>
  <c r="R1212" i="1" s="1"/>
  <c r="M1212" i="1" l="1"/>
  <c r="N1212" i="1" l="1"/>
  <c r="C1215" i="6" s="1"/>
  <c r="J1212" i="1"/>
  <c r="O1212" i="1" l="1"/>
  <c r="Q1212" i="1" l="1"/>
  <c r="S1212" i="1" s="1"/>
  <c r="L1213" i="1"/>
  <c r="R1213" i="1" s="1"/>
  <c r="M1213" i="1" l="1"/>
  <c r="N1213" i="1" l="1"/>
  <c r="C1216" i="6" s="1"/>
  <c r="J1213" i="1"/>
  <c r="O1213" i="1" l="1"/>
  <c r="Q1213" i="1" l="1"/>
  <c r="S1213" i="1" s="1"/>
  <c r="L1214" i="1"/>
  <c r="R1214" i="1" s="1"/>
  <c r="M1214" i="1" l="1"/>
  <c r="N1214" i="1" l="1"/>
  <c r="C1217" i="6" s="1"/>
  <c r="J1214" i="1"/>
  <c r="O1214" i="1" l="1"/>
  <c r="Q1214" i="1" l="1"/>
  <c r="S1214" i="1" s="1"/>
  <c r="L1215" i="1"/>
  <c r="R1215" i="1" s="1"/>
  <c r="M1215" i="1" l="1"/>
  <c r="J1215" i="1" l="1"/>
  <c r="N1215" i="1"/>
  <c r="C1218" i="6" s="1"/>
  <c r="O1215" i="1" l="1"/>
  <c r="Q1215" i="1" l="1"/>
  <c r="S1215" i="1" s="1"/>
  <c r="L1216" i="1"/>
  <c r="R1216" i="1" s="1"/>
  <c r="M1216" i="1" l="1"/>
  <c r="N1216" i="1" l="1"/>
  <c r="C1219" i="6" s="1"/>
  <c r="J1216" i="1"/>
  <c r="O1216" i="1" l="1"/>
  <c r="Q1216" i="1" l="1"/>
  <c r="S1216" i="1" s="1"/>
  <c r="L1217" i="1"/>
  <c r="R1217" i="1" s="1"/>
  <c r="M1217" i="1" l="1"/>
  <c r="N1217" i="1" l="1"/>
  <c r="C1220" i="6" s="1"/>
  <c r="J1217" i="1"/>
  <c r="O1217" i="1" l="1"/>
  <c r="Q1217" i="1" l="1"/>
  <c r="S1217" i="1" s="1"/>
  <c r="L1218" i="1"/>
  <c r="R1218" i="1" s="1"/>
  <c r="M1218" i="1" l="1"/>
  <c r="J1218" i="1" l="1"/>
  <c r="N1218" i="1"/>
  <c r="C1221" i="6" s="1"/>
  <c r="O1218" i="1" l="1"/>
  <c r="Q1218" i="1" l="1"/>
  <c r="S1218" i="1" s="1"/>
  <c r="L1219" i="1"/>
  <c r="R1219" i="1" s="1"/>
  <c r="M1219" i="1" l="1"/>
  <c r="J1219" i="1" l="1"/>
  <c r="N1219" i="1"/>
  <c r="C1222" i="6" s="1"/>
  <c r="O1219" i="1" l="1"/>
  <c r="Q1219" i="1" l="1"/>
  <c r="S1219" i="1" s="1"/>
  <c r="L1220" i="1"/>
  <c r="R1220" i="1" s="1"/>
  <c r="M1220" i="1" l="1"/>
  <c r="N1220" i="1" l="1"/>
  <c r="C1223" i="6" s="1"/>
  <c r="O1220" i="1"/>
  <c r="Q1220" i="1" s="1"/>
  <c r="J1220" i="1"/>
  <c r="L1221" i="1" l="1"/>
  <c r="R1221" i="1" s="1"/>
  <c r="S1220" i="1"/>
  <c r="M1221" i="1" l="1"/>
  <c r="N1221" i="1" l="1"/>
  <c r="C1224" i="6" s="1"/>
  <c r="J1221" i="1"/>
  <c r="O1221" i="1" l="1"/>
  <c r="Q1221" i="1" s="1"/>
  <c r="L1222" i="1" l="1"/>
  <c r="S1221" i="1"/>
  <c r="R1222" i="1" l="1"/>
  <c r="M1222" i="1"/>
  <c r="N1222" i="1" l="1"/>
  <c r="C1225" i="6" s="1"/>
  <c r="J1222" i="1"/>
  <c r="O1222" i="1"/>
  <c r="L1223" i="1" l="1"/>
  <c r="R1223" i="1" s="1"/>
  <c r="Q1222" i="1"/>
  <c r="S1222" i="1" s="1"/>
  <c r="M1223" i="1" l="1"/>
  <c r="N1223" i="1" s="1"/>
  <c r="C1226" i="6" s="1"/>
  <c r="O1223" i="1" l="1"/>
  <c r="J1223" i="1"/>
  <c r="Q1223" i="1" l="1"/>
  <c r="L1224" i="1" s="1"/>
  <c r="R1224" i="1" s="1"/>
  <c r="M1224" i="1" l="1"/>
  <c r="J1224" i="1" s="1"/>
  <c r="S1223" i="1"/>
  <c r="N1224" i="1" l="1"/>
  <c r="C1227" i="6" s="1"/>
  <c r="O1224" i="1"/>
  <c r="Q1224" i="1" l="1"/>
  <c r="S1224" i="1" s="1"/>
  <c r="L1225" i="1"/>
  <c r="R1225" i="1" s="1"/>
  <c r="M1225" i="1" l="1"/>
  <c r="N1225" i="1" l="1"/>
  <c r="C1228" i="6" s="1"/>
  <c r="J1225" i="1"/>
  <c r="O1225" i="1" l="1"/>
  <c r="Q1225" i="1" l="1"/>
  <c r="S1225" i="1" s="1"/>
  <c r="L1226" i="1"/>
  <c r="R1226" i="1" s="1"/>
  <c r="M1226" i="1" l="1"/>
  <c r="N1226" i="1" l="1"/>
  <c r="C1229" i="6" s="1"/>
  <c r="J1226" i="1"/>
  <c r="O1226" i="1" l="1"/>
  <c r="Q1226" i="1" l="1"/>
  <c r="S1226" i="1" s="1"/>
  <c r="L1227" i="1"/>
  <c r="R1227" i="1" s="1"/>
  <c r="M1227" i="1" l="1"/>
  <c r="N1227" i="1" l="1"/>
  <c r="C1230" i="6" s="1"/>
  <c r="J1227" i="1"/>
  <c r="O1227" i="1" l="1"/>
  <c r="Q1227" i="1" l="1"/>
  <c r="S1227" i="1" s="1"/>
  <c r="L1228" i="1"/>
  <c r="R1228" i="1" s="1"/>
  <c r="M1228" i="1" l="1"/>
  <c r="N1228" i="1" l="1"/>
  <c r="C1231" i="6" s="1"/>
  <c r="O1228" i="1" l="1"/>
  <c r="Q1228" i="1" l="1"/>
  <c r="S1228" i="1" s="1"/>
  <c r="L1229" i="1"/>
  <c r="R1229" i="1" s="1"/>
  <c r="M1229" i="1" l="1"/>
  <c r="N1229" i="1" l="1"/>
  <c r="C1232" i="6" s="1"/>
  <c r="O1229" i="1" l="1"/>
  <c r="Q1229" i="1" l="1"/>
  <c r="S1229" i="1" s="1"/>
  <c r="L1230" i="1"/>
  <c r="R1230" i="1" s="1"/>
  <c r="M1230" i="1" l="1"/>
  <c r="N1230" i="1" l="1"/>
  <c r="C1233" i="6" s="1"/>
  <c r="O1230" i="1" l="1"/>
  <c r="Q1230" i="1" l="1"/>
  <c r="S1230" i="1" s="1"/>
  <c r="L1231" i="1"/>
  <c r="R1231" i="1" s="1"/>
  <c r="M1231" i="1" l="1"/>
  <c r="N1231" i="1" l="1"/>
  <c r="C1234" i="6" s="1"/>
  <c r="O1231" i="1" l="1"/>
  <c r="Q1231" i="1" l="1"/>
  <c r="S1231" i="1" s="1"/>
  <c r="L1232" i="1"/>
  <c r="R1232" i="1" s="1"/>
  <c r="M1232" i="1" l="1"/>
  <c r="N1232" i="1" l="1"/>
  <c r="C1235" i="6" s="1"/>
  <c r="O1232" i="1" l="1"/>
  <c r="Q1232" i="1" l="1"/>
  <c r="S1232" i="1" s="1"/>
  <c r="L1233" i="1"/>
  <c r="R1233" i="1" s="1"/>
  <c r="M1233" i="1" l="1"/>
  <c r="N1233" i="1" l="1"/>
  <c r="C1236" i="6" s="1"/>
  <c r="O1233" i="1" l="1"/>
  <c r="Q1233" i="1" l="1"/>
  <c r="S1233" i="1" s="1"/>
  <c r="L1234" i="1"/>
  <c r="R1234" i="1" s="1"/>
  <c r="M1234" i="1" l="1"/>
  <c r="J1234" i="1" l="1"/>
  <c r="N1234" i="1"/>
  <c r="C1237" i="6" s="1"/>
  <c r="O1234" i="1" l="1"/>
  <c r="Q1234" i="1" l="1"/>
  <c r="S1234" i="1" s="1"/>
  <c r="L1235" i="1"/>
  <c r="R1235" i="1" s="1"/>
  <c r="M1235" i="1" l="1"/>
  <c r="J1235" i="1" l="1"/>
  <c r="N1235" i="1"/>
  <c r="C1238" i="6" s="1"/>
  <c r="O1235" i="1" l="1"/>
  <c r="Q1235" i="1" l="1"/>
  <c r="S1235" i="1" s="1"/>
  <c r="L1236" i="1"/>
  <c r="R1236" i="1" s="1"/>
  <c r="M1236" i="1" l="1"/>
  <c r="N1236" i="1" l="1"/>
  <c r="C1239" i="6" s="1"/>
  <c r="J1236" i="1"/>
  <c r="O1236" i="1" l="1"/>
  <c r="Q1236" i="1" l="1"/>
  <c r="S1236" i="1" s="1"/>
  <c r="L1237" i="1"/>
  <c r="R1237" i="1" s="1"/>
  <c r="M1237" i="1" l="1"/>
  <c r="N1237" i="1" l="1"/>
  <c r="C1240" i="6" s="1"/>
  <c r="J1237" i="1"/>
  <c r="O1237" i="1" l="1"/>
  <c r="Q1237" i="1" l="1"/>
  <c r="S1237" i="1" s="1"/>
  <c r="L1238" i="1"/>
  <c r="R1238" i="1" s="1"/>
  <c r="M1238" i="1" l="1"/>
  <c r="N1238" i="1" l="1"/>
  <c r="C1241" i="6" s="1"/>
  <c r="J1238" i="1"/>
  <c r="O1238" i="1" l="1"/>
  <c r="Q1238" i="1" l="1"/>
  <c r="S1238" i="1" s="1"/>
  <c r="L1239" i="1"/>
  <c r="R1239" i="1" s="1"/>
  <c r="M1239" i="1" l="1"/>
  <c r="J1239" i="1" l="1"/>
  <c r="N1239" i="1"/>
  <c r="C1242" i="6" s="1"/>
  <c r="O1239" i="1" l="1"/>
  <c r="Q1239" i="1" l="1"/>
  <c r="S1239" i="1" s="1"/>
  <c r="L1240" i="1"/>
  <c r="R1240" i="1" s="1"/>
  <c r="M1240" i="1" l="1"/>
  <c r="N1240" i="1" l="1"/>
  <c r="C1243" i="6" s="1"/>
  <c r="J1240" i="1"/>
  <c r="O1240" i="1" l="1"/>
  <c r="Q1240" i="1" l="1"/>
  <c r="S1240" i="1" s="1"/>
  <c r="L1241" i="1"/>
  <c r="R1241" i="1" s="1"/>
  <c r="M1241" i="1" l="1"/>
  <c r="J1241" i="1" l="1"/>
  <c r="N1241" i="1"/>
  <c r="C1244" i="6" s="1"/>
  <c r="O1241" i="1" l="1"/>
  <c r="Q1241" i="1" l="1"/>
  <c r="S1241" i="1" s="1"/>
  <c r="L1242" i="1"/>
  <c r="R1242" i="1" s="1"/>
  <c r="M1242" i="1" l="1"/>
  <c r="N1242" i="1" l="1"/>
  <c r="C1245" i="6" s="1"/>
  <c r="J1242" i="1"/>
  <c r="O1242" i="1" l="1"/>
  <c r="Q1242" i="1" l="1"/>
  <c r="S1242" i="1" s="1"/>
  <c r="L1243" i="1"/>
  <c r="R1243" i="1" s="1"/>
  <c r="M1243" i="1" l="1"/>
  <c r="N1243" i="1" l="1"/>
  <c r="C1246" i="6" s="1"/>
  <c r="J1243" i="1"/>
  <c r="O1243" i="1" l="1"/>
  <c r="Q1243" i="1" l="1"/>
  <c r="S1243" i="1" s="1"/>
  <c r="L1244" i="1"/>
  <c r="R1244" i="1" s="1"/>
  <c r="M1244" i="1" l="1"/>
  <c r="N1244" i="1" l="1"/>
  <c r="C1247" i="6" s="1"/>
  <c r="J1244" i="1"/>
  <c r="O1244" i="1" l="1"/>
  <c r="Q1244" i="1" l="1"/>
  <c r="S1244" i="1" s="1"/>
  <c r="L1245" i="1"/>
  <c r="R1245" i="1" s="1"/>
  <c r="M1245" i="1" l="1"/>
  <c r="N1245" i="1" l="1"/>
  <c r="C1248" i="6" s="1"/>
  <c r="J1245" i="1"/>
  <c r="O1245" i="1" l="1"/>
  <c r="Q1245" i="1" l="1"/>
  <c r="S1245" i="1" s="1"/>
  <c r="L1246" i="1"/>
  <c r="R1246" i="1" s="1"/>
  <c r="M1246" i="1" l="1"/>
  <c r="N1246" i="1" l="1"/>
  <c r="C1249" i="6" s="1"/>
  <c r="J1246" i="1"/>
  <c r="O1246" i="1" l="1"/>
  <c r="Q1246" i="1" l="1"/>
  <c r="S1246" i="1" s="1"/>
  <c r="L1247" i="1"/>
  <c r="R1247" i="1" s="1"/>
  <c r="M1247" i="1" l="1"/>
  <c r="N1247" i="1" l="1"/>
  <c r="C1250" i="6" s="1"/>
  <c r="O1247" i="1" l="1"/>
  <c r="Q1247" i="1" l="1"/>
  <c r="S1247" i="1" s="1"/>
  <c r="L1248" i="1"/>
  <c r="R1248" i="1" s="1"/>
  <c r="M1248" i="1" l="1"/>
  <c r="N1248" i="1" l="1"/>
  <c r="C1251" i="6" s="1"/>
  <c r="J1248" i="1"/>
  <c r="O1248" i="1" l="1"/>
  <c r="Q1248" i="1" l="1"/>
  <c r="S1248" i="1" s="1"/>
  <c r="L1249" i="1"/>
  <c r="R1249" i="1" s="1"/>
  <c r="M1249" i="1" l="1"/>
  <c r="N1249" i="1" l="1"/>
  <c r="C1252" i="6" s="1"/>
  <c r="O1249" i="1" l="1"/>
  <c r="Q1249" i="1" l="1"/>
  <c r="S1249" i="1" s="1"/>
  <c r="L1250" i="1"/>
  <c r="R1250" i="1" s="1"/>
  <c r="M1250" i="1" l="1"/>
  <c r="N1250" i="1" l="1"/>
  <c r="C1253" i="6" s="1"/>
  <c r="J1250" i="1"/>
  <c r="O1250" i="1" l="1"/>
  <c r="Q1250" i="1" l="1"/>
  <c r="S1250" i="1" s="1"/>
  <c r="L1251" i="1"/>
  <c r="R1251" i="1" s="1"/>
  <c r="M1251" i="1" l="1"/>
  <c r="N1251" i="1" l="1"/>
  <c r="C1254" i="6" s="1"/>
  <c r="J1251" i="1"/>
  <c r="O1251" i="1" l="1"/>
  <c r="Q1251" i="1" l="1"/>
  <c r="S1251" i="1" s="1"/>
  <c r="L1252" i="1"/>
  <c r="R1252" i="1" s="1"/>
  <c r="M1252" i="1" l="1"/>
  <c r="N1252" i="1" l="1"/>
  <c r="C1255" i="6" s="1"/>
  <c r="J1252" i="1"/>
  <c r="O1252" i="1" l="1"/>
  <c r="Q1252" i="1" l="1"/>
  <c r="S1252" i="1" s="1"/>
  <c r="L1253" i="1"/>
  <c r="R1253" i="1" s="1"/>
  <c r="M1253" i="1" l="1"/>
  <c r="N1253" i="1" l="1"/>
  <c r="C1256" i="6" s="1"/>
  <c r="O1253" i="1" l="1"/>
  <c r="Q1253" i="1" l="1"/>
  <c r="S1253" i="1" s="1"/>
  <c r="L1254" i="1"/>
  <c r="R1254" i="1" s="1"/>
  <c r="M1254" i="1" l="1"/>
  <c r="N1254" i="1" l="1"/>
  <c r="C1257" i="6" s="1"/>
  <c r="O1254" i="1" l="1"/>
  <c r="Q1254" i="1" l="1"/>
  <c r="S1254" i="1" s="1"/>
  <c r="L1255" i="1"/>
  <c r="R1255" i="1" s="1"/>
  <c r="M1255" i="1" l="1"/>
  <c r="N1255" i="1" l="1"/>
  <c r="C1258" i="6" s="1"/>
  <c r="J1255" i="1"/>
  <c r="O1255" i="1" l="1"/>
  <c r="Q1255" i="1" l="1"/>
  <c r="S1255" i="1" s="1"/>
  <c r="L1256" i="1"/>
  <c r="R1256" i="1" s="1"/>
  <c r="M1256" i="1" l="1"/>
  <c r="N1256" i="1" l="1"/>
  <c r="C1259" i="6" s="1"/>
  <c r="O1256" i="1" l="1"/>
  <c r="Q1256" i="1" l="1"/>
  <c r="S1256" i="1" s="1"/>
  <c r="L1257" i="1"/>
  <c r="R1257" i="1" s="1"/>
  <c r="M1257" i="1" l="1"/>
  <c r="N1257" i="1" l="1"/>
  <c r="C1260" i="6" s="1"/>
  <c r="O1257" i="1" l="1"/>
  <c r="Q1257" i="1" l="1"/>
  <c r="S1257" i="1" s="1"/>
  <c r="L1258" i="1"/>
  <c r="R1258" i="1" s="1"/>
  <c r="M1258" i="1" l="1"/>
  <c r="N1258" i="1" l="1"/>
  <c r="C1261" i="6" s="1"/>
  <c r="O1258" i="1" l="1"/>
  <c r="Q1258" i="1" l="1"/>
  <c r="S1258" i="1" s="1"/>
  <c r="L1259" i="1"/>
  <c r="R1259" i="1" s="1"/>
  <c r="M1259" i="1" l="1"/>
  <c r="N1259" i="1" l="1"/>
  <c r="C1262" i="6" s="1"/>
  <c r="O1259" i="1" l="1"/>
  <c r="Q1259" i="1" l="1"/>
  <c r="S1259" i="1" s="1"/>
  <c r="L1260" i="1"/>
  <c r="R1260" i="1" s="1"/>
  <c r="M1260" i="1" l="1"/>
  <c r="N1260" i="1" l="1"/>
  <c r="C1263" i="6" s="1"/>
  <c r="O1260" i="1" l="1"/>
  <c r="Q1260" i="1" l="1"/>
  <c r="S1260" i="1" s="1"/>
  <c r="L1261" i="1"/>
  <c r="R1261" i="1" s="1"/>
  <c r="M1261" i="1" l="1"/>
  <c r="N1261" i="1" l="1"/>
  <c r="C1264" i="6" s="1"/>
  <c r="O1261" i="1" l="1"/>
  <c r="Q1261" i="1" l="1"/>
  <c r="S1261" i="1" s="1"/>
  <c r="L1262" i="1"/>
  <c r="R1262" i="1" s="1"/>
  <c r="M1262" i="1" l="1"/>
  <c r="N1262" i="1" l="1"/>
  <c r="C1265" i="6" s="1"/>
  <c r="J1262" i="1"/>
  <c r="O1262" i="1" l="1"/>
  <c r="Q1262" i="1" l="1"/>
  <c r="S1262" i="1" s="1"/>
  <c r="L1263" i="1"/>
  <c r="R1263" i="1" s="1"/>
  <c r="M1263" i="1" l="1"/>
  <c r="N1263" i="1" l="1"/>
  <c r="C1266" i="6" s="1"/>
  <c r="J1263" i="1"/>
  <c r="O1263" i="1" l="1"/>
  <c r="Q1263" i="1" l="1"/>
  <c r="S1263" i="1" s="1"/>
  <c r="L1264" i="1"/>
  <c r="R1264" i="1" s="1"/>
  <c r="M1264" i="1" l="1"/>
  <c r="N1264" i="1" l="1"/>
  <c r="C1267" i="6" s="1"/>
  <c r="J1264" i="1"/>
  <c r="O1264" i="1" l="1"/>
  <c r="Q1264" i="1" l="1"/>
  <c r="S1264" i="1" s="1"/>
  <c r="L1265" i="1"/>
  <c r="R1265" i="1" s="1"/>
  <c r="M1265" i="1" l="1"/>
  <c r="J1265" i="1" l="1"/>
  <c r="N1265" i="1"/>
  <c r="C1268" i="6" s="1"/>
  <c r="O1265" i="1" l="1"/>
  <c r="Q1265" i="1" l="1"/>
  <c r="S1265" i="1" s="1"/>
  <c r="L1266" i="1"/>
  <c r="R1266" i="1" s="1"/>
  <c r="M1266" i="1" l="1"/>
  <c r="J1266" i="1" l="1"/>
  <c r="N1266" i="1"/>
  <c r="C1269" i="6" s="1"/>
  <c r="O1266" i="1" l="1"/>
  <c r="Q1266" i="1" l="1"/>
  <c r="S1266" i="1" s="1"/>
  <c r="L1267" i="1"/>
  <c r="R1267" i="1" s="1"/>
  <c r="M1267" i="1" l="1"/>
  <c r="J1267" i="1" l="1"/>
  <c r="N1267" i="1"/>
  <c r="C1270" i="6" s="1"/>
  <c r="O1267" i="1" l="1"/>
  <c r="Q1267" i="1" l="1"/>
  <c r="S1267" i="1" s="1"/>
  <c r="L1268" i="1"/>
  <c r="R1268" i="1" s="1"/>
  <c r="M1268" i="1" l="1"/>
  <c r="J1268" i="1" l="1"/>
  <c r="N1268" i="1"/>
  <c r="C1271" i="6" s="1"/>
  <c r="O1268" i="1" l="1"/>
  <c r="Q1268" i="1" l="1"/>
  <c r="S1268" i="1" s="1"/>
  <c r="L1269" i="1"/>
  <c r="R1269" i="1" s="1"/>
  <c r="M1269" i="1" l="1"/>
  <c r="N1269" i="1" l="1"/>
  <c r="C1272" i="6" s="1"/>
  <c r="O1269" i="1" l="1"/>
  <c r="Q1269" i="1" l="1"/>
  <c r="S1269" i="1" s="1"/>
  <c r="L1270" i="1"/>
  <c r="R1270" i="1" s="1"/>
  <c r="M1270" i="1" l="1"/>
  <c r="N1270" i="1" l="1"/>
  <c r="C1273" i="6" s="1"/>
  <c r="O1270" i="1" l="1"/>
  <c r="Q1270" i="1" l="1"/>
  <c r="S1270" i="1" s="1"/>
  <c r="L1271" i="1"/>
  <c r="R1271" i="1" s="1"/>
  <c r="M1271" i="1" l="1"/>
  <c r="N1271" i="1" l="1"/>
  <c r="C1274" i="6" s="1"/>
  <c r="J1271" i="1"/>
  <c r="O1271" i="1" l="1"/>
  <c r="Q1271" i="1" l="1"/>
  <c r="S1271" i="1" s="1"/>
  <c r="L1272" i="1"/>
  <c r="R1272" i="1" s="1"/>
  <c r="M1272" i="1" l="1"/>
  <c r="N1272" i="1" l="1"/>
  <c r="C1275" i="6" s="1"/>
  <c r="J1272" i="1"/>
  <c r="O1272" i="1" l="1"/>
  <c r="Q1272" i="1" l="1"/>
  <c r="S1272" i="1" s="1"/>
  <c r="L1273" i="1"/>
  <c r="R1273" i="1" s="1"/>
  <c r="M1273" i="1" l="1"/>
  <c r="N1273" i="1" l="1"/>
  <c r="C1276" i="6" s="1"/>
  <c r="O1273" i="1" l="1"/>
  <c r="Q1273" i="1" l="1"/>
  <c r="S1273" i="1" s="1"/>
  <c r="L1274" i="1"/>
  <c r="R1274" i="1" s="1"/>
  <c r="M1274" i="1" l="1"/>
  <c r="N1274" i="1" l="1"/>
  <c r="C1277" i="6" s="1"/>
  <c r="O1274" i="1" l="1"/>
  <c r="Q1274" i="1" l="1"/>
  <c r="S1274" i="1" s="1"/>
  <c r="L1275" i="1"/>
  <c r="R1275" i="1" s="1"/>
  <c r="M1275" i="1" l="1"/>
  <c r="N1275" i="1" l="1"/>
  <c r="C1278" i="6" s="1"/>
  <c r="J1275" i="1"/>
  <c r="O1275" i="1" l="1"/>
  <c r="Q1275" i="1" l="1"/>
  <c r="S1275" i="1" s="1"/>
  <c r="L1276" i="1"/>
  <c r="R1276" i="1" s="1"/>
  <c r="M1276" i="1" l="1"/>
  <c r="J1276" i="1" l="1"/>
  <c r="N1276" i="1"/>
  <c r="C1279" i="6" s="1"/>
  <c r="O1276" i="1" l="1"/>
  <c r="Q1276" i="1" l="1"/>
  <c r="S1276" i="1" s="1"/>
  <c r="L1277" i="1"/>
  <c r="R1277" i="1" s="1"/>
  <c r="M1277" i="1" l="1"/>
  <c r="N1277" i="1" l="1"/>
  <c r="C1280" i="6" s="1"/>
  <c r="J1277" i="1"/>
  <c r="O1277" i="1" l="1"/>
  <c r="Q1277" i="1" l="1"/>
  <c r="S1277" i="1" s="1"/>
  <c r="L1278" i="1"/>
  <c r="R1278" i="1" s="1"/>
  <c r="M1278" i="1" l="1"/>
  <c r="N1278" i="1" l="1"/>
  <c r="C1281" i="6" s="1"/>
  <c r="J1278" i="1"/>
  <c r="O1278" i="1" l="1"/>
  <c r="Q1278" i="1" l="1"/>
  <c r="S1278" i="1" s="1"/>
  <c r="L1279" i="1"/>
  <c r="R1279" i="1" s="1"/>
  <c r="M1279" i="1" l="1"/>
  <c r="J1279" i="1" l="1"/>
  <c r="N1279" i="1"/>
  <c r="C1282" i="6" s="1"/>
  <c r="O1279" i="1" l="1"/>
  <c r="Q1279" i="1" l="1"/>
  <c r="S1279" i="1" s="1"/>
  <c r="L1280" i="1"/>
  <c r="R1280" i="1" s="1"/>
  <c r="M1280" i="1" l="1"/>
  <c r="N1280" i="1" l="1"/>
  <c r="C1283" i="6" s="1"/>
  <c r="O1280" i="1" l="1"/>
  <c r="Q1280" i="1" l="1"/>
  <c r="S1280" i="1" s="1"/>
  <c r="L1281" i="1"/>
  <c r="R1281" i="1" s="1"/>
  <c r="M1281" i="1" l="1"/>
  <c r="N1281" i="1" l="1"/>
  <c r="C1284" i="6" s="1"/>
  <c r="O1281" i="1" l="1"/>
  <c r="Q1281" i="1" l="1"/>
  <c r="S1281" i="1" s="1"/>
  <c r="L1282" i="1"/>
  <c r="R1282" i="1" s="1"/>
  <c r="M1282" i="1" l="1"/>
  <c r="N1282" i="1" l="1"/>
  <c r="C1285" i="6" s="1"/>
  <c r="J1282" i="1"/>
  <c r="O1282" i="1" l="1"/>
  <c r="Q1282" i="1" l="1"/>
  <c r="S1282" i="1" s="1"/>
  <c r="L1283" i="1"/>
  <c r="R1283" i="1" s="1"/>
  <c r="M1283" i="1" l="1"/>
  <c r="N1283" i="1" l="1"/>
  <c r="C1286" i="6" s="1"/>
  <c r="O1283" i="1"/>
  <c r="Q1283" i="1" s="1"/>
  <c r="L1284" i="1" l="1"/>
  <c r="R1284" i="1" s="1"/>
  <c r="S1283" i="1"/>
  <c r="M1284" i="1" l="1"/>
  <c r="N1284" i="1" s="1"/>
  <c r="C1287" i="6" s="1"/>
  <c r="J1284" i="1" l="1"/>
  <c r="O1284" i="1"/>
  <c r="Q1284" i="1" l="1"/>
  <c r="S1284" i="1" s="1"/>
  <c r="L1285" i="1"/>
  <c r="R1285" i="1" s="1"/>
  <c r="M1285" i="1" l="1"/>
  <c r="N1285" i="1" l="1"/>
  <c r="C1288" i="6" s="1"/>
  <c r="J1285" i="1"/>
  <c r="O1285" i="1" l="1"/>
  <c r="Q1285" i="1" l="1"/>
  <c r="S1285" i="1" s="1"/>
  <c r="L1286" i="1"/>
  <c r="R1286" i="1" s="1"/>
  <c r="M1286" i="1" l="1"/>
  <c r="N1286" i="1" l="1"/>
  <c r="C1289" i="6" s="1"/>
  <c r="J1286" i="1"/>
  <c r="O1286" i="1" l="1"/>
  <c r="Q1286" i="1" l="1"/>
  <c r="S1286" i="1" s="1"/>
  <c r="L1287" i="1"/>
  <c r="R1287" i="1" s="1"/>
  <c r="M1287" i="1" l="1"/>
  <c r="N1287" i="1" l="1"/>
  <c r="C1290" i="6" s="1"/>
  <c r="O1287" i="1" l="1"/>
  <c r="Q1287" i="1" l="1"/>
  <c r="S1287" i="1" s="1"/>
  <c r="L1288" i="1"/>
  <c r="R1288" i="1" s="1"/>
  <c r="M1288" i="1" l="1"/>
  <c r="N1288" i="1" l="1"/>
  <c r="C1291" i="6" s="1"/>
  <c r="J1288" i="1"/>
  <c r="O1288" i="1" l="1"/>
  <c r="Q1288" i="1" l="1"/>
  <c r="S1288" i="1" s="1"/>
  <c r="L1289" i="1"/>
  <c r="R1289" i="1" s="1"/>
  <c r="M1289" i="1" l="1"/>
  <c r="N1289" i="1" l="1"/>
  <c r="C1292" i="6" s="1"/>
  <c r="O1289" i="1" l="1"/>
  <c r="Q1289" i="1" l="1"/>
  <c r="S1289" i="1" s="1"/>
  <c r="L1290" i="1"/>
  <c r="R1290" i="1" s="1"/>
  <c r="M1290" i="1" l="1"/>
  <c r="N1290" i="1" l="1"/>
  <c r="C1293" i="6" s="1"/>
  <c r="O1290" i="1" l="1"/>
  <c r="Q1290" i="1" l="1"/>
  <c r="S1290" i="1" s="1"/>
  <c r="L1291" i="1"/>
  <c r="R1291" i="1" s="1"/>
  <c r="M1291" i="1" l="1"/>
  <c r="N1291" i="1" l="1"/>
  <c r="C1294" i="6" s="1"/>
  <c r="O1291" i="1" l="1"/>
  <c r="Q1291" i="1" l="1"/>
  <c r="S1291" i="1" s="1"/>
  <c r="L1292" i="1"/>
  <c r="R1292" i="1" s="1"/>
  <c r="M1292" i="1" l="1"/>
  <c r="N1292" i="1" l="1"/>
  <c r="C1295" i="6" s="1"/>
  <c r="O1292" i="1" l="1"/>
  <c r="Q1292" i="1" l="1"/>
  <c r="S1292" i="1" s="1"/>
  <c r="L1293" i="1"/>
  <c r="R1293" i="1" s="1"/>
  <c r="M1293" i="1" l="1"/>
  <c r="N1293" i="1" l="1"/>
  <c r="C1296" i="6" s="1"/>
  <c r="O1293" i="1" l="1"/>
  <c r="Q1293" i="1" l="1"/>
  <c r="S1293" i="1" s="1"/>
  <c r="L1294" i="1"/>
  <c r="R1294" i="1" s="1"/>
  <c r="M1294" i="1" l="1"/>
  <c r="N1294" i="1" l="1"/>
  <c r="C1297" i="6" s="1"/>
  <c r="O1294" i="1" l="1"/>
  <c r="Q1294" i="1" l="1"/>
  <c r="S1294" i="1" s="1"/>
  <c r="L1295" i="1"/>
  <c r="R1295" i="1" s="1"/>
  <c r="M1295" i="1" l="1"/>
  <c r="N1295" i="1" l="1"/>
  <c r="C1298" i="6" s="1"/>
  <c r="O1295" i="1" l="1"/>
  <c r="Q1295" i="1" l="1"/>
  <c r="S1295" i="1" s="1"/>
  <c r="L1296" i="1"/>
  <c r="R1296" i="1" s="1"/>
  <c r="M1296" i="1" l="1"/>
  <c r="N1296" i="1" l="1"/>
  <c r="C1299" i="6" s="1"/>
  <c r="O1296" i="1" l="1"/>
  <c r="Q1296" i="1" l="1"/>
  <c r="S1296" i="1" s="1"/>
  <c r="L1297" i="1"/>
  <c r="R1297" i="1" s="1"/>
  <c r="M1297" i="1" l="1"/>
  <c r="N1297" i="1" l="1"/>
  <c r="C1300" i="6" s="1"/>
  <c r="O1297" i="1" l="1"/>
  <c r="Q1297" i="1" l="1"/>
  <c r="S1297" i="1" s="1"/>
  <c r="L1298" i="1"/>
  <c r="R1298" i="1" s="1"/>
  <c r="M1298" i="1" l="1"/>
  <c r="J1298" i="1" l="1"/>
  <c r="N1298" i="1"/>
  <c r="C1301" i="6" s="1"/>
  <c r="O1298" i="1" l="1"/>
  <c r="Q1298" i="1" l="1"/>
  <c r="S1298" i="1" s="1"/>
  <c r="L1299" i="1"/>
  <c r="R1299" i="1" s="1"/>
  <c r="M1299" i="1" l="1"/>
  <c r="N1299" i="1" l="1"/>
  <c r="C1302" i="6" s="1"/>
  <c r="O1299" i="1" l="1"/>
  <c r="Q1299" i="1" l="1"/>
  <c r="S1299" i="1" s="1"/>
  <c r="L1300" i="1"/>
  <c r="R1300" i="1" s="1"/>
  <c r="M1300" i="1" l="1"/>
  <c r="N1300" i="1" l="1"/>
  <c r="C1303" i="6" s="1"/>
  <c r="O1300" i="1" l="1"/>
  <c r="Q1300" i="1" l="1"/>
  <c r="S1300" i="1" s="1"/>
  <c r="L1301" i="1"/>
  <c r="R1301" i="1" s="1"/>
  <c r="M1301" i="1" l="1"/>
  <c r="N1301" i="1" l="1"/>
  <c r="C1304" i="6" s="1"/>
  <c r="O1301" i="1" l="1"/>
  <c r="Q1301" i="1" l="1"/>
  <c r="S1301" i="1" s="1"/>
  <c r="L1302" i="1"/>
  <c r="R1302" i="1" s="1"/>
  <c r="M1302" i="1" l="1"/>
  <c r="N1302" i="1" l="1"/>
  <c r="C1305" i="6" s="1"/>
  <c r="O1302" i="1" l="1"/>
  <c r="Q1302" i="1" l="1"/>
  <c r="S1302" i="1" s="1"/>
  <c r="L1303" i="1"/>
  <c r="R1303" i="1" s="1"/>
  <c r="M1303" i="1" l="1"/>
  <c r="N1303" i="1" l="1"/>
  <c r="C1306" i="6" s="1"/>
  <c r="O1303" i="1" l="1"/>
  <c r="Q1303" i="1" l="1"/>
  <c r="S1303" i="1" s="1"/>
  <c r="L1304" i="1"/>
  <c r="R1304" i="1" s="1"/>
  <c r="M1304" i="1" l="1"/>
  <c r="N1304" i="1" l="1"/>
  <c r="C1307" i="6" s="1"/>
  <c r="J1304" i="1"/>
  <c r="O1304" i="1" l="1"/>
  <c r="Q1304" i="1" l="1"/>
  <c r="S1304" i="1" s="1"/>
  <c r="L1305" i="1"/>
  <c r="R1305" i="1" s="1"/>
  <c r="M1305" i="1" l="1"/>
  <c r="N1305" i="1" l="1"/>
  <c r="C1308" i="6" s="1"/>
  <c r="O1305" i="1" l="1"/>
  <c r="Q1305" i="1" l="1"/>
  <c r="S1305" i="1" s="1"/>
  <c r="L1306" i="1"/>
  <c r="R1306" i="1" s="1"/>
  <c r="M1306" i="1" l="1"/>
  <c r="N1306" i="1" l="1"/>
  <c r="C1309" i="6" s="1"/>
  <c r="O1306" i="1" l="1"/>
  <c r="Q1306" i="1" l="1"/>
  <c r="S1306" i="1" s="1"/>
  <c r="L1307" i="1"/>
  <c r="R1307" i="1" s="1"/>
  <c r="M1307" i="1" l="1"/>
  <c r="N1307" i="1" l="1"/>
  <c r="C1310" i="6" s="1"/>
  <c r="O1307" i="1" l="1"/>
  <c r="Q1307" i="1" l="1"/>
  <c r="S1307" i="1" s="1"/>
  <c r="L1308" i="1"/>
  <c r="R1308" i="1" s="1"/>
  <c r="M1308" i="1" l="1"/>
  <c r="N1308" i="1" l="1"/>
  <c r="C1311" i="6" s="1"/>
  <c r="O1308" i="1" l="1"/>
  <c r="Q1308" i="1" l="1"/>
  <c r="S1308" i="1" s="1"/>
  <c r="L1309" i="1"/>
  <c r="R1309" i="1" s="1"/>
  <c r="M1309" i="1" l="1"/>
  <c r="N1309" i="1" l="1"/>
  <c r="C1312" i="6" s="1"/>
  <c r="J1309" i="1"/>
  <c r="O1309" i="1" l="1"/>
  <c r="Q1309" i="1" l="1"/>
  <c r="S1309" i="1" s="1"/>
  <c r="L1310" i="1"/>
  <c r="R1310" i="1" s="1"/>
  <c r="M1310" i="1" l="1"/>
  <c r="N1310" i="1" l="1"/>
  <c r="C1313" i="6" s="1"/>
  <c r="J1310" i="1"/>
  <c r="O1310" i="1" l="1"/>
  <c r="Q1310" i="1" l="1"/>
  <c r="S1310" i="1" s="1"/>
  <c r="L1311" i="1"/>
  <c r="R1311" i="1" s="1"/>
  <c r="M1311" i="1" l="1"/>
  <c r="N1311" i="1" l="1"/>
  <c r="C1314" i="6" s="1"/>
  <c r="J1311" i="1"/>
  <c r="O1311" i="1" l="1"/>
  <c r="Q1311" i="1" l="1"/>
  <c r="S1311" i="1" s="1"/>
  <c r="L1312" i="1"/>
  <c r="R1312" i="1" s="1"/>
  <c r="M1312" i="1" l="1"/>
  <c r="J1312" i="1" l="1"/>
  <c r="N1312" i="1"/>
  <c r="C1315" i="6" s="1"/>
  <c r="O1312" i="1" l="1"/>
  <c r="Q1312" i="1" l="1"/>
  <c r="S1312" i="1" s="1"/>
  <c r="L1313" i="1"/>
  <c r="R1313" i="1" s="1"/>
  <c r="M1313" i="1" l="1"/>
  <c r="N1313" i="1" l="1"/>
  <c r="C1316" i="6" s="1"/>
  <c r="J1313" i="1"/>
  <c r="O1313" i="1" l="1"/>
  <c r="Q1313" i="1" l="1"/>
  <c r="S1313" i="1" s="1"/>
  <c r="L1314" i="1"/>
  <c r="R1314" i="1" s="1"/>
  <c r="M1314" i="1" l="1"/>
  <c r="J1314" i="1" l="1"/>
  <c r="N1314" i="1"/>
  <c r="C1317" i="6" s="1"/>
  <c r="O1314" i="1" l="1"/>
  <c r="Q1314" i="1" l="1"/>
  <c r="S1314" i="1" s="1"/>
  <c r="L1315" i="1"/>
  <c r="R1315" i="1" s="1"/>
  <c r="M1315" i="1" l="1"/>
  <c r="N1315" i="1" l="1"/>
  <c r="C1318" i="6" s="1"/>
  <c r="J1315" i="1"/>
  <c r="O1315" i="1" l="1"/>
  <c r="Q1315" i="1" l="1"/>
  <c r="S1315" i="1" s="1"/>
  <c r="L1316" i="1"/>
  <c r="R1316" i="1" s="1"/>
  <c r="M1316" i="1" l="1"/>
  <c r="J1316" i="1" l="1"/>
  <c r="N1316" i="1"/>
  <c r="C1319" i="6" s="1"/>
  <c r="O1316" i="1" l="1"/>
  <c r="Q1316" i="1" l="1"/>
  <c r="S1316" i="1" s="1"/>
  <c r="L1317" i="1"/>
  <c r="R1317" i="1" s="1"/>
  <c r="M1317" i="1" l="1"/>
  <c r="J1317" i="1" l="1"/>
  <c r="N1317" i="1"/>
  <c r="C1320" i="6" s="1"/>
  <c r="O1317" i="1" l="1"/>
  <c r="Q1317" i="1" l="1"/>
  <c r="S1317" i="1" s="1"/>
  <c r="L1318" i="1"/>
  <c r="R1318" i="1" s="1"/>
  <c r="M1318" i="1" l="1"/>
  <c r="N1318" i="1" l="1"/>
  <c r="C1321" i="6" s="1"/>
  <c r="J1318" i="1"/>
  <c r="O1318" i="1" l="1"/>
  <c r="Q1318" i="1" l="1"/>
  <c r="S1318" i="1" s="1"/>
  <c r="L1319" i="1"/>
  <c r="R1319" i="1" s="1"/>
  <c r="M1319" i="1" l="1"/>
  <c r="N1319" i="1" l="1"/>
  <c r="C1322" i="6" s="1"/>
  <c r="J1319" i="1"/>
  <c r="O1319" i="1" l="1"/>
  <c r="Q1319" i="1" l="1"/>
  <c r="S1319" i="1" s="1"/>
  <c r="L1320" i="1"/>
  <c r="R1320" i="1" s="1"/>
  <c r="M1320" i="1" l="1"/>
  <c r="J1320" i="1" l="1"/>
  <c r="N1320" i="1"/>
  <c r="C1323" i="6" s="1"/>
  <c r="O1320" i="1" l="1"/>
  <c r="Q1320" i="1" l="1"/>
  <c r="S1320" i="1" s="1"/>
  <c r="L1321" i="1"/>
  <c r="R1321" i="1" s="1"/>
  <c r="M1321" i="1" l="1"/>
  <c r="J1321" i="1" l="1"/>
  <c r="N1321" i="1"/>
  <c r="C1324" i="6" s="1"/>
  <c r="O1321" i="1" l="1"/>
  <c r="Q1321" i="1" l="1"/>
  <c r="S1321" i="1" s="1"/>
  <c r="L1322" i="1"/>
  <c r="R1322" i="1" s="1"/>
  <c r="M1322" i="1" l="1"/>
  <c r="J1322" i="1" l="1"/>
  <c r="N1322" i="1"/>
  <c r="C1325" i="6" s="1"/>
  <c r="O1322" i="1" l="1"/>
  <c r="Q1322" i="1" l="1"/>
  <c r="S1322" i="1" s="1"/>
  <c r="L1323" i="1"/>
  <c r="R1323" i="1" s="1"/>
  <c r="M1323" i="1" l="1"/>
  <c r="N1323" i="1" l="1"/>
  <c r="C1326" i="6" s="1"/>
  <c r="J1323" i="1"/>
  <c r="O1323" i="1" l="1"/>
  <c r="Q1323" i="1" l="1"/>
  <c r="S1323" i="1" s="1"/>
  <c r="L1324" i="1"/>
  <c r="R1324" i="1" s="1"/>
  <c r="M1324" i="1" l="1"/>
  <c r="J1324" i="1" l="1"/>
  <c r="N1324" i="1"/>
  <c r="C1327" i="6" s="1"/>
  <c r="O1324" i="1" l="1"/>
  <c r="Q1324" i="1" l="1"/>
  <c r="S1324" i="1" s="1"/>
  <c r="L1325" i="1"/>
  <c r="R1325" i="1" s="1"/>
  <c r="M1325" i="1" l="1"/>
  <c r="N1325" i="1" l="1"/>
  <c r="C1328" i="6" s="1"/>
  <c r="J1325" i="1"/>
  <c r="O1325" i="1" l="1"/>
  <c r="Q1325" i="1" l="1"/>
  <c r="S1325" i="1" s="1"/>
  <c r="L1326" i="1"/>
  <c r="R1326" i="1" s="1"/>
  <c r="M1326" i="1" l="1"/>
  <c r="N1326" i="1" l="1"/>
  <c r="C1329" i="6" s="1"/>
  <c r="J1326" i="1"/>
  <c r="O1326" i="1" l="1"/>
  <c r="Q1326" i="1" l="1"/>
  <c r="S1326" i="1" s="1"/>
  <c r="L1327" i="1"/>
  <c r="R1327" i="1" s="1"/>
  <c r="M1327" i="1" l="1"/>
  <c r="N1327" i="1" l="1"/>
  <c r="C1330" i="6" s="1"/>
  <c r="J1327" i="1"/>
  <c r="O1327" i="1" l="1"/>
  <c r="Q1327" i="1" l="1"/>
  <c r="S1327" i="1" s="1"/>
  <c r="L1328" i="1"/>
  <c r="R1328" i="1" s="1"/>
  <c r="M1328" i="1" l="1"/>
  <c r="J1328" i="1" l="1"/>
  <c r="N1328" i="1"/>
  <c r="C1331" i="6" s="1"/>
  <c r="O1328" i="1" l="1"/>
  <c r="Q1328" i="1" l="1"/>
  <c r="S1328" i="1" s="1"/>
  <c r="L1329" i="1"/>
  <c r="R1329" i="1" s="1"/>
  <c r="M1329" i="1" l="1"/>
  <c r="J1329" i="1" l="1"/>
  <c r="N1329" i="1"/>
  <c r="C1332" i="6" s="1"/>
  <c r="O1329" i="1" l="1"/>
  <c r="Q1329" i="1" l="1"/>
  <c r="S1329" i="1" s="1"/>
  <c r="L1330" i="1"/>
  <c r="R1330" i="1" s="1"/>
  <c r="M1330" i="1" l="1"/>
  <c r="N1330" i="1" l="1"/>
  <c r="C1333" i="6" s="1"/>
  <c r="J1330" i="1"/>
  <c r="O1330" i="1" l="1"/>
  <c r="Q1330" i="1" l="1"/>
  <c r="S1330" i="1" s="1"/>
  <c r="L1331" i="1"/>
  <c r="R1331" i="1" s="1"/>
  <c r="M1331" i="1" l="1"/>
  <c r="J1331" i="1" l="1"/>
  <c r="N1331" i="1"/>
  <c r="C1334" i="6" s="1"/>
  <c r="O1331" i="1" l="1"/>
  <c r="Q1331" i="1" l="1"/>
  <c r="S1331" i="1" s="1"/>
  <c r="L1332" i="1"/>
  <c r="R1332" i="1" s="1"/>
  <c r="M1332" i="1" l="1"/>
  <c r="J1332" i="1" l="1"/>
  <c r="N1332" i="1"/>
  <c r="C1335" i="6" s="1"/>
  <c r="O1332" i="1" l="1"/>
  <c r="Q1332" i="1" l="1"/>
  <c r="S1332" i="1" s="1"/>
  <c r="L1333" i="1"/>
  <c r="R1333" i="1" s="1"/>
  <c r="M1333" i="1" l="1"/>
  <c r="J1333" i="1" l="1"/>
  <c r="N1333" i="1"/>
  <c r="C1336" i="6" s="1"/>
  <c r="O1333" i="1" l="1"/>
  <c r="Q1333" i="1" l="1"/>
  <c r="S1333" i="1" s="1"/>
  <c r="L1334" i="1"/>
  <c r="R1334" i="1" s="1"/>
  <c r="M1334" i="1" l="1"/>
  <c r="N1334" i="1" l="1"/>
  <c r="C1337" i="6" s="1"/>
  <c r="J1334" i="1"/>
  <c r="O1334" i="1" l="1"/>
  <c r="Q1334" i="1" l="1"/>
  <c r="S1334" i="1" s="1"/>
  <c r="L1335" i="1"/>
  <c r="R1335" i="1" s="1"/>
  <c r="M1335" i="1" l="1"/>
  <c r="N1335" i="1" l="1"/>
  <c r="C1338" i="6" s="1"/>
  <c r="J1335" i="1"/>
  <c r="O1335" i="1" l="1"/>
  <c r="Q1335" i="1" l="1"/>
  <c r="S1335" i="1" s="1"/>
  <c r="L1336" i="1"/>
  <c r="R1336" i="1" s="1"/>
  <c r="M1336" i="1" l="1"/>
  <c r="N1336" i="1" l="1"/>
  <c r="C1339" i="6" s="1"/>
  <c r="J1336" i="1"/>
  <c r="O1336" i="1" l="1"/>
  <c r="Q1336" i="1" l="1"/>
  <c r="S1336" i="1" s="1"/>
  <c r="L1337" i="1"/>
  <c r="R1337" i="1" s="1"/>
  <c r="M1337" i="1" l="1"/>
  <c r="N1337" i="1" l="1"/>
  <c r="C1340" i="6" s="1"/>
  <c r="J1337" i="1"/>
  <c r="O1337" i="1" l="1"/>
  <c r="Q1337" i="1" l="1"/>
  <c r="S1337" i="1" s="1"/>
  <c r="L1338" i="1"/>
  <c r="R1338" i="1" s="1"/>
  <c r="M1338" i="1" l="1"/>
  <c r="N1338" i="1" l="1"/>
  <c r="C1341" i="6" s="1"/>
  <c r="O1338" i="1" l="1"/>
  <c r="Q1338" i="1" l="1"/>
  <c r="S1338" i="1" s="1"/>
  <c r="L1339" i="1"/>
  <c r="R1339" i="1" s="1"/>
  <c r="M1339" i="1" l="1"/>
  <c r="N1339" i="1" l="1"/>
  <c r="C1342" i="6" s="1"/>
  <c r="O1339" i="1" l="1"/>
  <c r="Q1339" i="1" l="1"/>
  <c r="S1339" i="1" s="1"/>
  <c r="L1340" i="1"/>
  <c r="R1340" i="1" s="1"/>
  <c r="M1340" i="1" l="1"/>
  <c r="N1340" i="1" l="1"/>
  <c r="C1343" i="6" s="1"/>
  <c r="J1340" i="1"/>
  <c r="O1340" i="1" l="1"/>
  <c r="Q1340" i="1" l="1"/>
  <c r="S1340" i="1" s="1"/>
  <c r="L1341" i="1"/>
  <c r="R1341" i="1" s="1"/>
  <c r="M1341" i="1" l="1"/>
  <c r="N1341" i="1" l="1"/>
  <c r="C1344" i="6" s="1"/>
  <c r="O1341" i="1" l="1"/>
  <c r="Q1341" i="1" l="1"/>
  <c r="S1341" i="1" s="1"/>
  <c r="L1342" i="1"/>
  <c r="R1342" i="1" s="1"/>
  <c r="M1342" i="1" l="1"/>
  <c r="N1342" i="1" l="1"/>
  <c r="C1345" i="6" s="1"/>
  <c r="O1342" i="1" l="1"/>
  <c r="Q1342" i="1" l="1"/>
  <c r="S1342" i="1" s="1"/>
  <c r="L1343" i="1"/>
  <c r="R1343" i="1" s="1"/>
  <c r="M1343" i="1" l="1"/>
  <c r="J1343" i="1" l="1"/>
  <c r="N1343" i="1"/>
  <c r="C1346" i="6" s="1"/>
  <c r="O1343" i="1" l="1"/>
  <c r="Q1343" i="1" l="1"/>
  <c r="S1343" i="1" s="1"/>
  <c r="L1344" i="1"/>
  <c r="R1344" i="1" s="1"/>
  <c r="M1344" i="1" l="1"/>
  <c r="J1344" i="1" l="1"/>
  <c r="N1344" i="1"/>
  <c r="C1347" i="6" s="1"/>
  <c r="O1344" i="1" l="1"/>
  <c r="Q1344" i="1" l="1"/>
  <c r="S1344" i="1" s="1"/>
  <c r="L1345" i="1"/>
  <c r="R1345" i="1" s="1"/>
  <c r="M1345" i="1" l="1"/>
  <c r="N1345" i="1" l="1"/>
  <c r="C1348" i="6" s="1"/>
  <c r="J1345" i="1"/>
  <c r="O1345" i="1" l="1"/>
  <c r="Q1345" i="1" l="1"/>
  <c r="S1345" i="1" s="1"/>
  <c r="L1346" i="1"/>
  <c r="R1346" i="1" s="1"/>
  <c r="M1346" i="1" l="1"/>
  <c r="N1346" i="1" l="1"/>
  <c r="C1349" i="6" s="1"/>
  <c r="J1346" i="1"/>
  <c r="O1346" i="1" l="1"/>
  <c r="Q1346" i="1" l="1"/>
  <c r="S1346" i="1" s="1"/>
  <c r="L1347" i="1"/>
  <c r="R1347" i="1" s="1"/>
  <c r="M1347" i="1" l="1"/>
  <c r="J1347" i="1" l="1"/>
  <c r="N1347" i="1"/>
  <c r="C1350" i="6" s="1"/>
  <c r="O1347" i="1" l="1"/>
  <c r="Q1347" i="1" l="1"/>
  <c r="S1347" i="1" s="1"/>
  <c r="L1348" i="1"/>
  <c r="R1348" i="1" s="1"/>
  <c r="M1348" i="1" l="1"/>
  <c r="N1348" i="1" l="1"/>
  <c r="C1351" i="6" s="1"/>
  <c r="J1348" i="1"/>
  <c r="O1348" i="1" l="1"/>
  <c r="Q1348" i="1" l="1"/>
  <c r="S1348" i="1" s="1"/>
  <c r="L1349" i="1"/>
  <c r="R1349" i="1" s="1"/>
  <c r="M1349" i="1" l="1"/>
  <c r="N1349" i="1" l="1"/>
  <c r="C1352" i="6" s="1"/>
  <c r="J1349" i="1"/>
  <c r="O1349" i="1" l="1"/>
  <c r="Q1349" i="1" l="1"/>
  <c r="S1349" i="1" s="1"/>
  <c r="L1350" i="1"/>
  <c r="R1350" i="1" s="1"/>
  <c r="M1350" i="1" l="1"/>
  <c r="N1350" i="1" l="1"/>
  <c r="C1353" i="6" s="1"/>
  <c r="J1350" i="1"/>
  <c r="O1350" i="1" l="1"/>
  <c r="Q1350" i="1" l="1"/>
  <c r="S1350" i="1" s="1"/>
  <c r="L1351" i="1"/>
  <c r="R1351" i="1" s="1"/>
  <c r="M1351" i="1" l="1"/>
  <c r="N1351" i="1" l="1"/>
  <c r="C1354" i="6" s="1"/>
  <c r="J1351" i="1"/>
  <c r="O1351" i="1" l="1"/>
  <c r="Q1351" i="1" l="1"/>
  <c r="S1351" i="1" s="1"/>
  <c r="L1352" i="1"/>
  <c r="R1352" i="1" s="1"/>
  <c r="M1352" i="1" l="1"/>
  <c r="N1352" i="1" l="1"/>
  <c r="C1355" i="6" s="1"/>
  <c r="J1352" i="1"/>
  <c r="O1352" i="1" l="1"/>
  <c r="Q1352" i="1" l="1"/>
  <c r="S1352" i="1" s="1"/>
  <c r="L1353" i="1"/>
  <c r="R1353" i="1" s="1"/>
  <c r="M1353" i="1" l="1"/>
  <c r="N1353" i="1" l="1"/>
  <c r="C1356" i="6" s="1"/>
  <c r="J1353" i="1"/>
  <c r="O1353" i="1" l="1"/>
  <c r="Q1353" i="1" l="1"/>
  <c r="S1353" i="1" s="1"/>
  <c r="L1354" i="1"/>
  <c r="R1354" i="1" s="1"/>
  <c r="M1354" i="1" l="1"/>
  <c r="J1354" i="1" l="1"/>
  <c r="N1354" i="1"/>
  <c r="C1357" i="6" s="1"/>
  <c r="O1354" i="1" l="1"/>
  <c r="Q1354" i="1" l="1"/>
  <c r="S1354" i="1" s="1"/>
  <c r="L1355" i="1"/>
  <c r="R1355" i="1" s="1"/>
  <c r="M1355" i="1" l="1"/>
  <c r="N1355" i="1" l="1"/>
  <c r="C1358" i="6" s="1"/>
  <c r="J1355" i="1"/>
  <c r="O1355" i="1" l="1"/>
  <c r="Q1355" i="1" s="1"/>
  <c r="S1355" i="1" s="1"/>
  <c r="L1356" i="1"/>
  <c r="R1356" i="1" s="1"/>
  <c r="M1356" i="1" l="1"/>
  <c r="N1356" i="1" l="1"/>
  <c r="C1359" i="6" s="1"/>
  <c r="J1356" i="1"/>
  <c r="O1356" i="1" l="1"/>
  <c r="Q1356" i="1" s="1"/>
  <c r="S1356" i="1" l="1"/>
  <c r="L1357" i="1"/>
  <c r="R1357" i="1" l="1"/>
  <c r="M1357" i="1"/>
  <c r="J1357" i="1" l="1"/>
  <c r="N1357" i="1"/>
  <c r="C1360" i="6" s="1"/>
  <c r="O1357" i="1" l="1"/>
  <c r="Q1357" i="1" s="1"/>
  <c r="L1358" i="1" l="1"/>
  <c r="S1357" i="1"/>
  <c r="R1358" i="1" l="1"/>
  <c r="M1358" i="1"/>
  <c r="N1358" i="1" l="1"/>
  <c r="C1361" i="6" s="1"/>
  <c r="J1358" i="1"/>
  <c r="O1358" i="1" l="1"/>
  <c r="Q1358" i="1" s="1"/>
  <c r="L1359" i="1" l="1"/>
  <c r="S1358" i="1"/>
  <c r="R1359" i="1" l="1"/>
  <c r="M1359" i="1"/>
  <c r="N1359" i="1" l="1"/>
  <c r="C1362" i="6" s="1"/>
  <c r="J1359" i="1"/>
  <c r="O1359" i="1" l="1"/>
  <c r="Q1359" i="1" s="1"/>
  <c r="L1360" i="1" l="1"/>
  <c r="S1359" i="1"/>
  <c r="R1360" i="1" l="1"/>
  <c r="M1360" i="1"/>
  <c r="J1360" i="1" l="1"/>
  <c r="N1360" i="1"/>
  <c r="C1363" i="6" s="1"/>
  <c r="O1360" i="1" l="1"/>
  <c r="Q1360" i="1" s="1"/>
  <c r="S1360" i="1" l="1"/>
  <c r="L1361" i="1"/>
  <c r="R1361" i="1" l="1"/>
  <c r="M1361" i="1"/>
  <c r="J1361" i="1" l="1"/>
  <c r="N1361" i="1"/>
  <c r="C1364" i="6" s="1"/>
  <c r="O1361" i="1" l="1"/>
  <c r="Q1361" i="1" s="1"/>
  <c r="S1361" i="1" l="1"/>
  <c r="L1362" i="1"/>
  <c r="R1362" i="1" l="1"/>
  <c r="M1362" i="1"/>
  <c r="N1362" i="1" l="1"/>
  <c r="C1365" i="6" s="1"/>
  <c r="J1362" i="1"/>
  <c r="O1362" i="1" l="1"/>
  <c r="Q1362" i="1" s="1"/>
  <c r="L1363" i="1" l="1"/>
  <c r="S1362" i="1"/>
  <c r="R1363" i="1" l="1"/>
  <c r="M1363" i="1"/>
  <c r="J1363" i="1" l="1"/>
  <c r="N1363" i="1"/>
  <c r="C1366" i="6" s="1"/>
  <c r="O1363" i="1" l="1"/>
  <c r="Q1363" i="1" s="1"/>
  <c r="S1363" i="1" l="1"/>
  <c r="L1364" i="1"/>
  <c r="R1364" i="1" l="1"/>
  <c r="M1364" i="1"/>
  <c r="J1364" i="1" l="1"/>
  <c r="N1364" i="1"/>
  <c r="C1367" i="6" s="1"/>
  <c r="O1364" i="1" l="1"/>
  <c r="Q1364" i="1" s="1"/>
  <c r="L1365" i="1" l="1"/>
  <c r="S1364" i="1"/>
  <c r="R1365" i="1" l="1"/>
  <c r="M1365" i="1"/>
  <c r="N1365" i="1" l="1"/>
  <c r="C1368" i="6" s="1"/>
  <c r="J1365" i="1"/>
  <c r="O1365" i="1" l="1"/>
  <c r="Q1365" i="1" s="1"/>
  <c r="S1365" i="1" l="1"/>
  <c r="L1366" i="1"/>
  <c r="R1366" i="1" l="1"/>
  <c r="M1366" i="1"/>
  <c r="N1366" i="1" l="1"/>
  <c r="C1369" i="6" s="1"/>
  <c r="J1366" i="1"/>
  <c r="O1366" i="1" l="1"/>
  <c r="Q1366" i="1" s="1"/>
  <c r="L1367" i="1" l="1"/>
  <c r="S1366" i="1"/>
  <c r="R1367" i="1" l="1"/>
  <c r="M1367" i="1"/>
  <c r="J1367" i="1" l="1"/>
  <c r="N1367" i="1"/>
  <c r="C1370" i="6" s="1"/>
  <c r="O1367" i="1" l="1"/>
  <c r="Q1367" i="1" s="1"/>
  <c r="L1368" i="1" l="1"/>
  <c r="S1367" i="1"/>
  <c r="R1368" i="1" l="1"/>
  <c r="M1368" i="1"/>
  <c r="N1368" i="1" l="1"/>
  <c r="C1371" i="6" s="1"/>
  <c r="J1368" i="1"/>
  <c r="O1368" i="1" l="1"/>
  <c r="Q1368" i="1" s="1"/>
  <c r="S1368" i="1" l="1"/>
  <c r="L1369" i="1"/>
  <c r="R1369" i="1" l="1"/>
  <c r="M1369" i="1"/>
  <c r="J1369" i="1" l="1"/>
  <c r="N1369" i="1"/>
  <c r="C1372" i="6" s="1"/>
  <c r="O1369" i="1" l="1"/>
  <c r="Q1369" i="1" s="1"/>
  <c r="L1370" i="1" l="1"/>
  <c r="S1369" i="1"/>
  <c r="R1370" i="1" l="1"/>
  <c r="M1370" i="1"/>
  <c r="N1370" i="1" l="1"/>
  <c r="C1373" i="6" s="1"/>
  <c r="J1370" i="1"/>
  <c r="O1370" i="1" l="1"/>
  <c r="Q1370" i="1" s="1"/>
  <c r="L1371" i="1" l="1"/>
  <c r="S1370" i="1"/>
  <c r="R1371" i="1" l="1"/>
  <c r="M1371" i="1"/>
  <c r="N1371" i="1" l="1"/>
  <c r="C1374" i="6" s="1"/>
  <c r="J1371" i="1"/>
  <c r="O1371" i="1" l="1"/>
  <c r="Q1371" i="1" s="1"/>
  <c r="L1372" i="1" l="1"/>
  <c r="S1371" i="1"/>
  <c r="R1372" i="1" l="1"/>
  <c r="M1372" i="1"/>
  <c r="J1372" i="1" l="1"/>
  <c r="N1372" i="1"/>
  <c r="C1375" i="6" s="1"/>
  <c r="O1372" i="1" l="1"/>
  <c r="Q1372" i="1" s="1"/>
  <c r="L1373" i="1" l="1"/>
  <c r="S1372" i="1"/>
  <c r="R1373" i="1" l="1"/>
  <c r="M1373" i="1"/>
  <c r="N1373" i="1" s="1"/>
  <c r="C1376" i="6" s="1"/>
  <c r="O1373" i="1" l="1"/>
  <c r="Q1373" i="1" l="1"/>
  <c r="L1374" i="1" s="1"/>
  <c r="R1374" i="1" s="1"/>
  <c r="M1374" i="1" l="1"/>
  <c r="N1374" i="1" s="1"/>
  <c r="C1377" i="6" s="1"/>
  <c r="S1373" i="1"/>
  <c r="O1374" i="1" l="1"/>
  <c r="Q1374" i="1" l="1"/>
  <c r="S1374" i="1" s="1"/>
  <c r="L1375" i="1"/>
  <c r="R1375" i="1" s="1"/>
  <c r="M1375" i="1" l="1"/>
  <c r="N1375" i="1" l="1"/>
  <c r="C1378" i="6" s="1"/>
  <c r="J1375" i="1"/>
  <c r="O1375" i="1" l="1"/>
  <c r="Q1375" i="1" l="1"/>
  <c r="S1375" i="1" s="1"/>
  <c r="L1376" i="1"/>
  <c r="R1376" i="1" s="1"/>
  <c r="M1376" i="1" l="1"/>
  <c r="N1376" i="1" l="1"/>
  <c r="C1379" i="6" s="1"/>
  <c r="J1376" i="1"/>
  <c r="O1376" i="1" l="1"/>
  <c r="Q1376" i="1" l="1"/>
  <c r="S1376" i="1" s="1"/>
  <c r="L1377" i="1"/>
  <c r="R1377" i="1" s="1"/>
  <c r="M1377" i="1" l="1"/>
  <c r="J1377" i="1" l="1"/>
  <c r="N1377" i="1"/>
  <c r="C1380" i="6" s="1"/>
  <c r="O1377" i="1" l="1"/>
  <c r="Q1377" i="1" l="1"/>
  <c r="S1377" i="1" s="1"/>
  <c r="L1378" i="1"/>
  <c r="R1378" i="1" s="1"/>
  <c r="M1378" i="1" l="1"/>
  <c r="N1378" i="1" l="1"/>
  <c r="C1381" i="6" s="1"/>
  <c r="J1378" i="1"/>
  <c r="O1378" i="1" l="1"/>
  <c r="Q1378" i="1" l="1"/>
  <c r="S1378" i="1" s="1"/>
  <c r="L1379" i="1"/>
  <c r="R1379" i="1" s="1"/>
  <c r="M1379" i="1" l="1"/>
  <c r="N1379" i="1" l="1"/>
  <c r="C1382" i="6" s="1"/>
  <c r="J1379" i="1"/>
  <c r="O1379" i="1" l="1"/>
  <c r="Q1379" i="1" l="1"/>
  <c r="S1379" i="1" s="1"/>
  <c r="L1380" i="1"/>
  <c r="R1380" i="1" s="1"/>
  <c r="M1380" i="1" l="1"/>
  <c r="N1380" i="1" l="1"/>
  <c r="C1383" i="6" s="1"/>
  <c r="J1380" i="1"/>
  <c r="O1380" i="1" l="1"/>
  <c r="Q1380" i="1" l="1"/>
  <c r="S1380" i="1" s="1"/>
  <c r="L1381" i="1"/>
  <c r="R1381" i="1" s="1"/>
  <c r="M1381" i="1" l="1"/>
  <c r="N1381" i="1" l="1"/>
  <c r="C1384" i="6" s="1"/>
  <c r="J1381" i="1"/>
  <c r="O1381" i="1" l="1"/>
  <c r="Q1381" i="1" l="1"/>
  <c r="S1381" i="1" s="1"/>
  <c r="L1382" i="1"/>
  <c r="R1382" i="1" s="1"/>
  <c r="M1382" i="1" l="1"/>
  <c r="N1382" i="1" l="1"/>
  <c r="C1385" i="6" s="1"/>
  <c r="J1382" i="1"/>
  <c r="O1382" i="1" l="1"/>
  <c r="Q1382" i="1" l="1"/>
  <c r="S1382" i="1" s="1"/>
  <c r="L1383" i="1"/>
  <c r="R1383" i="1" s="1"/>
  <c r="M1383" i="1" l="1"/>
  <c r="N1383" i="1" l="1"/>
  <c r="C1386" i="6" s="1"/>
  <c r="O1383" i="1" l="1"/>
  <c r="Q1383" i="1" l="1"/>
  <c r="S1383" i="1" s="1"/>
  <c r="L1384" i="1"/>
  <c r="R1384" i="1" s="1"/>
  <c r="M1384" i="1" l="1"/>
  <c r="N1384" i="1" l="1"/>
  <c r="C1387" i="6" s="1"/>
  <c r="O1384" i="1" l="1"/>
  <c r="Q1384" i="1" l="1"/>
  <c r="S1384" i="1" s="1"/>
  <c r="L1385" i="1"/>
  <c r="R1385" i="1" s="1"/>
  <c r="M1385" i="1" l="1"/>
  <c r="N1385" i="1" l="1"/>
  <c r="C1388" i="6" s="1"/>
  <c r="J1385" i="1"/>
  <c r="O1385" i="1" l="1"/>
  <c r="Q1385" i="1" l="1"/>
  <c r="S1385" i="1" s="1"/>
  <c r="L1386" i="1"/>
  <c r="R1386" i="1" s="1"/>
  <c r="M1386" i="1" l="1"/>
  <c r="N1386" i="1" l="1"/>
  <c r="C1389" i="6" s="1"/>
  <c r="O1386" i="1" l="1"/>
  <c r="Q1386" i="1" l="1"/>
  <c r="S1386" i="1" s="1"/>
  <c r="L1387" i="1"/>
  <c r="R1387" i="1" s="1"/>
  <c r="M1387" i="1" l="1"/>
  <c r="N1387" i="1" l="1"/>
  <c r="C1390" i="6" s="1"/>
  <c r="J1387" i="1"/>
  <c r="O1387" i="1" l="1"/>
  <c r="Q1387" i="1" l="1"/>
  <c r="S1387" i="1" s="1"/>
  <c r="L1388" i="1"/>
  <c r="R1388" i="1" s="1"/>
  <c r="M1388" i="1" l="1"/>
  <c r="N1388" i="1" l="1"/>
  <c r="C1391" i="6" s="1"/>
  <c r="J1388" i="1"/>
  <c r="O1388" i="1" l="1"/>
  <c r="Q1388" i="1" l="1"/>
  <c r="S1388" i="1" s="1"/>
  <c r="L1389" i="1"/>
  <c r="R1389" i="1" s="1"/>
  <c r="M1389" i="1" l="1"/>
  <c r="N1389" i="1" l="1"/>
  <c r="C1392" i="6" s="1"/>
  <c r="J1389" i="1"/>
  <c r="O1389" i="1" l="1"/>
  <c r="Q1389" i="1" l="1"/>
  <c r="S1389" i="1" s="1"/>
  <c r="L1390" i="1"/>
  <c r="R1390" i="1" s="1"/>
  <c r="M1390" i="1" l="1"/>
  <c r="J1390" i="1" l="1"/>
  <c r="N1390" i="1"/>
  <c r="C1393" i="6" s="1"/>
  <c r="O1390" i="1" l="1"/>
  <c r="Q1390" i="1" l="1"/>
  <c r="S1390" i="1" s="1"/>
  <c r="L1391" i="1"/>
  <c r="R1391" i="1" s="1"/>
  <c r="M1391" i="1" l="1"/>
  <c r="J1391" i="1" l="1"/>
  <c r="N1391" i="1"/>
  <c r="C1394" i="6" s="1"/>
  <c r="O1391" i="1" l="1"/>
  <c r="Q1391" i="1" l="1"/>
  <c r="S1391" i="1" s="1"/>
  <c r="L1392" i="1"/>
  <c r="R1392" i="1" s="1"/>
  <c r="M1392" i="1" l="1"/>
  <c r="J1392" i="1" l="1"/>
  <c r="N1392" i="1"/>
  <c r="C1395" i="6" s="1"/>
  <c r="O1392" i="1" l="1"/>
  <c r="Q1392" i="1" l="1"/>
  <c r="S1392" i="1" s="1"/>
  <c r="L1393" i="1"/>
  <c r="R1393" i="1" s="1"/>
  <c r="M1393" i="1" l="1"/>
  <c r="N1393" i="1" l="1"/>
  <c r="C1396" i="6" s="1"/>
  <c r="J1393" i="1"/>
  <c r="O1393" i="1" l="1"/>
  <c r="Q1393" i="1" l="1"/>
  <c r="S1393" i="1" s="1"/>
  <c r="L1394" i="1"/>
  <c r="R1394" i="1" s="1"/>
  <c r="M1394" i="1" l="1"/>
  <c r="J1394" i="1" l="1"/>
  <c r="N1394" i="1"/>
  <c r="C1397" i="6" s="1"/>
  <c r="O1394" i="1" l="1"/>
  <c r="Q1394" i="1" l="1"/>
  <c r="S1394" i="1" s="1"/>
  <c r="L1395" i="1"/>
  <c r="R1395" i="1" s="1"/>
  <c r="M1395" i="1" l="1"/>
  <c r="N1395" i="1" l="1"/>
  <c r="C1398" i="6" s="1"/>
  <c r="J1395" i="1"/>
  <c r="O1395" i="1" l="1"/>
  <c r="Q1395" i="1" l="1"/>
  <c r="S1395" i="1" s="1"/>
  <c r="L1396" i="1"/>
  <c r="R1396" i="1" s="1"/>
  <c r="M1396" i="1" l="1"/>
  <c r="N1396" i="1" l="1"/>
  <c r="C1399" i="6" s="1"/>
  <c r="J1396" i="1"/>
  <c r="O1396" i="1" l="1"/>
  <c r="Q1396" i="1" l="1"/>
  <c r="S1396" i="1" s="1"/>
  <c r="L1397" i="1"/>
  <c r="R1397" i="1" s="1"/>
  <c r="M1397" i="1" l="1"/>
  <c r="N1397" i="1" l="1"/>
  <c r="C1400" i="6" s="1"/>
  <c r="J1397" i="1"/>
  <c r="O1397" i="1" l="1"/>
  <c r="Q1397" i="1" l="1"/>
  <c r="S1397" i="1" s="1"/>
  <c r="L1398" i="1"/>
  <c r="R1398" i="1" s="1"/>
  <c r="M1398" i="1" l="1"/>
  <c r="N1398" i="1" l="1"/>
  <c r="C1401" i="6" s="1"/>
  <c r="J1398" i="1"/>
  <c r="O1398" i="1" l="1"/>
  <c r="Q1398" i="1" l="1"/>
  <c r="S1398" i="1" s="1"/>
  <c r="L1399" i="1"/>
  <c r="R1399" i="1" s="1"/>
  <c r="M1399" i="1" l="1"/>
  <c r="J1399" i="1" l="1"/>
  <c r="N1399" i="1"/>
  <c r="C1402" i="6" s="1"/>
  <c r="O1399" i="1" l="1"/>
  <c r="Q1399" i="1" l="1"/>
  <c r="S1399" i="1" s="1"/>
  <c r="L1400" i="1"/>
  <c r="R1400" i="1" s="1"/>
  <c r="M1400" i="1" l="1"/>
  <c r="N1400" i="1" l="1"/>
  <c r="C1403" i="6" s="1"/>
  <c r="O1400" i="1" l="1"/>
  <c r="Q1400" i="1" l="1"/>
  <c r="S1400" i="1" s="1"/>
  <c r="L1401" i="1"/>
  <c r="R1401" i="1" s="1"/>
  <c r="M1401" i="1" l="1"/>
  <c r="N1401" i="1" l="1"/>
  <c r="C1404" i="6" s="1"/>
  <c r="O1401" i="1" l="1"/>
  <c r="Q1401" i="1" l="1"/>
  <c r="S1401" i="1" s="1"/>
  <c r="L1402" i="1"/>
  <c r="R1402" i="1" s="1"/>
  <c r="M1402" i="1" l="1"/>
  <c r="N1402" i="1" l="1"/>
  <c r="C1405" i="6" s="1"/>
  <c r="O1402" i="1" l="1"/>
  <c r="Q1402" i="1" l="1"/>
  <c r="S1402" i="1" s="1"/>
  <c r="L1403" i="1"/>
  <c r="R1403" i="1" s="1"/>
  <c r="M1403" i="1" l="1"/>
  <c r="N1403" i="1" l="1"/>
  <c r="C1406" i="6" s="1"/>
  <c r="J1403" i="1"/>
  <c r="O1403" i="1" l="1"/>
  <c r="Q1403" i="1" l="1"/>
  <c r="S1403" i="1" s="1"/>
  <c r="L1404" i="1"/>
  <c r="R1404" i="1" s="1"/>
  <c r="M1404" i="1" l="1"/>
  <c r="N1404" i="1" l="1"/>
  <c r="C1407" i="6" s="1"/>
  <c r="O1404" i="1" l="1"/>
  <c r="Q1404" i="1" l="1"/>
  <c r="L1405" i="1" s="1"/>
  <c r="R1405" i="1" s="1"/>
  <c r="M1405" i="1" l="1"/>
  <c r="N1405" i="1" s="1"/>
  <c r="C1408" i="6" s="1"/>
  <c r="S1404" i="1"/>
  <c r="O1405" i="1" l="1"/>
  <c r="Q1405" i="1" l="1"/>
  <c r="L1406" i="1" s="1"/>
  <c r="R1406" i="1" s="1"/>
  <c r="M1406" i="1" l="1"/>
  <c r="N1406" i="1" s="1"/>
  <c r="C1409" i="6" s="1"/>
  <c r="S1405" i="1"/>
  <c r="O1406" i="1" l="1"/>
  <c r="Q1406" i="1" l="1"/>
  <c r="S1406" i="1" s="1"/>
  <c r="L1407" i="1"/>
  <c r="R1407" i="1" s="1"/>
  <c r="M1407" i="1" l="1"/>
  <c r="N1407" i="1" l="1"/>
  <c r="C1410" i="6" s="1"/>
  <c r="O1407" i="1" l="1"/>
  <c r="Q1407" i="1" l="1"/>
  <c r="S1407" i="1" s="1"/>
  <c r="L1408" i="1"/>
  <c r="R1408" i="1" s="1"/>
  <c r="M1408" i="1" l="1"/>
  <c r="N1408" i="1" l="1"/>
  <c r="C1411" i="6" s="1"/>
  <c r="O1408" i="1" l="1"/>
  <c r="Q1408" i="1" l="1"/>
  <c r="S1408" i="1" s="1"/>
  <c r="L1409" i="1"/>
  <c r="R1409" i="1" s="1"/>
  <c r="M1409" i="1" l="1"/>
  <c r="J1409" i="1" l="1"/>
  <c r="N1409" i="1"/>
  <c r="C1412" i="6" s="1"/>
  <c r="O1409" i="1" l="1"/>
  <c r="Q1409" i="1" l="1"/>
  <c r="S1409" i="1" s="1"/>
  <c r="L1410" i="1"/>
  <c r="R1410" i="1" s="1"/>
  <c r="M1410" i="1" l="1"/>
  <c r="N1410" i="1" l="1"/>
  <c r="C1413" i="6" s="1"/>
  <c r="O1410" i="1" l="1"/>
  <c r="Q1410" i="1" l="1"/>
  <c r="S1410" i="1" s="1"/>
  <c r="L1411" i="1"/>
  <c r="R1411" i="1" s="1"/>
  <c r="M1411" i="1" l="1"/>
  <c r="N1411" i="1" l="1"/>
  <c r="C1414" i="6" s="1"/>
  <c r="O1411" i="1" l="1"/>
  <c r="Q1411" i="1" l="1"/>
  <c r="S1411" i="1" s="1"/>
  <c r="L1412" i="1"/>
  <c r="R1412" i="1" s="1"/>
  <c r="M1412" i="1" l="1"/>
  <c r="N1412" i="1" l="1"/>
  <c r="C1415" i="6" s="1"/>
  <c r="J1412" i="1"/>
  <c r="O1412" i="1" l="1"/>
  <c r="Q1412" i="1" l="1"/>
  <c r="S1412" i="1" s="1"/>
  <c r="L1413" i="1"/>
  <c r="R1413" i="1" s="1"/>
  <c r="M1413" i="1" l="1"/>
  <c r="N1413" i="1" l="1"/>
  <c r="C1416" i="6" s="1"/>
  <c r="J1413" i="1"/>
  <c r="O1413" i="1" l="1"/>
  <c r="Q1413" i="1" l="1"/>
  <c r="S1413" i="1" s="1"/>
  <c r="L1414" i="1"/>
  <c r="R1414" i="1" s="1"/>
  <c r="M1414" i="1" l="1"/>
  <c r="N1414" i="1" l="1"/>
  <c r="C1417" i="6" s="1"/>
  <c r="O1414" i="1" l="1"/>
  <c r="Q1414" i="1" l="1"/>
  <c r="S1414" i="1" s="1"/>
  <c r="L1415" i="1"/>
  <c r="R1415" i="1" s="1"/>
  <c r="M1415" i="1" l="1"/>
  <c r="N1415" i="1" l="1"/>
  <c r="C1418" i="6" s="1"/>
  <c r="O1415" i="1" l="1"/>
  <c r="Q1415" i="1" l="1"/>
  <c r="S1415" i="1" s="1"/>
  <c r="L1416" i="1"/>
  <c r="R1416" i="1" s="1"/>
  <c r="M1416" i="1" l="1"/>
  <c r="N1416" i="1" l="1"/>
  <c r="C1419" i="6" s="1"/>
  <c r="J1416" i="1"/>
  <c r="O1416" i="1" l="1"/>
  <c r="Q1416" i="1" l="1"/>
  <c r="S1416" i="1" s="1"/>
  <c r="L1417" i="1"/>
  <c r="R1417" i="1" s="1"/>
  <c r="M1417" i="1" l="1"/>
  <c r="N1417" i="1" l="1"/>
  <c r="C1420" i="6" s="1"/>
  <c r="J1417" i="1"/>
  <c r="O1417" i="1" l="1"/>
  <c r="Q1417" i="1" l="1"/>
  <c r="S1417" i="1" s="1"/>
  <c r="L1418" i="1"/>
  <c r="R1418" i="1" s="1"/>
  <c r="M1418" i="1" l="1"/>
  <c r="J1418" i="1" l="1"/>
  <c r="N1418" i="1"/>
  <c r="C1421" i="6" s="1"/>
  <c r="O1418" i="1" l="1"/>
  <c r="Q1418" i="1" l="1"/>
  <c r="S1418" i="1" s="1"/>
  <c r="L1419" i="1"/>
  <c r="R1419" i="1" s="1"/>
  <c r="M1419" i="1" l="1"/>
  <c r="J1419" i="1" l="1"/>
  <c r="N1419" i="1"/>
  <c r="C1422" i="6" s="1"/>
  <c r="O1419" i="1" l="1"/>
  <c r="Q1419" i="1" l="1"/>
  <c r="S1419" i="1" s="1"/>
  <c r="L1420" i="1"/>
  <c r="R1420" i="1" s="1"/>
  <c r="M1420" i="1" l="1"/>
  <c r="J1420" i="1" l="1"/>
  <c r="N1420" i="1"/>
  <c r="C1423" i="6" s="1"/>
  <c r="O1420" i="1" l="1"/>
  <c r="Q1420" i="1" l="1"/>
  <c r="S1420" i="1" s="1"/>
  <c r="L1421" i="1"/>
  <c r="R1421" i="1" s="1"/>
  <c r="M1421" i="1" l="1"/>
  <c r="J1421" i="1" l="1"/>
  <c r="N1421" i="1"/>
  <c r="C1424" i="6" s="1"/>
  <c r="O1421" i="1" l="1"/>
  <c r="Q1421" i="1" l="1"/>
  <c r="S1421" i="1" s="1"/>
  <c r="L1422" i="1"/>
  <c r="R1422" i="1" s="1"/>
  <c r="M1422" i="1" l="1"/>
  <c r="J1422" i="1" l="1"/>
  <c r="N1422" i="1"/>
  <c r="C1425" i="6" s="1"/>
  <c r="O1422" i="1" l="1"/>
  <c r="Q1422" i="1" l="1"/>
  <c r="S1422" i="1" s="1"/>
  <c r="L1423" i="1"/>
  <c r="R1423" i="1" s="1"/>
  <c r="M1423" i="1" l="1"/>
  <c r="N1423" i="1" l="1"/>
  <c r="C1426" i="6" s="1"/>
  <c r="J1423" i="1"/>
  <c r="O1423" i="1" l="1"/>
  <c r="Q1423" i="1" l="1"/>
  <c r="S1423" i="1" s="1"/>
  <c r="L1424" i="1"/>
  <c r="R1424" i="1" s="1"/>
  <c r="M1424" i="1" l="1"/>
  <c r="N1424" i="1" l="1"/>
  <c r="C1427" i="6" s="1"/>
  <c r="J1424" i="1"/>
  <c r="O1424" i="1" l="1"/>
  <c r="Q1424" i="1" s="1"/>
  <c r="L1425" i="1"/>
  <c r="R1425" i="1" s="1"/>
  <c r="S1424" i="1"/>
  <c r="M1425" i="1" l="1"/>
  <c r="N1425" i="1" s="1"/>
  <c r="C1428" i="6" s="1"/>
  <c r="J1425" i="1" l="1"/>
  <c r="O1425" i="1"/>
  <c r="Q1425" i="1" l="1"/>
  <c r="S1425" i="1" s="1"/>
  <c r="L1426" i="1"/>
  <c r="R1426" i="1" s="1"/>
  <c r="M1426" i="1" l="1"/>
  <c r="N1426" i="1" l="1"/>
  <c r="C1429" i="6" s="1"/>
  <c r="J1426" i="1"/>
  <c r="O1426" i="1" l="1"/>
  <c r="Q1426" i="1" l="1"/>
  <c r="S1426" i="1" s="1"/>
  <c r="L1427" i="1"/>
  <c r="R1427" i="1" s="1"/>
  <c r="M1427" i="1" l="1"/>
  <c r="N1427" i="1" l="1"/>
  <c r="C1430" i="6" s="1"/>
  <c r="J1427" i="1"/>
  <c r="O1427" i="1" l="1"/>
  <c r="Q1427" i="1" l="1"/>
  <c r="S1427" i="1" s="1"/>
  <c r="L1428" i="1"/>
  <c r="R1428" i="1" s="1"/>
  <c r="M1428" i="1" l="1"/>
  <c r="J1428" i="1" l="1"/>
  <c r="N1428" i="1"/>
  <c r="C1431" i="6" s="1"/>
  <c r="O1428" i="1" l="1"/>
  <c r="Q1428" i="1" l="1"/>
  <c r="S1428" i="1" s="1"/>
  <c r="L1429" i="1"/>
  <c r="R1429" i="1" s="1"/>
  <c r="M1429" i="1" l="1"/>
  <c r="J1429" i="1" l="1"/>
  <c r="N1429" i="1"/>
  <c r="C1432" i="6" s="1"/>
  <c r="O1429" i="1" l="1"/>
  <c r="Q1429" i="1" l="1"/>
  <c r="S1429" i="1" s="1"/>
  <c r="L1430" i="1"/>
  <c r="R1430" i="1" s="1"/>
  <c r="M1430" i="1" l="1"/>
  <c r="N1430" i="1" l="1"/>
  <c r="C1433" i="6" s="1"/>
  <c r="O1430" i="1"/>
  <c r="Q1430" i="1" s="1"/>
  <c r="J1430" i="1"/>
  <c r="L1431" i="1" l="1"/>
  <c r="R1431" i="1" s="1"/>
  <c r="S1430" i="1"/>
  <c r="M1431" i="1" l="1"/>
  <c r="J1431" i="1" s="1"/>
  <c r="N1431" i="1" l="1"/>
  <c r="C1434" i="6" s="1"/>
  <c r="O1431" i="1"/>
  <c r="Q1431" i="1" l="1"/>
  <c r="S1431" i="1" s="1"/>
  <c r="L1432" i="1"/>
  <c r="R1432" i="1" s="1"/>
  <c r="M1432" i="1" l="1"/>
  <c r="N1432" i="1" l="1"/>
  <c r="C1435" i="6" s="1"/>
  <c r="J1432" i="1"/>
  <c r="O1432" i="1" l="1"/>
  <c r="Q1432" i="1" l="1"/>
  <c r="S1432" i="1" s="1"/>
  <c r="L1433" i="1"/>
  <c r="R1433" i="1" s="1"/>
  <c r="M1433" i="1" l="1"/>
  <c r="J1433" i="1" l="1"/>
  <c r="N1433" i="1"/>
  <c r="C1436" i="6" s="1"/>
  <c r="O1433" i="1" l="1"/>
  <c r="Q1433" i="1" l="1"/>
  <c r="S1433" i="1" s="1"/>
  <c r="L1434" i="1"/>
  <c r="R1434" i="1" s="1"/>
  <c r="M1434" i="1" l="1"/>
  <c r="N1434" i="1" l="1"/>
  <c r="C1437" i="6" s="1"/>
  <c r="J1434" i="1"/>
  <c r="O1434" i="1" l="1"/>
  <c r="Q1434" i="1" l="1"/>
  <c r="S1434" i="1" s="1"/>
  <c r="L1435" i="1"/>
  <c r="R1435" i="1" s="1"/>
  <c r="M1435" i="1" l="1"/>
  <c r="N1435" i="1" l="1"/>
  <c r="C1438" i="6" s="1"/>
  <c r="O1435" i="1"/>
  <c r="Q1435" i="1" s="1"/>
  <c r="J1435" i="1"/>
  <c r="L1436" i="1" l="1"/>
  <c r="R1436" i="1" s="1"/>
  <c r="S1435" i="1"/>
  <c r="M1436" i="1" l="1"/>
  <c r="N1436" i="1" s="1"/>
  <c r="C1439" i="6" s="1"/>
  <c r="J1436" i="1" l="1"/>
  <c r="O1436" i="1"/>
  <c r="Q1436" i="1" l="1"/>
  <c r="S1436" i="1" s="1"/>
  <c r="L1437" i="1"/>
  <c r="R1437" i="1" s="1"/>
  <c r="M1437" i="1" l="1"/>
  <c r="J1437" i="1" l="1"/>
  <c r="N1437" i="1"/>
  <c r="C1440" i="6" s="1"/>
  <c r="O1437" i="1" l="1"/>
  <c r="Q1437" i="1" l="1"/>
  <c r="S1437" i="1" s="1"/>
  <c r="L1438" i="1"/>
  <c r="R1438" i="1" s="1"/>
  <c r="M1438" i="1" l="1"/>
  <c r="N1438" i="1" l="1"/>
  <c r="C1441" i="6" s="1"/>
  <c r="J1438" i="1"/>
  <c r="O1438" i="1" l="1"/>
  <c r="Q1438" i="1" l="1"/>
  <c r="S1438" i="1" s="1"/>
  <c r="L1439" i="1"/>
  <c r="R1439" i="1" s="1"/>
  <c r="M1439" i="1" l="1"/>
  <c r="N1439" i="1" l="1"/>
  <c r="C1442" i="6" s="1"/>
  <c r="J1439" i="1"/>
  <c r="O1439" i="1" l="1"/>
  <c r="Q1439" i="1" l="1"/>
  <c r="S1439" i="1" s="1"/>
  <c r="L1440" i="1"/>
  <c r="R1440" i="1" s="1"/>
  <c r="M1440" i="1" l="1"/>
  <c r="N1440" i="1" l="1"/>
  <c r="C1443" i="6" s="1"/>
  <c r="J1440" i="1"/>
  <c r="O1440" i="1" l="1"/>
  <c r="Q1440" i="1" l="1"/>
  <c r="S1440" i="1" s="1"/>
  <c r="L1441" i="1"/>
  <c r="R1441" i="1" s="1"/>
  <c r="M1441" i="1" l="1"/>
  <c r="J1441" i="1" l="1"/>
  <c r="N1441" i="1"/>
  <c r="C1444" i="6" s="1"/>
  <c r="O1441" i="1" l="1"/>
  <c r="Q1441" i="1" l="1"/>
  <c r="S1441" i="1" s="1"/>
  <c r="L1442" i="1"/>
  <c r="R1442" i="1" s="1"/>
  <c r="M1442" i="1" l="1"/>
  <c r="N1442" i="1" l="1"/>
  <c r="C1445" i="6" s="1"/>
  <c r="O1442" i="1" l="1"/>
  <c r="Q1442" i="1" l="1"/>
  <c r="S1442" i="1" s="1"/>
  <c r="L1443" i="1"/>
  <c r="R1443" i="1" s="1"/>
  <c r="M1443" i="1" l="1"/>
  <c r="N1443" i="1" l="1"/>
  <c r="C1446" i="6" s="1"/>
  <c r="O1443" i="1" l="1"/>
  <c r="Q1443" i="1" l="1"/>
  <c r="S1443" i="1" s="1"/>
  <c r="L1444" i="1"/>
  <c r="R1444" i="1" s="1"/>
  <c r="M1444" i="1" l="1"/>
  <c r="J1444" i="1" l="1"/>
  <c r="N1444" i="1"/>
  <c r="C1447" i="6" s="1"/>
  <c r="O1444" i="1" l="1"/>
  <c r="Q1444" i="1" l="1"/>
  <c r="S1444" i="1" s="1"/>
  <c r="L1445" i="1"/>
  <c r="R1445" i="1" s="1"/>
  <c r="M1445" i="1" l="1"/>
  <c r="J1445" i="1" l="1"/>
  <c r="N1445" i="1"/>
  <c r="C1448" i="6" s="1"/>
  <c r="O1445" i="1" l="1"/>
  <c r="Q1445" i="1" l="1"/>
  <c r="S1445" i="1" s="1"/>
  <c r="L1446" i="1"/>
  <c r="R1446" i="1" s="1"/>
  <c r="M1446" i="1" l="1"/>
  <c r="J1446" i="1" l="1"/>
  <c r="N1446" i="1"/>
  <c r="C1449" i="6" s="1"/>
  <c r="O1446" i="1" l="1"/>
  <c r="Q1446" i="1" l="1"/>
  <c r="S1446" i="1" s="1"/>
  <c r="L1447" i="1"/>
  <c r="R1447" i="1" s="1"/>
  <c r="M1447" i="1" l="1"/>
  <c r="N1447" i="1" l="1"/>
  <c r="C1450" i="6" s="1"/>
  <c r="J1447" i="1"/>
  <c r="O1447" i="1" l="1"/>
  <c r="Q1447" i="1" l="1"/>
  <c r="S1447" i="1" s="1"/>
  <c r="L1448" i="1"/>
  <c r="R1448" i="1" s="1"/>
  <c r="M1448" i="1" l="1"/>
  <c r="J1448" i="1" l="1"/>
  <c r="N1448" i="1"/>
  <c r="C1451" i="6" s="1"/>
  <c r="O1448" i="1" l="1"/>
  <c r="Q1448" i="1" l="1"/>
  <c r="S1448" i="1" s="1"/>
  <c r="L1449" i="1"/>
  <c r="R1449" i="1" s="1"/>
  <c r="M1449" i="1" l="1"/>
  <c r="J1449" i="1" l="1"/>
  <c r="N1449" i="1"/>
  <c r="C1452" i="6" s="1"/>
  <c r="O1449" i="1" l="1"/>
  <c r="Q1449" i="1" l="1"/>
  <c r="S1449" i="1" s="1"/>
  <c r="L1450" i="1"/>
  <c r="R1450" i="1" s="1"/>
  <c r="M1450" i="1" l="1"/>
  <c r="N1450" i="1" l="1"/>
  <c r="C1453" i="6" s="1"/>
  <c r="J1450" i="1"/>
  <c r="O1450" i="1" l="1"/>
  <c r="Q1450" i="1" l="1"/>
  <c r="S1450" i="1" s="1"/>
  <c r="L1451" i="1"/>
  <c r="R1451" i="1" s="1"/>
  <c r="M1451" i="1" l="1"/>
  <c r="N1451" i="1" l="1"/>
  <c r="C1454" i="6" s="1"/>
  <c r="J1451" i="1"/>
  <c r="O1451" i="1" l="1"/>
  <c r="Q1451" i="1" l="1"/>
  <c r="S1451" i="1" s="1"/>
  <c r="L1452" i="1"/>
  <c r="R1452" i="1" s="1"/>
  <c r="M1452" i="1" l="1"/>
  <c r="N1452" i="1" l="1"/>
  <c r="C1455" i="6" s="1"/>
  <c r="J1452" i="1"/>
  <c r="O1452" i="1" l="1"/>
  <c r="Q1452" i="1" l="1"/>
  <c r="S1452" i="1" s="1"/>
  <c r="L1453" i="1"/>
  <c r="R1453" i="1" s="1"/>
  <c r="M1453" i="1" l="1"/>
  <c r="J1453" i="1" l="1"/>
  <c r="N1453" i="1"/>
  <c r="C1456" i="6" s="1"/>
  <c r="O1453" i="1" l="1"/>
  <c r="Q1453" i="1" l="1"/>
  <c r="S1453" i="1" s="1"/>
  <c r="L1454" i="1"/>
  <c r="R1454" i="1" s="1"/>
  <c r="M1454" i="1" l="1"/>
  <c r="N1454" i="1" l="1"/>
  <c r="C1457" i="6" s="1"/>
  <c r="O1454" i="1" l="1"/>
  <c r="Q1454" i="1" l="1"/>
  <c r="S1454" i="1" s="1"/>
  <c r="L1455" i="1"/>
  <c r="R1455" i="1" s="1"/>
  <c r="M1455" i="1" l="1"/>
  <c r="J1455" i="1" l="1"/>
  <c r="N1455" i="1"/>
  <c r="C1458" i="6" s="1"/>
  <c r="O1455" i="1" l="1"/>
  <c r="Q1455" i="1" l="1"/>
  <c r="S1455" i="1" s="1"/>
  <c r="L1456" i="1"/>
  <c r="R1456" i="1" s="1"/>
  <c r="M1456" i="1" l="1"/>
  <c r="N1456" i="1" l="1"/>
  <c r="C1459" i="6" s="1"/>
  <c r="O1456" i="1" l="1"/>
  <c r="Q1456" i="1" l="1"/>
  <c r="S1456" i="1" s="1"/>
  <c r="L1457" i="1"/>
  <c r="R1457" i="1" s="1"/>
  <c r="M1457" i="1" l="1"/>
  <c r="N1457" i="1" l="1"/>
  <c r="C1460" i="6" s="1"/>
  <c r="O1457" i="1" l="1"/>
  <c r="Q1457" i="1" l="1"/>
  <c r="S1457" i="1" s="1"/>
  <c r="L1458" i="1"/>
  <c r="R1458" i="1" s="1"/>
  <c r="M1458" i="1" l="1"/>
  <c r="J1458" i="1" l="1"/>
  <c r="N1458" i="1"/>
  <c r="C1461" i="6" s="1"/>
  <c r="O1458" i="1" l="1"/>
  <c r="Q1458" i="1" l="1"/>
  <c r="S1458" i="1" s="1"/>
  <c r="L1459" i="1"/>
  <c r="R1459" i="1" s="1"/>
  <c r="M1459" i="1" l="1"/>
  <c r="N1459" i="1" l="1"/>
  <c r="C1462" i="6" s="1"/>
  <c r="J1459" i="1"/>
  <c r="O1459" i="1" l="1"/>
  <c r="Q1459" i="1" l="1"/>
  <c r="S1459" i="1" s="1"/>
  <c r="L1460" i="1"/>
  <c r="R1460" i="1" s="1"/>
  <c r="M1460" i="1" l="1"/>
  <c r="N1460" i="1" l="1"/>
  <c r="C1463" i="6" s="1"/>
  <c r="J1460" i="1"/>
  <c r="O1460" i="1" l="1"/>
  <c r="Q1460" i="1" l="1"/>
  <c r="S1460" i="1" s="1"/>
  <c r="L1461" i="1"/>
  <c r="R1461" i="1" s="1"/>
  <c r="M1461" i="1" l="1"/>
  <c r="N1461" i="1" l="1"/>
  <c r="C1464" i="6" s="1"/>
  <c r="O1461" i="1" l="1"/>
  <c r="Q1461" i="1" l="1"/>
  <c r="S1461" i="1" s="1"/>
  <c r="L1462" i="1"/>
  <c r="R1462" i="1" s="1"/>
  <c r="M1462" i="1" l="1"/>
  <c r="N1462" i="1" l="1"/>
  <c r="C1465" i="6" s="1"/>
  <c r="O1462" i="1" l="1"/>
  <c r="Q1462" i="1" l="1"/>
  <c r="S1462" i="1" s="1"/>
  <c r="L1463" i="1"/>
  <c r="R1463" i="1" s="1"/>
  <c r="M1463" i="1" l="1"/>
  <c r="J1463" i="1" l="1"/>
  <c r="N1463" i="1"/>
  <c r="C1466" i="6" s="1"/>
  <c r="O1463" i="1" l="1"/>
  <c r="Q1463" i="1" l="1"/>
  <c r="S1463" i="1" s="1"/>
  <c r="L1464" i="1"/>
  <c r="R1464" i="1" s="1"/>
  <c r="M1464" i="1" l="1"/>
  <c r="N1464" i="1" l="1"/>
  <c r="C1467" i="6" s="1"/>
  <c r="O1464" i="1" l="1"/>
  <c r="Q1464" i="1" l="1"/>
  <c r="S1464" i="1" s="1"/>
  <c r="L1465" i="1"/>
  <c r="R1465" i="1" s="1"/>
  <c r="M1465" i="1" l="1"/>
  <c r="N1465" i="1" l="1"/>
  <c r="C1468" i="6" s="1"/>
  <c r="J1465" i="1"/>
  <c r="O1465" i="1" l="1"/>
  <c r="Q1465" i="1" l="1"/>
  <c r="S1465" i="1" s="1"/>
  <c r="L1466" i="1"/>
  <c r="R1466" i="1" s="1"/>
  <c r="M1466" i="1" l="1"/>
  <c r="N1466" i="1" l="1"/>
  <c r="C1469" i="6" s="1"/>
  <c r="O1466" i="1" l="1"/>
  <c r="Q1466" i="1" l="1"/>
  <c r="S1466" i="1" s="1"/>
  <c r="L1467" i="1"/>
  <c r="R1467" i="1" s="1"/>
  <c r="M1467" i="1" l="1"/>
  <c r="N1467" i="1" l="1"/>
  <c r="C1470" i="6" s="1"/>
  <c r="O1467" i="1" l="1"/>
  <c r="Q1467" i="1" l="1"/>
  <c r="S1467" i="1" s="1"/>
  <c r="L1468" i="1"/>
  <c r="R1468" i="1" s="1"/>
  <c r="M1468" i="1" l="1"/>
  <c r="J1468" i="1" l="1"/>
  <c r="N1468" i="1"/>
  <c r="C1471" i="6" s="1"/>
  <c r="O1468" i="1" l="1"/>
  <c r="Q1468" i="1" l="1"/>
  <c r="S1468" i="1" s="1"/>
  <c r="L1469" i="1"/>
  <c r="R1469" i="1" s="1"/>
  <c r="M1469" i="1" l="1"/>
  <c r="N1469" i="1" l="1"/>
  <c r="C1472" i="6" s="1"/>
  <c r="J1469" i="1"/>
  <c r="O1469" i="1" l="1"/>
  <c r="Q1469" i="1" l="1"/>
  <c r="S1469" i="1" s="1"/>
  <c r="L1470" i="1"/>
  <c r="R1470" i="1" s="1"/>
  <c r="M1470" i="1" l="1"/>
  <c r="N1470" i="1" l="1"/>
  <c r="C1473" i="6" s="1"/>
  <c r="J1470" i="1"/>
  <c r="O1470" i="1" l="1"/>
  <c r="Q1470" i="1" l="1"/>
  <c r="S1470" i="1" s="1"/>
  <c r="L1471" i="1"/>
  <c r="R1471" i="1" s="1"/>
  <c r="M1471" i="1" l="1"/>
  <c r="N1471" i="1" l="1"/>
  <c r="C1474" i="6" s="1"/>
  <c r="O1471" i="1" l="1"/>
  <c r="Q1471" i="1" l="1"/>
  <c r="S1471" i="1" s="1"/>
  <c r="L1472" i="1"/>
  <c r="R1472" i="1" s="1"/>
  <c r="M1472" i="1" l="1"/>
  <c r="N1472" i="1" l="1"/>
  <c r="C1475" i="6" s="1"/>
  <c r="J1472" i="1"/>
  <c r="O1472" i="1" l="1"/>
  <c r="Q1472" i="1" l="1"/>
  <c r="S1472" i="1" s="1"/>
  <c r="L1473" i="1"/>
  <c r="R1473" i="1" s="1"/>
  <c r="M1473" i="1" l="1"/>
  <c r="N1473" i="1" l="1"/>
  <c r="C1476" i="6" s="1"/>
  <c r="O1473" i="1" l="1"/>
  <c r="Q1473" i="1" l="1"/>
  <c r="S1473" i="1" s="1"/>
  <c r="L1474" i="1"/>
  <c r="R1474" i="1" s="1"/>
  <c r="M1474" i="1" l="1"/>
  <c r="N1474" i="1" l="1"/>
  <c r="C1477" i="6" s="1"/>
  <c r="O1474" i="1" l="1"/>
  <c r="Q1474" i="1" l="1"/>
  <c r="S1474" i="1" s="1"/>
  <c r="L1475" i="1"/>
  <c r="R1475" i="1" s="1"/>
  <c r="M1475" i="1" l="1"/>
  <c r="N1475" i="1" l="1"/>
  <c r="C1478" i="6" s="1"/>
  <c r="O1475" i="1" l="1"/>
  <c r="Q1475" i="1" l="1"/>
  <c r="S1475" i="1" s="1"/>
  <c r="L1476" i="1"/>
  <c r="R1476" i="1" s="1"/>
  <c r="M1476" i="1" l="1"/>
  <c r="N1476" i="1" l="1"/>
  <c r="C1479" i="6" s="1"/>
  <c r="O1476" i="1" l="1"/>
  <c r="Q1476" i="1" l="1"/>
  <c r="S1476" i="1" s="1"/>
  <c r="L1477" i="1"/>
  <c r="R1477" i="1" s="1"/>
  <c r="M1477" i="1" l="1"/>
  <c r="J1477" i="1" l="1"/>
  <c r="N1477" i="1"/>
  <c r="C1480" i="6" s="1"/>
  <c r="O1477" i="1" l="1"/>
  <c r="Q1477" i="1" l="1"/>
  <c r="S1477" i="1" s="1"/>
  <c r="L1478" i="1"/>
  <c r="R1478" i="1" s="1"/>
  <c r="M1478" i="1" l="1"/>
  <c r="N1478" i="1" l="1"/>
  <c r="C1481" i="6" s="1"/>
  <c r="O1478" i="1" l="1"/>
  <c r="Q1478" i="1" l="1"/>
  <c r="S1478" i="1" s="1"/>
  <c r="L1479" i="1"/>
  <c r="R1479" i="1" s="1"/>
  <c r="M1479" i="1" l="1"/>
  <c r="N1479" i="1" l="1"/>
  <c r="C1482" i="6" s="1"/>
  <c r="O1479" i="1" l="1"/>
  <c r="Q1479" i="1" l="1"/>
  <c r="S1479" i="1" s="1"/>
  <c r="L1480" i="1"/>
  <c r="R1480" i="1" s="1"/>
  <c r="M1480" i="1" l="1"/>
  <c r="J1480" i="1" l="1"/>
  <c r="N1480" i="1"/>
  <c r="C1483" i="6" s="1"/>
  <c r="O1480" i="1" l="1"/>
  <c r="Q1480" i="1" l="1"/>
  <c r="S1480" i="1" s="1"/>
  <c r="L1481" i="1"/>
  <c r="R1481" i="1" s="1"/>
  <c r="M1481" i="1" l="1"/>
  <c r="N1481" i="1" l="1"/>
  <c r="C1484" i="6" s="1"/>
  <c r="J1481" i="1"/>
  <c r="O1481" i="1" l="1"/>
  <c r="Q1481" i="1" l="1"/>
  <c r="S1481" i="1" s="1"/>
  <c r="L1482" i="1"/>
  <c r="R1482" i="1" s="1"/>
  <c r="M1482" i="1" l="1"/>
  <c r="J1482" i="1" l="1"/>
  <c r="N1482" i="1"/>
  <c r="C1485" i="6" s="1"/>
  <c r="O1482" i="1" l="1"/>
  <c r="Q1482" i="1" l="1"/>
  <c r="S1482" i="1" s="1"/>
  <c r="L1483" i="1"/>
  <c r="R1483" i="1" s="1"/>
  <c r="M1483" i="1" l="1"/>
  <c r="N1483" i="1" l="1"/>
  <c r="C1486" i="6" s="1"/>
  <c r="O1483" i="1"/>
  <c r="Q1483" i="1" s="1"/>
  <c r="L1484" i="1" l="1"/>
  <c r="R1484" i="1" s="1"/>
  <c r="S1483" i="1"/>
  <c r="M1484" i="1" l="1"/>
  <c r="N1484" i="1" s="1"/>
  <c r="C1487" i="6" s="1"/>
  <c r="O1484" i="1" l="1"/>
  <c r="Q1484" i="1" l="1"/>
  <c r="S1484" i="1" s="1"/>
  <c r="L1485" i="1"/>
  <c r="R1485" i="1" s="1"/>
  <c r="M1485" i="1" l="1"/>
  <c r="N1485" i="1" l="1"/>
  <c r="C1488" i="6" s="1"/>
  <c r="J1485" i="1"/>
  <c r="O1485" i="1" l="1"/>
  <c r="Q1485" i="1" l="1"/>
  <c r="S1485" i="1" s="1"/>
  <c r="L1486" i="1"/>
  <c r="R1486" i="1" s="1"/>
  <c r="M1486" i="1" l="1"/>
  <c r="N1486" i="1" l="1"/>
  <c r="C1489" i="6" s="1"/>
  <c r="O1486" i="1" l="1"/>
  <c r="Q1486" i="1" l="1"/>
  <c r="S1486" i="1" s="1"/>
  <c r="L1487" i="1"/>
  <c r="R1487" i="1" s="1"/>
  <c r="M1487" i="1" l="1"/>
  <c r="N1487" i="1" l="1"/>
  <c r="C1490" i="6" s="1"/>
  <c r="O1487" i="1" l="1"/>
  <c r="Q1487" i="1" l="1"/>
  <c r="S1487" i="1" s="1"/>
  <c r="L1488" i="1"/>
  <c r="R1488" i="1" s="1"/>
  <c r="M1488" i="1" l="1"/>
  <c r="N1488" i="1" l="1"/>
  <c r="C1491" i="6" s="1"/>
  <c r="O1488" i="1" l="1"/>
  <c r="Q1488" i="1" l="1"/>
  <c r="S1488" i="1" s="1"/>
  <c r="L1489" i="1"/>
  <c r="R1489" i="1" s="1"/>
  <c r="M1489" i="1" l="1"/>
  <c r="J1489" i="1" l="1"/>
  <c r="N1489" i="1"/>
  <c r="C1492" i="6" s="1"/>
  <c r="O1489" i="1" l="1"/>
  <c r="Q1489" i="1" l="1"/>
  <c r="S1489" i="1" s="1"/>
  <c r="L1490" i="1"/>
  <c r="R1490" i="1" s="1"/>
  <c r="M1490" i="1" l="1"/>
  <c r="N1490" i="1" l="1"/>
  <c r="C1493" i="6" s="1"/>
  <c r="O1490" i="1" l="1"/>
  <c r="Q1490" i="1" l="1"/>
  <c r="S1490" i="1" s="1"/>
  <c r="L1491" i="1"/>
  <c r="R1491" i="1" s="1"/>
  <c r="M1491" i="1" l="1"/>
  <c r="N1491" i="1" l="1"/>
  <c r="C1494" i="6" s="1"/>
  <c r="J1491" i="1"/>
  <c r="O1491" i="1" l="1"/>
  <c r="Q1491" i="1" l="1"/>
  <c r="S1491" i="1" s="1"/>
  <c r="L1492" i="1"/>
  <c r="R1492" i="1" s="1"/>
  <c r="M1492" i="1" l="1"/>
  <c r="N1492" i="1" l="1"/>
  <c r="C1495" i="6" s="1"/>
  <c r="O1492" i="1" l="1"/>
  <c r="Q1492" i="1" l="1"/>
  <c r="S1492" i="1" s="1"/>
  <c r="L1493" i="1"/>
  <c r="R1493" i="1" s="1"/>
  <c r="M1493" i="1" l="1"/>
  <c r="N1493" i="1" l="1"/>
  <c r="C1496" i="6" s="1"/>
  <c r="O1493" i="1" l="1"/>
  <c r="Q1493" i="1" l="1"/>
  <c r="S1493" i="1" s="1"/>
  <c r="L1494" i="1"/>
  <c r="R1494" i="1" s="1"/>
  <c r="M1494" i="1" l="1"/>
  <c r="J1494" i="1" l="1"/>
  <c r="N1494" i="1"/>
  <c r="C1497" i="6" s="1"/>
  <c r="O1494" i="1" l="1"/>
  <c r="Q1494" i="1" l="1"/>
  <c r="S1494" i="1" s="1"/>
  <c r="L1495" i="1"/>
  <c r="R1495" i="1" s="1"/>
  <c r="M1495" i="1" l="1"/>
  <c r="N1495" i="1" l="1"/>
  <c r="C1498" i="6" s="1"/>
  <c r="O1495" i="1" l="1"/>
  <c r="Q1495" i="1" l="1"/>
  <c r="S1495" i="1" s="1"/>
  <c r="L1496" i="1"/>
  <c r="R1496" i="1" s="1"/>
  <c r="M1496" i="1" l="1"/>
  <c r="N1496" i="1" l="1"/>
  <c r="C1499" i="6" s="1"/>
  <c r="O1496" i="1" l="1"/>
  <c r="Q1496" i="1" l="1"/>
  <c r="S1496" i="1" s="1"/>
  <c r="L1497" i="1"/>
  <c r="R1497" i="1" s="1"/>
  <c r="M1497" i="1" l="1"/>
  <c r="N1497" i="1" l="1"/>
  <c r="C1500" i="6" s="1"/>
  <c r="J1497" i="1"/>
  <c r="O1497" i="1" l="1"/>
  <c r="Q1497" i="1" l="1"/>
  <c r="S1497" i="1" s="1"/>
  <c r="L1498" i="1"/>
  <c r="R1498" i="1" s="1"/>
  <c r="M1498" i="1" l="1"/>
  <c r="N1498" i="1" l="1"/>
  <c r="C1501" i="6" s="1"/>
  <c r="J1498" i="1"/>
  <c r="O1498" i="1" l="1"/>
  <c r="Q1498" i="1" l="1"/>
  <c r="S1498" i="1" s="1"/>
  <c r="L1499" i="1"/>
  <c r="R1499" i="1" s="1"/>
  <c r="M1499" i="1" l="1"/>
  <c r="N1499" i="1" l="1"/>
  <c r="C1502" i="6" s="1"/>
  <c r="J1499" i="1"/>
  <c r="O1499" i="1" l="1"/>
  <c r="Q1499" i="1" l="1"/>
  <c r="S1499" i="1" s="1"/>
  <c r="L1500" i="1"/>
  <c r="R1500" i="1" s="1"/>
  <c r="M1500" i="1" l="1"/>
  <c r="J1500" i="1" l="1"/>
  <c r="N1500" i="1"/>
  <c r="C1503" i="6" s="1"/>
  <c r="O1500" i="1" l="1"/>
  <c r="Q1500" i="1" l="1"/>
  <c r="S1500" i="1" s="1"/>
  <c r="L1501" i="1"/>
  <c r="R1501" i="1" s="1"/>
  <c r="M1501" i="1" l="1"/>
  <c r="N1501" i="1" l="1"/>
  <c r="C1504" i="6" s="1"/>
  <c r="J1501" i="1"/>
  <c r="O1501" i="1" l="1"/>
  <c r="Q1501" i="1" l="1"/>
  <c r="S1501" i="1" s="1"/>
  <c r="L1502" i="1"/>
  <c r="R1502" i="1" s="1"/>
  <c r="M1502" i="1" l="1"/>
  <c r="N1502" i="1" l="1"/>
  <c r="C1505" i="6" s="1"/>
  <c r="J1502" i="1"/>
  <c r="O1502" i="1" l="1"/>
  <c r="Q1502" i="1" l="1"/>
  <c r="S1502" i="1" s="1"/>
  <c r="L1503" i="1"/>
  <c r="R1503" i="1" s="1"/>
  <c r="M1503" i="1" l="1"/>
  <c r="N1503" i="1" l="1"/>
  <c r="C1506" i="6" s="1"/>
  <c r="O1503" i="1" l="1"/>
  <c r="Q1503" i="1" l="1"/>
  <c r="S1503" i="1" s="1"/>
  <c r="L1504" i="1"/>
  <c r="R1504" i="1" s="1"/>
  <c r="M1504" i="1" l="1"/>
  <c r="N1504" i="1" l="1"/>
  <c r="C1507" i="6" s="1"/>
  <c r="O1504" i="1" l="1"/>
  <c r="Q1504" i="1" l="1"/>
  <c r="S1504" i="1" s="1"/>
  <c r="L1505" i="1"/>
  <c r="R1505" i="1" s="1"/>
  <c r="M1505" i="1" l="1"/>
  <c r="N1505" i="1" l="1"/>
  <c r="C1508" i="6" s="1"/>
  <c r="O1505" i="1" l="1"/>
  <c r="Q1505" i="1" l="1"/>
  <c r="S1505" i="1" s="1"/>
  <c r="L1506" i="1"/>
  <c r="R1506" i="1" s="1"/>
  <c r="M1506" i="1" l="1"/>
  <c r="J1506" i="1" l="1"/>
  <c r="N1506" i="1"/>
  <c r="C1509" i="6" s="1"/>
  <c r="O1506" i="1" l="1"/>
  <c r="Q1506" i="1" l="1"/>
  <c r="S1506" i="1" s="1"/>
  <c r="L1507" i="1"/>
  <c r="R1507" i="1" s="1"/>
  <c r="M1507" i="1" l="1"/>
  <c r="N1507" i="1" l="1"/>
  <c r="C1510" i="6" s="1"/>
  <c r="J1507" i="1"/>
  <c r="O1507" i="1" l="1"/>
  <c r="Q1507" i="1" l="1"/>
  <c r="S1507" i="1" s="1"/>
  <c r="L1508" i="1"/>
  <c r="R1508" i="1" s="1"/>
  <c r="M1508" i="1" l="1"/>
  <c r="N1508" i="1" l="1"/>
  <c r="C1511" i="6" s="1"/>
  <c r="J1508" i="1"/>
  <c r="O1508" i="1" l="1"/>
  <c r="Q1508" i="1" l="1"/>
  <c r="S1508" i="1" s="1"/>
  <c r="L1509" i="1"/>
  <c r="R1509" i="1" s="1"/>
  <c r="M1509" i="1" l="1"/>
  <c r="N1509" i="1" l="1"/>
  <c r="C1512" i="6" s="1"/>
  <c r="J1509" i="1"/>
  <c r="O1509" i="1" l="1"/>
  <c r="Q1509" i="1" l="1"/>
  <c r="S1509" i="1" s="1"/>
  <c r="L1510" i="1"/>
  <c r="R1510" i="1" s="1"/>
  <c r="M1510" i="1" l="1"/>
  <c r="N1510" i="1" l="1"/>
  <c r="C1513" i="6" s="1"/>
  <c r="O1510" i="1" l="1"/>
  <c r="Q1510" i="1" l="1"/>
  <c r="S1510" i="1" s="1"/>
  <c r="L1511" i="1"/>
  <c r="R1511" i="1" s="1"/>
  <c r="M1511" i="1" l="1"/>
  <c r="N1511" i="1" l="1"/>
  <c r="C1514" i="6" s="1"/>
  <c r="J1511" i="1"/>
  <c r="O1511" i="1" l="1"/>
  <c r="Q1511" i="1" l="1"/>
  <c r="S1511" i="1" s="1"/>
  <c r="L1512" i="1"/>
  <c r="R1512" i="1" s="1"/>
  <c r="M1512" i="1" l="1"/>
  <c r="J1512" i="1" l="1"/>
  <c r="N1512" i="1"/>
  <c r="C1515" i="6" s="1"/>
  <c r="O1512" i="1" l="1"/>
  <c r="Q1512" i="1" l="1"/>
  <c r="S1512" i="1" s="1"/>
  <c r="L1513" i="1"/>
  <c r="R1513" i="1" s="1"/>
  <c r="M1513" i="1" l="1"/>
  <c r="N1513" i="1" l="1"/>
  <c r="C1516" i="6" s="1"/>
  <c r="O1513" i="1" l="1"/>
  <c r="Q1513" i="1" l="1"/>
  <c r="S1513" i="1" s="1"/>
  <c r="L1514" i="1"/>
  <c r="R1514" i="1" s="1"/>
  <c r="M1514" i="1" l="1"/>
  <c r="J1514" i="1" l="1"/>
  <c r="N1514" i="1"/>
  <c r="C1517" i="6" s="1"/>
  <c r="O1514" i="1" l="1"/>
  <c r="Q1514" i="1" l="1"/>
  <c r="S1514" i="1" s="1"/>
  <c r="L1515" i="1"/>
  <c r="R1515" i="1" s="1"/>
  <c r="M1515" i="1" l="1"/>
  <c r="J1515" i="1" l="1"/>
  <c r="N1515" i="1"/>
  <c r="C1518" i="6" s="1"/>
  <c r="O1515" i="1" l="1"/>
  <c r="Q1515" i="1" l="1"/>
  <c r="S1515" i="1" s="1"/>
  <c r="L1516" i="1"/>
  <c r="R1516" i="1" s="1"/>
  <c r="M1516" i="1" l="1"/>
  <c r="J1516" i="1" l="1"/>
  <c r="N1516" i="1"/>
  <c r="C1519" i="6" s="1"/>
  <c r="O1516" i="1" l="1"/>
  <c r="Q1516" i="1" l="1"/>
  <c r="S1516" i="1" s="1"/>
  <c r="L1517" i="1"/>
  <c r="R1517" i="1" s="1"/>
  <c r="M1517" i="1" l="1"/>
  <c r="J1517" i="1" l="1"/>
  <c r="N1517" i="1"/>
  <c r="C1520" i="6" s="1"/>
  <c r="O1517" i="1" l="1"/>
  <c r="Q1517" i="1" l="1"/>
  <c r="S1517" i="1" s="1"/>
  <c r="L1518" i="1"/>
  <c r="R1518" i="1" s="1"/>
  <c r="M1518" i="1" l="1"/>
  <c r="N1518" i="1" l="1"/>
  <c r="C1521" i="6" s="1"/>
  <c r="J1518" i="1"/>
  <c r="O1518" i="1" l="1"/>
  <c r="Q1518" i="1" l="1"/>
  <c r="S1518" i="1" s="1"/>
  <c r="L1519" i="1"/>
  <c r="R1519" i="1" s="1"/>
  <c r="M1519" i="1" l="1"/>
  <c r="N1519" i="1" l="1"/>
  <c r="C1522" i="6" s="1"/>
  <c r="J1519" i="1"/>
  <c r="O1519" i="1" l="1"/>
  <c r="Q1519" i="1" l="1"/>
  <c r="S1519" i="1" s="1"/>
  <c r="L1520" i="1"/>
  <c r="R1520" i="1" s="1"/>
  <c r="M1520" i="1" l="1"/>
  <c r="N1520" i="1" l="1"/>
  <c r="C1523" i="6" s="1"/>
  <c r="O1520" i="1"/>
  <c r="Q1520" i="1" s="1"/>
  <c r="J1520" i="1"/>
  <c r="L1521" i="1" l="1"/>
  <c r="R1521" i="1" s="1"/>
  <c r="S1520" i="1"/>
  <c r="M1521" i="1" l="1"/>
  <c r="N1521" i="1" s="1"/>
  <c r="C1524" i="6" s="1"/>
  <c r="J1521" i="1" l="1"/>
  <c r="O1521" i="1"/>
  <c r="Q1521" i="1" l="1"/>
  <c r="S1521" i="1" s="1"/>
  <c r="L1522" i="1"/>
  <c r="R1522" i="1" s="1"/>
  <c r="M1522" i="1" l="1"/>
  <c r="J1522" i="1" l="1"/>
  <c r="N1522" i="1"/>
  <c r="C1525" i="6" s="1"/>
  <c r="O1522" i="1" l="1"/>
  <c r="Q1522" i="1" l="1"/>
  <c r="S1522" i="1" s="1"/>
  <c r="L1523" i="1"/>
  <c r="R1523" i="1" s="1"/>
  <c r="M1523" i="1" l="1"/>
  <c r="J1523" i="1" l="1"/>
  <c r="N1523" i="1"/>
  <c r="C1526" i="6" s="1"/>
  <c r="O1523" i="1" l="1"/>
  <c r="Q1523" i="1" l="1"/>
  <c r="S1523" i="1" s="1"/>
  <c r="L1524" i="1"/>
  <c r="R1524" i="1" s="1"/>
  <c r="M1524" i="1" l="1"/>
  <c r="J1524" i="1" l="1"/>
  <c r="N1524" i="1"/>
  <c r="C1527" i="6" s="1"/>
  <c r="O1524" i="1" l="1"/>
  <c r="Q1524" i="1" l="1"/>
  <c r="S1524" i="1" s="1"/>
  <c r="L1525" i="1"/>
  <c r="R1525" i="1" s="1"/>
  <c r="M1525" i="1" l="1"/>
  <c r="N1525" i="1" l="1"/>
  <c r="C1528" i="6" s="1"/>
  <c r="J1525" i="1"/>
  <c r="O1525" i="1" l="1"/>
  <c r="Q1525" i="1" l="1"/>
  <c r="S1525" i="1" s="1"/>
  <c r="L1526" i="1"/>
  <c r="R1526" i="1" s="1"/>
  <c r="M1526" i="1" l="1"/>
  <c r="N1526" i="1" l="1"/>
  <c r="C1529" i="6" s="1"/>
  <c r="J1526" i="1"/>
  <c r="O1526" i="1" l="1"/>
  <c r="Q1526" i="1" l="1"/>
  <c r="S1526" i="1" s="1"/>
  <c r="L1527" i="1"/>
  <c r="R1527" i="1" s="1"/>
  <c r="M1527" i="1" l="1"/>
  <c r="J1527" i="1" l="1"/>
  <c r="N1527" i="1"/>
  <c r="C1530" i="6" s="1"/>
  <c r="O1527" i="1" l="1"/>
  <c r="Q1527" i="1" l="1"/>
  <c r="S1527" i="1" s="1"/>
  <c r="L1528" i="1"/>
  <c r="R1528" i="1" s="1"/>
  <c r="M1528" i="1" l="1"/>
  <c r="N1528" i="1" l="1"/>
  <c r="C1531" i="6" s="1"/>
  <c r="J1528" i="1"/>
  <c r="O1528" i="1" l="1"/>
  <c r="Q1528" i="1" l="1"/>
  <c r="S1528" i="1" s="1"/>
  <c r="L1529" i="1"/>
  <c r="R1529" i="1" s="1"/>
  <c r="M1529" i="1" l="1"/>
  <c r="N1529" i="1" l="1"/>
  <c r="C1532" i="6" s="1"/>
  <c r="J1529" i="1"/>
  <c r="O1529" i="1" l="1"/>
  <c r="Q1529" i="1" l="1"/>
  <c r="S1529" i="1" s="1"/>
  <c r="L1530" i="1"/>
  <c r="R1530" i="1" s="1"/>
  <c r="M1530" i="1" l="1"/>
  <c r="N1530" i="1" l="1"/>
  <c r="C1533" i="6" s="1"/>
  <c r="J1530" i="1"/>
  <c r="O1530" i="1" l="1"/>
  <c r="Q1530" i="1" l="1"/>
  <c r="S1530" i="1" s="1"/>
  <c r="L1531" i="1"/>
  <c r="R1531" i="1" s="1"/>
  <c r="M1531" i="1" l="1"/>
  <c r="J1531" i="1" l="1"/>
  <c r="N1531" i="1"/>
  <c r="C1534" i="6" s="1"/>
  <c r="O1531" i="1" l="1"/>
  <c r="Q1531" i="1" l="1"/>
  <c r="S1531" i="1" s="1"/>
  <c r="L1532" i="1"/>
  <c r="R1532" i="1" s="1"/>
  <c r="M1532" i="1" l="1"/>
  <c r="N1532" i="1" l="1"/>
  <c r="C1535" i="6" s="1"/>
  <c r="J1532" i="1"/>
  <c r="O1532" i="1" l="1"/>
  <c r="Q1532" i="1" l="1"/>
  <c r="S1532" i="1" s="1"/>
  <c r="L1533" i="1"/>
  <c r="R1533" i="1" s="1"/>
  <c r="M1533" i="1" l="1"/>
  <c r="N1533" i="1" l="1"/>
  <c r="C1536" i="6" s="1"/>
  <c r="J1533" i="1"/>
  <c r="O1533" i="1" l="1"/>
  <c r="Q1533" i="1" l="1"/>
  <c r="S1533" i="1" s="1"/>
  <c r="L1534" i="1"/>
  <c r="R1534" i="1" s="1"/>
  <c r="M1534" i="1" l="1"/>
  <c r="J1534" i="1" l="1"/>
  <c r="N1534" i="1"/>
  <c r="C1537" i="6" s="1"/>
  <c r="O1534" i="1" l="1"/>
  <c r="Q1534" i="1" l="1"/>
  <c r="S1534" i="1" s="1"/>
  <c r="L1535" i="1"/>
  <c r="R1535" i="1" s="1"/>
  <c r="M1535" i="1" l="1"/>
  <c r="N1535" i="1" l="1"/>
  <c r="C1538" i="6" s="1"/>
  <c r="J1535" i="1"/>
  <c r="O1535" i="1" l="1"/>
  <c r="Q1535" i="1" l="1"/>
  <c r="S1535" i="1" s="1"/>
  <c r="L1536" i="1"/>
  <c r="R1536" i="1" s="1"/>
  <c r="M1536" i="1" l="1"/>
  <c r="N1536" i="1" l="1"/>
  <c r="C1539" i="6" s="1"/>
  <c r="O1536" i="1"/>
  <c r="Q1536" i="1" s="1"/>
  <c r="J1536" i="1"/>
  <c r="L1537" i="1" l="1"/>
  <c r="R1537" i="1" s="1"/>
  <c r="S1536" i="1"/>
  <c r="M1537" i="1" l="1"/>
  <c r="N1537" i="1" l="1"/>
  <c r="C1540" i="6" s="1"/>
  <c r="J1537" i="1"/>
  <c r="O1537" i="1" l="1"/>
  <c r="Q1537" i="1" s="1"/>
  <c r="L1538" i="1" l="1"/>
  <c r="S1537" i="1"/>
  <c r="R1538" i="1" l="1"/>
  <c r="M1538" i="1"/>
  <c r="N1538" i="1" l="1"/>
  <c r="C1541" i="6" s="1"/>
  <c r="O1538" i="1"/>
  <c r="J1538" i="1"/>
  <c r="L1539" i="1" l="1"/>
  <c r="R1539" i="1" s="1"/>
  <c r="Q1538" i="1"/>
  <c r="S1538" i="1" s="1"/>
  <c r="M1539" i="1" l="1"/>
  <c r="G29" i="4" s="1"/>
  <c r="J1539" i="1" l="1"/>
  <c r="N1539" i="1"/>
  <c r="C1542" i="6" s="1"/>
  <c r="H29" i="4"/>
  <c r="I29" i="4"/>
  <c r="O1539" i="1"/>
  <c r="Q1539" i="1" l="1"/>
  <c r="S1539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C5" authorId="0" shapeId="0" xr:uid="{A0A41F02-E2AD-44AB-866A-A9231FFE7821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definitely it was vary through times, but taken value may be applicable as now SPY is more expensive but brokerage service  in general is more affordable</t>
        </r>
      </text>
    </comment>
    <comment ref="B10" authorId="0" shapeId="0" xr:uid="{7D0BEAF2-BAC7-4AB7-AC77-50BEDB2260E1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how much will decrease an option premium if SPY price goes below X% below strike</t>
        </r>
      </text>
    </comment>
    <comment ref="C11" authorId="0" shapeId="0" xr:uid="{E3CD922D-AFA7-4FDF-9402-0D0C02FE578E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conservative values, implied volatility factor neglected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B2" authorId="0" shapeId="0" xr:uid="{C9FF095B-BFB8-4E2A-AAD1-50E27F09062F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sourced from finance.yahoo.com</t>
        </r>
      </text>
    </comment>
    <comment ref="D2" authorId="0" shapeId="0" xr:uid="{33A82052-2B7B-4FA0-AA8B-D91B62857F29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week over week SPY close price change</t>
        </r>
      </text>
    </comment>
    <comment ref="G2" authorId="0" shapeId="0" xr:uid="{58BE4C79-A021-434D-B321-DF4518BE41B3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technical column for longest "wheel" calculation</t>
        </r>
      </text>
    </comment>
    <comment ref="E3" authorId="0" shapeId="0" xr:uid="{38AE6CA9-81E2-4692-8F48-0CE1E2FCEC24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TRUE we collected premium of ATM put
FALSE - we shorted OTM covered call</t>
        </r>
      </text>
    </comment>
    <comment ref="F3" authorId="0" shapeId="0" xr:uid="{1AE7547A-90BA-4216-9946-B31216B04B35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technical column for resulting chart</t>
        </r>
      </text>
    </comment>
    <comment ref="M3" authorId="0" shapeId="0" xr:uid="{41F2F868-1FBD-42B9-A733-5C31E3572927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1) IF new high (column E):
TRUE -&gt; option PUT (ATM)
FALSE -&gt; option CALL (OTM)
2) Empty cells mean we must skip a week (no trade) because option premium (profit) is less than broker fee - obvious loss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I4" authorId="0" shapeId="0" xr:uid="{D80BC107-6F1B-44BF-BCFA-685B6B68867D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25% profit withdrawal for taxes</t>
        </r>
      </text>
    </comment>
    <comment ref="O25" authorId="0" shapeId="0" xr:uid="{3C4D654F-DA6E-4E40-9277-B46250960870}">
      <text>
        <r>
          <rPr>
            <b/>
            <sz val="9"/>
            <color indexed="81"/>
            <rFont val="Tahoma"/>
            <charset val="1"/>
          </rPr>
          <t>asus:</t>
        </r>
        <r>
          <rPr>
            <sz val="9"/>
            <color indexed="81"/>
            <rFont val="Tahoma"/>
            <charset val="1"/>
          </rPr>
          <t xml:space="preserve">
not complete 10Y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D35" authorId="0" shapeId="0" xr:uid="{AC60BC29-559F-4D6E-9346-4A5D56184FA9}">
      <text>
        <r>
          <rPr>
            <b/>
            <sz val="9"/>
            <color indexed="81"/>
            <rFont val="Tahoma"/>
            <family val="2"/>
            <charset val="204"/>
          </rPr>
          <t>asus:</t>
        </r>
        <r>
          <rPr>
            <sz val="9"/>
            <color indexed="81"/>
            <rFont val="Tahoma"/>
            <family val="2"/>
            <charset val="204"/>
          </rPr>
          <t xml:space="preserve">
cleaned from outliers</t>
        </r>
      </text>
    </comment>
  </commentList>
</comments>
</file>

<file path=xl/sharedStrings.xml><?xml version="1.0" encoding="utf-8"?>
<sst xmlns="http://schemas.openxmlformats.org/spreadsheetml/2006/main" count="155" uniqueCount="149">
  <si>
    <t>Date</t>
  </si>
  <si>
    <t>W-o-W, %</t>
  </si>
  <si>
    <t>Broker fee per trade, $</t>
  </si>
  <si>
    <t>SPY vs strike distance</t>
  </si>
  <si>
    <t>Premium as % of SPY price</t>
  </si>
  <si>
    <t>Growth, %</t>
  </si>
  <si>
    <t>average</t>
  </si>
  <si>
    <t>longest</t>
  </si>
  <si>
    <t>fastest</t>
  </si>
  <si>
    <t>Total</t>
  </si>
  <si>
    <t>Weekly (avg)</t>
  </si>
  <si>
    <t>Period, weeks</t>
  </si>
  <si>
    <t>Option premium (bid price) to SPY price drop dependancy</t>
  </si>
  <si>
    <t>implied volatility was not applied into the research as it has normal distribution and skew can be neglected</t>
  </si>
  <si>
    <t>SUMMARY:</t>
  </si>
  <si>
    <t>Options "wheel"</t>
  </si>
  <si>
    <t>"Wheel" time, weeks</t>
  </si>
  <si>
    <t>Event ID</t>
  </si>
  <si>
    <t>Checkbox</t>
  </si>
  <si>
    <t>Start deposit, $</t>
  </si>
  <si>
    <t>Portfolio</t>
  </si>
  <si>
    <t>Value, $</t>
  </si>
  <si>
    <t>Cash, $</t>
  </si>
  <si>
    <t>Contracts</t>
  </si>
  <si>
    <t>SPY buy&amp;hold</t>
  </si>
  <si>
    <t>initial analysis was conducted in 2019 Kyiv, Ukraine, refactored with updated quotes history in 2022 Malaga, Spain</t>
  </si>
  <si>
    <t>Start depo, $</t>
  </si>
  <si>
    <t>Resulting story:</t>
  </si>
  <si>
    <t>single</t>
  </si>
  <si>
    <t>wheel time, weeks</t>
  </si>
  <si>
    <t>number of observations</t>
  </si>
  <si>
    <t>Profit withdraw rate, %</t>
  </si>
  <si>
    <t>Withdraw, $</t>
  </si>
  <si>
    <t>wheel time, years</t>
  </si>
  <si>
    <t>On long term time range it is just a matter of time when SPY renews its high, but this time can be up to 7+ years according to backhistory with max dropdown up to -56%:</t>
  </si>
  <si>
    <t>Row Labels</t>
  </si>
  <si>
    <t>&lt;25.01.1993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</si>
  <si>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</si>
  <si>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</si>
  <si>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</si>
  <si>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</si>
  <si>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</si>
  <si>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</si>
  <si>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</si>
  <si>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</si>
  <si>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</si>
  <si>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</si>
  <si>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</si>
  <si>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</si>
  <si>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</si>
  <si>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</si>
  <si>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</si>
  <si>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</si>
  <si>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</si>
  <si>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</si>
  <si>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</si>
  <si>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</si>
  <si>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</si>
  <si>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</si>
  <si>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</si>
  <si>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</si>
  <si>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</si>
  <si>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</si>
  <si>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</si>
  <si>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</si>
  <si>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</si>
  <si>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</si>
  <si>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Sum of Withdraw, $</t>
  </si>
  <si>
    <t>Deposit, $</t>
  </si>
  <si>
    <t>Weekly deposit, % of SPY</t>
  </si>
  <si>
    <t>definitely it was vary through times but taken value may be applicable as now SPY is more expensive but brokerage service  in general is more affordable</t>
  </si>
  <si>
    <t>Basics of wheel options strategy:</t>
  </si>
  <si>
    <t>Previous results do not guarantee future outcomes but in general history is repetitive.</t>
  </si>
  <si>
    <t>Portfolio value (end of year), $</t>
  </si>
  <si>
    <t>Year</t>
  </si>
  <si>
    <t>YoY, %</t>
  </si>
  <si>
    <t>The smalest risk of bancruptcy event has SPY index because it respresent all USA economy and its index compoud is always updating with new good companies/businesses</t>
  </si>
  <si>
    <t>withdrawal for taxes on profits (&gt;0% setting is optional, it can be covered from other source of income)</t>
  </si>
  <si>
    <t>End of 1Y marker</t>
  </si>
  <si>
    <t>1 week (56% of all times)</t>
  </si>
  <si>
    <t>375 weeks (0.4% of all times)</t>
  </si>
  <si>
    <t>"wheel time" (cash in the operation time)</t>
  </si>
  <si>
    <t>approach is very conservative in terms of gains as max weekly profit is limited by 1% while in real market it can be more than 1%</t>
  </si>
  <si>
    <t>But also it has a risk of cash "locking" (when you can not cash out for a long time w/o taking a loss):</t>
  </si>
  <si>
    <t>Portfolio value (25% profit withdraw), $</t>
  </si>
  <si>
    <t>Portfolio value (50% profit withdraw), $</t>
  </si>
  <si>
    <t>Profit withdrawal (reinvestment level) has significant impact on portfolio value growth (snowball effect):</t>
  </si>
  <si>
    <t>we may help to grow our portfolio</t>
  </si>
  <si>
    <t>Idea is to apply this option strategy for weekly options on SPY index on 10 years time range with profit reinvesting</t>
  </si>
  <si>
    <t>1993-2002</t>
  </si>
  <si>
    <t>1994-2003</t>
  </si>
  <si>
    <t>1995-2004</t>
  </si>
  <si>
    <t>1996-2005</t>
  </si>
  <si>
    <t>1997-2006</t>
  </si>
  <si>
    <t>1998-2007</t>
  </si>
  <si>
    <t>1999-2008</t>
  </si>
  <si>
    <t>2000-2009</t>
  </si>
  <si>
    <t>2001-2010</t>
  </si>
  <si>
    <t>2002-2011</t>
  </si>
  <si>
    <t>2003-2012</t>
  </si>
  <si>
    <t>2004-2013</t>
  </si>
  <si>
    <t>2005-2014</t>
  </si>
  <si>
    <t>2006-2015</t>
  </si>
  <si>
    <t>2007-2016</t>
  </si>
  <si>
    <t>2008-2017</t>
  </si>
  <si>
    <t>2009-2018</t>
  </si>
  <si>
    <t>2010-2019</t>
  </si>
  <si>
    <t>2011-2020</t>
  </si>
  <si>
    <t>2012-2021</t>
  </si>
  <si>
    <t>2013-2022</t>
  </si>
  <si>
    <t>average SPY returns</t>
  </si>
  <si>
    <t>Profit benchmark, annual %</t>
  </si>
  <si>
    <t>Contracts, $</t>
  </si>
  <si>
    <t>Strike</t>
  </si>
  <si>
    <t>Option type</t>
  </si>
  <si>
    <t>WHEEL START</t>
  </si>
  <si>
    <t>Close vs Strike</t>
  </si>
  <si>
    <t>Net profit, $</t>
  </si>
  <si>
    <t>Gross profit, $</t>
  </si>
  <si>
    <t>Max portfolio dropdown, %</t>
  </si>
  <si>
    <t>Period</t>
  </si>
  <si>
    <t>Close, $</t>
  </si>
  <si>
    <t>cumulat.</t>
  </si>
  <si>
    <t>SPY weekly prices</t>
  </si>
  <si>
    <t>World inflation, %</t>
  </si>
  <si>
    <t>SPY 10Y growth, %</t>
  </si>
  <si>
    <t>Portfolio value (all reinvested), $</t>
  </si>
  <si>
    <t>Strategy 10Y growth, %</t>
  </si>
  <si>
    <t>Sytrategy 10Y growth, $</t>
  </si>
  <si>
    <t>"Wheel" options (+reinvesting) strategy has better performance than SPY buy&amp;hold:</t>
  </si>
  <si>
    <t>Main risk of this strategy is that underlying asset will never recover and go bankrupt - unlikely with SPY.</t>
  </si>
  <si>
    <t>Cumulative profits work as combined percent in deposit, it grows like a rolling snowball, but decades with performance &lt; benchmark are possible:</t>
  </si>
  <si>
    <t>Profits after tax, $</t>
  </si>
  <si>
    <t>Options "wheel" strategy on SPY even with conservative profit modeling is x5 more profitable than buy&amp;hold approach with the same risk level.
Since 1993 there were 3 major market crashes that could "locked" cash up to 375 weeks. And there were 295 weeks in total (19% of all time) w/o any profits.
Any profit withdrawal affects performance dramatically - it is better to pay taxes from other sources of income before reaching investment goals by this strategy.
PROS:
- better profits than buy&amp;hold
- no time consuming (15 minutes per week)
- weekly income
CONS:
- main part of portfolio can be locked for a long time (up to 375 weeks)
- some periods (up to 79 weeks) can be w/o any profits due to SPY dropdown
- it is preferred not to withdrawal profits but reinvest
- profit taxes are recomended to be covered from alternative source of income</t>
  </si>
  <si>
    <t>quotes_analysis, column E+D - they are technical columns for column G, we may get rid of them by applying sophisticated combined formula in column G but it requires additional effor for creating dynamic rolling windows of conditional size, not worth the cost</t>
  </si>
  <si>
    <t>quotes_analysis, column H - vlookup did not want to match % no matter it is TRUE by straight comparison X=Y - fixed by applied the same rounding in settings table</t>
  </si>
  <si>
    <t>Start date</t>
  </si>
  <si>
    <t>initially invested amount, depends on start date, equal of 1 SPY rounded up to 1000 $</t>
  </si>
  <si>
    <t>set a date only from availbale dates in column B, sheet "quotes analysis"</t>
  </si>
  <si>
    <t>Withdrawal rate:</t>
  </si>
  <si>
    <t>End date</t>
  </si>
  <si>
    <t>feature is not ready yet</t>
  </si>
  <si>
    <t>STATIC DATA</t>
  </si>
  <si>
    <t>rank</t>
  </si>
  <si>
    <t>col_4_chart</t>
  </si>
  <si>
    <t>wheels weeks</t>
  </si>
  <si>
    <t>Rank</t>
  </si>
  <si>
    <t>refresh the pivot table here after any changes in the settings to have correct chart here</t>
  </si>
  <si>
    <t>project took ~30 hours (from ideas to improvements through charting and styling)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</si>
</sst>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000%"/>
    <numFmt numFmtId="166" formatCode="0.0"/>
    <numFmt numFmtId="167" formatCode="#;#;0"/>
    <numFmt numFmtId="168" formatCode="0.0000000000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rgb="FF00B050"/>
      <name val="Calibri"/>
      <family val="2"/>
      <scheme val="minor"/>
    </font>
    <font>
      <sz val="20"/>
      <color theme="7"/>
      <name val="Calibri"/>
      <family val="2"/>
      <scheme val="minor"/>
    </font>
    <font>
      <sz val="20"/>
      <color theme="0" tint="-0.499984740745262"/>
      <name val="Calibri"/>
      <family val="2"/>
      <scheme val="minor"/>
    </font>
    <font>
      <i/>
      <sz val="20"/>
      <color rgb="FF00B050"/>
      <name val="Calibri"/>
      <family val="2"/>
      <charset val="204"/>
      <scheme val="minor"/>
    </font>
    <font>
      <i/>
      <sz val="20"/>
      <name val="Calibri"/>
      <family val="2"/>
      <charset val="204"/>
      <scheme val="minor"/>
    </font>
    <font>
      <sz val="15"/>
      <color theme="1"/>
      <name val="Calibri"/>
      <family val="2"/>
      <scheme val="minor"/>
    </font>
    <font>
      <i/>
      <sz val="20"/>
      <color theme="1"/>
      <name val="Calibri"/>
      <family val="2"/>
      <charset val="204"/>
      <scheme val="minor"/>
    </font>
    <font>
      <i/>
      <sz val="20"/>
      <color rgb="FF0070C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i/>
      <sz val="11"/>
      <color rgb="FFC0000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3">
    <xf numFmtId="0" fontId="0" fillId="0" borderId="0" xfId="0"/>
    <xf numFmtId="9" fontId="0" fillId="0" borderId="0" xfId="0" applyNumberFormat="1"/>
    <xf numFmtId="14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right" vertical="center"/>
    </xf>
    <xf numFmtId="0" fontId="3" fillId="0" borderId="1" xfId="0" applyFont="1" applyBorder="1" applyAlignment="1">
      <alignment horizontal="left" vertical="top" wrapText="1"/>
    </xf>
    <xf numFmtId="164" fontId="0" fillId="0" borderId="0" xfId="0" applyNumberFormat="1"/>
    <xf numFmtId="9" fontId="0" fillId="0" borderId="0" xfId="1" applyFont="1"/>
    <xf numFmtId="164" fontId="0" fillId="0" borderId="0" xfId="1" applyNumberFormat="1" applyFont="1"/>
    <xf numFmtId="165" fontId="0" fillId="0" borderId="0" xfId="1" applyNumberFormat="1" applyFont="1"/>
    <xf numFmtId="0" fontId="0" fillId="0" borderId="1" xfId="0" applyBorder="1"/>
    <xf numFmtId="10" fontId="0" fillId="0" borderId="1" xfId="0" applyNumberFormat="1" applyBorder="1"/>
    <xf numFmtId="0" fontId="3" fillId="2" borderId="1" xfId="0" applyFont="1" applyFill="1" applyBorder="1"/>
    <xf numFmtId="10" fontId="0" fillId="0" borderId="1" xfId="1" applyNumberFormat="1" applyFont="1" applyBorder="1"/>
    <xf numFmtId="0" fontId="8" fillId="0" borderId="0" xfId="0" applyFont="1"/>
    <xf numFmtId="0" fontId="9" fillId="0" borderId="1" xfId="0" applyFont="1" applyBorder="1"/>
    <xf numFmtId="3" fontId="8" fillId="0" borderId="1" xfId="0" applyNumberFormat="1" applyFont="1" applyBorder="1" applyAlignment="1">
      <alignment horizontal="center" vertical="center" wrapText="1"/>
    </xf>
    <xf numFmtId="3" fontId="10" fillId="0" borderId="1" xfId="0" applyNumberFormat="1" applyFont="1" applyBorder="1" applyAlignment="1">
      <alignment horizontal="center" vertical="center" wrapText="1"/>
    </xf>
    <xf numFmtId="9" fontId="10" fillId="0" borderId="1" xfId="1" applyNumberFormat="1" applyFont="1" applyBorder="1" applyAlignment="1">
      <alignment horizontal="center" vertical="center" wrapText="1"/>
    </xf>
    <xf numFmtId="3" fontId="11" fillId="0" borderId="1" xfId="0" applyNumberFormat="1" applyFont="1" applyBorder="1" applyAlignment="1">
      <alignment horizontal="center" vertical="center" wrapText="1"/>
    </xf>
    <xf numFmtId="9" fontId="11" fillId="0" borderId="1" xfId="1" applyNumberFormat="1" applyFont="1" applyBorder="1" applyAlignment="1">
      <alignment horizontal="center" vertical="center" wrapText="1"/>
    </xf>
    <xf numFmtId="3" fontId="12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3" fillId="0" borderId="0" xfId="0" applyFont="1"/>
    <xf numFmtId="0" fontId="15" fillId="0" borderId="0" xfId="0" applyFont="1"/>
    <xf numFmtId="0" fontId="16" fillId="0" borderId="0" xfId="0" applyFont="1"/>
    <xf numFmtId="0" fontId="8" fillId="0" borderId="0" xfId="0" quotePrefix="1" applyFont="1"/>
    <xf numFmtId="0" fontId="0" fillId="0" borderId="0" xfId="0" applyAlignment="1">
      <alignment horizontal="left" vertical="top" wrapText="1"/>
    </xf>
    <xf numFmtId="3" fontId="0" fillId="0" borderId="0" xfId="0" applyNumberFormat="1"/>
    <xf numFmtId="3" fontId="0" fillId="0" borderId="1" xfId="0" applyNumberFormat="1" applyBorder="1"/>
    <xf numFmtId="166" fontId="0" fillId="0" borderId="0" xfId="0" applyNumberFormat="1"/>
    <xf numFmtId="1" fontId="0" fillId="0" borderId="0" xfId="0" applyNumberFormat="1"/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4" fontId="0" fillId="0" borderId="0" xfId="0" applyNumberFormat="1"/>
    <xf numFmtId="0" fontId="0" fillId="0" borderId="0" xfId="0" applyAlignment="1">
      <alignment horizontal="right"/>
    </xf>
    <xf numFmtId="0" fontId="3" fillId="0" borderId="0" xfId="0" applyFont="1"/>
    <xf numFmtId="0" fontId="8" fillId="0" borderId="0" xfId="0" applyFont="1" applyAlignment="1">
      <alignment horizontal="left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1" xfId="1" applyNumberFormat="1" applyFont="1" applyBorder="1"/>
    <xf numFmtId="3" fontId="3" fillId="0" borderId="1" xfId="0" applyNumberFormat="1" applyFont="1" applyBorder="1" applyAlignment="1">
      <alignment vertical="top" wrapText="1"/>
    </xf>
    <xf numFmtId="0" fontId="3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left" vertical="top" wrapText="1"/>
    </xf>
    <xf numFmtId="3" fontId="3" fillId="0" borderId="0" xfId="0" applyNumberFormat="1" applyFont="1" applyBorder="1" applyAlignment="1">
      <alignment vertical="top" wrapText="1"/>
    </xf>
    <xf numFmtId="3" fontId="3" fillId="0" borderId="0" xfId="0" applyNumberFormat="1" applyFont="1" applyFill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18" fillId="3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vertical="top" wrapText="1"/>
    </xf>
    <xf numFmtId="168" fontId="8" fillId="0" borderId="0" xfId="0" applyNumberFormat="1" applyFont="1"/>
    <xf numFmtId="0" fontId="17" fillId="0" borderId="0" xfId="0" applyFont="1" applyAlignment="1">
      <alignment horizontal="center" vertical="top" wrapText="1"/>
    </xf>
    <xf numFmtId="0" fontId="8" fillId="0" borderId="0" xfId="0" applyFont="1" applyAlignment="1">
      <alignment vertical="top" wrapText="1"/>
    </xf>
    <xf numFmtId="0" fontId="9" fillId="0" borderId="0" xfId="0" applyFont="1" applyBorder="1"/>
    <xf numFmtId="3" fontId="12" fillId="0" borderId="0" xfId="0" applyNumberFormat="1" applyFont="1" applyBorder="1" applyAlignment="1">
      <alignment horizontal="center" vertical="center" wrapText="1"/>
    </xf>
    <xf numFmtId="3" fontId="10" fillId="0" borderId="0" xfId="0" applyNumberFormat="1" applyFont="1" applyBorder="1" applyAlignment="1">
      <alignment horizontal="center" vertical="center" wrapText="1"/>
    </xf>
    <xf numFmtId="9" fontId="10" fillId="0" borderId="0" xfId="1" applyNumberFormat="1" applyFont="1" applyBorder="1" applyAlignment="1">
      <alignment horizontal="center" vertical="center" wrapText="1"/>
    </xf>
    <xf numFmtId="9" fontId="0" fillId="0" borderId="1" xfId="1" applyNumberFormat="1" applyFont="1" applyBorder="1"/>
    <xf numFmtId="4" fontId="0" fillId="0" borderId="0" xfId="0" applyNumberFormat="1" applyAlignment="1">
      <alignment horizontal="center"/>
    </xf>
    <xf numFmtId="0" fontId="0" fillId="6" borderId="0" xfId="0" applyFill="1"/>
    <xf numFmtId="3" fontId="0" fillId="6" borderId="0" xfId="0" applyNumberFormat="1" applyFill="1"/>
    <xf numFmtId="9" fontId="0" fillId="6" borderId="0" xfId="1" applyFont="1" applyFill="1"/>
    <xf numFmtId="14" fontId="0" fillId="0" borderId="0" xfId="0" applyNumberFormat="1"/>
    <xf numFmtId="0" fontId="19" fillId="0" borderId="0" xfId="0" applyFont="1"/>
    <xf numFmtId="14" fontId="0" fillId="0" borderId="1" xfId="0" applyNumberFormat="1" applyBorder="1"/>
    <xf numFmtId="0" fontId="3" fillId="0" borderId="1" xfId="0" applyFont="1" applyFill="1" applyBorder="1"/>
    <xf numFmtId="0" fontId="1" fillId="0" borderId="0" xfId="0" applyFont="1" applyAlignment="1">
      <alignment horizontal="right"/>
    </xf>
    <xf numFmtId="9" fontId="3" fillId="0" borderId="0" xfId="1" applyFont="1"/>
    <xf numFmtId="0" fontId="20" fillId="0" borderId="0" xfId="0" applyFont="1"/>
    <xf numFmtId="0" fontId="21" fillId="0" borderId="0" xfId="0" applyFont="1"/>
    <xf numFmtId="167" fontId="21" fillId="0" borderId="0" xfId="0" applyNumberFormat="1" applyFont="1" applyAlignment="1"/>
    <xf numFmtId="167" fontId="0" fillId="0" borderId="0" xfId="0" applyNumberFormat="1"/>
    <xf numFmtId="0" fontId="3" fillId="0" borderId="2" xfId="0" applyFont="1" applyBorder="1"/>
    <xf numFmtId="0" fontId="0" fillId="0" borderId="7" xfId="0" applyBorder="1"/>
    <xf numFmtId="0" fontId="0" fillId="0" borderId="3" xfId="0" applyBorder="1"/>
    <xf numFmtId="0" fontId="3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5" borderId="1" xfId="0" applyFont="1" applyFill="1" applyBorder="1" applyAlignment="1">
      <alignment horizontal="center" vertical="top" wrapText="1"/>
    </xf>
    <xf numFmtId="0" fontId="18" fillId="3" borderId="1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16" fillId="0" borderId="0" xfId="0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8" fillId="0" borderId="1" xfId="0" applyFont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7" fillId="0" borderId="0" xfId="0" applyFont="1" applyAlignment="1">
      <alignment horizontal="left" vertical="top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Option</a:t>
            </a:r>
            <a:r>
              <a:rPr lang="en-US" b="1" baseline="0"/>
              <a:t> p</a:t>
            </a:r>
            <a:r>
              <a:rPr lang="en-US" b="1"/>
              <a:t>remium as % of SPY price vs difference</a:t>
            </a:r>
            <a:r>
              <a:rPr lang="en-US" b="1" baseline="0"/>
              <a:t> to strike in %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settings!$C$11</c:f>
              <c:strCache>
                <c:ptCount val="1"/>
                <c:pt idx="0">
                  <c:v>Premium as % of SPY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settings!$B$12:$B$1012</c:f>
              <c:numCache>
                <c:formatCode>0.00%</c:formatCode>
                <c:ptCount val="1001"/>
                <c:pt idx="0">
                  <c:v>0.01</c:v>
                </c:pt>
                <c:pt idx="1">
                  <c:v>8.9999999999999993E-3</c:v>
                </c:pt>
                <c:pt idx="2">
                  <c:v>8.0000000000000002E-3</c:v>
                </c:pt>
                <c:pt idx="3">
                  <c:v>7.0000000000000001E-3</c:v>
                </c:pt>
                <c:pt idx="4">
                  <c:v>6.0000000000000001E-3</c:v>
                </c:pt>
                <c:pt idx="5">
                  <c:v>5.0000000000000001E-3</c:v>
                </c:pt>
                <c:pt idx="6">
                  <c:v>4.0000000000000001E-3</c:v>
                </c:pt>
                <c:pt idx="7">
                  <c:v>3.0000000000000001E-3</c:v>
                </c:pt>
                <c:pt idx="8">
                  <c:v>2E-3</c:v>
                </c:pt>
                <c:pt idx="9">
                  <c:v>1E-3</c:v>
                </c:pt>
                <c:pt idx="10">
                  <c:v>0</c:v>
                </c:pt>
                <c:pt idx="11">
                  <c:v>-1E-3</c:v>
                </c:pt>
                <c:pt idx="12">
                  <c:v>-2E-3</c:v>
                </c:pt>
                <c:pt idx="13">
                  <c:v>-3.0000000000000001E-3</c:v>
                </c:pt>
                <c:pt idx="14">
                  <c:v>-4.0000000000000001E-3</c:v>
                </c:pt>
                <c:pt idx="15">
                  <c:v>-5.0000000000000001E-3</c:v>
                </c:pt>
                <c:pt idx="16">
                  <c:v>-6.0000000000000001E-3</c:v>
                </c:pt>
                <c:pt idx="17">
                  <c:v>-7.0000000000000001E-3</c:v>
                </c:pt>
                <c:pt idx="18">
                  <c:v>-8.0000000000000002E-3</c:v>
                </c:pt>
                <c:pt idx="19">
                  <c:v>-8.9999999999999993E-3</c:v>
                </c:pt>
                <c:pt idx="20">
                  <c:v>-0.01</c:v>
                </c:pt>
                <c:pt idx="21">
                  <c:v>-1.0999999999999999E-2</c:v>
                </c:pt>
                <c:pt idx="22">
                  <c:v>-1.2E-2</c:v>
                </c:pt>
                <c:pt idx="23">
                  <c:v>-1.2999999999999999E-2</c:v>
                </c:pt>
                <c:pt idx="24">
                  <c:v>-1.4E-2</c:v>
                </c:pt>
                <c:pt idx="25">
                  <c:v>-1.4999999999999999E-2</c:v>
                </c:pt>
                <c:pt idx="26">
                  <c:v>-1.6E-2</c:v>
                </c:pt>
                <c:pt idx="27">
                  <c:v>-1.7000000000000001E-2</c:v>
                </c:pt>
                <c:pt idx="28">
                  <c:v>-1.7999999999999999E-2</c:v>
                </c:pt>
                <c:pt idx="29">
                  <c:v>-1.9E-2</c:v>
                </c:pt>
                <c:pt idx="30">
                  <c:v>-0.02</c:v>
                </c:pt>
                <c:pt idx="31">
                  <c:v>-2.1000000000000001E-2</c:v>
                </c:pt>
                <c:pt idx="32">
                  <c:v>-2.1999999999999999E-2</c:v>
                </c:pt>
                <c:pt idx="33">
                  <c:v>-2.3E-2</c:v>
                </c:pt>
                <c:pt idx="34">
                  <c:v>-2.4E-2</c:v>
                </c:pt>
                <c:pt idx="35">
                  <c:v>-2.5000000000000001E-2</c:v>
                </c:pt>
                <c:pt idx="36">
                  <c:v>-2.5999999999999999E-2</c:v>
                </c:pt>
                <c:pt idx="37">
                  <c:v>-2.7E-2</c:v>
                </c:pt>
                <c:pt idx="38">
                  <c:v>-2.8000000000000001E-2</c:v>
                </c:pt>
                <c:pt idx="39">
                  <c:v>-2.9000000000000001E-2</c:v>
                </c:pt>
                <c:pt idx="40">
                  <c:v>-0.03</c:v>
                </c:pt>
                <c:pt idx="41">
                  <c:v>-3.1E-2</c:v>
                </c:pt>
                <c:pt idx="42">
                  <c:v>-3.2000000000000001E-2</c:v>
                </c:pt>
                <c:pt idx="43">
                  <c:v>-3.3000000000000002E-2</c:v>
                </c:pt>
                <c:pt idx="44">
                  <c:v>-3.4000000000000002E-2</c:v>
                </c:pt>
                <c:pt idx="45">
                  <c:v>-3.5000000000000003E-2</c:v>
                </c:pt>
                <c:pt idx="46">
                  <c:v>-3.5999999999999997E-2</c:v>
                </c:pt>
                <c:pt idx="47">
                  <c:v>-3.6999999999999998E-2</c:v>
                </c:pt>
                <c:pt idx="48">
                  <c:v>-3.7999999999999999E-2</c:v>
                </c:pt>
                <c:pt idx="49">
                  <c:v>-3.9E-2</c:v>
                </c:pt>
                <c:pt idx="50">
                  <c:v>-0.04</c:v>
                </c:pt>
                <c:pt idx="51">
                  <c:v>-4.1000000000000002E-2</c:v>
                </c:pt>
                <c:pt idx="52">
                  <c:v>-4.2000000000000003E-2</c:v>
                </c:pt>
                <c:pt idx="53">
                  <c:v>-4.2999999999999997E-2</c:v>
                </c:pt>
                <c:pt idx="54">
                  <c:v>-4.3999999999999997E-2</c:v>
                </c:pt>
                <c:pt idx="55">
                  <c:v>-4.4999999999999998E-2</c:v>
                </c:pt>
                <c:pt idx="56">
                  <c:v>-4.5999999999999999E-2</c:v>
                </c:pt>
                <c:pt idx="57">
                  <c:v>-4.7E-2</c:v>
                </c:pt>
                <c:pt idx="58">
                  <c:v>-4.8000000000000001E-2</c:v>
                </c:pt>
                <c:pt idx="59">
                  <c:v>-4.9000000000000002E-2</c:v>
                </c:pt>
                <c:pt idx="60">
                  <c:v>-0.05</c:v>
                </c:pt>
                <c:pt idx="61">
                  <c:v>-5.0999999999999997E-2</c:v>
                </c:pt>
                <c:pt idx="62">
                  <c:v>-5.1999999999999998E-2</c:v>
                </c:pt>
                <c:pt idx="63">
                  <c:v>-5.2999999999999999E-2</c:v>
                </c:pt>
                <c:pt idx="64">
                  <c:v>-5.3999999999999999E-2</c:v>
                </c:pt>
                <c:pt idx="65">
                  <c:v>-5.5E-2</c:v>
                </c:pt>
                <c:pt idx="66">
                  <c:v>-5.6000000000000001E-2</c:v>
                </c:pt>
                <c:pt idx="67">
                  <c:v>-5.7000000000000002E-2</c:v>
                </c:pt>
                <c:pt idx="68">
                  <c:v>-5.8000000000000003E-2</c:v>
                </c:pt>
                <c:pt idx="69">
                  <c:v>-5.8999999999999997E-2</c:v>
                </c:pt>
                <c:pt idx="70">
                  <c:v>-0.06</c:v>
                </c:pt>
                <c:pt idx="71">
                  <c:v>-6.0999999999999999E-2</c:v>
                </c:pt>
                <c:pt idx="72">
                  <c:v>-6.2E-2</c:v>
                </c:pt>
                <c:pt idx="73">
                  <c:v>-6.3E-2</c:v>
                </c:pt>
                <c:pt idx="74">
                  <c:v>-6.4000000000000001E-2</c:v>
                </c:pt>
                <c:pt idx="75">
                  <c:v>-6.5000000000000002E-2</c:v>
                </c:pt>
                <c:pt idx="76">
                  <c:v>-6.6000000000000003E-2</c:v>
                </c:pt>
                <c:pt idx="77">
                  <c:v>-6.7000000000000004E-2</c:v>
                </c:pt>
                <c:pt idx="78">
                  <c:v>-6.8000000000000005E-2</c:v>
                </c:pt>
                <c:pt idx="79">
                  <c:v>-6.9000000000000006E-2</c:v>
                </c:pt>
                <c:pt idx="80">
                  <c:v>-7.0000000000000007E-2</c:v>
                </c:pt>
                <c:pt idx="81">
                  <c:v>-7.0999999999999994E-2</c:v>
                </c:pt>
                <c:pt idx="82">
                  <c:v>-7.1999999999999995E-2</c:v>
                </c:pt>
                <c:pt idx="83">
                  <c:v>-7.2999999999999995E-2</c:v>
                </c:pt>
                <c:pt idx="84">
                  <c:v>-7.3999999999999996E-2</c:v>
                </c:pt>
                <c:pt idx="85">
                  <c:v>-7.4999999999999997E-2</c:v>
                </c:pt>
                <c:pt idx="86">
                  <c:v>-7.5999999999999998E-2</c:v>
                </c:pt>
                <c:pt idx="87">
                  <c:v>-7.6999999999999999E-2</c:v>
                </c:pt>
                <c:pt idx="88">
                  <c:v>-7.8E-2</c:v>
                </c:pt>
                <c:pt idx="89">
                  <c:v>-7.9000000000000001E-2</c:v>
                </c:pt>
                <c:pt idx="90">
                  <c:v>-0.08</c:v>
                </c:pt>
                <c:pt idx="91">
                  <c:v>-8.1000000000000003E-2</c:v>
                </c:pt>
                <c:pt idx="92">
                  <c:v>-8.2000000000000003E-2</c:v>
                </c:pt>
                <c:pt idx="93">
                  <c:v>-8.3000000000000004E-2</c:v>
                </c:pt>
                <c:pt idx="94">
                  <c:v>-8.4000000000000005E-2</c:v>
                </c:pt>
                <c:pt idx="95">
                  <c:v>-8.5000000000000006E-2</c:v>
                </c:pt>
                <c:pt idx="96">
                  <c:v>-8.5999999999999993E-2</c:v>
                </c:pt>
                <c:pt idx="97">
                  <c:v>-8.6999999999999994E-2</c:v>
                </c:pt>
                <c:pt idx="98">
                  <c:v>-8.7999999999999995E-2</c:v>
                </c:pt>
                <c:pt idx="99">
                  <c:v>-8.8999999999999996E-2</c:v>
                </c:pt>
                <c:pt idx="100">
                  <c:v>-0.09</c:v>
                </c:pt>
                <c:pt idx="101">
                  <c:v>-9.0999999999999998E-2</c:v>
                </c:pt>
                <c:pt idx="102">
                  <c:v>-9.1999999999999998E-2</c:v>
                </c:pt>
                <c:pt idx="103">
                  <c:v>-9.2999999999999999E-2</c:v>
                </c:pt>
                <c:pt idx="104">
                  <c:v>-9.4E-2</c:v>
                </c:pt>
                <c:pt idx="105">
                  <c:v>-9.5000000000000001E-2</c:v>
                </c:pt>
                <c:pt idx="106">
                  <c:v>-9.6000000000000002E-2</c:v>
                </c:pt>
                <c:pt idx="107">
                  <c:v>-9.7000000000000003E-2</c:v>
                </c:pt>
                <c:pt idx="108">
                  <c:v>-9.8000000000000004E-2</c:v>
                </c:pt>
                <c:pt idx="109">
                  <c:v>-9.9000000000000005E-2</c:v>
                </c:pt>
                <c:pt idx="110">
                  <c:v>-0.1</c:v>
                </c:pt>
                <c:pt idx="111">
                  <c:v>-0.10100000000000001</c:v>
                </c:pt>
                <c:pt idx="112">
                  <c:v>-0.10199999999999999</c:v>
                </c:pt>
                <c:pt idx="113">
                  <c:v>-0.10299999999999999</c:v>
                </c:pt>
                <c:pt idx="114">
                  <c:v>-0.104</c:v>
                </c:pt>
                <c:pt idx="115">
                  <c:v>-0.105</c:v>
                </c:pt>
                <c:pt idx="116">
                  <c:v>-0.106</c:v>
                </c:pt>
                <c:pt idx="117">
                  <c:v>-0.107</c:v>
                </c:pt>
                <c:pt idx="118">
                  <c:v>-0.108</c:v>
                </c:pt>
                <c:pt idx="119">
                  <c:v>-0.109</c:v>
                </c:pt>
                <c:pt idx="120">
                  <c:v>-0.11</c:v>
                </c:pt>
                <c:pt idx="121">
                  <c:v>-0.111</c:v>
                </c:pt>
                <c:pt idx="122">
                  <c:v>-0.112</c:v>
                </c:pt>
                <c:pt idx="123">
                  <c:v>-0.113</c:v>
                </c:pt>
                <c:pt idx="124">
                  <c:v>-0.114</c:v>
                </c:pt>
                <c:pt idx="125">
                  <c:v>-0.115</c:v>
                </c:pt>
                <c:pt idx="126">
                  <c:v>-0.11600000000000001</c:v>
                </c:pt>
                <c:pt idx="127">
                  <c:v>-0.11700000000000001</c:v>
                </c:pt>
                <c:pt idx="128">
                  <c:v>-0.11799999999999999</c:v>
                </c:pt>
                <c:pt idx="129">
                  <c:v>-0.11899999999999999</c:v>
                </c:pt>
                <c:pt idx="130">
                  <c:v>-0.12</c:v>
                </c:pt>
                <c:pt idx="131">
                  <c:v>-0.121</c:v>
                </c:pt>
                <c:pt idx="132">
                  <c:v>-0.122</c:v>
                </c:pt>
                <c:pt idx="133">
                  <c:v>-0.123</c:v>
                </c:pt>
                <c:pt idx="134">
                  <c:v>-0.124</c:v>
                </c:pt>
                <c:pt idx="135">
                  <c:v>-0.125</c:v>
                </c:pt>
                <c:pt idx="136">
                  <c:v>-0.126</c:v>
                </c:pt>
                <c:pt idx="137">
                  <c:v>-0.127</c:v>
                </c:pt>
                <c:pt idx="138">
                  <c:v>-0.128</c:v>
                </c:pt>
                <c:pt idx="139">
                  <c:v>-0.129</c:v>
                </c:pt>
                <c:pt idx="140">
                  <c:v>-0.13</c:v>
                </c:pt>
                <c:pt idx="141">
                  <c:v>-0.13100000000000001</c:v>
                </c:pt>
                <c:pt idx="142">
                  <c:v>-0.13200000000000001</c:v>
                </c:pt>
                <c:pt idx="143">
                  <c:v>-0.13300000000000001</c:v>
                </c:pt>
                <c:pt idx="144">
                  <c:v>-0.13400000000000001</c:v>
                </c:pt>
                <c:pt idx="145">
                  <c:v>-0.13500000000000001</c:v>
                </c:pt>
                <c:pt idx="146">
                  <c:v>-0.13600000000000001</c:v>
                </c:pt>
                <c:pt idx="147">
                  <c:v>-0.13700000000000001</c:v>
                </c:pt>
                <c:pt idx="148">
                  <c:v>-0.13800000000000001</c:v>
                </c:pt>
                <c:pt idx="149">
                  <c:v>-0.13900000000000001</c:v>
                </c:pt>
                <c:pt idx="150">
                  <c:v>-0.14000000000000001</c:v>
                </c:pt>
                <c:pt idx="151">
                  <c:v>-0.14099999999999999</c:v>
                </c:pt>
                <c:pt idx="152">
                  <c:v>-0.14199999999999999</c:v>
                </c:pt>
                <c:pt idx="153">
                  <c:v>-0.14299999999999999</c:v>
                </c:pt>
                <c:pt idx="154">
                  <c:v>-0.14399999999999999</c:v>
                </c:pt>
                <c:pt idx="155">
                  <c:v>-0.14499999999999999</c:v>
                </c:pt>
                <c:pt idx="156">
                  <c:v>-0.14599999999999999</c:v>
                </c:pt>
                <c:pt idx="157">
                  <c:v>-0.14699999999999999</c:v>
                </c:pt>
                <c:pt idx="158">
                  <c:v>-0.14799999999999999</c:v>
                </c:pt>
                <c:pt idx="159">
                  <c:v>-0.14899999999999999</c:v>
                </c:pt>
                <c:pt idx="160">
                  <c:v>-0.15</c:v>
                </c:pt>
                <c:pt idx="161">
                  <c:v>-0.151</c:v>
                </c:pt>
                <c:pt idx="162">
                  <c:v>-0.152</c:v>
                </c:pt>
                <c:pt idx="163">
                  <c:v>-0.153</c:v>
                </c:pt>
                <c:pt idx="164">
                  <c:v>-0.154</c:v>
                </c:pt>
                <c:pt idx="165">
                  <c:v>-0.155</c:v>
                </c:pt>
                <c:pt idx="166">
                  <c:v>-0.156</c:v>
                </c:pt>
                <c:pt idx="167">
                  <c:v>-0.157</c:v>
                </c:pt>
                <c:pt idx="168">
                  <c:v>-0.158</c:v>
                </c:pt>
                <c:pt idx="169">
                  <c:v>-0.159</c:v>
                </c:pt>
                <c:pt idx="170">
                  <c:v>-0.16</c:v>
                </c:pt>
                <c:pt idx="171">
                  <c:v>-0.161</c:v>
                </c:pt>
                <c:pt idx="172">
                  <c:v>-0.16200000000000001</c:v>
                </c:pt>
                <c:pt idx="173">
                  <c:v>-0.16300000000000001</c:v>
                </c:pt>
                <c:pt idx="174">
                  <c:v>-0.16400000000000001</c:v>
                </c:pt>
                <c:pt idx="175">
                  <c:v>-0.16500000000000001</c:v>
                </c:pt>
                <c:pt idx="176">
                  <c:v>-0.16600000000000001</c:v>
                </c:pt>
                <c:pt idx="177">
                  <c:v>-0.16700000000000001</c:v>
                </c:pt>
                <c:pt idx="178">
                  <c:v>-0.16800000000000001</c:v>
                </c:pt>
                <c:pt idx="179">
                  <c:v>-0.16900000000000001</c:v>
                </c:pt>
                <c:pt idx="180">
                  <c:v>-0.17</c:v>
                </c:pt>
                <c:pt idx="181">
                  <c:v>-0.17100000000000001</c:v>
                </c:pt>
                <c:pt idx="182">
                  <c:v>-0.17199999999999999</c:v>
                </c:pt>
                <c:pt idx="183">
                  <c:v>-0.17299999999999999</c:v>
                </c:pt>
                <c:pt idx="184">
                  <c:v>-0.17399999999999999</c:v>
                </c:pt>
                <c:pt idx="185">
                  <c:v>-0.17499999999999999</c:v>
                </c:pt>
                <c:pt idx="186">
                  <c:v>-0.17599999999999999</c:v>
                </c:pt>
                <c:pt idx="187">
                  <c:v>-0.17699999999999999</c:v>
                </c:pt>
                <c:pt idx="188">
                  <c:v>-0.17799999999999999</c:v>
                </c:pt>
                <c:pt idx="189">
                  <c:v>-0.17899999999999999</c:v>
                </c:pt>
                <c:pt idx="190">
                  <c:v>-0.18</c:v>
                </c:pt>
                <c:pt idx="191">
                  <c:v>-0.18099999999999999</c:v>
                </c:pt>
                <c:pt idx="192">
                  <c:v>-0.182</c:v>
                </c:pt>
                <c:pt idx="193">
                  <c:v>-0.183</c:v>
                </c:pt>
                <c:pt idx="194">
                  <c:v>-0.184</c:v>
                </c:pt>
                <c:pt idx="195">
                  <c:v>-0.185</c:v>
                </c:pt>
                <c:pt idx="196">
                  <c:v>-0.186</c:v>
                </c:pt>
                <c:pt idx="197">
                  <c:v>-0.187</c:v>
                </c:pt>
                <c:pt idx="198">
                  <c:v>-0.188</c:v>
                </c:pt>
                <c:pt idx="199">
                  <c:v>-0.189</c:v>
                </c:pt>
                <c:pt idx="200">
                  <c:v>-0.19</c:v>
                </c:pt>
                <c:pt idx="201">
                  <c:v>-0.191</c:v>
                </c:pt>
                <c:pt idx="202">
                  <c:v>-0.192</c:v>
                </c:pt>
                <c:pt idx="203">
                  <c:v>-0.193</c:v>
                </c:pt>
                <c:pt idx="204">
                  <c:v>-0.19400000000000001</c:v>
                </c:pt>
                <c:pt idx="205">
                  <c:v>-0.19500000000000001</c:v>
                </c:pt>
                <c:pt idx="206">
                  <c:v>-0.19600000000000001</c:v>
                </c:pt>
                <c:pt idx="207">
                  <c:v>-0.19700000000000001</c:v>
                </c:pt>
                <c:pt idx="208">
                  <c:v>-0.19800000000000001</c:v>
                </c:pt>
                <c:pt idx="209">
                  <c:v>-0.19900000000000001</c:v>
                </c:pt>
                <c:pt idx="210">
                  <c:v>-0.2</c:v>
                </c:pt>
                <c:pt idx="211">
                  <c:v>-0.20100000000000001</c:v>
                </c:pt>
                <c:pt idx="212">
                  <c:v>-0.20200000000000001</c:v>
                </c:pt>
                <c:pt idx="213">
                  <c:v>-0.20300000000000001</c:v>
                </c:pt>
                <c:pt idx="214">
                  <c:v>-0.20399999999999999</c:v>
                </c:pt>
                <c:pt idx="215">
                  <c:v>-0.20499999999999999</c:v>
                </c:pt>
                <c:pt idx="216">
                  <c:v>-0.20599999999999999</c:v>
                </c:pt>
                <c:pt idx="217">
                  <c:v>-0.20699999999999999</c:v>
                </c:pt>
                <c:pt idx="218">
                  <c:v>-0.20799999999999999</c:v>
                </c:pt>
                <c:pt idx="219">
                  <c:v>-0.20899999999999999</c:v>
                </c:pt>
                <c:pt idx="220">
                  <c:v>-0.21</c:v>
                </c:pt>
                <c:pt idx="221">
                  <c:v>-0.21099999999999999</c:v>
                </c:pt>
                <c:pt idx="222">
                  <c:v>-0.21199999999999999</c:v>
                </c:pt>
                <c:pt idx="223">
                  <c:v>-0.21299999999999999</c:v>
                </c:pt>
                <c:pt idx="224">
                  <c:v>-0.214</c:v>
                </c:pt>
                <c:pt idx="225">
                  <c:v>-0.215</c:v>
                </c:pt>
                <c:pt idx="226">
                  <c:v>-0.216</c:v>
                </c:pt>
                <c:pt idx="227">
                  <c:v>-0.217</c:v>
                </c:pt>
                <c:pt idx="228">
                  <c:v>-0.218</c:v>
                </c:pt>
                <c:pt idx="229">
                  <c:v>-0.219</c:v>
                </c:pt>
                <c:pt idx="230">
                  <c:v>-0.22</c:v>
                </c:pt>
                <c:pt idx="231">
                  <c:v>-0.221</c:v>
                </c:pt>
                <c:pt idx="232">
                  <c:v>-0.222</c:v>
                </c:pt>
                <c:pt idx="233">
                  <c:v>-0.223</c:v>
                </c:pt>
                <c:pt idx="234">
                  <c:v>-0.224</c:v>
                </c:pt>
                <c:pt idx="235">
                  <c:v>-0.22500000000000001</c:v>
                </c:pt>
                <c:pt idx="236">
                  <c:v>-0.22600000000000001</c:v>
                </c:pt>
                <c:pt idx="237">
                  <c:v>-0.22700000000000001</c:v>
                </c:pt>
                <c:pt idx="238">
                  <c:v>-0.22800000000000001</c:v>
                </c:pt>
                <c:pt idx="239">
                  <c:v>-0.22900000000000001</c:v>
                </c:pt>
                <c:pt idx="240">
                  <c:v>-0.23</c:v>
                </c:pt>
                <c:pt idx="241">
                  <c:v>-0.23100000000000001</c:v>
                </c:pt>
                <c:pt idx="242">
                  <c:v>-0.23200000000000001</c:v>
                </c:pt>
                <c:pt idx="243">
                  <c:v>-0.23300000000000001</c:v>
                </c:pt>
                <c:pt idx="244">
                  <c:v>-0.23400000000000001</c:v>
                </c:pt>
                <c:pt idx="245">
                  <c:v>-0.23499999999999999</c:v>
                </c:pt>
                <c:pt idx="246">
                  <c:v>-0.23599999999999999</c:v>
                </c:pt>
                <c:pt idx="247">
                  <c:v>-0.23699999999999999</c:v>
                </c:pt>
                <c:pt idx="248">
                  <c:v>-0.23799999999999999</c:v>
                </c:pt>
                <c:pt idx="249">
                  <c:v>-0.23899999999999999</c:v>
                </c:pt>
                <c:pt idx="250">
                  <c:v>-0.24</c:v>
                </c:pt>
                <c:pt idx="251">
                  <c:v>-0.24099999999999999</c:v>
                </c:pt>
                <c:pt idx="252">
                  <c:v>-0.24199999999999999</c:v>
                </c:pt>
                <c:pt idx="253">
                  <c:v>-0.24299999999999999</c:v>
                </c:pt>
                <c:pt idx="254">
                  <c:v>-0.24399999999999999</c:v>
                </c:pt>
                <c:pt idx="255">
                  <c:v>-0.245</c:v>
                </c:pt>
                <c:pt idx="256">
                  <c:v>-0.246</c:v>
                </c:pt>
                <c:pt idx="257">
                  <c:v>-0.247</c:v>
                </c:pt>
                <c:pt idx="258">
                  <c:v>-0.248</c:v>
                </c:pt>
                <c:pt idx="259">
                  <c:v>-0.249</c:v>
                </c:pt>
                <c:pt idx="260">
                  <c:v>-0.25</c:v>
                </c:pt>
                <c:pt idx="261">
                  <c:v>-0.251</c:v>
                </c:pt>
                <c:pt idx="262">
                  <c:v>-0.252</c:v>
                </c:pt>
                <c:pt idx="263">
                  <c:v>-0.253</c:v>
                </c:pt>
                <c:pt idx="264">
                  <c:v>-0.254</c:v>
                </c:pt>
                <c:pt idx="265">
                  <c:v>-0.255</c:v>
                </c:pt>
                <c:pt idx="266">
                  <c:v>-0.25600000000000001</c:v>
                </c:pt>
                <c:pt idx="267">
                  <c:v>-0.25700000000000001</c:v>
                </c:pt>
                <c:pt idx="268">
                  <c:v>-0.25800000000000001</c:v>
                </c:pt>
                <c:pt idx="269">
                  <c:v>-0.25900000000000001</c:v>
                </c:pt>
                <c:pt idx="270">
                  <c:v>-0.26</c:v>
                </c:pt>
                <c:pt idx="271">
                  <c:v>-0.26100000000000001</c:v>
                </c:pt>
                <c:pt idx="272">
                  <c:v>-0.26200000000000001</c:v>
                </c:pt>
                <c:pt idx="273">
                  <c:v>-0.26300000000000001</c:v>
                </c:pt>
                <c:pt idx="274">
                  <c:v>-0.26400000000000001</c:v>
                </c:pt>
                <c:pt idx="275">
                  <c:v>-0.26500000000000001</c:v>
                </c:pt>
                <c:pt idx="276">
                  <c:v>-0.26600000000000001</c:v>
                </c:pt>
                <c:pt idx="277">
                  <c:v>-0.26700000000000002</c:v>
                </c:pt>
                <c:pt idx="278">
                  <c:v>-0.26800000000000002</c:v>
                </c:pt>
                <c:pt idx="279">
                  <c:v>-0.26900000000000002</c:v>
                </c:pt>
                <c:pt idx="280">
                  <c:v>-0.27</c:v>
                </c:pt>
                <c:pt idx="281">
                  <c:v>-0.27100000000000002</c:v>
                </c:pt>
                <c:pt idx="282">
                  <c:v>-0.27200000000000002</c:v>
                </c:pt>
                <c:pt idx="283">
                  <c:v>-0.27300000000000002</c:v>
                </c:pt>
                <c:pt idx="284">
                  <c:v>-0.27400000000000002</c:v>
                </c:pt>
                <c:pt idx="285">
                  <c:v>-0.27500000000000002</c:v>
                </c:pt>
                <c:pt idx="286">
                  <c:v>-0.27600000000000002</c:v>
                </c:pt>
                <c:pt idx="287">
                  <c:v>-0.27700000000000002</c:v>
                </c:pt>
                <c:pt idx="288">
                  <c:v>-0.27800000000000002</c:v>
                </c:pt>
                <c:pt idx="289">
                  <c:v>-0.27900000000000003</c:v>
                </c:pt>
                <c:pt idx="290">
                  <c:v>-0.28000000000000003</c:v>
                </c:pt>
                <c:pt idx="291">
                  <c:v>-0.28100000000000003</c:v>
                </c:pt>
                <c:pt idx="292">
                  <c:v>-0.28199999999999997</c:v>
                </c:pt>
                <c:pt idx="293">
                  <c:v>-0.28299999999999997</c:v>
                </c:pt>
                <c:pt idx="294">
                  <c:v>-0.28399999999999997</c:v>
                </c:pt>
                <c:pt idx="295">
                  <c:v>-0.28499999999999998</c:v>
                </c:pt>
                <c:pt idx="296">
                  <c:v>-0.28599999999999998</c:v>
                </c:pt>
                <c:pt idx="297">
                  <c:v>-0.28699999999999998</c:v>
                </c:pt>
                <c:pt idx="298">
                  <c:v>-0.28799999999999998</c:v>
                </c:pt>
                <c:pt idx="299">
                  <c:v>-0.28899999999999998</c:v>
                </c:pt>
                <c:pt idx="300">
                  <c:v>-0.28999999999999998</c:v>
                </c:pt>
                <c:pt idx="301">
                  <c:v>-0.29099999999999998</c:v>
                </c:pt>
                <c:pt idx="302">
                  <c:v>-0.29199999999999998</c:v>
                </c:pt>
                <c:pt idx="303">
                  <c:v>-0.29299999999999998</c:v>
                </c:pt>
                <c:pt idx="304">
                  <c:v>-0.29399999999999998</c:v>
                </c:pt>
                <c:pt idx="305">
                  <c:v>-0.29499999999999998</c:v>
                </c:pt>
                <c:pt idx="306">
                  <c:v>-0.29599999999999999</c:v>
                </c:pt>
                <c:pt idx="307">
                  <c:v>-0.29699999999999999</c:v>
                </c:pt>
                <c:pt idx="308">
                  <c:v>-0.29799999999999999</c:v>
                </c:pt>
                <c:pt idx="309">
                  <c:v>-0.29899999999999999</c:v>
                </c:pt>
                <c:pt idx="310">
                  <c:v>-0.3</c:v>
                </c:pt>
                <c:pt idx="311">
                  <c:v>-0.30099999999999999</c:v>
                </c:pt>
                <c:pt idx="312">
                  <c:v>-0.30199999999999999</c:v>
                </c:pt>
                <c:pt idx="313">
                  <c:v>-0.30299999999999999</c:v>
                </c:pt>
                <c:pt idx="314">
                  <c:v>-0.30399999999999999</c:v>
                </c:pt>
                <c:pt idx="315">
                  <c:v>-0.30499999999999999</c:v>
                </c:pt>
                <c:pt idx="316">
                  <c:v>-0.30599999999999999</c:v>
                </c:pt>
                <c:pt idx="317">
                  <c:v>-0.307</c:v>
                </c:pt>
                <c:pt idx="318">
                  <c:v>-0.308</c:v>
                </c:pt>
                <c:pt idx="319">
                  <c:v>-0.309</c:v>
                </c:pt>
                <c:pt idx="320">
                  <c:v>-0.31</c:v>
                </c:pt>
                <c:pt idx="321">
                  <c:v>-0.311</c:v>
                </c:pt>
                <c:pt idx="322">
                  <c:v>-0.312</c:v>
                </c:pt>
                <c:pt idx="323">
                  <c:v>-0.313</c:v>
                </c:pt>
                <c:pt idx="324">
                  <c:v>-0.314</c:v>
                </c:pt>
                <c:pt idx="325">
                  <c:v>-0.315</c:v>
                </c:pt>
                <c:pt idx="326">
                  <c:v>-0.316</c:v>
                </c:pt>
                <c:pt idx="327">
                  <c:v>-0.317</c:v>
                </c:pt>
                <c:pt idx="328">
                  <c:v>-0.318</c:v>
                </c:pt>
                <c:pt idx="329">
                  <c:v>-0.31900000000000001</c:v>
                </c:pt>
                <c:pt idx="330">
                  <c:v>-0.32</c:v>
                </c:pt>
                <c:pt idx="331">
                  <c:v>-0.32100000000000001</c:v>
                </c:pt>
                <c:pt idx="332">
                  <c:v>-0.32200000000000001</c:v>
                </c:pt>
                <c:pt idx="333">
                  <c:v>-0.32300000000000001</c:v>
                </c:pt>
                <c:pt idx="334">
                  <c:v>-0.32400000000000001</c:v>
                </c:pt>
                <c:pt idx="335">
                  <c:v>-0.32500000000000001</c:v>
                </c:pt>
                <c:pt idx="336">
                  <c:v>-0.32600000000000001</c:v>
                </c:pt>
                <c:pt idx="337">
                  <c:v>-0.32700000000000001</c:v>
                </c:pt>
                <c:pt idx="338">
                  <c:v>-0.32800000000000001</c:v>
                </c:pt>
                <c:pt idx="339">
                  <c:v>-0.32900000000000001</c:v>
                </c:pt>
                <c:pt idx="340">
                  <c:v>-0.33</c:v>
                </c:pt>
                <c:pt idx="341">
                  <c:v>-0.33100000000000002</c:v>
                </c:pt>
                <c:pt idx="342">
                  <c:v>-0.33200000000000002</c:v>
                </c:pt>
                <c:pt idx="343">
                  <c:v>-0.33300000000000002</c:v>
                </c:pt>
                <c:pt idx="344">
                  <c:v>-0.33400000000000002</c:v>
                </c:pt>
                <c:pt idx="345">
                  <c:v>-0.33500000000000002</c:v>
                </c:pt>
                <c:pt idx="346">
                  <c:v>-0.33600000000000002</c:v>
                </c:pt>
                <c:pt idx="347">
                  <c:v>-0.33700000000000002</c:v>
                </c:pt>
                <c:pt idx="348">
                  <c:v>-0.33800000000000002</c:v>
                </c:pt>
                <c:pt idx="349">
                  <c:v>-0.33900000000000002</c:v>
                </c:pt>
                <c:pt idx="350">
                  <c:v>-0.34</c:v>
                </c:pt>
                <c:pt idx="351">
                  <c:v>-0.34100000000000003</c:v>
                </c:pt>
                <c:pt idx="352">
                  <c:v>-0.34200000000000003</c:v>
                </c:pt>
                <c:pt idx="353">
                  <c:v>-0.34300000000000003</c:v>
                </c:pt>
                <c:pt idx="354">
                  <c:v>-0.34399999999999997</c:v>
                </c:pt>
                <c:pt idx="355">
                  <c:v>-0.34499999999999997</c:v>
                </c:pt>
                <c:pt idx="356">
                  <c:v>-0.34599999999999997</c:v>
                </c:pt>
                <c:pt idx="357">
                  <c:v>-0.34699999999999998</c:v>
                </c:pt>
                <c:pt idx="358">
                  <c:v>-0.34799999999999998</c:v>
                </c:pt>
                <c:pt idx="359">
                  <c:v>-0.34899999999999998</c:v>
                </c:pt>
                <c:pt idx="360">
                  <c:v>-0.35</c:v>
                </c:pt>
                <c:pt idx="361">
                  <c:v>-0.35099999999999998</c:v>
                </c:pt>
                <c:pt idx="362">
                  <c:v>-0.35199999999999998</c:v>
                </c:pt>
                <c:pt idx="363">
                  <c:v>-0.35299999999999998</c:v>
                </c:pt>
                <c:pt idx="364">
                  <c:v>-0.35399999999999998</c:v>
                </c:pt>
                <c:pt idx="365">
                  <c:v>-0.35499999999999998</c:v>
                </c:pt>
                <c:pt idx="366">
                  <c:v>-0.35599999999999998</c:v>
                </c:pt>
                <c:pt idx="367">
                  <c:v>-0.35699999999999998</c:v>
                </c:pt>
                <c:pt idx="368">
                  <c:v>-0.35799999999999998</c:v>
                </c:pt>
                <c:pt idx="369">
                  <c:v>-0.35899999999999999</c:v>
                </c:pt>
                <c:pt idx="370">
                  <c:v>-0.36</c:v>
                </c:pt>
                <c:pt idx="371">
                  <c:v>-0.36099999999999999</c:v>
                </c:pt>
                <c:pt idx="372">
                  <c:v>-0.36199999999999999</c:v>
                </c:pt>
                <c:pt idx="373">
                  <c:v>-0.36299999999999999</c:v>
                </c:pt>
                <c:pt idx="374">
                  <c:v>-0.36399999999999999</c:v>
                </c:pt>
                <c:pt idx="375">
                  <c:v>-0.36499999999999999</c:v>
                </c:pt>
                <c:pt idx="376">
                  <c:v>-0.36599999999999999</c:v>
                </c:pt>
                <c:pt idx="377">
                  <c:v>-0.36699999999999999</c:v>
                </c:pt>
                <c:pt idx="378">
                  <c:v>-0.36799999999999999</c:v>
                </c:pt>
                <c:pt idx="379">
                  <c:v>-0.36899999999999999</c:v>
                </c:pt>
                <c:pt idx="380">
                  <c:v>-0.37</c:v>
                </c:pt>
                <c:pt idx="381">
                  <c:v>-0.371</c:v>
                </c:pt>
                <c:pt idx="382">
                  <c:v>-0.372</c:v>
                </c:pt>
                <c:pt idx="383">
                  <c:v>-0.373</c:v>
                </c:pt>
                <c:pt idx="384">
                  <c:v>-0.374</c:v>
                </c:pt>
                <c:pt idx="385">
                  <c:v>-0.375</c:v>
                </c:pt>
                <c:pt idx="386">
                  <c:v>-0.376</c:v>
                </c:pt>
                <c:pt idx="387">
                  <c:v>-0.377</c:v>
                </c:pt>
                <c:pt idx="388">
                  <c:v>-0.378</c:v>
                </c:pt>
                <c:pt idx="389">
                  <c:v>-0.379</c:v>
                </c:pt>
                <c:pt idx="390">
                  <c:v>-0.38</c:v>
                </c:pt>
                <c:pt idx="391">
                  <c:v>-0.38100000000000001</c:v>
                </c:pt>
                <c:pt idx="392">
                  <c:v>-0.38200000000000001</c:v>
                </c:pt>
                <c:pt idx="393">
                  <c:v>-0.38300000000000001</c:v>
                </c:pt>
                <c:pt idx="394">
                  <c:v>-0.38400000000000001</c:v>
                </c:pt>
                <c:pt idx="395">
                  <c:v>-0.38500000000000001</c:v>
                </c:pt>
                <c:pt idx="396">
                  <c:v>-0.38600000000000001</c:v>
                </c:pt>
                <c:pt idx="397">
                  <c:v>-0.38700000000000001</c:v>
                </c:pt>
                <c:pt idx="398">
                  <c:v>-0.38800000000000001</c:v>
                </c:pt>
                <c:pt idx="399">
                  <c:v>-0.38900000000000001</c:v>
                </c:pt>
                <c:pt idx="400">
                  <c:v>-0.39</c:v>
                </c:pt>
                <c:pt idx="401">
                  <c:v>-0.39100000000000001</c:v>
                </c:pt>
                <c:pt idx="402">
                  <c:v>-0.39200000000000002</c:v>
                </c:pt>
                <c:pt idx="403">
                  <c:v>-0.39300000000000002</c:v>
                </c:pt>
                <c:pt idx="404">
                  <c:v>-0.39400000000000002</c:v>
                </c:pt>
                <c:pt idx="405">
                  <c:v>-0.39500000000000002</c:v>
                </c:pt>
                <c:pt idx="406">
                  <c:v>-0.39600000000000002</c:v>
                </c:pt>
                <c:pt idx="407">
                  <c:v>-0.39700000000000002</c:v>
                </c:pt>
                <c:pt idx="408">
                  <c:v>-0.39800000000000002</c:v>
                </c:pt>
                <c:pt idx="409">
                  <c:v>-0.39900000000000002</c:v>
                </c:pt>
                <c:pt idx="410">
                  <c:v>-0.4</c:v>
                </c:pt>
                <c:pt idx="411">
                  <c:v>-0.40100000000000002</c:v>
                </c:pt>
                <c:pt idx="412">
                  <c:v>-0.40200000000000002</c:v>
                </c:pt>
                <c:pt idx="413">
                  <c:v>-0.40300000000000002</c:v>
                </c:pt>
                <c:pt idx="414">
                  <c:v>-0.40400000000000003</c:v>
                </c:pt>
                <c:pt idx="415">
                  <c:v>-0.40500000000000003</c:v>
                </c:pt>
                <c:pt idx="416">
                  <c:v>-0.40600000000000003</c:v>
                </c:pt>
                <c:pt idx="417">
                  <c:v>-0.40699999999999997</c:v>
                </c:pt>
                <c:pt idx="418">
                  <c:v>-0.40799999999999997</c:v>
                </c:pt>
                <c:pt idx="419">
                  <c:v>-0.40899999999999997</c:v>
                </c:pt>
                <c:pt idx="420">
                  <c:v>-0.41</c:v>
                </c:pt>
                <c:pt idx="421">
                  <c:v>-0.41099999999999998</c:v>
                </c:pt>
                <c:pt idx="422">
                  <c:v>-0.41199999999999998</c:v>
                </c:pt>
                <c:pt idx="423">
                  <c:v>-0.41299999999999998</c:v>
                </c:pt>
                <c:pt idx="424">
                  <c:v>-0.41399999999999998</c:v>
                </c:pt>
                <c:pt idx="425">
                  <c:v>-0.41499999999999998</c:v>
                </c:pt>
                <c:pt idx="426">
                  <c:v>-0.41599999999999998</c:v>
                </c:pt>
                <c:pt idx="427">
                  <c:v>-0.41699999999999998</c:v>
                </c:pt>
                <c:pt idx="428">
                  <c:v>-0.41799999999999998</c:v>
                </c:pt>
                <c:pt idx="429">
                  <c:v>-0.41899999999999998</c:v>
                </c:pt>
                <c:pt idx="430">
                  <c:v>-0.42</c:v>
                </c:pt>
                <c:pt idx="431">
                  <c:v>-0.42099999999999999</c:v>
                </c:pt>
                <c:pt idx="432">
                  <c:v>-0.42199999999999999</c:v>
                </c:pt>
                <c:pt idx="433">
                  <c:v>-0.42299999999999999</c:v>
                </c:pt>
                <c:pt idx="434">
                  <c:v>-0.42399999999999999</c:v>
                </c:pt>
                <c:pt idx="435">
                  <c:v>-0.42499999999999999</c:v>
                </c:pt>
                <c:pt idx="436">
                  <c:v>-0.42599999999999999</c:v>
                </c:pt>
                <c:pt idx="437">
                  <c:v>-0.42699999999999999</c:v>
                </c:pt>
                <c:pt idx="438">
                  <c:v>-0.42799999999999999</c:v>
                </c:pt>
                <c:pt idx="439">
                  <c:v>-0.42899999999999999</c:v>
                </c:pt>
                <c:pt idx="440">
                  <c:v>-0.43</c:v>
                </c:pt>
                <c:pt idx="441">
                  <c:v>-0.43099999999999999</c:v>
                </c:pt>
                <c:pt idx="442">
                  <c:v>-0.432</c:v>
                </c:pt>
                <c:pt idx="443">
                  <c:v>-0.433</c:v>
                </c:pt>
                <c:pt idx="444">
                  <c:v>-0.434</c:v>
                </c:pt>
                <c:pt idx="445">
                  <c:v>-0.435</c:v>
                </c:pt>
                <c:pt idx="446">
                  <c:v>-0.436</c:v>
                </c:pt>
                <c:pt idx="447">
                  <c:v>-0.437</c:v>
                </c:pt>
                <c:pt idx="448">
                  <c:v>-0.438</c:v>
                </c:pt>
                <c:pt idx="449">
                  <c:v>-0.439</c:v>
                </c:pt>
                <c:pt idx="450">
                  <c:v>-0.44</c:v>
                </c:pt>
                <c:pt idx="451">
                  <c:v>-0.441</c:v>
                </c:pt>
                <c:pt idx="452">
                  <c:v>-0.442</c:v>
                </c:pt>
                <c:pt idx="453">
                  <c:v>-0.443</c:v>
                </c:pt>
                <c:pt idx="454">
                  <c:v>-0.44400000000000001</c:v>
                </c:pt>
                <c:pt idx="455">
                  <c:v>-0.44500000000000001</c:v>
                </c:pt>
                <c:pt idx="456">
                  <c:v>-0.44600000000000001</c:v>
                </c:pt>
                <c:pt idx="457">
                  <c:v>-0.44700000000000001</c:v>
                </c:pt>
                <c:pt idx="458">
                  <c:v>-0.44800000000000001</c:v>
                </c:pt>
                <c:pt idx="459">
                  <c:v>-0.44900000000000001</c:v>
                </c:pt>
                <c:pt idx="460">
                  <c:v>-0.45</c:v>
                </c:pt>
                <c:pt idx="461">
                  <c:v>-0.45100000000000001</c:v>
                </c:pt>
                <c:pt idx="462">
                  <c:v>-0.45200000000000001</c:v>
                </c:pt>
                <c:pt idx="463">
                  <c:v>-0.45300000000000001</c:v>
                </c:pt>
                <c:pt idx="464">
                  <c:v>-0.45400000000000001</c:v>
                </c:pt>
                <c:pt idx="465">
                  <c:v>-0.45500000000000002</c:v>
                </c:pt>
                <c:pt idx="466">
                  <c:v>-0.45600000000000002</c:v>
                </c:pt>
                <c:pt idx="467">
                  <c:v>-0.45700000000000002</c:v>
                </c:pt>
                <c:pt idx="468">
                  <c:v>-0.45800000000000002</c:v>
                </c:pt>
                <c:pt idx="469">
                  <c:v>-0.45900000000000002</c:v>
                </c:pt>
                <c:pt idx="470">
                  <c:v>-0.46</c:v>
                </c:pt>
                <c:pt idx="471">
                  <c:v>-0.46100000000000002</c:v>
                </c:pt>
                <c:pt idx="472">
                  <c:v>-0.46200000000000002</c:v>
                </c:pt>
                <c:pt idx="473">
                  <c:v>-0.46300000000000002</c:v>
                </c:pt>
                <c:pt idx="474">
                  <c:v>-0.46400000000000002</c:v>
                </c:pt>
                <c:pt idx="475">
                  <c:v>-0.46500000000000002</c:v>
                </c:pt>
                <c:pt idx="476">
                  <c:v>-0.46600000000000003</c:v>
                </c:pt>
                <c:pt idx="477">
                  <c:v>-0.46700000000000003</c:v>
                </c:pt>
                <c:pt idx="478">
                  <c:v>-0.46800000000000003</c:v>
                </c:pt>
                <c:pt idx="479">
                  <c:v>-0.46899999999999997</c:v>
                </c:pt>
                <c:pt idx="480">
                  <c:v>-0.47</c:v>
                </c:pt>
                <c:pt idx="481">
                  <c:v>-0.47099999999999997</c:v>
                </c:pt>
                <c:pt idx="482">
                  <c:v>-0.47199999999999998</c:v>
                </c:pt>
                <c:pt idx="483">
                  <c:v>-0.47299999999999998</c:v>
                </c:pt>
                <c:pt idx="484">
                  <c:v>-0.47399999999999998</c:v>
                </c:pt>
                <c:pt idx="485">
                  <c:v>-0.47499999999999998</c:v>
                </c:pt>
                <c:pt idx="486">
                  <c:v>-0.47599999999999998</c:v>
                </c:pt>
                <c:pt idx="487">
                  <c:v>-0.47699999999999998</c:v>
                </c:pt>
                <c:pt idx="488">
                  <c:v>-0.47799999999999998</c:v>
                </c:pt>
                <c:pt idx="489">
                  <c:v>-0.47899999999999998</c:v>
                </c:pt>
                <c:pt idx="490">
                  <c:v>-0.48</c:v>
                </c:pt>
                <c:pt idx="491">
                  <c:v>-0.48099999999999998</c:v>
                </c:pt>
                <c:pt idx="492">
                  <c:v>-0.48199999999999998</c:v>
                </c:pt>
                <c:pt idx="493">
                  <c:v>-0.48299999999999998</c:v>
                </c:pt>
                <c:pt idx="494">
                  <c:v>-0.48399999999999999</c:v>
                </c:pt>
                <c:pt idx="495">
                  <c:v>-0.48499999999999999</c:v>
                </c:pt>
                <c:pt idx="496">
                  <c:v>-0.48599999999999999</c:v>
                </c:pt>
                <c:pt idx="497">
                  <c:v>-0.48699999999999999</c:v>
                </c:pt>
                <c:pt idx="498">
                  <c:v>-0.48799999999999999</c:v>
                </c:pt>
                <c:pt idx="499">
                  <c:v>-0.48899999999999999</c:v>
                </c:pt>
                <c:pt idx="500">
                  <c:v>-0.49</c:v>
                </c:pt>
                <c:pt idx="501">
                  <c:v>-0.49099999999999999</c:v>
                </c:pt>
                <c:pt idx="502">
                  <c:v>-0.49199999999999999</c:v>
                </c:pt>
                <c:pt idx="503">
                  <c:v>-0.49299999999999999</c:v>
                </c:pt>
                <c:pt idx="504">
                  <c:v>-0.49399999999999999</c:v>
                </c:pt>
                <c:pt idx="505">
                  <c:v>-0.495</c:v>
                </c:pt>
                <c:pt idx="506">
                  <c:v>-0.496</c:v>
                </c:pt>
                <c:pt idx="507">
                  <c:v>-0.497</c:v>
                </c:pt>
                <c:pt idx="508">
                  <c:v>-0.498</c:v>
                </c:pt>
                <c:pt idx="509">
                  <c:v>-0.499</c:v>
                </c:pt>
                <c:pt idx="510">
                  <c:v>-0.5</c:v>
                </c:pt>
                <c:pt idx="511">
                  <c:v>-0.501</c:v>
                </c:pt>
                <c:pt idx="512">
                  <c:v>-0.502</c:v>
                </c:pt>
                <c:pt idx="513">
                  <c:v>-0.503</c:v>
                </c:pt>
                <c:pt idx="514">
                  <c:v>-0.504</c:v>
                </c:pt>
                <c:pt idx="515">
                  <c:v>-0.505</c:v>
                </c:pt>
                <c:pt idx="516">
                  <c:v>-0.50600000000000001</c:v>
                </c:pt>
                <c:pt idx="517">
                  <c:v>-0.50700000000000001</c:v>
                </c:pt>
                <c:pt idx="518">
                  <c:v>-0.50800000000000001</c:v>
                </c:pt>
                <c:pt idx="519">
                  <c:v>-0.50900000000000001</c:v>
                </c:pt>
                <c:pt idx="520">
                  <c:v>-0.51</c:v>
                </c:pt>
                <c:pt idx="521">
                  <c:v>-0.51100000000000001</c:v>
                </c:pt>
                <c:pt idx="522">
                  <c:v>-0.51200000000000001</c:v>
                </c:pt>
                <c:pt idx="523">
                  <c:v>-0.51300000000000001</c:v>
                </c:pt>
                <c:pt idx="524">
                  <c:v>-0.51400000000000001</c:v>
                </c:pt>
                <c:pt idx="525">
                  <c:v>-0.51500000000000001</c:v>
                </c:pt>
                <c:pt idx="526">
                  <c:v>-0.51600000000000001</c:v>
                </c:pt>
                <c:pt idx="527">
                  <c:v>-0.51700000000000002</c:v>
                </c:pt>
                <c:pt idx="528">
                  <c:v>-0.51800000000000002</c:v>
                </c:pt>
                <c:pt idx="529">
                  <c:v>-0.51900000000000002</c:v>
                </c:pt>
                <c:pt idx="530">
                  <c:v>-0.52</c:v>
                </c:pt>
                <c:pt idx="531">
                  <c:v>-0.52100000000000002</c:v>
                </c:pt>
                <c:pt idx="532">
                  <c:v>-0.52200000000000002</c:v>
                </c:pt>
                <c:pt idx="533">
                  <c:v>-0.52300000000000002</c:v>
                </c:pt>
                <c:pt idx="534">
                  <c:v>-0.52400000000000002</c:v>
                </c:pt>
                <c:pt idx="535">
                  <c:v>-0.52500000000000002</c:v>
                </c:pt>
                <c:pt idx="536">
                  <c:v>-0.52600000000000002</c:v>
                </c:pt>
                <c:pt idx="537">
                  <c:v>-0.52700000000000002</c:v>
                </c:pt>
                <c:pt idx="538">
                  <c:v>-0.52800000000000002</c:v>
                </c:pt>
                <c:pt idx="539">
                  <c:v>-0.52900000000000003</c:v>
                </c:pt>
                <c:pt idx="540">
                  <c:v>-0.53</c:v>
                </c:pt>
                <c:pt idx="541">
                  <c:v>-0.53100000000000003</c:v>
                </c:pt>
                <c:pt idx="542">
                  <c:v>-0.53200000000000003</c:v>
                </c:pt>
                <c:pt idx="543">
                  <c:v>-0.53300000000000003</c:v>
                </c:pt>
                <c:pt idx="544">
                  <c:v>-0.53400000000000003</c:v>
                </c:pt>
                <c:pt idx="545">
                  <c:v>-0.53500000000000003</c:v>
                </c:pt>
                <c:pt idx="546">
                  <c:v>-0.53600000000000003</c:v>
                </c:pt>
                <c:pt idx="547">
                  <c:v>-0.53700000000000003</c:v>
                </c:pt>
                <c:pt idx="548">
                  <c:v>-0.53800000000000003</c:v>
                </c:pt>
                <c:pt idx="549">
                  <c:v>-0.53900000000000003</c:v>
                </c:pt>
                <c:pt idx="550">
                  <c:v>-0.54</c:v>
                </c:pt>
                <c:pt idx="551">
                  <c:v>-0.54100000000000004</c:v>
                </c:pt>
                <c:pt idx="552">
                  <c:v>-0.54200000000000004</c:v>
                </c:pt>
                <c:pt idx="553">
                  <c:v>-0.54300000000000004</c:v>
                </c:pt>
                <c:pt idx="554">
                  <c:v>-0.54400000000000004</c:v>
                </c:pt>
                <c:pt idx="555">
                  <c:v>-0.54500000000000004</c:v>
                </c:pt>
                <c:pt idx="556">
                  <c:v>-0.54600000000000004</c:v>
                </c:pt>
                <c:pt idx="557">
                  <c:v>-0.54700000000000004</c:v>
                </c:pt>
                <c:pt idx="558">
                  <c:v>-0.54800000000000004</c:v>
                </c:pt>
                <c:pt idx="559">
                  <c:v>-0.54900000000000004</c:v>
                </c:pt>
                <c:pt idx="560">
                  <c:v>-0.55000000000000004</c:v>
                </c:pt>
                <c:pt idx="561">
                  <c:v>-0.55100000000000005</c:v>
                </c:pt>
                <c:pt idx="562">
                  <c:v>-0.55200000000000005</c:v>
                </c:pt>
                <c:pt idx="563">
                  <c:v>-0.55300000000000005</c:v>
                </c:pt>
                <c:pt idx="564">
                  <c:v>-0.55400000000000005</c:v>
                </c:pt>
                <c:pt idx="565">
                  <c:v>-0.55500000000000005</c:v>
                </c:pt>
                <c:pt idx="566">
                  <c:v>-0.55600000000000005</c:v>
                </c:pt>
                <c:pt idx="567">
                  <c:v>-0.55700000000000005</c:v>
                </c:pt>
                <c:pt idx="568">
                  <c:v>-0.55800000000000005</c:v>
                </c:pt>
                <c:pt idx="569">
                  <c:v>-0.55900000000000005</c:v>
                </c:pt>
                <c:pt idx="570">
                  <c:v>-0.56000000000000005</c:v>
                </c:pt>
                <c:pt idx="571">
                  <c:v>-0.56100000000000005</c:v>
                </c:pt>
                <c:pt idx="572">
                  <c:v>-0.56200000000000006</c:v>
                </c:pt>
                <c:pt idx="573">
                  <c:v>-0.56299999999999994</c:v>
                </c:pt>
                <c:pt idx="574">
                  <c:v>-0.56399999999999995</c:v>
                </c:pt>
                <c:pt idx="575">
                  <c:v>-0.56499999999999995</c:v>
                </c:pt>
                <c:pt idx="576">
                  <c:v>-0.56599999999999995</c:v>
                </c:pt>
                <c:pt idx="577">
                  <c:v>-0.56699999999999995</c:v>
                </c:pt>
                <c:pt idx="578">
                  <c:v>-0.56799999999999995</c:v>
                </c:pt>
                <c:pt idx="579">
                  <c:v>-0.56899999999999995</c:v>
                </c:pt>
                <c:pt idx="580">
                  <c:v>-0.56999999999999995</c:v>
                </c:pt>
                <c:pt idx="581">
                  <c:v>-0.57099999999999995</c:v>
                </c:pt>
                <c:pt idx="582">
                  <c:v>-0.57199999999999995</c:v>
                </c:pt>
                <c:pt idx="583">
                  <c:v>-0.57299999999999995</c:v>
                </c:pt>
                <c:pt idx="584">
                  <c:v>-0.57399999999999995</c:v>
                </c:pt>
                <c:pt idx="585">
                  <c:v>-0.57499999999999996</c:v>
                </c:pt>
                <c:pt idx="586">
                  <c:v>-0.57599999999999996</c:v>
                </c:pt>
                <c:pt idx="587">
                  <c:v>-0.57699999999999996</c:v>
                </c:pt>
                <c:pt idx="588">
                  <c:v>-0.57799999999999996</c:v>
                </c:pt>
                <c:pt idx="589">
                  <c:v>-0.57899999999999996</c:v>
                </c:pt>
                <c:pt idx="590">
                  <c:v>-0.57999999999999996</c:v>
                </c:pt>
                <c:pt idx="591">
                  <c:v>-0.58099999999999996</c:v>
                </c:pt>
                <c:pt idx="592">
                  <c:v>-0.58199999999999996</c:v>
                </c:pt>
                <c:pt idx="593">
                  <c:v>-0.58299999999999996</c:v>
                </c:pt>
                <c:pt idx="594">
                  <c:v>-0.58399999999999996</c:v>
                </c:pt>
                <c:pt idx="595">
                  <c:v>-0.58499999999999996</c:v>
                </c:pt>
                <c:pt idx="596">
                  <c:v>-0.58599999999999997</c:v>
                </c:pt>
                <c:pt idx="597">
                  <c:v>-0.58699999999999997</c:v>
                </c:pt>
                <c:pt idx="598">
                  <c:v>-0.58799999999999997</c:v>
                </c:pt>
                <c:pt idx="599">
                  <c:v>-0.58899999999999997</c:v>
                </c:pt>
                <c:pt idx="600">
                  <c:v>-0.59</c:v>
                </c:pt>
                <c:pt idx="601">
                  <c:v>-0.59099999999999997</c:v>
                </c:pt>
                <c:pt idx="602">
                  <c:v>-0.59199999999999997</c:v>
                </c:pt>
                <c:pt idx="603">
                  <c:v>-0.59299999999999997</c:v>
                </c:pt>
                <c:pt idx="604">
                  <c:v>-0.59399999999999997</c:v>
                </c:pt>
                <c:pt idx="605">
                  <c:v>-0.59499999999999997</c:v>
                </c:pt>
                <c:pt idx="606">
                  <c:v>-0.59599999999999997</c:v>
                </c:pt>
                <c:pt idx="607">
                  <c:v>-0.59699999999999998</c:v>
                </c:pt>
                <c:pt idx="608">
                  <c:v>-0.59799999999999998</c:v>
                </c:pt>
                <c:pt idx="609">
                  <c:v>-0.59899999999999998</c:v>
                </c:pt>
                <c:pt idx="610">
                  <c:v>-0.6</c:v>
                </c:pt>
                <c:pt idx="611">
                  <c:v>-0.60099999999999998</c:v>
                </c:pt>
                <c:pt idx="612">
                  <c:v>-0.60199999999999998</c:v>
                </c:pt>
                <c:pt idx="613">
                  <c:v>-0.60299999999999998</c:v>
                </c:pt>
                <c:pt idx="614">
                  <c:v>-0.60399999999999998</c:v>
                </c:pt>
                <c:pt idx="615">
                  <c:v>-0.60499999999999998</c:v>
                </c:pt>
                <c:pt idx="616">
                  <c:v>-0.60599999999999998</c:v>
                </c:pt>
                <c:pt idx="617">
                  <c:v>-0.60699999999999998</c:v>
                </c:pt>
                <c:pt idx="618">
                  <c:v>-0.60799999999999998</c:v>
                </c:pt>
                <c:pt idx="619">
                  <c:v>-0.60899999999999999</c:v>
                </c:pt>
                <c:pt idx="620">
                  <c:v>-0.61</c:v>
                </c:pt>
                <c:pt idx="621">
                  <c:v>-0.61099999999999999</c:v>
                </c:pt>
                <c:pt idx="622">
                  <c:v>-0.61199999999999999</c:v>
                </c:pt>
                <c:pt idx="623">
                  <c:v>-0.61299999999999999</c:v>
                </c:pt>
                <c:pt idx="624">
                  <c:v>-0.61399999999999999</c:v>
                </c:pt>
                <c:pt idx="625">
                  <c:v>-0.61499999999999999</c:v>
                </c:pt>
                <c:pt idx="626">
                  <c:v>-0.61599999999999999</c:v>
                </c:pt>
                <c:pt idx="627">
                  <c:v>-0.61699999999999999</c:v>
                </c:pt>
                <c:pt idx="628">
                  <c:v>-0.61799999999999999</c:v>
                </c:pt>
                <c:pt idx="629">
                  <c:v>-0.61899999999999999</c:v>
                </c:pt>
                <c:pt idx="630">
                  <c:v>-0.62</c:v>
                </c:pt>
                <c:pt idx="631">
                  <c:v>-0.621</c:v>
                </c:pt>
                <c:pt idx="632">
                  <c:v>-0.622</c:v>
                </c:pt>
                <c:pt idx="633">
                  <c:v>-0.623</c:v>
                </c:pt>
                <c:pt idx="634">
                  <c:v>-0.624</c:v>
                </c:pt>
                <c:pt idx="635">
                  <c:v>-0.625</c:v>
                </c:pt>
                <c:pt idx="636">
                  <c:v>-0.626</c:v>
                </c:pt>
                <c:pt idx="637">
                  <c:v>-0.627</c:v>
                </c:pt>
                <c:pt idx="638">
                  <c:v>-0.628</c:v>
                </c:pt>
                <c:pt idx="639">
                  <c:v>-0.629</c:v>
                </c:pt>
                <c:pt idx="640">
                  <c:v>-0.63</c:v>
                </c:pt>
                <c:pt idx="641">
                  <c:v>-0.63100000000000001</c:v>
                </c:pt>
                <c:pt idx="642">
                  <c:v>-0.63200000000000001</c:v>
                </c:pt>
                <c:pt idx="643">
                  <c:v>-0.63300000000000001</c:v>
                </c:pt>
                <c:pt idx="644">
                  <c:v>-0.63400000000000001</c:v>
                </c:pt>
                <c:pt idx="645">
                  <c:v>-0.63500000000000001</c:v>
                </c:pt>
                <c:pt idx="646">
                  <c:v>-0.63600000000000001</c:v>
                </c:pt>
                <c:pt idx="647">
                  <c:v>-0.63700000000000001</c:v>
                </c:pt>
                <c:pt idx="648">
                  <c:v>-0.63800000000000001</c:v>
                </c:pt>
                <c:pt idx="649">
                  <c:v>-0.63900000000000001</c:v>
                </c:pt>
                <c:pt idx="650">
                  <c:v>-0.64</c:v>
                </c:pt>
                <c:pt idx="651">
                  <c:v>-0.64100000000000001</c:v>
                </c:pt>
                <c:pt idx="652">
                  <c:v>-0.64200000000000002</c:v>
                </c:pt>
                <c:pt idx="653">
                  <c:v>-0.64300000000000002</c:v>
                </c:pt>
                <c:pt idx="654">
                  <c:v>-0.64400000000000002</c:v>
                </c:pt>
                <c:pt idx="655">
                  <c:v>-0.64500000000000002</c:v>
                </c:pt>
                <c:pt idx="656">
                  <c:v>-0.64600000000000002</c:v>
                </c:pt>
                <c:pt idx="657">
                  <c:v>-0.64700000000000002</c:v>
                </c:pt>
                <c:pt idx="658">
                  <c:v>-0.64800000000000002</c:v>
                </c:pt>
                <c:pt idx="659">
                  <c:v>-0.64900000000000002</c:v>
                </c:pt>
                <c:pt idx="660">
                  <c:v>-0.65</c:v>
                </c:pt>
                <c:pt idx="661">
                  <c:v>-0.65100000000000002</c:v>
                </c:pt>
                <c:pt idx="662">
                  <c:v>-0.65200000000000002</c:v>
                </c:pt>
                <c:pt idx="663">
                  <c:v>-0.65300000000000002</c:v>
                </c:pt>
                <c:pt idx="664">
                  <c:v>-0.65400000000000003</c:v>
                </c:pt>
                <c:pt idx="665">
                  <c:v>-0.65500000000000003</c:v>
                </c:pt>
                <c:pt idx="666">
                  <c:v>-0.65600000000000003</c:v>
                </c:pt>
                <c:pt idx="667">
                  <c:v>-0.65700000000000003</c:v>
                </c:pt>
                <c:pt idx="668">
                  <c:v>-0.65800000000000003</c:v>
                </c:pt>
                <c:pt idx="669">
                  <c:v>-0.65900000000000003</c:v>
                </c:pt>
                <c:pt idx="670">
                  <c:v>-0.66</c:v>
                </c:pt>
                <c:pt idx="671">
                  <c:v>-0.66100000000000003</c:v>
                </c:pt>
                <c:pt idx="672">
                  <c:v>-0.66200000000000003</c:v>
                </c:pt>
                <c:pt idx="673">
                  <c:v>-0.66300000000000003</c:v>
                </c:pt>
                <c:pt idx="674">
                  <c:v>-0.66400000000000003</c:v>
                </c:pt>
                <c:pt idx="675">
                  <c:v>-0.66500000000000004</c:v>
                </c:pt>
                <c:pt idx="676">
                  <c:v>-0.66600000000000004</c:v>
                </c:pt>
                <c:pt idx="677">
                  <c:v>-0.66700000000000004</c:v>
                </c:pt>
                <c:pt idx="678">
                  <c:v>-0.66800000000000004</c:v>
                </c:pt>
                <c:pt idx="679">
                  <c:v>-0.66900000000000004</c:v>
                </c:pt>
                <c:pt idx="680">
                  <c:v>-0.67</c:v>
                </c:pt>
                <c:pt idx="681">
                  <c:v>-0.67100000000000004</c:v>
                </c:pt>
                <c:pt idx="682">
                  <c:v>-0.67200000000000004</c:v>
                </c:pt>
                <c:pt idx="683">
                  <c:v>-0.67300000000000004</c:v>
                </c:pt>
                <c:pt idx="684">
                  <c:v>-0.67400000000000004</c:v>
                </c:pt>
                <c:pt idx="685">
                  <c:v>-0.67500000000000004</c:v>
                </c:pt>
                <c:pt idx="686">
                  <c:v>-0.67600000000000005</c:v>
                </c:pt>
                <c:pt idx="687">
                  <c:v>-0.67700000000000005</c:v>
                </c:pt>
                <c:pt idx="688">
                  <c:v>-0.67800000000000005</c:v>
                </c:pt>
                <c:pt idx="689">
                  <c:v>-0.67900000000000005</c:v>
                </c:pt>
                <c:pt idx="690">
                  <c:v>-0.68</c:v>
                </c:pt>
                <c:pt idx="691">
                  <c:v>-0.68100000000000005</c:v>
                </c:pt>
                <c:pt idx="692">
                  <c:v>-0.68200000000000005</c:v>
                </c:pt>
                <c:pt idx="693">
                  <c:v>-0.68300000000000005</c:v>
                </c:pt>
                <c:pt idx="694">
                  <c:v>-0.68400000000000005</c:v>
                </c:pt>
                <c:pt idx="695">
                  <c:v>-0.68500000000000005</c:v>
                </c:pt>
                <c:pt idx="696">
                  <c:v>-0.68600000000000005</c:v>
                </c:pt>
                <c:pt idx="697">
                  <c:v>-0.68700000000000006</c:v>
                </c:pt>
                <c:pt idx="698">
                  <c:v>-0.68799999999999994</c:v>
                </c:pt>
                <c:pt idx="699">
                  <c:v>-0.68899999999999995</c:v>
                </c:pt>
                <c:pt idx="700">
                  <c:v>-0.69</c:v>
                </c:pt>
                <c:pt idx="701">
                  <c:v>-0.69099999999999995</c:v>
                </c:pt>
                <c:pt idx="702">
                  <c:v>-0.69199999999999995</c:v>
                </c:pt>
                <c:pt idx="703">
                  <c:v>-0.69299999999999995</c:v>
                </c:pt>
                <c:pt idx="704">
                  <c:v>-0.69399999999999995</c:v>
                </c:pt>
                <c:pt idx="705">
                  <c:v>-0.69499999999999995</c:v>
                </c:pt>
                <c:pt idx="706">
                  <c:v>-0.69599999999999995</c:v>
                </c:pt>
                <c:pt idx="707">
                  <c:v>-0.69699999999999995</c:v>
                </c:pt>
                <c:pt idx="708">
                  <c:v>-0.69799999999999995</c:v>
                </c:pt>
                <c:pt idx="709">
                  <c:v>-0.69899999999999995</c:v>
                </c:pt>
                <c:pt idx="710">
                  <c:v>-0.7</c:v>
                </c:pt>
                <c:pt idx="711">
                  <c:v>-0.70099999999999996</c:v>
                </c:pt>
                <c:pt idx="712">
                  <c:v>-0.70199999999999996</c:v>
                </c:pt>
                <c:pt idx="713">
                  <c:v>-0.70299999999999996</c:v>
                </c:pt>
                <c:pt idx="714">
                  <c:v>-0.70399999999999996</c:v>
                </c:pt>
                <c:pt idx="715">
                  <c:v>-0.70499999999999996</c:v>
                </c:pt>
                <c:pt idx="716">
                  <c:v>-0.70599999999999996</c:v>
                </c:pt>
                <c:pt idx="717">
                  <c:v>-0.70699999999999996</c:v>
                </c:pt>
                <c:pt idx="718">
                  <c:v>-0.70799999999999996</c:v>
                </c:pt>
                <c:pt idx="719">
                  <c:v>-0.70899999999999996</c:v>
                </c:pt>
                <c:pt idx="720">
                  <c:v>-0.71</c:v>
                </c:pt>
                <c:pt idx="721">
                  <c:v>-0.71099999999999997</c:v>
                </c:pt>
                <c:pt idx="722">
                  <c:v>-0.71199999999999997</c:v>
                </c:pt>
                <c:pt idx="723">
                  <c:v>-0.71299999999999997</c:v>
                </c:pt>
                <c:pt idx="724">
                  <c:v>-0.71399999999999997</c:v>
                </c:pt>
                <c:pt idx="725">
                  <c:v>-0.71499999999999997</c:v>
                </c:pt>
                <c:pt idx="726">
                  <c:v>-0.71599999999999997</c:v>
                </c:pt>
                <c:pt idx="727">
                  <c:v>-0.71699999999999997</c:v>
                </c:pt>
                <c:pt idx="728">
                  <c:v>-0.71799999999999997</c:v>
                </c:pt>
                <c:pt idx="729">
                  <c:v>-0.71899999999999997</c:v>
                </c:pt>
                <c:pt idx="730">
                  <c:v>-0.72</c:v>
                </c:pt>
                <c:pt idx="731">
                  <c:v>-0.72099999999999997</c:v>
                </c:pt>
                <c:pt idx="732">
                  <c:v>-0.72199999999999998</c:v>
                </c:pt>
                <c:pt idx="733">
                  <c:v>-0.72299999999999998</c:v>
                </c:pt>
                <c:pt idx="734">
                  <c:v>-0.72399999999999998</c:v>
                </c:pt>
                <c:pt idx="735">
                  <c:v>-0.72499999999999998</c:v>
                </c:pt>
                <c:pt idx="736">
                  <c:v>-0.72599999999999998</c:v>
                </c:pt>
                <c:pt idx="737">
                  <c:v>-0.72699999999999998</c:v>
                </c:pt>
                <c:pt idx="738">
                  <c:v>-0.72799999999999998</c:v>
                </c:pt>
                <c:pt idx="739">
                  <c:v>-0.72899999999999998</c:v>
                </c:pt>
                <c:pt idx="740">
                  <c:v>-0.73</c:v>
                </c:pt>
                <c:pt idx="741">
                  <c:v>-0.73099999999999998</c:v>
                </c:pt>
                <c:pt idx="742">
                  <c:v>-0.73199999999999998</c:v>
                </c:pt>
                <c:pt idx="743">
                  <c:v>-0.73299999999999998</c:v>
                </c:pt>
                <c:pt idx="744">
                  <c:v>-0.73399999999999999</c:v>
                </c:pt>
                <c:pt idx="745">
                  <c:v>-0.73499999999999999</c:v>
                </c:pt>
                <c:pt idx="746">
                  <c:v>-0.73599999999999999</c:v>
                </c:pt>
                <c:pt idx="747">
                  <c:v>-0.73699999999999999</c:v>
                </c:pt>
                <c:pt idx="748">
                  <c:v>-0.73799999999999999</c:v>
                </c:pt>
                <c:pt idx="749">
                  <c:v>-0.73899999999999999</c:v>
                </c:pt>
                <c:pt idx="750">
                  <c:v>-0.74</c:v>
                </c:pt>
                <c:pt idx="751">
                  <c:v>-0.74099999999999999</c:v>
                </c:pt>
                <c:pt idx="752">
                  <c:v>-0.74199999999999999</c:v>
                </c:pt>
                <c:pt idx="753">
                  <c:v>-0.74299999999999999</c:v>
                </c:pt>
                <c:pt idx="754">
                  <c:v>-0.74399999999999999</c:v>
                </c:pt>
                <c:pt idx="755">
                  <c:v>-0.745</c:v>
                </c:pt>
                <c:pt idx="756">
                  <c:v>-0.746</c:v>
                </c:pt>
                <c:pt idx="757">
                  <c:v>-0.747</c:v>
                </c:pt>
                <c:pt idx="758">
                  <c:v>-0.748</c:v>
                </c:pt>
                <c:pt idx="759">
                  <c:v>-0.749</c:v>
                </c:pt>
                <c:pt idx="760">
                  <c:v>-0.75</c:v>
                </c:pt>
                <c:pt idx="761">
                  <c:v>-0.751</c:v>
                </c:pt>
                <c:pt idx="762">
                  <c:v>-0.752</c:v>
                </c:pt>
                <c:pt idx="763">
                  <c:v>-0.753</c:v>
                </c:pt>
                <c:pt idx="764">
                  <c:v>-0.754</c:v>
                </c:pt>
                <c:pt idx="765">
                  <c:v>-0.755</c:v>
                </c:pt>
                <c:pt idx="766">
                  <c:v>-0.75600000000000001</c:v>
                </c:pt>
                <c:pt idx="767">
                  <c:v>-0.75700000000000001</c:v>
                </c:pt>
                <c:pt idx="768">
                  <c:v>-0.75800000000000001</c:v>
                </c:pt>
                <c:pt idx="769">
                  <c:v>-0.75900000000000001</c:v>
                </c:pt>
                <c:pt idx="770">
                  <c:v>-0.76</c:v>
                </c:pt>
                <c:pt idx="771">
                  <c:v>-0.76100000000000001</c:v>
                </c:pt>
                <c:pt idx="772">
                  <c:v>-0.76200000000000001</c:v>
                </c:pt>
                <c:pt idx="773">
                  <c:v>-0.76300000000000001</c:v>
                </c:pt>
                <c:pt idx="774">
                  <c:v>-0.76400000000000001</c:v>
                </c:pt>
                <c:pt idx="775">
                  <c:v>-0.76500000000000001</c:v>
                </c:pt>
                <c:pt idx="776">
                  <c:v>-0.76600000000000001</c:v>
                </c:pt>
                <c:pt idx="777">
                  <c:v>-0.76700000000000002</c:v>
                </c:pt>
                <c:pt idx="778">
                  <c:v>-0.76800000000000002</c:v>
                </c:pt>
                <c:pt idx="779">
                  <c:v>-0.76900000000000002</c:v>
                </c:pt>
                <c:pt idx="780">
                  <c:v>-0.77</c:v>
                </c:pt>
                <c:pt idx="781">
                  <c:v>-0.77100000000000002</c:v>
                </c:pt>
                <c:pt idx="782">
                  <c:v>-0.77200000000000002</c:v>
                </c:pt>
                <c:pt idx="783">
                  <c:v>-0.77300000000000002</c:v>
                </c:pt>
                <c:pt idx="784">
                  <c:v>-0.77400000000000002</c:v>
                </c:pt>
                <c:pt idx="785">
                  <c:v>-0.77500000000000002</c:v>
                </c:pt>
                <c:pt idx="786">
                  <c:v>-0.77600000000000002</c:v>
                </c:pt>
                <c:pt idx="787">
                  <c:v>-0.77700000000000002</c:v>
                </c:pt>
                <c:pt idx="788">
                  <c:v>-0.77800000000000002</c:v>
                </c:pt>
                <c:pt idx="789">
                  <c:v>-0.77900000000000003</c:v>
                </c:pt>
                <c:pt idx="790">
                  <c:v>-0.78</c:v>
                </c:pt>
                <c:pt idx="791">
                  <c:v>-0.78100000000000003</c:v>
                </c:pt>
                <c:pt idx="792">
                  <c:v>-0.78200000000000003</c:v>
                </c:pt>
                <c:pt idx="793">
                  <c:v>-0.78300000000000003</c:v>
                </c:pt>
                <c:pt idx="794">
                  <c:v>-0.78400000000000003</c:v>
                </c:pt>
                <c:pt idx="795">
                  <c:v>-0.78500000000000003</c:v>
                </c:pt>
                <c:pt idx="796">
                  <c:v>-0.78600000000000003</c:v>
                </c:pt>
                <c:pt idx="797">
                  <c:v>-0.78700000000000003</c:v>
                </c:pt>
                <c:pt idx="798">
                  <c:v>-0.78800000000000003</c:v>
                </c:pt>
                <c:pt idx="799">
                  <c:v>-0.78900000000000003</c:v>
                </c:pt>
                <c:pt idx="800">
                  <c:v>-0.79</c:v>
                </c:pt>
                <c:pt idx="801">
                  <c:v>-0.79100000000000004</c:v>
                </c:pt>
                <c:pt idx="802">
                  <c:v>-0.79200000000000004</c:v>
                </c:pt>
                <c:pt idx="803">
                  <c:v>-0.79300000000000004</c:v>
                </c:pt>
                <c:pt idx="804">
                  <c:v>-0.79400000000000004</c:v>
                </c:pt>
                <c:pt idx="805">
                  <c:v>-0.79500000000000004</c:v>
                </c:pt>
                <c:pt idx="806">
                  <c:v>-0.79600000000000004</c:v>
                </c:pt>
                <c:pt idx="807">
                  <c:v>-0.79700000000000004</c:v>
                </c:pt>
                <c:pt idx="808">
                  <c:v>-0.79800000000000004</c:v>
                </c:pt>
                <c:pt idx="809">
                  <c:v>-0.79900000000000004</c:v>
                </c:pt>
                <c:pt idx="810">
                  <c:v>-0.8</c:v>
                </c:pt>
                <c:pt idx="811">
                  <c:v>-0.80100000000000005</c:v>
                </c:pt>
                <c:pt idx="812">
                  <c:v>-0.80200000000000005</c:v>
                </c:pt>
                <c:pt idx="813">
                  <c:v>-0.80300000000000005</c:v>
                </c:pt>
                <c:pt idx="814">
                  <c:v>-0.80400000000000005</c:v>
                </c:pt>
                <c:pt idx="815">
                  <c:v>-0.80500000000000005</c:v>
                </c:pt>
                <c:pt idx="816">
                  <c:v>-0.80600000000000005</c:v>
                </c:pt>
                <c:pt idx="817">
                  <c:v>-0.80700000000000005</c:v>
                </c:pt>
                <c:pt idx="818">
                  <c:v>-0.80800000000000005</c:v>
                </c:pt>
                <c:pt idx="819">
                  <c:v>-0.80900000000000005</c:v>
                </c:pt>
                <c:pt idx="820">
                  <c:v>-0.81</c:v>
                </c:pt>
                <c:pt idx="821">
                  <c:v>-0.81100000000000005</c:v>
                </c:pt>
                <c:pt idx="822">
                  <c:v>-0.81200000000000006</c:v>
                </c:pt>
                <c:pt idx="823">
                  <c:v>-0.81299999999999994</c:v>
                </c:pt>
                <c:pt idx="824">
                  <c:v>-0.81399999999999995</c:v>
                </c:pt>
                <c:pt idx="825">
                  <c:v>-0.81499999999999995</c:v>
                </c:pt>
                <c:pt idx="826">
                  <c:v>-0.81599999999999995</c:v>
                </c:pt>
                <c:pt idx="827">
                  <c:v>-0.81699999999999995</c:v>
                </c:pt>
                <c:pt idx="828">
                  <c:v>-0.81799999999999995</c:v>
                </c:pt>
                <c:pt idx="829">
                  <c:v>-0.81899999999999995</c:v>
                </c:pt>
                <c:pt idx="830">
                  <c:v>-0.82</c:v>
                </c:pt>
                <c:pt idx="831">
                  <c:v>-0.82099999999999995</c:v>
                </c:pt>
                <c:pt idx="832">
                  <c:v>-0.82199999999999995</c:v>
                </c:pt>
                <c:pt idx="833">
                  <c:v>-0.82299999999999995</c:v>
                </c:pt>
                <c:pt idx="834">
                  <c:v>-0.82399999999999995</c:v>
                </c:pt>
                <c:pt idx="835">
                  <c:v>-0.82499999999999996</c:v>
                </c:pt>
                <c:pt idx="836">
                  <c:v>-0.82599999999999996</c:v>
                </c:pt>
                <c:pt idx="837">
                  <c:v>-0.82699999999999996</c:v>
                </c:pt>
                <c:pt idx="838">
                  <c:v>-0.82799999999999996</c:v>
                </c:pt>
                <c:pt idx="839">
                  <c:v>-0.82899999999999996</c:v>
                </c:pt>
                <c:pt idx="840">
                  <c:v>-0.83</c:v>
                </c:pt>
                <c:pt idx="841">
                  <c:v>-0.83099999999999996</c:v>
                </c:pt>
                <c:pt idx="842">
                  <c:v>-0.83199999999999996</c:v>
                </c:pt>
                <c:pt idx="843">
                  <c:v>-0.83299999999999996</c:v>
                </c:pt>
                <c:pt idx="844">
                  <c:v>-0.83399999999999996</c:v>
                </c:pt>
                <c:pt idx="845">
                  <c:v>-0.83499999999999996</c:v>
                </c:pt>
                <c:pt idx="846">
                  <c:v>-0.83599999999999997</c:v>
                </c:pt>
                <c:pt idx="847">
                  <c:v>-0.83699999999999997</c:v>
                </c:pt>
                <c:pt idx="848">
                  <c:v>-0.83799999999999997</c:v>
                </c:pt>
                <c:pt idx="849">
                  <c:v>-0.83899999999999997</c:v>
                </c:pt>
                <c:pt idx="850">
                  <c:v>-0.84</c:v>
                </c:pt>
                <c:pt idx="851">
                  <c:v>-0.84099999999999997</c:v>
                </c:pt>
                <c:pt idx="852">
                  <c:v>-0.84199999999999997</c:v>
                </c:pt>
                <c:pt idx="853">
                  <c:v>-0.84299999999999997</c:v>
                </c:pt>
                <c:pt idx="854">
                  <c:v>-0.84399999999999997</c:v>
                </c:pt>
                <c:pt idx="855">
                  <c:v>-0.84499999999999997</c:v>
                </c:pt>
                <c:pt idx="856">
                  <c:v>-0.84599999999999997</c:v>
                </c:pt>
                <c:pt idx="857">
                  <c:v>-0.84699999999999998</c:v>
                </c:pt>
                <c:pt idx="858">
                  <c:v>-0.84799999999999998</c:v>
                </c:pt>
                <c:pt idx="859">
                  <c:v>-0.84899999999999998</c:v>
                </c:pt>
                <c:pt idx="860">
                  <c:v>-0.85</c:v>
                </c:pt>
                <c:pt idx="861">
                  <c:v>-0.85099999999999998</c:v>
                </c:pt>
                <c:pt idx="862">
                  <c:v>-0.85199999999999998</c:v>
                </c:pt>
                <c:pt idx="863">
                  <c:v>-0.85299999999999998</c:v>
                </c:pt>
                <c:pt idx="864">
                  <c:v>-0.85399999999999998</c:v>
                </c:pt>
                <c:pt idx="865">
                  <c:v>-0.85499999999999998</c:v>
                </c:pt>
                <c:pt idx="866">
                  <c:v>-0.85599999999999998</c:v>
                </c:pt>
                <c:pt idx="867">
                  <c:v>-0.85699999999999998</c:v>
                </c:pt>
                <c:pt idx="868">
                  <c:v>-0.85799999999999998</c:v>
                </c:pt>
                <c:pt idx="869">
                  <c:v>-0.85899999999999999</c:v>
                </c:pt>
                <c:pt idx="870">
                  <c:v>-0.86</c:v>
                </c:pt>
                <c:pt idx="871">
                  <c:v>-0.86099999999999999</c:v>
                </c:pt>
                <c:pt idx="872">
                  <c:v>-0.86199999999999999</c:v>
                </c:pt>
                <c:pt idx="873">
                  <c:v>-0.86299999999999999</c:v>
                </c:pt>
                <c:pt idx="874">
                  <c:v>-0.86399999999999999</c:v>
                </c:pt>
                <c:pt idx="875">
                  <c:v>-0.86499999999999999</c:v>
                </c:pt>
                <c:pt idx="876">
                  <c:v>-0.86599999999999999</c:v>
                </c:pt>
                <c:pt idx="877">
                  <c:v>-0.86699999999999999</c:v>
                </c:pt>
                <c:pt idx="878">
                  <c:v>-0.86799999999999999</c:v>
                </c:pt>
                <c:pt idx="879">
                  <c:v>-0.86899999999999999</c:v>
                </c:pt>
                <c:pt idx="880">
                  <c:v>-0.87</c:v>
                </c:pt>
                <c:pt idx="881">
                  <c:v>-0.871</c:v>
                </c:pt>
                <c:pt idx="882">
                  <c:v>-0.872</c:v>
                </c:pt>
                <c:pt idx="883">
                  <c:v>-0.873</c:v>
                </c:pt>
                <c:pt idx="884">
                  <c:v>-0.874</c:v>
                </c:pt>
                <c:pt idx="885">
                  <c:v>-0.875</c:v>
                </c:pt>
                <c:pt idx="886">
                  <c:v>-0.876</c:v>
                </c:pt>
                <c:pt idx="887">
                  <c:v>-0.877</c:v>
                </c:pt>
                <c:pt idx="888">
                  <c:v>-0.878</c:v>
                </c:pt>
                <c:pt idx="889">
                  <c:v>-0.879</c:v>
                </c:pt>
                <c:pt idx="890">
                  <c:v>-0.88</c:v>
                </c:pt>
                <c:pt idx="891">
                  <c:v>-0.88100000000000001</c:v>
                </c:pt>
                <c:pt idx="892">
                  <c:v>-0.88200000000000001</c:v>
                </c:pt>
                <c:pt idx="893">
                  <c:v>-0.88300000000000001</c:v>
                </c:pt>
                <c:pt idx="894">
                  <c:v>-0.88400000000000001</c:v>
                </c:pt>
                <c:pt idx="895">
                  <c:v>-0.88500000000000001</c:v>
                </c:pt>
                <c:pt idx="896">
                  <c:v>-0.88600000000000001</c:v>
                </c:pt>
                <c:pt idx="897">
                  <c:v>-0.88700000000000001</c:v>
                </c:pt>
                <c:pt idx="898">
                  <c:v>-0.88800000000000001</c:v>
                </c:pt>
                <c:pt idx="899">
                  <c:v>-0.88900000000000001</c:v>
                </c:pt>
                <c:pt idx="900">
                  <c:v>-0.89</c:v>
                </c:pt>
                <c:pt idx="901">
                  <c:v>-0.89100000000000001</c:v>
                </c:pt>
                <c:pt idx="902">
                  <c:v>-0.89200000000000002</c:v>
                </c:pt>
                <c:pt idx="903">
                  <c:v>-0.89300000000000002</c:v>
                </c:pt>
                <c:pt idx="904">
                  <c:v>-0.89400000000000002</c:v>
                </c:pt>
                <c:pt idx="905">
                  <c:v>-0.89500000000000002</c:v>
                </c:pt>
                <c:pt idx="906">
                  <c:v>-0.89600000000000002</c:v>
                </c:pt>
                <c:pt idx="907">
                  <c:v>-0.89700000000000002</c:v>
                </c:pt>
                <c:pt idx="908">
                  <c:v>-0.89800000000000002</c:v>
                </c:pt>
                <c:pt idx="909">
                  <c:v>-0.89900000000000002</c:v>
                </c:pt>
                <c:pt idx="910">
                  <c:v>-0.9</c:v>
                </c:pt>
                <c:pt idx="911">
                  <c:v>-0.90100000000000002</c:v>
                </c:pt>
                <c:pt idx="912">
                  <c:v>-0.90200000000000002</c:v>
                </c:pt>
                <c:pt idx="913">
                  <c:v>-0.90300000000000002</c:v>
                </c:pt>
                <c:pt idx="914">
                  <c:v>-0.90400000000000003</c:v>
                </c:pt>
                <c:pt idx="915">
                  <c:v>-0.90500000000000003</c:v>
                </c:pt>
                <c:pt idx="916">
                  <c:v>-0.90600000000000003</c:v>
                </c:pt>
                <c:pt idx="917">
                  <c:v>-0.90700000000000003</c:v>
                </c:pt>
                <c:pt idx="918">
                  <c:v>-0.90800000000000003</c:v>
                </c:pt>
                <c:pt idx="919">
                  <c:v>-0.90900000000000003</c:v>
                </c:pt>
                <c:pt idx="920">
                  <c:v>-0.91</c:v>
                </c:pt>
                <c:pt idx="921">
                  <c:v>-0.91100000000000003</c:v>
                </c:pt>
                <c:pt idx="922">
                  <c:v>-0.91200000000000003</c:v>
                </c:pt>
                <c:pt idx="923">
                  <c:v>-0.91300000000000003</c:v>
                </c:pt>
                <c:pt idx="924">
                  <c:v>-0.91400000000000003</c:v>
                </c:pt>
                <c:pt idx="925">
                  <c:v>-0.91500000000000004</c:v>
                </c:pt>
                <c:pt idx="926">
                  <c:v>-0.91600000000000004</c:v>
                </c:pt>
                <c:pt idx="927">
                  <c:v>-0.91700000000000004</c:v>
                </c:pt>
                <c:pt idx="928">
                  <c:v>-0.91800000000000004</c:v>
                </c:pt>
                <c:pt idx="929">
                  <c:v>-0.91900000000000004</c:v>
                </c:pt>
                <c:pt idx="930">
                  <c:v>-0.92</c:v>
                </c:pt>
                <c:pt idx="931">
                  <c:v>-0.92100000000000004</c:v>
                </c:pt>
                <c:pt idx="932">
                  <c:v>-0.92200000000000004</c:v>
                </c:pt>
                <c:pt idx="933">
                  <c:v>-0.92300000000000004</c:v>
                </c:pt>
                <c:pt idx="934">
                  <c:v>-0.92400000000000004</c:v>
                </c:pt>
                <c:pt idx="935">
                  <c:v>-0.92500000000000004</c:v>
                </c:pt>
                <c:pt idx="936">
                  <c:v>-0.92600000000000005</c:v>
                </c:pt>
                <c:pt idx="937">
                  <c:v>-0.92700000000000005</c:v>
                </c:pt>
                <c:pt idx="938">
                  <c:v>-0.92800000000000005</c:v>
                </c:pt>
                <c:pt idx="939">
                  <c:v>-0.92900000000000005</c:v>
                </c:pt>
                <c:pt idx="940">
                  <c:v>-0.93</c:v>
                </c:pt>
                <c:pt idx="941">
                  <c:v>-0.93100000000000005</c:v>
                </c:pt>
                <c:pt idx="942">
                  <c:v>-0.93200000000000005</c:v>
                </c:pt>
                <c:pt idx="943">
                  <c:v>-0.93300000000000005</c:v>
                </c:pt>
                <c:pt idx="944">
                  <c:v>-0.93400000000000005</c:v>
                </c:pt>
                <c:pt idx="945">
                  <c:v>-0.93500000000000005</c:v>
                </c:pt>
                <c:pt idx="946">
                  <c:v>-0.93600000000000005</c:v>
                </c:pt>
                <c:pt idx="947">
                  <c:v>-0.93700000000000006</c:v>
                </c:pt>
                <c:pt idx="948">
                  <c:v>-0.93799999999999994</c:v>
                </c:pt>
                <c:pt idx="949">
                  <c:v>-0.93899999999999995</c:v>
                </c:pt>
                <c:pt idx="950">
                  <c:v>-0.94</c:v>
                </c:pt>
                <c:pt idx="951">
                  <c:v>-0.94099999999999995</c:v>
                </c:pt>
                <c:pt idx="952">
                  <c:v>-0.94199999999999995</c:v>
                </c:pt>
                <c:pt idx="953">
                  <c:v>-0.94299999999999995</c:v>
                </c:pt>
                <c:pt idx="954">
                  <c:v>-0.94399999999999995</c:v>
                </c:pt>
                <c:pt idx="955">
                  <c:v>-0.94499999999999995</c:v>
                </c:pt>
                <c:pt idx="956">
                  <c:v>-0.94599999999999995</c:v>
                </c:pt>
                <c:pt idx="957">
                  <c:v>-0.94699999999999995</c:v>
                </c:pt>
                <c:pt idx="958">
                  <c:v>-0.94799999999999995</c:v>
                </c:pt>
                <c:pt idx="959">
                  <c:v>-0.94899999999999995</c:v>
                </c:pt>
                <c:pt idx="960">
                  <c:v>-0.95</c:v>
                </c:pt>
                <c:pt idx="961">
                  <c:v>-0.95099999999999996</c:v>
                </c:pt>
                <c:pt idx="962">
                  <c:v>-0.95199999999999996</c:v>
                </c:pt>
                <c:pt idx="963">
                  <c:v>-0.95299999999999996</c:v>
                </c:pt>
                <c:pt idx="964">
                  <c:v>-0.95399999999999996</c:v>
                </c:pt>
                <c:pt idx="965">
                  <c:v>-0.95499999999999996</c:v>
                </c:pt>
                <c:pt idx="966">
                  <c:v>-0.95599999999999996</c:v>
                </c:pt>
                <c:pt idx="967">
                  <c:v>-0.95699999999999996</c:v>
                </c:pt>
                <c:pt idx="968">
                  <c:v>-0.95799999999999996</c:v>
                </c:pt>
                <c:pt idx="969">
                  <c:v>-0.95899999999999996</c:v>
                </c:pt>
                <c:pt idx="970">
                  <c:v>-0.96</c:v>
                </c:pt>
                <c:pt idx="971">
                  <c:v>-0.96099999999999997</c:v>
                </c:pt>
                <c:pt idx="972">
                  <c:v>-0.96199999999999997</c:v>
                </c:pt>
                <c:pt idx="973">
                  <c:v>-0.96299999999999997</c:v>
                </c:pt>
                <c:pt idx="974">
                  <c:v>-0.96399999999999997</c:v>
                </c:pt>
                <c:pt idx="975">
                  <c:v>-0.96499999999999997</c:v>
                </c:pt>
                <c:pt idx="976">
                  <c:v>-0.96599999999999997</c:v>
                </c:pt>
                <c:pt idx="977">
                  <c:v>-0.96699999999999997</c:v>
                </c:pt>
                <c:pt idx="978">
                  <c:v>-0.96799999999999997</c:v>
                </c:pt>
                <c:pt idx="979">
                  <c:v>-0.96899999999999997</c:v>
                </c:pt>
                <c:pt idx="980">
                  <c:v>-0.97</c:v>
                </c:pt>
                <c:pt idx="981">
                  <c:v>-0.97099999999999997</c:v>
                </c:pt>
                <c:pt idx="982">
                  <c:v>-0.97199999999999998</c:v>
                </c:pt>
                <c:pt idx="983">
                  <c:v>-0.97299999999999998</c:v>
                </c:pt>
                <c:pt idx="984">
                  <c:v>-0.97399999999999998</c:v>
                </c:pt>
                <c:pt idx="985">
                  <c:v>-0.97499999999999998</c:v>
                </c:pt>
                <c:pt idx="986">
                  <c:v>-0.97599999999999998</c:v>
                </c:pt>
                <c:pt idx="987">
                  <c:v>-0.97699999999999998</c:v>
                </c:pt>
                <c:pt idx="988">
                  <c:v>-0.97799999999999998</c:v>
                </c:pt>
                <c:pt idx="989">
                  <c:v>-0.97899999999999998</c:v>
                </c:pt>
                <c:pt idx="990">
                  <c:v>-0.98</c:v>
                </c:pt>
                <c:pt idx="991">
                  <c:v>-0.98099999999999998</c:v>
                </c:pt>
                <c:pt idx="992">
                  <c:v>-0.98199999999999998</c:v>
                </c:pt>
                <c:pt idx="993">
                  <c:v>-0.98299999999999998</c:v>
                </c:pt>
                <c:pt idx="994">
                  <c:v>-0.98399999999999999</c:v>
                </c:pt>
                <c:pt idx="995">
                  <c:v>-0.98499999999999999</c:v>
                </c:pt>
                <c:pt idx="996">
                  <c:v>-0.98599999999999999</c:v>
                </c:pt>
                <c:pt idx="997">
                  <c:v>-0.98699999999999999</c:v>
                </c:pt>
                <c:pt idx="998">
                  <c:v>-0.98799999999999999</c:v>
                </c:pt>
                <c:pt idx="999">
                  <c:v>-0.98899999999999999</c:v>
                </c:pt>
                <c:pt idx="1000">
                  <c:v>-0.99</c:v>
                </c:pt>
              </c:numCache>
            </c:numRef>
          </c:cat>
          <c:val>
            <c:numRef>
              <c:f>settings!$C$12:$C$1012</c:f>
              <c:numCache>
                <c:formatCode>0.00%</c:formatCode>
                <c:ptCount val="1001"/>
                <c:pt idx="0">
                  <c:v>8.1707280688754665E-3</c:v>
                </c:pt>
                <c:pt idx="1">
                  <c:v>8.3374776213014958E-3</c:v>
                </c:pt>
                <c:pt idx="2">
                  <c:v>8.5076302258178527E-3</c:v>
                </c:pt>
                <c:pt idx="3">
                  <c:v>8.6812553324671967E-3</c:v>
                </c:pt>
                <c:pt idx="4">
                  <c:v>8.8584238086399977E-3</c:v>
                </c:pt>
                <c:pt idx="5">
                  <c:v>9.0392079679999984E-3</c:v>
                </c:pt>
                <c:pt idx="6">
                  <c:v>9.2236815999999985E-3</c:v>
                </c:pt>
                <c:pt idx="7">
                  <c:v>9.411919999999999E-3</c:v>
                </c:pt>
                <c:pt idx="8">
                  <c:v>9.6039999999999997E-3</c:v>
                </c:pt>
                <c:pt idx="9">
                  <c:v>9.7999999999999997E-3</c:v>
                </c:pt>
                <c:pt idx="10">
                  <c:v>0.01</c:v>
                </c:pt>
                <c:pt idx="11">
                  <c:v>9.7999999999999997E-3</c:v>
                </c:pt>
                <c:pt idx="12">
                  <c:v>9.6039999999999997E-3</c:v>
                </c:pt>
                <c:pt idx="13">
                  <c:v>9.411919999999999E-3</c:v>
                </c:pt>
                <c:pt idx="14">
                  <c:v>9.2236815999999985E-3</c:v>
                </c:pt>
                <c:pt idx="15">
                  <c:v>9.0392079679999984E-3</c:v>
                </c:pt>
                <c:pt idx="16">
                  <c:v>8.8584238086399977E-3</c:v>
                </c:pt>
                <c:pt idx="17">
                  <c:v>8.6812553324671967E-3</c:v>
                </c:pt>
                <c:pt idx="18">
                  <c:v>8.5076302258178527E-3</c:v>
                </c:pt>
                <c:pt idx="19">
                  <c:v>8.3374776213014958E-3</c:v>
                </c:pt>
                <c:pt idx="20">
                  <c:v>8.1707280688754665E-3</c:v>
                </c:pt>
                <c:pt idx="21">
                  <c:v>8.0073135074979571E-3</c:v>
                </c:pt>
                <c:pt idx="22">
                  <c:v>7.8471672373479975E-3</c:v>
                </c:pt>
                <c:pt idx="23">
                  <c:v>7.6902238926010377E-3</c:v>
                </c:pt>
                <c:pt idx="24">
                  <c:v>7.5364194147490172E-3</c:v>
                </c:pt>
                <c:pt idx="25">
                  <c:v>7.3856910264540367E-3</c:v>
                </c:pt>
                <c:pt idx="26">
                  <c:v>7.2379772059249555E-3</c:v>
                </c:pt>
                <c:pt idx="27">
                  <c:v>7.0932176618064566E-3</c:v>
                </c:pt>
                <c:pt idx="28">
                  <c:v>6.9513533085703277E-3</c:v>
                </c:pt>
                <c:pt idx="29">
                  <c:v>6.8123262423989209E-3</c:v>
                </c:pt>
                <c:pt idx="30">
                  <c:v>6.676079717550942E-3</c:v>
                </c:pt>
                <c:pt idx="31">
                  <c:v>6.5425581231999229E-3</c:v>
                </c:pt>
                <c:pt idx="32">
                  <c:v>6.4117069607359245E-3</c:v>
                </c:pt>
                <c:pt idx="33">
                  <c:v>6.2834728215212061E-3</c:v>
                </c:pt>
                <c:pt idx="34">
                  <c:v>6.1578033650907821E-3</c:v>
                </c:pt>
                <c:pt idx="35">
                  <c:v>6.034647297788966E-3</c:v>
                </c:pt>
                <c:pt idx="36">
                  <c:v>5.9139543518331866E-3</c:v>
                </c:pt>
                <c:pt idx="37">
                  <c:v>5.7956752647965225E-3</c:v>
                </c:pt>
                <c:pt idx="38">
                  <c:v>5.6797617595005919E-3</c:v>
                </c:pt>
                <c:pt idx="39">
                  <c:v>5.5661665243105802E-3</c:v>
                </c:pt>
                <c:pt idx="40">
                  <c:v>5.4548431938243689E-3</c:v>
                </c:pt>
                <c:pt idx="41">
                  <c:v>5.3457463299478817E-3</c:v>
                </c:pt>
                <c:pt idx="42">
                  <c:v>5.2388314033489239E-3</c:v>
                </c:pt>
                <c:pt idx="43">
                  <c:v>5.1340547752819453E-3</c:v>
                </c:pt>
                <c:pt idx="44">
                  <c:v>5.031373679776306E-3</c:v>
                </c:pt>
                <c:pt idx="45">
                  <c:v>4.9307462061807797E-3</c:v>
                </c:pt>
                <c:pt idx="46">
                  <c:v>4.832131282057164E-3</c:v>
                </c:pt>
                <c:pt idx="47">
                  <c:v>4.7354886564160209E-3</c:v>
                </c:pt>
                <c:pt idx="48">
                  <c:v>4.6407788832877007E-3</c:v>
                </c:pt>
                <c:pt idx="49">
                  <c:v>4.5479633056219465E-3</c:v>
                </c:pt>
                <c:pt idx="50">
                  <c:v>4.4570040395095073E-3</c:v>
                </c:pt>
                <c:pt idx="51">
                  <c:v>4.3678639587193171E-3</c:v>
                </c:pt>
                <c:pt idx="52">
                  <c:v>4.2805066795449306E-3</c:v>
                </c:pt>
                <c:pt idx="53">
                  <c:v>4.194896545954032E-3</c:v>
                </c:pt>
                <c:pt idx="54">
                  <c:v>4.1109986150349512E-3</c:v>
                </c:pt>
                <c:pt idx="55">
                  <c:v>4.0287786427342523E-3</c:v>
                </c:pt>
                <c:pt idx="56">
                  <c:v>3.9482030698795674E-3</c:v>
                </c:pt>
                <c:pt idx="57">
                  <c:v>3.869239008481976E-3</c:v>
                </c:pt>
                <c:pt idx="58">
                  <c:v>3.7918542283123364E-3</c:v>
                </c:pt>
                <c:pt idx="59">
                  <c:v>3.7160171437460895E-3</c:v>
                </c:pt>
                <c:pt idx="60">
                  <c:v>3.6416968008711678E-3</c:v>
                </c:pt>
                <c:pt idx="61">
                  <c:v>3.5688628648537445E-3</c:v>
                </c:pt>
                <c:pt idx="62">
                  <c:v>3.4974856075566697E-3</c:v>
                </c:pt>
                <c:pt idx="63">
                  <c:v>3.4275358954055364E-3</c:v>
                </c:pt>
                <c:pt idx="64">
                  <c:v>3.3589851774974257E-3</c:v>
                </c:pt>
                <c:pt idx="65">
                  <c:v>3.2918054739474773E-3</c:v>
                </c:pt>
                <c:pt idx="66">
                  <c:v>3.2259693644685278E-3</c:v>
                </c:pt>
                <c:pt idx="67">
                  <c:v>3.1614499771791572E-3</c:v>
                </c:pt>
                <c:pt idx="68">
                  <c:v>3.0982209776355741E-3</c:v>
                </c:pt>
                <c:pt idx="69">
                  <c:v>3.0362565580828627E-3</c:v>
                </c:pt>
                <c:pt idx="70">
                  <c:v>2.9755314269212054E-3</c:v>
                </c:pt>
                <c:pt idx="71">
                  <c:v>2.9160207983827814E-3</c:v>
                </c:pt>
                <c:pt idx="72">
                  <c:v>2.8577003824151255E-3</c:v>
                </c:pt>
                <c:pt idx="73">
                  <c:v>2.8005463747668232E-3</c:v>
                </c:pt>
                <c:pt idx="74">
                  <c:v>2.7445354472714865E-3</c:v>
                </c:pt>
                <c:pt idx="75">
                  <c:v>2.6896447383260567E-3</c:v>
                </c:pt>
                <c:pt idx="76">
                  <c:v>2.6358518435595354E-3</c:v>
                </c:pt>
                <c:pt idx="77">
                  <c:v>2.5831348066883445E-3</c:v>
                </c:pt>
                <c:pt idx="78">
                  <c:v>2.5314721105545775E-3</c:v>
                </c:pt>
                <c:pt idx="79">
                  <c:v>2.4808426683434861E-3</c:v>
                </c:pt>
                <c:pt idx="80">
                  <c:v>2.4312258149766161E-3</c:v>
                </c:pt>
                <c:pt idx="81">
                  <c:v>2.3826012986770837E-3</c:v>
                </c:pt>
                <c:pt idx="82">
                  <c:v>2.3349492727035418E-3</c:v>
                </c:pt>
                <c:pt idx="83">
                  <c:v>2.2882502872494711E-3</c:v>
                </c:pt>
                <c:pt idx="84">
                  <c:v>2.2424852815044818E-3</c:v>
                </c:pt>
                <c:pt idx="85">
                  <c:v>2.1976355758743923E-3</c:v>
                </c:pt>
                <c:pt idx="86">
                  <c:v>2.1536828643569043E-3</c:v>
                </c:pt>
                <c:pt idx="87">
                  <c:v>2.1106092070697661E-3</c:v>
                </c:pt>
                <c:pt idx="88">
                  <c:v>2.0683970229283706E-3</c:v>
                </c:pt>
                <c:pt idx="89">
                  <c:v>2.0270290824698032E-3</c:v>
                </c:pt>
                <c:pt idx="90">
                  <c:v>1.9864885008204071E-3</c:v>
                </c:pt>
                <c:pt idx="91">
                  <c:v>1.946758730803999E-3</c:v>
                </c:pt>
                <c:pt idx="92">
                  <c:v>1.907823556187919E-3</c:v>
                </c:pt>
                <c:pt idx="93">
                  <c:v>1.8696670850641606E-3</c:v>
                </c:pt>
                <c:pt idx="94">
                  <c:v>1.8322737433628773E-3</c:v>
                </c:pt>
                <c:pt idx="95">
                  <c:v>1.7956282684956197E-3</c:v>
                </c:pt>
                <c:pt idx="96">
                  <c:v>1.7597157031257072E-3</c:v>
                </c:pt>
                <c:pt idx="97">
                  <c:v>1.724521389063193E-3</c:v>
                </c:pt>
                <c:pt idx="98">
                  <c:v>1.6900309612819292E-3</c:v>
                </c:pt>
                <c:pt idx="99">
                  <c:v>1.6562303420562905E-3</c:v>
                </c:pt>
                <c:pt idx="100">
                  <c:v>1.6231057352151647E-3</c:v>
                </c:pt>
                <c:pt idx="101">
                  <c:v>1.5906436205108613E-3</c:v>
                </c:pt>
                <c:pt idx="102">
                  <c:v>1.5588307481006441E-3</c:v>
                </c:pt>
                <c:pt idx="103">
                  <c:v>1.5276541331386312E-3</c:v>
                </c:pt>
                <c:pt idx="104">
                  <c:v>1.4971010504758585E-3</c:v>
                </c:pt>
                <c:pt idx="105">
                  <c:v>1.4671590294663413E-3</c:v>
                </c:pt>
                <c:pt idx="106">
                  <c:v>1.4378158488770143E-3</c:v>
                </c:pt>
                <c:pt idx="107">
                  <c:v>1.409059531899474E-3</c:v>
                </c:pt>
                <c:pt idx="108">
                  <c:v>1.3808783412614844E-3</c:v>
                </c:pt>
                <c:pt idx="109">
                  <c:v>1.3532607744362547E-3</c:v>
                </c:pt>
                <c:pt idx="110">
                  <c:v>1.3261955589475296E-3</c:v>
                </c:pt>
                <c:pt idx="111">
                  <c:v>1.2996716477685791E-3</c:v>
                </c:pt>
                <c:pt idx="112">
                  <c:v>1.2736782148132075E-3</c:v>
                </c:pt>
                <c:pt idx="113">
                  <c:v>1.2482046505169432E-3</c:v>
                </c:pt>
                <c:pt idx="114">
                  <c:v>1.2232405575066043E-3</c:v>
                </c:pt>
                <c:pt idx="115">
                  <c:v>1.1987757463564721E-3</c:v>
                </c:pt>
                <c:pt idx="116">
                  <c:v>1.1748002314293426E-3</c:v>
                </c:pt>
                <c:pt idx="117">
                  <c:v>1.1513042268007558E-3</c:v>
                </c:pt>
                <c:pt idx="118">
                  <c:v>1.1282781422647407E-3</c:v>
                </c:pt>
                <c:pt idx="119">
                  <c:v>1.1057125794194458E-3</c:v>
                </c:pt>
                <c:pt idx="120">
                  <c:v>1.0835983278310569E-3</c:v>
                </c:pt>
                <c:pt idx="121">
                  <c:v>1.0619263612744356E-3</c:v>
                </c:pt>
                <c:pt idx="122">
                  <c:v>1.0406878340489469E-3</c:v>
                </c:pt>
                <c:pt idx="123">
                  <c:v>1.019874077367968E-3</c:v>
                </c:pt>
                <c:pt idx="124">
                  <c:v>9.9947659582060857E-4</c:v>
                </c:pt>
                <c:pt idx="125">
                  <c:v>9.7948706390419641E-4</c:v>
                </c:pt>
                <c:pt idx="126">
                  <c:v>9.5989732262611249E-4</c:v>
                </c:pt>
                <c:pt idx="127">
                  <c:v>9.4069937617359024E-4</c:v>
                </c:pt>
                <c:pt idx="128">
                  <c:v>9.2188538865011838E-4</c:v>
                </c:pt>
                <c:pt idx="129">
                  <c:v>9.0344768087711601E-4</c:v>
                </c:pt>
                <c:pt idx="130">
                  <c:v>8.8537872725957367E-4</c:v>
                </c:pt>
                <c:pt idx="131">
                  <c:v>8.6767115271438214E-4</c:v>
                </c:pt>
                <c:pt idx="132">
                  <c:v>8.5031772966009445E-4</c:v>
                </c:pt>
                <c:pt idx="133">
                  <c:v>8.3331137506689257E-4</c:v>
                </c:pt>
                <c:pt idx="134">
                  <c:v>8.1664514756555468E-4</c:v>
                </c:pt>
                <c:pt idx="135">
                  <c:v>8.0031224461424354E-4</c:v>
                </c:pt>
                <c:pt idx="136">
                  <c:v>7.8430599972195865E-4</c:v>
                </c:pt>
                <c:pt idx="137">
                  <c:v>7.6861987972751946E-4</c:v>
                </c:pt>
                <c:pt idx="138">
                  <c:v>7.5324748213296904E-4</c:v>
                </c:pt>
                <c:pt idx="139">
                  <c:v>7.3818253249030965E-4</c:v>
                </c:pt>
                <c:pt idx="140">
                  <c:v>7.2341888184050348E-4</c:v>
                </c:pt>
                <c:pt idx="141">
                  <c:v>7.0895050420369341E-4</c:v>
                </c:pt>
                <c:pt idx="142">
                  <c:v>6.9477149411961952E-4</c:v>
                </c:pt>
                <c:pt idx="143">
                  <c:v>6.8087606423722716E-4</c:v>
                </c:pt>
                <c:pt idx="144">
                  <c:v>6.6725854295248256E-4</c:v>
                </c:pt>
                <c:pt idx="145">
                  <c:v>6.5391337209343289E-4</c:v>
                </c:pt>
                <c:pt idx="146">
                  <c:v>6.4083510465156419E-4</c:v>
                </c:pt>
                <c:pt idx="147">
                  <c:v>6.2801840255853288E-4</c:v>
                </c:pt>
                <c:pt idx="148">
                  <c:v>6.1545803450736218E-4</c:v>
                </c:pt>
                <c:pt idx="149">
                  <c:v>6.0314887381721495E-4</c:v>
                </c:pt>
                <c:pt idx="150">
                  <c:v>5.9108589634087065E-4</c:v>
                </c:pt>
                <c:pt idx="151">
                  <c:v>5.7926417841405319E-4</c:v>
                </c:pt>
                <c:pt idx="152">
                  <c:v>5.6767889484577209E-4</c:v>
                </c:pt>
                <c:pt idx="153">
                  <c:v>5.5632531694885668E-4</c:v>
                </c:pt>
                <c:pt idx="154">
                  <c:v>5.4519881060987956E-4</c:v>
                </c:pt>
                <c:pt idx="155">
                  <c:v>5.3429483439768196E-4</c:v>
                </c:pt>
                <c:pt idx="156">
                  <c:v>5.2360893770972828E-4</c:v>
                </c:pt>
                <c:pt idx="157">
                  <c:v>5.131367589555337E-4</c:v>
                </c:pt>
                <c:pt idx="158">
                  <c:v>5.0287402377642305E-4</c:v>
                </c:pt>
                <c:pt idx="159">
                  <c:v>4.9281654330089459E-4</c:v>
                </c:pt>
                <c:pt idx="160">
                  <c:v>4.8296021243487671E-4</c:v>
                </c:pt>
                <c:pt idx="161">
                  <c:v>4.7330100818617914E-4</c:v>
                </c:pt>
                <c:pt idx="162">
                  <c:v>4.6383498802245556E-4</c:v>
                </c:pt>
                <c:pt idx="163">
                  <c:v>4.5455828826200642E-4</c:v>
                </c:pt>
                <c:pt idx="164">
                  <c:v>4.4546712249676627E-4</c:v>
                </c:pt>
                <c:pt idx="165">
                  <c:v>4.3655778004683091E-4</c:v>
                </c:pt>
                <c:pt idx="166">
                  <c:v>4.2782662444589426E-4</c:v>
                </c:pt>
                <c:pt idx="167">
                  <c:v>4.1927009195697639E-4</c:v>
                </c:pt>
                <c:pt idx="168">
                  <c:v>4.1088469011783688E-4</c:v>
                </c:pt>
                <c:pt idx="169">
                  <c:v>4.0266699631548013E-4</c:v>
                </c:pt>
                <c:pt idx="170">
                  <c:v>3.9461365638917054E-4</c:v>
                </c:pt>
                <c:pt idx="171">
                  <c:v>3.8672138326138712E-4</c:v>
                </c:pt>
                <c:pt idx="172">
                  <c:v>3.7898695559615938E-4</c:v>
                </c:pt>
                <c:pt idx="173">
                  <c:v>3.7140721648423617E-4</c:v>
                </c:pt>
                <c:pt idx="174">
                  <c:v>3.6397907215455144E-4</c:v>
                </c:pt>
                <c:pt idx="175">
                  <c:v>3.5669949071146038E-4</c:v>
                </c:pt>
                <c:pt idx="176">
                  <c:v>3.4956550089723117E-4</c:v>
                </c:pt>
                <c:pt idx="177">
                  <c:v>3.4257419087928656E-4</c:v>
                </c:pt>
                <c:pt idx="178">
                  <c:v>3.357227070617008E-4</c:v>
                </c:pt>
                <c:pt idx="179">
                  <c:v>3.2900825292046679E-4</c:v>
                </c:pt>
                <c:pt idx="180">
                  <c:v>3.2242808786205746E-4</c:v>
                </c:pt>
                <c:pt idx="181">
                  <c:v>3.1597952610481632E-4</c:v>
                </c:pt>
                <c:pt idx="182">
                  <c:v>3.0965993558271996E-4</c:v>
                </c:pt>
                <c:pt idx="183">
                  <c:v>3.0346673687106553E-4</c:v>
                </c:pt>
                <c:pt idx="184">
                  <c:v>2.9739740213364423E-4</c:v>
                </c:pt>
                <c:pt idx="185">
                  <c:v>2.9144945409097136E-4</c:v>
                </c:pt>
                <c:pt idx="186">
                  <c:v>2.8562046500915195E-4</c:v>
                </c:pt>
                <c:pt idx="187">
                  <c:v>2.799080557089689E-4</c:v>
                </c:pt>
                <c:pt idx="188">
                  <c:v>2.743098945947895E-4</c:v>
                </c:pt>
                <c:pt idx="189">
                  <c:v>2.6882369670289368E-4</c:v>
                </c:pt>
                <c:pt idx="190">
                  <c:v>2.6344722276883581E-4</c:v>
                </c:pt>
                <c:pt idx="191">
                  <c:v>2.5817827831345911E-4</c:v>
                </c:pt>
                <c:pt idx="192">
                  <c:v>2.5301471274718991E-4</c:v>
                </c:pt>
                <c:pt idx="193">
                  <c:v>2.4795441849224611E-4</c:v>
                </c:pt>
                <c:pt idx="194">
                  <c:v>2.4299533012240118E-4</c:v>
                </c:pt>
                <c:pt idx="195">
                  <c:v>2.3813542351995315E-4</c:v>
                </c:pt>
                <c:pt idx="196">
                  <c:v>2.3337271504955407E-4</c:v>
                </c:pt>
                <c:pt idx="197">
                  <c:v>2.2870526074856299E-4</c:v>
                </c:pt>
                <c:pt idx="198">
                  <c:v>2.2413115553359173E-4</c:v>
                </c:pt>
                <c:pt idx="199">
                  <c:v>2.196485324229199E-4</c:v>
                </c:pt>
                <c:pt idx="200">
                  <c:v>2.152555617744615E-4</c:v>
                </c:pt>
                <c:pt idx="201">
                  <c:v>2.1095045053897226E-4</c:v>
                </c:pt>
                <c:pt idx="202">
                  <c:v>2.0673144152819281E-4</c:v>
                </c:pt>
                <c:pt idx="203">
                  <c:v>2.0259681269762896E-4</c:v>
                </c:pt>
                <c:pt idx="204">
                  <c:v>1.9854487644367638E-4</c:v>
                </c:pt>
                <c:pt idx="205">
                  <c:v>1.9457397891480286E-4</c:v>
                </c:pt>
                <c:pt idx="206">
                  <c:v>1.9068249933650681E-4</c:v>
                </c:pt>
                <c:pt idx="207">
                  <c:v>1.8686884934977668E-4</c:v>
                </c:pt>
                <c:pt idx="208">
                  <c:v>1.8313147236278114E-4</c:v>
                </c:pt>
                <c:pt idx="209">
                  <c:v>1.794688429155255E-4</c:v>
                </c:pt>
                <c:pt idx="210">
                  <c:v>1.75879466057215E-4</c:v>
                </c:pt>
                <c:pt idx="211">
                  <c:v>1.723618767360707E-4</c:v>
                </c:pt>
                <c:pt idx="212">
                  <c:v>1.6891463920134928E-4</c:v>
                </c:pt>
                <c:pt idx="213">
                  <c:v>1.655363464173223E-4</c:v>
                </c:pt>
                <c:pt idx="214">
                  <c:v>1.6222561948897585E-4</c:v>
                </c:pt>
                <c:pt idx="215">
                  <c:v>1.5898110709919633E-4</c:v>
                </c:pt>
                <c:pt idx="216">
                  <c:v>1.5580148495721242E-4</c:v>
                </c:pt>
                <c:pt idx="217">
                  <c:v>1.5268545525806817E-4</c:v>
                </c:pt>
                <c:pt idx="218">
                  <c:v>1.496317461529068E-4</c:v>
                </c:pt>
                <c:pt idx="219">
                  <c:v>1.4663911122984866E-4</c:v>
                </c:pt>
                <c:pt idx="220">
                  <c:v>1.4370632900525168E-4</c:v>
                </c:pt>
                <c:pt idx="221">
                  <c:v>1.4083220242514665E-4</c:v>
                </c:pt>
                <c:pt idx="222">
                  <c:v>1.3801555837664371E-4</c:v>
                </c:pt>
                <c:pt idx="223">
                  <c:v>1.3525524720911083E-4</c:v>
                </c:pt>
                <c:pt idx="224">
                  <c:v>1.3255014226492859E-4</c:v>
                </c:pt>
                <c:pt idx="225">
                  <c:v>1.2989913941963003E-4</c:v>
                </c:pt>
                <c:pt idx="226">
                  <c:v>1.2730115663123743E-4</c:v>
                </c:pt>
                <c:pt idx="227">
                  <c:v>1.2475513349861268E-4</c:v>
                </c:pt>
                <c:pt idx="228">
                  <c:v>1.2226003082864043E-4</c:v>
                </c:pt>
                <c:pt idx="229">
                  <c:v>1.1981483021206762E-4</c:v>
                </c:pt>
                <c:pt idx="230">
                  <c:v>1.1741853360782627E-4</c:v>
                </c:pt>
                <c:pt idx="231">
                  <c:v>1.1507016293566974E-4</c:v>
                </c:pt>
                <c:pt idx="232">
                  <c:v>1.1276875967695634E-4</c:v>
                </c:pt>
                <c:pt idx="233">
                  <c:v>1.1051338448341721E-4</c:v>
                </c:pt>
                <c:pt idx="234">
                  <c:v>1.0830311679374886E-4</c:v>
                </c:pt>
                <c:pt idx="235">
                  <c:v>1.0613705445787388E-4</c:v>
                </c:pt>
                <c:pt idx="236">
                  <c:v>1.040143133687164E-4</c:v>
                </c:pt>
                <c:pt idx="237">
                  <c:v>1.0193402710134208E-4</c:v>
                </c:pt>
                <c:pt idx="238">
                  <c:v>9.9895346559315226E-5</c:v>
                </c:pt>
                <c:pt idx="239">
                  <c:v>9.7897439628128919E-5</c:v>
                </c:pt>
                <c:pt idx="240">
                  <c:v>9.5939490835566342E-5</c:v>
                </c:pt>
                <c:pt idx="241">
                  <c:v>9.402070101885501E-5</c:v>
                </c:pt>
                <c:pt idx="242">
                  <c:v>9.2140286998477903E-5</c:v>
                </c:pt>
                <c:pt idx="243">
                  <c:v>9.0297481258508339E-5</c:v>
                </c:pt>
                <c:pt idx="244">
                  <c:v>8.8491531633338172E-5</c:v>
                </c:pt>
                <c:pt idx="245">
                  <c:v>8.6721701000671409E-5</c:v>
                </c:pt>
                <c:pt idx="246">
                  <c:v>8.4987266980657977E-5</c:v>
                </c:pt>
                <c:pt idx="247">
                  <c:v>8.3287521641044817E-5</c:v>
                </c:pt>
                <c:pt idx="248">
                  <c:v>8.162177120822392E-5</c:v>
                </c:pt>
                <c:pt idx="249">
                  <c:v>7.9989335784059435E-5</c:v>
                </c:pt>
                <c:pt idx="250">
                  <c:v>7.8389549068378245E-5</c:v>
                </c:pt>
                <c:pt idx="251">
                  <c:v>7.6821758087010676E-5</c:v>
                </c:pt>
                <c:pt idx="252">
                  <c:v>7.5285322925270463E-5</c:v>
                </c:pt>
                <c:pt idx="253">
                  <c:v>7.3779616466765045E-5</c:v>
                </c:pt>
                <c:pt idx="254">
                  <c:v>7.2304024137429744E-5</c:v>
                </c:pt>
                <c:pt idx="255">
                  <c:v>7.0857943654681146E-5</c:v>
                </c:pt>
                <c:pt idx="256">
                  <c:v>6.944078478158752E-5</c:v>
                </c:pt>
                <c:pt idx="257">
                  <c:v>6.8051969085955772E-5</c:v>
                </c:pt>
                <c:pt idx="258">
                  <c:v>6.6690929704236651E-5</c:v>
                </c:pt>
                <c:pt idx="259">
                  <c:v>6.5357111110151913E-5</c:v>
                </c:pt>
                <c:pt idx="260">
                  <c:v>6.4049968887948871E-5</c:v>
                </c:pt>
                <c:pt idx="261">
                  <c:v>6.2768969510189896E-5</c:v>
                </c:pt>
                <c:pt idx="262">
                  <c:v>6.1513590119986099E-5</c:v>
                </c:pt>
                <c:pt idx="263">
                  <c:v>6.0283318317586379E-5</c:v>
                </c:pt>
                <c:pt idx="264">
                  <c:v>5.9077651951234654E-5</c:v>
                </c:pt>
                <c:pt idx="265">
                  <c:v>5.7896098912209961E-5</c:v>
                </c:pt>
                <c:pt idx="266">
                  <c:v>5.6738176933965761E-5</c:v>
                </c:pt>
                <c:pt idx="267">
                  <c:v>5.5603413395286444E-5</c:v>
                </c:pt>
                <c:pt idx="268">
                  <c:v>5.4491345127380712E-5</c:v>
                </c:pt>
                <c:pt idx="269">
                  <c:v>5.3401518224833094E-5</c:v>
                </c:pt>
                <c:pt idx="270">
                  <c:v>5.2333487860336434E-5</c:v>
                </c:pt>
                <c:pt idx="271">
                  <c:v>5.1286818103129705E-5</c:v>
                </c:pt>
                <c:pt idx="272">
                  <c:v>5.0261081741067107E-5</c:v>
                </c:pt>
                <c:pt idx="273">
                  <c:v>4.9255860106245763E-5</c:v>
                </c:pt>
                <c:pt idx="274">
                  <c:v>4.8270742904120847E-5</c:v>
                </c:pt>
                <c:pt idx="275">
                  <c:v>4.7305328046038429E-5</c:v>
                </c:pt>
                <c:pt idx="276">
                  <c:v>4.6359221485117662E-5</c:v>
                </c:pt>
                <c:pt idx="277">
                  <c:v>4.543203705541531E-5</c:v>
                </c:pt>
                <c:pt idx="278">
                  <c:v>4.4523396314307002E-5</c:v>
                </c:pt>
                <c:pt idx="279">
                  <c:v>4.3632928388020864E-5</c:v>
                </c:pt>
                <c:pt idx="280">
                  <c:v>4.2760269820260445E-5</c:v>
                </c:pt>
                <c:pt idx="281">
                  <c:v>4.1905064423855234E-5</c:v>
                </c:pt>
                <c:pt idx="282">
                  <c:v>4.1066963135378129E-5</c:v>
                </c:pt>
                <c:pt idx="283">
                  <c:v>4.0245623872670564E-5</c:v>
                </c:pt>
                <c:pt idx="284">
                  <c:v>3.944071139521715E-5</c:v>
                </c:pt>
                <c:pt idx="285">
                  <c:v>3.8651897167312805E-5</c:v>
                </c:pt>
                <c:pt idx="286">
                  <c:v>3.7878859223966552E-5</c:v>
                </c:pt>
                <c:pt idx="287">
                  <c:v>3.7121282039487223E-5</c:v>
                </c:pt>
                <c:pt idx="288">
                  <c:v>3.6378856398697478E-5</c:v>
                </c:pt>
                <c:pt idx="289">
                  <c:v>3.5651279270723525E-5</c:v>
                </c:pt>
                <c:pt idx="290">
                  <c:v>3.4938253685309057E-5</c:v>
                </c:pt>
                <c:pt idx="291">
                  <c:v>3.4239488611602874E-5</c:v>
                </c:pt>
                <c:pt idx="292">
                  <c:v>3.3554698839370816E-5</c:v>
                </c:pt>
                <c:pt idx="293">
                  <c:v>3.2883604862583397E-5</c:v>
                </c:pt>
                <c:pt idx="294">
                  <c:v>3.2225932765331727E-5</c:v>
                </c:pt>
                <c:pt idx="295">
                  <c:v>3.1581414110025094E-5</c:v>
                </c:pt>
                <c:pt idx="296">
                  <c:v>3.094978582782459E-5</c:v>
                </c:pt>
                <c:pt idx="297">
                  <c:v>3.0330790111268098E-5</c:v>
                </c:pt>
                <c:pt idx="298">
                  <c:v>2.9724174309042737E-5</c:v>
                </c:pt>
                <c:pt idx="299">
                  <c:v>2.9129690822861882E-5</c:v>
                </c:pt>
                <c:pt idx="300">
                  <c:v>2.8547097006404645E-5</c:v>
                </c:pt>
                <c:pt idx="301">
                  <c:v>2.7976155066276552E-5</c:v>
                </c:pt>
                <c:pt idx="302">
                  <c:v>2.7416631964951022E-5</c:v>
                </c:pt>
                <c:pt idx="303">
                  <c:v>2.6868299325652E-5</c:v>
                </c:pt>
                <c:pt idx="304">
                  <c:v>2.6330933339138961E-5</c:v>
                </c:pt>
                <c:pt idx="305">
                  <c:v>2.5804314672356181E-5</c:v>
                </c:pt>
                <c:pt idx="306">
                  <c:v>2.5288228378909058E-5</c:v>
                </c:pt>
                <c:pt idx="307">
                  <c:v>2.4782463811330875E-5</c:v>
                </c:pt>
                <c:pt idx="308">
                  <c:v>2.4286814535104256E-5</c:v>
                </c:pt>
                <c:pt idx="309">
                  <c:v>2.380107824440217E-5</c:v>
                </c:pt>
                <c:pt idx="310">
                  <c:v>2.3325056679514124E-5</c:v>
                </c:pt>
                <c:pt idx="311">
                  <c:v>2.2858555545923843E-5</c:v>
                </c:pt>
                <c:pt idx="312">
                  <c:v>2.2401384435005366E-5</c:v>
                </c:pt>
                <c:pt idx="313">
                  <c:v>2.1953356746305258E-5</c:v>
                </c:pt>
                <c:pt idx="314">
                  <c:v>2.1514289611379154E-5</c:v>
                </c:pt>
                <c:pt idx="315">
                  <c:v>2.1084003819151569E-5</c:v>
                </c:pt>
                <c:pt idx="316">
                  <c:v>2.0662323742768538E-5</c:v>
                </c:pt>
                <c:pt idx="317">
                  <c:v>2.0249077267913166E-5</c:v>
                </c:pt>
                <c:pt idx="318">
                  <c:v>1.9844095722554901E-5</c:v>
                </c:pt>
                <c:pt idx="319">
                  <c:v>1.9447213808103802E-5</c:v>
                </c:pt>
                <c:pt idx="320">
                  <c:v>1.9058269531941724E-5</c:v>
                </c:pt>
                <c:pt idx="321">
                  <c:v>1.8677104141302889E-5</c:v>
                </c:pt>
                <c:pt idx="322">
                  <c:v>1.8303562058476832E-5</c:v>
                </c:pt>
                <c:pt idx="323">
                  <c:v>1.7937490817307297E-5</c:v>
                </c:pt>
                <c:pt idx="324">
                  <c:v>1.7578741000961149E-5</c:v>
                </c:pt>
                <c:pt idx="325">
                  <c:v>1.7227166180941925E-5</c:v>
                </c:pt>
                <c:pt idx="326">
                  <c:v>1.6882622857323086E-5</c:v>
                </c:pt>
                <c:pt idx="327">
                  <c:v>1.6544970400176626E-5</c:v>
                </c:pt>
                <c:pt idx="328">
                  <c:v>1.6214070992173092E-5</c:v>
                </c:pt>
                <c:pt idx="329">
                  <c:v>1.588978957232963E-5</c:v>
                </c:pt>
                <c:pt idx="330">
                  <c:v>1.5571993780883039E-5</c:v>
                </c:pt>
                <c:pt idx="331">
                  <c:v>1.5260553905265377E-5</c:v>
                </c:pt>
                <c:pt idx="332">
                  <c:v>1.4955342827160069E-5</c:v>
                </c:pt>
                <c:pt idx="333">
                  <c:v>1.4656235970616868E-5</c:v>
                </c:pt>
                <c:pt idx="334">
                  <c:v>1.4363111251204531E-5</c:v>
                </c:pt>
                <c:pt idx="335">
                  <c:v>1.4075849026180439E-5</c:v>
                </c:pt>
                <c:pt idx="336">
                  <c:v>1.3794332045656829E-5</c:v>
                </c:pt>
                <c:pt idx="337">
                  <c:v>1.3518445404743693E-5</c:v>
                </c:pt>
                <c:pt idx="338">
                  <c:v>1.3248076496648819E-5</c:v>
                </c:pt>
                <c:pt idx="339">
                  <c:v>1.2983114966715842E-5</c:v>
                </c:pt>
                <c:pt idx="340">
                  <c:v>1.2723452667381526E-5</c:v>
                </c:pt>
                <c:pt idx="341">
                  <c:v>1.2468983614033896E-5</c:v>
                </c:pt>
                <c:pt idx="342">
                  <c:v>1.2219603941753219E-5</c:v>
                </c:pt>
                <c:pt idx="343">
                  <c:v>1.1975211862918154E-5</c:v>
                </c:pt>
                <c:pt idx="344">
                  <c:v>1.1735707625659791E-5</c:v>
                </c:pt>
                <c:pt idx="345">
                  <c:v>1.1500993473146595E-5</c:v>
                </c:pt>
                <c:pt idx="346">
                  <c:v>1.1270973603683663E-5</c:v>
                </c:pt>
                <c:pt idx="347">
                  <c:v>1.1045554131609989E-5</c:v>
                </c:pt>
                <c:pt idx="348">
                  <c:v>1.082464304897779E-5</c:v>
                </c:pt>
                <c:pt idx="349">
                  <c:v>1.0608150187998234E-5</c:v>
                </c:pt>
                <c:pt idx="350">
                  <c:v>1.0395987184238268E-5</c:v>
                </c:pt>
                <c:pt idx="351">
                  <c:v>1.0188067440553503E-5</c:v>
                </c:pt>
                <c:pt idx="352">
                  <c:v>9.9843060917424316E-6</c:v>
                </c:pt>
                <c:pt idx="353">
                  <c:v>9.7846199699075833E-6</c:v>
                </c:pt>
                <c:pt idx="354">
                  <c:v>9.5889275705094307E-6</c:v>
                </c:pt>
                <c:pt idx="355">
                  <c:v>9.397149019099242E-6</c:v>
                </c:pt>
                <c:pt idx="356">
                  <c:v>9.2092060387172573E-6</c:v>
                </c:pt>
                <c:pt idx="357">
                  <c:v>9.0250219179429118E-6</c:v>
                </c:pt>
                <c:pt idx="358">
                  <c:v>8.8445214795840532E-6</c:v>
                </c:pt>
                <c:pt idx="359">
                  <c:v>8.6676310499923721E-6</c:v>
                </c:pt>
                <c:pt idx="360">
                  <c:v>8.4942784289925238E-6</c:v>
                </c:pt>
                <c:pt idx="361">
                  <c:v>8.3243928604126738E-6</c:v>
                </c:pt>
                <c:pt idx="362">
                  <c:v>8.1579050032044194E-6</c:v>
                </c:pt>
                <c:pt idx="363">
                  <c:v>7.9947469031403308E-6</c:v>
                </c:pt>
                <c:pt idx="364">
                  <c:v>7.8348519650775233E-6</c:v>
                </c:pt>
                <c:pt idx="365">
                  <c:v>7.6781549257759723E-6</c:v>
                </c:pt>
                <c:pt idx="366">
                  <c:v>7.5245918272604525E-6</c:v>
                </c:pt>
                <c:pt idx="367">
                  <c:v>7.3740999907152435E-6</c:v>
                </c:pt>
                <c:pt idx="368">
                  <c:v>7.2266179909009388E-6</c:v>
                </c:pt>
                <c:pt idx="369">
                  <c:v>7.0820856310829199E-6</c:v>
                </c:pt>
                <c:pt idx="370">
                  <c:v>6.940443918461261E-6</c:v>
                </c:pt>
                <c:pt idx="371">
                  <c:v>6.8016350400920355E-6</c:v>
                </c:pt>
                <c:pt idx="372">
                  <c:v>6.6656023392901946E-6</c:v>
                </c:pt>
                <c:pt idx="373">
                  <c:v>6.5322902925043904E-6</c:v>
                </c:pt>
                <c:pt idx="374">
                  <c:v>6.4016444866543021E-6</c:v>
                </c:pt>
                <c:pt idx="375">
                  <c:v>6.2736115969212158E-6</c:v>
                </c:pt>
                <c:pt idx="376">
                  <c:v>6.1481393649827917E-6</c:v>
                </c:pt>
                <c:pt idx="377">
                  <c:v>6.0251765776831359E-6</c:v>
                </c:pt>
                <c:pt idx="378">
                  <c:v>5.9046730461294726E-6</c:v>
                </c:pt>
                <c:pt idx="379">
                  <c:v>5.7865795852068833E-6</c:v>
                </c:pt>
                <c:pt idx="380">
                  <c:v>5.6708479935027453E-6</c:v>
                </c:pt>
                <c:pt idx="381">
                  <c:v>5.5574310336326902E-6</c:v>
                </c:pt>
                <c:pt idx="382">
                  <c:v>5.4462824129600365E-6</c:v>
                </c:pt>
                <c:pt idx="383">
                  <c:v>5.3373567647008353E-6</c:v>
                </c:pt>
                <c:pt idx="384">
                  <c:v>5.2306096294068185E-6</c:v>
                </c:pt>
                <c:pt idx="385">
                  <c:v>5.1259974368186821E-6</c:v>
                </c:pt>
                <c:pt idx="386">
                  <c:v>5.0234774880823087E-6</c:v>
                </c:pt>
                <c:pt idx="387">
                  <c:v>4.923007938320662E-6</c:v>
                </c:pt>
                <c:pt idx="388">
                  <c:v>4.8245477795542483E-6</c:v>
                </c:pt>
                <c:pt idx="389">
                  <c:v>4.7280568239631631E-6</c:v>
                </c:pt>
                <c:pt idx="390">
                  <c:v>4.6334956874838997E-6</c:v>
                </c:pt>
                <c:pt idx="391">
                  <c:v>4.5408257737342217E-6</c:v>
                </c:pt>
                <c:pt idx="392">
                  <c:v>4.4500092582595369E-6</c:v>
                </c:pt>
                <c:pt idx="393">
                  <c:v>4.3610090730943464E-6</c:v>
                </c:pt>
                <c:pt idx="394">
                  <c:v>4.2737888916324593E-6</c:v>
                </c:pt>
                <c:pt idx="395">
                  <c:v>4.1883131137998098E-6</c:v>
                </c:pt>
                <c:pt idx="396">
                  <c:v>4.1045468515238137E-6</c:v>
                </c:pt>
                <c:pt idx="397">
                  <c:v>4.0224559144933374E-6</c:v>
                </c:pt>
                <c:pt idx="398">
                  <c:v>3.9420067962034702E-6</c:v>
                </c:pt>
                <c:pt idx="399">
                  <c:v>3.8631666602794009E-6</c:v>
                </c:pt>
                <c:pt idx="400">
                  <c:v>3.7859033270738129E-6</c:v>
                </c:pt>
                <c:pt idx="401">
                  <c:v>3.7101852605323365E-6</c:v>
                </c:pt>
                <c:pt idx="402">
                  <c:v>3.6359815553216897E-6</c:v>
                </c:pt>
                <c:pt idx="403">
                  <c:v>3.5632619242152558E-6</c:v>
                </c:pt>
                <c:pt idx="404">
                  <c:v>3.4919966857309508E-6</c:v>
                </c:pt>
                <c:pt idx="405">
                  <c:v>3.4221567520163319E-6</c:v>
                </c:pt>
                <c:pt idx="406">
                  <c:v>3.3537136169760052E-6</c:v>
                </c:pt>
                <c:pt idx="407">
                  <c:v>3.2866393446364851E-6</c:v>
                </c:pt>
                <c:pt idx="408">
                  <c:v>3.2209065577437554E-6</c:v>
                </c:pt>
                <c:pt idx="409">
                  <c:v>3.1564884265888801E-6</c:v>
                </c:pt>
                <c:pt idx="410">
                  <c:v>3.0933586580571024E-6</c:v>
                </c:pt>
                <c:pt idx="411">
                  <c:v>3.0314914848959602E-6</c:v>
                </c:pt>
                <c:pt idx="412">
                  <c:v>2.9708616551980411E-6</c:v>
                </c:pt>
                <c:pt idx="413">
                  <c:v>2.9114444220940801E-6</c:v>
                </c:pt>
                <c:pt idx="414">
                  <c:v>2.8532155336521984E-6</c:v>
                </c:pt>
                <c:pt idx="415">
                  <c:v>2.7961512229791543E-6</c:v>
                </c:pt>
                <c:pt idx="416">
                  <c:v>2.7402281985195713E-6</c:v>
                </c:pt>
                <c:pt idx="417">
                  <c:v>2.6854236345491799E-6</c:v>
                </c:pt>
                <c:pt idx="418">
                  <c:v>2.6317151618581964E-6</c:v>
                </c:pt>
                <c:pt idx="419">
                  <c:v>2.5790808586210325E-6</c:v>
                </c:pt>
                <c:pt idx="420">
                  <c:v>2.527499241448612E-6</c:v>
                </c:pt>
                <c:pt idx="421">
                  <c:v>2.4769492566196397E-6</c:v>
                </c:pt>
                <c:pt idx="422">
                  <c:v>2.4274102714872467E-6</c:v>
                </c:pt>
                <c:pt idx="423">
                  <c:v>2.3788620660575017E-6</c:v>
                </c:pt>
                <c:pt idx="424">
                  <c:v>2.3312848247363516E-6</c:v>
                </c:pt>
                <c:pt idx="425">
                  <c:v>2.2846591282416245E-6</c:v>
                </c:pt>
                <c:pt idx="426">
                  <c:v>2.2389659456767921E-6</c:v>
                </c:pt>
                <c:pt idx="427">
                  <c:v>2.1941866267632564E-6</c:v>
                </c:pt>
                <c:pt idx="428">
                  <c:v>2.1503028942279913E-6</c:v>
                </c:pt>
                <c:pt idx="429">
                  <c:v>2.1072968363434313E-6</c:v>
                </c:pt>
                <c:pt idx="430">
                  <c:v>2.0651508996165625E-6</c:v>
                </c:pt>
                <c:pt idx="431">
                  <c:v>2.023847881624231E-6</c:v>
                </c:pt>
                <c:pt idx="432">
                  <c:v>1.9833709239917464E-6</c:v>
                </c:pt>
                <c:pt idx="433">
                  <c:v>1.9437035055119116E-6</c:v>
                </c:pt>
                <c:pt idx="434">
                  <c:v>1.9048294354016733E-6</c:v>
                </c:pt>
                <c:pt idx="435">
                  <c:v>1.8667328466936397E-6</c:v>
                </c:pt>
                <c:pt idx="436">
                  <c:v>1.8293981897597669E-6</c:v>
                </c:pt>
                <c:pt idx="437">
                  <c:v>1.7928102259645714E-6</c:v>
                </c:pt>
                <c:pt idx="438">
                  <c:v>1.75695402144528E-6</c:v>
                </c:pt>
                <c:pt idx="439">
                  <c:v>1.7218149410163743E-6</c:v>
                </c:pt>
                <c:pt idx="440">
                  <c:v>1.6873786421960468E-6</c:v>
                </c:pt>
                <c:pt idx="441">
                  <c:v>1.6536310693521259E-6</c:v>
                </c:pt>
                <c:pt idx="442">
                  <c:v>1.6205584479650832E-6</c:v>
                </c:pt>
                <c:pt idx="443">
                  <c:v>1.5881472790057816E-6</c:v>
                </c:pt>
                <c:pt idx="444">
                  <c:v>1.5563843334256659E-6</c:v>
                </c:pt>
                <c:pt idx="445">
                  <c:v>1.5252566467571525E-6</c:v>
                </c:pt>
                <c:pt idx="446">
                  <c:v>1.4947515138220093E-6</c:v>
                </c:pt>
                <c:pt idx="447">
                  <c:v>1.464856483545569E-6</c:v>
                </c:pt>
                <c:pt idx="448">
                  <c:v>1.4355593538746576E-6</c:v>
                </c:pt>
                <c:pt idx="449">
                  <c:v>1.4068481667971644E-6</c:v>
                </c:pt>
                <c:pt idx="450">
                  <c:v>1.378711203461221E-6</c:v>
                </c:pt>
                <c:pt idx="451">
                  <c:v>1.3511369793919965E-6</c:v>
                </c:pt>
                <c:pt idx="452">
                  <c:v>1.3241142398041566E-6</c:v>
                </c:pt>
                <c:pt idx="453">
                  <c:v>1.2976319550080736E-6</c:v>
                </c:pt>
                <c:pt idx="454">
                  <c:v>1.271679315907912E-6</c:v>
                </c:pt>
                <c:pt idx="455">
                  <c:v>1.2462457295897537E-6</c:v>
                </c:pt>
                <c:pt idx="456">
                  <c:v>1.2213208149979585E-6</c:v>
                </c:pt>
                <c:pt idx="457">
                  <c:v>1.1968943986979993E-6</c:v>
                </c:pt>
                <c:pt idx="458">
                  <c:v>1.1729565107240394E-6</c:v>
                </c:pt>
                <c:pt idx="459">
                  <c:v>1.1494973805095585E-6</c:v>
                </c:pt>
                <c:pt idx="460">
                  <c:v>1.1265074328993673E-6</c:v>
                </c:pt>
                <c:pt idx="461">
                  <c:v>1.1039772842413799E-6</c:v>
                </c:pt>
                <c:pt idx="462">
                  <c:v>1.0818977385565523E-6</c:v>
                </c:pt>
                <c:pt idx="463">
                  <c:v>1.0602597837854212E-6</c:v>
                </c:pt>
                <c:pt idx="464">
                  <c:v>1.0390545881097127E-6</c:v>
                </c:pt>
                <c:pt idx="465">
                  <c:v>1.0182734963475184E-6</c:v>
                </c:pt>
                <c:pt idx="466">
                  <c:v>9.9790802642056806E-7</c:v>
                </c:pt>
                <c:pt idx="467">
                  <c:v>9.7794986589215665E-7</c:v>
                </c:pt>
                <c:pt idx="468">
                  <c:v>9.5839086857431345E-7</c:v>
                </c:pt>
                <c:pt idx="469">
                  <c:v>9.3922305120282714E-7</c:v>
                </c:pt>
                <c:pt idx="470">
                  <c:v>9.2043859017877056E-7</c:v>
                </c:pt>
                <c:pt idx="471">
                  <c:v>9.0202981837519511E-7</c:v>
                </c:pt>
                <c:pt idx="472">
                  <c:v>8.8398922200769117E-7</c:v>
                </c:pt>
                <c:pt idx="473">
                  <c:v>8.6630943756753728E-7</c:v>
                </c:pt>
                <c:pt idx="474">
                  <c:v>8.4898324881618649E-7</c:v>
                </c:pt>
                <c:pt idx="475">
                  <c:v>8.3200358383986272E-7</c:v>
                </c:pt>
                <c:pt idx="476">
                  <c:v>8.1536351216306543E-7</c:v>
                </c:pt>
                <c:pt idx="477">
                  <c:v>7.9905624191980407E-7</c:v>
                </c:pt>
                <c:pt idx="478">
                  <c:v>7.8307511708140793E-7</c:v>
                </c:pt>
                <c:pt idx="479">
                  <c:v>7.6741361473977972E-7</c:v>
                </c:pt>
                <c:pt idx="480">
                  <c:v>7.5206534244498413E-7</c:v>
                </c:pt>
                <c:pt idx="481">
                  <c:v>7.3702403559608445E-7</c:v>
                </c:pt>
                <c:pt idx="482">
                  <c:v>7.2228355488416275E-7</c:v>
                </c:pt>
                <c:pt idx="483">
                  <c:v>7.0783788378647953E-7</c:v>
                </c:pt>
                <c:pt idx="484">
                  <c:v>6.9368112611074994E-7</c:v>
                </c:pt>
                <c:pt idx="485">
                  <c:v>6.7980750358853495E-7</c:v>
                </c:pt>
                <c:pt idx="486">
                  <c:v>6.6621135351676429E-7</c:v>
                </c:pt>
                <c:pt idx="487">
                  <c:v>6.5288712644642895E-7</c:v>
                </c:pt>
                <c:pt idx="488">
                  <c:v>6.3982938391750034E-7</c:v>
                </c:pt>
                <c:pt idx="489">
                  <c:v>6.2703279623915028E-7</c:v>
                </c:pt>
                <c:pt idx="490">
                  <c:v>6.1449214031436725E-7</c:v>
                </c:pt>
                <c:pt idx="491">
                  <c:v>6.022022975080799E-7</c:v>
                </c:pt>
                <c:pt idx="492">
                  <c:v>5.9015825155791831E-7</c:v>
                </c:pt>
                <c:pt idx="493">
                  <c:v>5.783550865267599E-7</c:v>
                </c:pt>
                <c:pt idx="494">
                  <c:v>5.6678798479622468E-7</c:v>
                </c:pt>
                <c:pt idx="495">
                  <c:v>5.5545222510030017E-7</c:v>
                </c:pt>
                <c:pt idx="496">
                  <c:v>5.4434318059829416E-7</c:v>
                </c:pt>
                <c:pt idx="497">
                  <c:v>5.3345631698632825E-7</c:v>
                </c:pt>
                <c:pt idx="498">
                  <c:v>5.2278719064660167E-7</c:v>
                </c:pt>
                <c:pt idx="499">
                  <c:v>5.1233144683366961E-7</c:v>
                </c:pt>
                <c:pt idx="500">
                  <c:v>5.0208481789699625E-7</c:v>
                </c:pt>
                <c:pt idx="501">
                  <c:v>4.9204312153905637E-7</c:v>
                </c:pt>
                <c:pt idx="502">
                  <c:v>4.8220225910827522E-7</c:v>
                </c:pt>
                <c:pt idx="503">
                  <c:v>4.7255821392610969E-7</c:v>
                </c:pt>
                <c:pt idx="504">
                  <c:v>4.6310704964758751E-7</c:v>
                </c:pt>
                <c:pt idx="505">
                  <c:v>4.5384490865463577E-7</c:v>
                </c:pt>
                <c:pt idx="506">
                  <c:v>4.4476801048154306E-7</c:v>
                </c:pt>
                <c:pt idx="507">
                  <c:v>4.3587265027191222E-7</c:v>
                </c:pt>
                <c:pt idx="508">
                  <c:v>4.2715519726647399E-7</c:v>
                </c:pt>
                <c:pt idx="509">
                  <c:v>4.1861209332114448E-7</c:v>
                </c:pt>
                <c:pt idx="510">
                  <c:v>4.1023985145472158E-7</c:v>
                </c:pt>
                <c:pt idx="511">
                  <c:v>4.0203505442562714E-7</c:v>
                </c:pt>
                <c:pt idx="512">
                  <c:v>3.9399435333711457E-7</c:v>
                </c:pt>
                <c:pt idx="513">
                  <c:v>3.8611446627037229E-7</c:v>
                </c:pt>
                <c:pt idx="514">
                  <c:v>3.7839217694496483E-7</c:v>
                </c:pt>
                <c:pt idx="515">
                  <c:v>3.7082433340606551E-7</c:v>
                </c:pt>
                <c:pt idx="516">
                  <c:v>3.6340784673794417E-7</c:v>
                </c:pt>
                <c:pt idx="517">
                  <c:v>3.5613968980318528E-7</c:v>
                </c:pt>
                <c:pt idx="518">
                  <c:v>3.4901689600712159E-7</c:v>
                </c:pt>
                <c:pt idx="519">
                  <c:v>3.4203655808697913E-7</c:v>
                </c:pt>
                <c:pt idx="520">
                  <c:v>3.3519582692523954E-7</c:v>
                </c:pt>
                <c:pt idx="521">
                  <c:v>3.2849191038673475E-7</c:v>
                </c:pt>
                <c:pt idx="522">
                  <c:v>3.2192207217900004E-7</c:v>
                </c:pt>
                <c:pt idx="523">
                  <c:v>3.1548363073542005E-7</c:v>
                </c:pt>
                <c:pt idx="524">
                  <c:v>3.0917395812071164E-7</c:v>
                </c:pt>
                <c:pt idx="525">
                  <c:v>3.0299047895829742E-7</c:v>
                </c:pt>
                <c:pt idx="526">
                  <c:v>2.9693066937913146E-7</c:v>
                </c:pt>
                <c:pt idx="527">
                  <c:v>2.9099205599154882E-7</c:v>
                </c:pt>
                <c:pt idx="528">
                  <c:v>2.8517221487171786E-7</c:v>
                </c:pt>
                <c:pt idx="529">
                  <c:v>2.7946877057428351E-7</c:v>
                </c:pt>
                <c:pt idx="530">
                  <c:v>2.7387939516279782E-7</c:v>
                </c:pt>
                <c:pt idx="531">
                  <c:v>2.6840180725954184E-7</c:v>
                </c:pt>
                <c:pt idx="532">
                  <c:v>2.63033771114351E-7</c:v>
                </c:pt>
                <c:pt idx="533">
                  <c:v>2.57773095692064E-7</c:v>
                </c:pt>
                <c:pt idx="534">
                  <c:v>2.5261763377822273E-7</c:v>
                </c:pt>
                <c:pt idx="535">
                  <c:v>2.4756528110265824E-7</c:v>
                </c:pt>
                <c:pt idx="536">
                  <c:v>2.4261397548060506E-7</c:v>
                </c:pt>
                <c:pt idx="537">
                  <c:v>2.3776169597099295E-7</c:v>
                </c:pt>
                <c:pt idx="538">
                  <c:v>2.3300646205157308E-7</c:v>
                </c:pt>
                <c:pt idx="539">
                  <c:v>2.2834633281054162E-7</c:v>
                </c:pt>
                <c:pt idx="540">
                  <c:v>2.2377940615433078E-7</c:v>
                </c:pt>
                <c:pt idx="541">
                  <c:v>2.1930381803124415E-7</c:v>
                </c:pt>
                <c:pt idx="542">
                  <c:v>2.1491774167061926E-7</c:v>
                </c:pt>
                <c:pt idx="543">
                  <c:v>2.1061938683720687E-7</c:v>
                </c:pt>
                <c:pt idx="544">
                  <c:v>2.0640699910046274E-7</c:v>
                </c:pt>
                <c:pt idx="545">
                  <c:v>2.0227885911845348E-7</c:v>
                </c:pt>
                <c:pt idx="546">
                  <c:v>1.9823328193608442E-7</c:v>
                </c:pt>
                <c:pt idx="547">
                  <c:v>1.9426861629736274E-7</c:v>
                </c:pt>
                <c:pt idx="548">
                  <c:v>1.9038324397141547E-7</c:v>
                </c:pt>
                <c:pt idx="549">
                  <c:v>1.8657557909198717E-7</c:v>
                </c:pt>
                <c:pt idx="550">
                  <c:v>1.8284406751014743E-7</c:v>
                </c:pt>
                <c:pt idx="551">
                  <c:v>1.7918718615994448E-7</c:v>
                </c:pt>
                <c:pt idx="552">
                  <c:v>1.756034424367456E-7</c:v>
                </c:pt>
                <c:pt idx="553">
                  <c:v>1.7209137358801067E-7</c:v>
                </c:pt>
                <c:pt idx="554">
                  <c:v>1.6864954611625047E-7</c:v>
                </c:pt>
                <c:pt idx="555">
                  <c:v>1.6527655519392545E-7</c:v>
                </c:pt>
                <c:pt idx="556">
                  <c:v>1.6197102409004693E-7</c:v>
                </c:pt>
                <c:pt idx="557">
                  <c:v>1.5873160360824598E-7</c:v>
                </c:pt>
                <c:pt idx="558">
                  <c:v>1.5555697153608106E-7</c:v>
                </c:pt>
                <c:pt idx="559">
                  <c:v>1.5244583210535942E-7</c:v>
                </c:pt>
                <c:pt idx="560">
                  <c:v>1.4939691546325223E-7</c:v>
                </c:pt>
                <c:pt idx="561">
                  <c:v>1.4640897715398717E-7</c:v>
                </c:pt>
                <c:pt idx="562">
                  <c:v>1.4348079761090742E-7</c:v>
                </c:pt>
                <c:pt idx="563">
                  <c:v>1.4061118165868928E-7</c:v>
                </c:pt>
                <c:pt idx="564">
                  <c:v>1.377989580255155E-7</c:v>
                </c:pt>
                <c:pt idx="565">
                  <c:v>1.3504297886500519E-7</c:v>
                </c:pt>
                <c:pt idx="566">
                  <c:v>1.3234211928770508E-7</c:v>
                </c:pt>
                <c:pt idx="567">
                  <c:v>1.2969527690195098E-7</c:v>
                </c:pt>
                <c:pt idx="568">
                  <c:v>1.2710137136391197E-7</c:v>
                </c:pt>
                <c:pt idx="569">
                  <c:v>1.2455934393663373E-7</c:v>
                </c:pt>
                <c:pt idx="570">
                  <c:v>1.2206815705790105E-7</c:v>
                </c:pt>
                <c:pt idx="571">
                  <c:v>1.1962679391674302E-7</c:v>
                </c:pt>
                <c:pt idx="572">
                  <c:v>1.1723425803840817E-7</c:v>
                </c:pt>
                <c:pt idx="573">
                  <c:v>1.1488957287763999E-7</c:v>
                </c:pt>
                <c:pt idx="574">
                  <c:v>1.1259178142008719E-7</c:v>
                </c:pt>
                <c:pt idx="575">
                  <c:v>1.1033994579168544E-7</c:v>
                </c:pt>
                <c:pt idx="576">
                  <c:v>1.0813314687585173E-7</c:v>
                </c:pt>
                <c:pt idx="577">
                  <c:v>1.0597048393833469E-7</c:v>
                </c:pt>
                <c:pt idx="578">
                  <c:v>1.0385107425956799E-7</c:v>
                </c:pt>
                <c:pt idx="579">
                  <c:v>1.0177405277437663E-7</c:v>
                </c:pt>
                <c:pt idx="580">
                  <c:v>9.9738571718889101E-8</c:v>
                </c:pt>
                <c:pt idx="581">
                  <c:v>9.774380028451132E-8</c:v>
                </c:pt>
                <c:pt idx="582">
                  <c:v>9.5788924278821092E-8</c:v>
                </c:pt>
                <c:pt idx="583">
                  <c:v>9.3873145793244667E-8</c:v>
                </c:pt>
                <c:pt idx="584">
                  <c:v>9.1995682877379779E-8</c:v>
                </c:pt>
                <c:pt idx="585">
                  <c:v>9.0155769219832181E-8</c:v>
                </c:pt>
                <c:pt idx="586">
                  <c:v>8.835265383543554E-8</c:v>
                </c:pt>
                <c:pt idx="587">
                  <c:v>8.6585600758726821E-8</c:v>
                </c:pt>
                <c:pt idx="588">
                  <c:v>8.4853888743552286E-8</c:v>
                </c:pt>
                <c:pt idx="589">
                  <c:v>8.3156810968681245E-8</c:v>
                </c:pt>
                <c:pt idx="590">
                  <c:v>8.1493674749307616E-8</c:v>
                </c:pt>
                <c:pt idx="591">
                  <c:v>7.9863801254321456E-8</c:v>
                </c:pt>
                <c:pt idx="592">
                  <c:v>7.8266525229235021E-8</c:v>
                </c:pt>
                <c:pt idx="593">
                  <c:v>7.6701194724650314E-8</c:v>
                </c:pt>
                <c:pt idx="594">
                  <c:v>7.5167170830157307E-8</c:v>
                </c:pt>
                <c:pt idx="595">
                  <c:v>7.366382741355416E-8</c:v>
                </c:pt>
                <c:pt idx="596">
                  <c:v>7.2190550865283076E-8</c:v>
                </c:pt>
                <c:pt idx="597">
                  <c:v>7.0746739847977413E-8</c:v>
                </c:pt>
                <c:pt idx="598">
                  <c:v>6.9331805051017862E-8</c:v>
                </c:pt>
                <c:pt idx="599">
                  <c:v>6.7945168949997509E-8</c:v>
                </c:pt>
                <c:pt idx="600">
                  <c:v>6.6586265570997556E-8</c:v>
                </c:pt>
                <c:pt idx="601">
                  <c:v>6.5254540259577598E-8</c:v>
                </c:pt>
                <c:pt idx="602">
                  <c:v>6.3949449454386047E-8</c:v>
                </c:pt>
                <c:pt idx="603">
                  <c:v>6.2670460465298325E-8</c:v>
                </c:pt>
                <c:pt idx="604">
                  <c:v>6.1417051255992362E-8</c:v>
                </c:pt>
                <c:pt idx="605">
                  <c:v>6.0188710230872519E-8</c:v>
                </c:pt>
                <c:pt idx="606">
                  <c:v>5.8984936026255065E-8</c:v>
                </c:pt>
                <c:pt idx="607">
                  <c:v>5.7805237305729964E-8</c:v>
                </c:pt>
                <c:pt idx="608">
                  <c:v>5.6649132559615367E-8</c:v>
                </c:pt>
                <c:pt idx="609">
                  <c:v>5.551614990842306E-8</c:v>
                </c:pt>
                <c:pt idx="610">
                  <c:v>5.4405826910254595E-8</c:v>
                </c:pt>
                <c:pt idx="611">
                  <c:v>5.3317710372049503E-8</c:v>
                </c:pt>
                <c:pt idx="612">
                  <c:v>5.2251356164608509E-8</c:v>
                </c:pt>
                <c:pt idx="613">
                  <c:v>5.1206329041316339E-8</c:v>
                </c:pt>
                <c:pt idx="614">
                  <c:v>5.0182202460490015E-8</c:v>
                </c:pt>
                <c:pt idx="615">
                  <c:v>4.9178558411280214E-8</c:v>
                </c:pt>
                <c:pt idx="616">
                  <c:v>4.819498724305461E-8</c:v>
                </c:pt>
                <c:pt idx="617">
                  <c:v>4.7231087498193518E-8</c:v>
                </c:pt>
                <c:pt idx="618">
                  <c:v>4.6286465748229645E-8</c:v>
                </c:pt>
                <c:pt idx="619">
                  <c:v>4.5360736433265049E-8</c:v>
                </c:pt>
                <c:pt idx="620">
                  <c:v>4.445352170459975E-8</c:v>
                </c:pt>
                <c:pt idx="621">
                  <c:v>4.3564451270507754E-8</c:v>
                </c:pt>
                <c:pt idx="622">
                  <c:v>4.2693162245097595E-8</c:v>
                </c:pt>
                <c:pt idx="623">
                  <c:v>4.1839299000195646E-8</c:v>
                </c:pt>
                <c:pt idx="624">
                  <c:v>4.100251302019173E-8</c:v>
                </c:pt>
                <c:pt idx="625">
                  <c:v>4.0182462759787896E-8</c:v>
                </c:pt>
                <c:pt idx="626">
                  <c:v>3.9378813504592139E-8</c:v>
                </c:pt>
                <c:pt idx="627">
                  <c:v>3.8591237234500295E-8</c:v>
                </c:pt>
                <c:pt idx="628">
                  <c:v>3.781941248981029E-8</c:v>
                </c:pt>
                <c:pt idx="629">
                  <c:v>3.7063024240014085E-8</c:v>
                </c:pt>
                <c:pt idx="630">
                  <c:v>3.6321763755213801E-8</c:v>
                </c:pt>
                <c:pt idx="631">
                  <c:v>3.5595328480109525E-8</c:v>
                </c:pt>
                <c:pt idx="632">
                  <c:v>3.4883421910507334E-8</c:v>
                </c:pt>
                <c:pt idx="633">
                  <c:v>3.4185753472297184E-8</c:v>
                </c:pt>
                <c:pt idx="634">
                  <c:v>3.3502038402851242E-8</c:v>
                </c:pt>
                <c:pt idx="635">
                  <c:v>3.2831997634794219E-8</c:v>
                </c:pt>
                <c:pt idx="636">
                  <c:v>3.2175357682098334E-8</c:v>
                </c:pt>
                <c:pt idx="637">
                  <c:v>3.1531850528456364E-8</c:v>
                </c:pt>
                <c:pt idx="638">
                  <c:v>3.0901213517887238E-8</c:v>
                </c:pt>
                <c:pt idx="639">
                  <c:v>3.0283189247529495E-8</c:v>
                </c:pt>
                <c:pt idx="640">
                  <c:v>2.9677525462578904E-8</c:v>
                </c:pt>
                <c:pt idx="641">
                  <c:v>2.9083974953327326E-8</c:v>
                </c:pt>
                <c:pt idx="642">
                  <c:v>2.8502295454260779E-8</c:v>
                </c:pt>
                <c:pt idx="643">
                  <c:v>2.7932249545175563E-8</c:v>
                </c:pt>
                <c:pt idx="644">
                  <c:v>2.737360455427205E-8</c:v>
                </c:pt>
                <c:pt idx="645">
                  <c:v>2.6826132463186607E-8</c:v>
                </c:pt>
                <c:pt idx="646">
                  <c:v>2.6289609813922873E-8</c:v>
                </c:pt>
                <c:pt idx="647">
                  <c:v>2.5763817617644414E-8</c:v>
                </c:pt>
                <c:pt idx="648">
                  <c:v>2.5248541265291526E-8</c:v>
                </c:pt>
                <c:pt idx="649">
                  <c:v>2.4743570439985694E-8</c:v>
                </c:pt>
                <c:pt idx="650">
                  <c:v>2.4248699031185981E-8</c:v>
                </c:pt>
                <c:pt idx="651">
                  <c:v>2.3763725050562261E-8</c:v>
                </c:pt>
                <c:pt idx="652">
                  <c:v>2.3288450549551013E-8</c:v>
                </c:pt>
                <c:pt idx="653">
                  <c:v>2.2822681538559992E-8</c:v>
                </c:pt>
                <c:pt idx="654">
                  <c:v>2.236622790778879E-8</c:v>
                </c:pt>
                <c:pt idx="655">
                  <c:v>2.1918903349633014E-8</c:v>
                </c:pt>
                <c:pt idx="656">
                  <c:v>2.1480525282640352E-8</c:v>
                </c:pt>
                <c:pt idx="657">
                  <c:v>2.1050914776987545E-8</c:v>
                </c:pt>
                <c:pt idx="658">
                  <c:v>2.0629896481447793E-8</c:v>
                </c:pt>
                <c:pt idx="659">
                  <c:v>2.0217298551818838E-8</c:v>
                </c:pt>
                <c:pt idx="660">
                  <c:v>1.9812952580782462E-8</c:v>
                </c:pt>
                <c:pt idx="661">
                  <c:v>1.9416693529166813E-8</c:v>
                </c:pt>
                <c:pt idx="662">
                  <c:v>1.9028359658583478E-8</c:v>
                </c:pt>
                <c:pt idx="663">
                  <c:v>1.8647792465411808E-8</c:v>
                </c:pt>
                <c:pt idx="664">
                  <c:v>1.8274836616103573E-8</c:v>
                </c:pt>
                <c:pt idx="665">
                  <c:v>1.7909339883781502E-8</c:v>
                </c:pt>
                <c:pt idx="666">
                  <c:v>1.7551153086105871E-8</c:v>
                </c:pt>
                <c:pt idx="667">
                  <c:v>1.7200130024383753E-8</c:v>
                </c:pt>
                <c:pt idx="668">
                  <c:v>1.6856127423896076E-8</c:v>
                </c:pt>
                <c:pt idx="669">
                  <c:v>1.6519004875418155E-8</c:v>
                </c:pt>
                <c:pt idx="670">
                  <c:v>1.6188624777909791E-8</c:v>
                </c:pt>
                <c:pt idx="671">
                  <c:v>1.5864852282351593E-8</c:v>
                </c:pt>
                <c:pt idx="672">
                  <c:v>1.554755523670456E-8</c:v>
                </c:pt>
                <c:pt idx="673">
                  <c:v>1.5236604131970468E-8</c:v>
                </c:pt>
                <c:pt idx="674">
                  <c:v>1.493187204933106E-8</c:v>
                </c:pt>
                <c:pt idx="675">
                  <c:v>1.4633234608344439E-8</c:v>
                </c:pt>
                <c:pt idx="676">
                  <c:v>1.4340569916177549E-8</c:v>
                </c:pt>
                <c:pt idx="677">
                  <c:v>1.4053758517853997E-8</c:v>
                </c:pt>
                <c:pt idx="678">
                  <c:v>1.3772683347496918E-8</c:v>
                </c:pt>
                <c:pt idx="679">
                  <c:v>1.3497229680546979E-8</c:v>
                </c:pt>
                <c:pt idx="680">
                  <c:v>1.3227285086936039E-8</c:v>
                </c:pt>
                <c:pt idx="681">
                  <c:v>1.2962739385197318E-8</c:v>
                </c:pt>
                <c:pt idx="682">
                  <c:v>1.2703484597493372E-8</c:v>
                </c:pt>
                <c:pt idx="683">
                  <c:v>1.2449414905543504E-8</c:v>
                </c:pt>
                <c:pt idx="684">
                  <c:v>1.2200426607432633E-8</c:v>
                </c:pt>
                <c:pt idx="685">
                  <c:v>1.1956418075283981E-8</c:v>
                </c:pt>
                <c:pt idx="686">
                  <c:v>1.1717289713778301E-8</c:v>
                </c:pt>
                <c:pt idx="687">
                  <c:v>1.1482943919502735E-8</c:v>
                </c:pt>
                <c:pt idx="688">
                  <c:v>1.1253285041112679E-8</c:v>
                </c:pt>
                <c:pt idx="689">
                  <c:v>1.1028219340290426E-8</c:v>
                </c:pt>
                <c:pt idx="690">
                  <c:v>1.0807654953484617E-8</c:v>
                </c:pt>
                <c:pt idx="691">
                  <c:v>1.0591501854414925E-8</c:v>
                </c:pt>
                <c:pt idx="692">
                  <c:v>1.0379671817326627E-8</c:v>
                </c:pt>
                <c:pt idx="693">
                  <c:v>1.0172078380980094E-8</c:v>
                </c:pt>
                <c:pt idx="694">
                  <c:v>9.968636813360492E-9</c:v>
                </c:pt>
                <c:pt idx="695">
                  <c:v>9.7692640770932822E-9</c:v>
                </c:pt>
                <c:pt idx="696">
                  <c:v>9.5738787955514157E-9</c:v>
                </c:pt>
                <c:pt idx="697">
                  <c:v>9.3824012196403876E-9</c:v>
                </c:pt>
                <c:pt idx="698">
                  <c:v>9.1947531952475791E-9</c:v>
                </c:pt>
                <c:pt idx="699">
                  <c:v>9.0108581313426277E-9</c:v>
                </c:pt>
                <c:pt idx="700">
                  <c:v>8.8306409687157756E-9</c:v>
                </c:pt>
                <c:pt idx="701">
                  <c:v>8.6540281493414592E-9</c:v>
                </c:pt>
                <c:pt idx="702">
                  <c:v>8.4809475863546299E-9</c:v>
                </c:pt>
                <c:pt idx="703">
                  <c:v>8.311328634627537E-9</c:v>
                </c:pt>
                <c:pt idx="704">
                  <c:v>8.1451020619349868E-9</c:v>
                </c:pt>
                <c:pt idx="705">
                  <c:v>7.9822000206962864E-9</c:v>
                </c:pt>
                <c:pt idx="706">
                  <c:v>7.8225560202823601E-9</c:v>
                </c:pt>
                <c:pt idx="707">
                  <c:v>7.666104899876713E-9</c:v>
                </c:pt>
                <c:pt idx="708">
                  <c:v>7.5127828018791784E-9</c:v>
                </c:pt>
                <c:pt idx="709">
                  <c:v>7.3625271458415945E-9</c:v>
                </c:pt>
                <c:pt idx="710">
                  <c:v>7.2152766029247627E-9</c:v>
                </c:pt>
                <c:pt idx="711">
                  <c:v>7.070971070866267E-9</c:v>
                </c:pt>
                <c:pt idx="712">
                  <c:v>6.9295516494489414E-9</c:v>
                </c:pt>
                <c:pt idx="713">
                  <c:v>6.7909606164599629E-9</c:v>
                </c:pt>
                <c:pt idx="714">
                  <c:v>6.6551414041307632E-9</c:v>
                </c:pt>
                <c:pt idx="715">
                  <c:v>6.5220385760481478E-9</c:v>
                </c:pt>
                <c:pt idx="716">
                  <c:v>6.3915978045271846E-9</c:v>
                </c:pt>
                <c:pt idx="717">
                  <c:v>6.2637658484366407E-9</c:v>
                </c:pt>
                <c:pt idx="718">
                  <c:v>6.1384905314679077E-9</c:v>
                </c:pt>
                <c:pt idx="719">
                  <c:v>6.0157207208385493E-9</c:v>
                </c:pt>
                <c:pt idx="720">
                  <c:v>5.8954063064217783E-9</c:v>
                </c:pt>
                <c:pt idx="721">
                  <c:v>5.7774981802933428E-9</c:v>
                </c:pt>
                <c:pt idx="722">
                  <c:v>5.661948216687476E-9</c:v>
                </c:pt>
                <c:pt idx="723">
                  <c:v>5.5487092523537264E-9</c:v>
                </c:pt>
                <c:pt idx="724">
                  <c:v>5.437735067306652E-9</c:v>
                </c:pt>
                <c:pt idx="725">
                  <c:v>5.328980365960519E-9</c:v>
                </c:pt>
                <c:pt idx="726">
                  <c:v>5.2224007586413084E-9</c:v>
                </c:pt>
                <c:pt idx="727">
                  <c:v>5.1179527434684824E-9</c:v>
                </c:pt>
                <c:pt idx="728">
                  <c:v>5.0155936885991123E-9</c:v>
                </c:pt>
                <c:pt idx="729">
                  <c:v>4.9152818148271299E-9</c:v>
                </c:pt>
                <c:pt idx="730">
                  <c:v>4.8169761785305868E-9</c:v>
                </c:pt>
                <c:pt idx="731">
                  <c:v>4.7206366549599748E-9</c:v>
                </c:pt>
                <c:pt idx="732">
                  <c:v>4.6262239218607753E-9</c:v>
                </c:pt>
                <c:pt idx="733">
                  <c:v>4.5336994434235597E-9</c:v>
                </c:pt>
                <c:pt idx="734">
                  <c:v>4.4430254545550887E-9</c:v>
                </c:pt>
                <c:pt idx="735">
                  <c:v>4.3541649454639865E-9</c:v>
                </c:pt>
                <c:pt idx="736">
                  <c:v>4.2670816465547065E-9</c:v>
                </c:pt>
                <c:pt idx="737">
                  <c:v>4.1817400136236122E-9</c:v>
                </c:pt>
                <c:pt idx="738">
                  <c:v>4.0981052133511403E-9</c:v>
                </c:pt>
                <c:pt idx="739">
                  <c:v>4.0161431090841177E-9</c:v>
                </c:pt>
                <c:pt idx="740">
                  <c:v>3.9358202469024355E-9</c:v>
                </c:pt>
                <c:pt idx="741">
                  <c:v>3.8571038419643864E-9</c:v>
                </c:pt>
                <c:pt idx="742">
                  <c:v>3.7799617651250984E-9</c:v>
                </c:pt>
                <c:pt idx="743">
                  <c:v>3.7043625298225963E-9</c:v>
                </c:pt>
                <c:pt idx="744">
                  <c:v>3.6302752792261445E-9</c:v>
                </c:pt>
                <c:pt idx="745">
                  <c:v>3.5576697736416215E-9</c:v>
                </c:pt>
                <c:pt idx="746">
                  <c:v>3.4865163781687889E-9</c:v>
                </c:pt>
                <c:pt idx="747">
                  <c:v>3.4167860506054132E-9</c:v>
                </c:pt>
                <c:pt idx="748">
                  <c:v>3.348450329593305E-9</c:v>
                </c:pt>
                <c:pt idx="749">
                  <c:v>3.2814813230014387E-9</c:v>
                </c:pt>
                <c:pt idx="750">
                  <c:v>3.2158516965414097E-9</c:v>
                </c:pt>
                <c:pt idx="751">
                  <c:v>3.1515346626105814E-9</c:v>
                </c:pt>
                <c:pt idx="752">
                  <c:v>3.0885039693583696E-9</c:v>
                </c:pt>
                <c:pt idx="753">
                  <c:v>3.0267338899712022E-9</c:v>
                </c:pt>
                <c:pt idx="754">
                  <c:v>2.9661992121717779E-9</c:v>
                </c:pt>
                <c:pt idx="755">
                  <c:v>2.9068752279283425E-9</c:v>
                </c:pt>
                <c:pt idx="756">
                  <c:v>2.8487377233697758E-9</c:v>
                </c:pt>
                <c:pt idx="757">
                  <c:v>2.7917629689023802E-9</c:v>
                </c:pt>
                <c:pt idx="758">
                  <c:v>2.7359277095243327E-9</c:v>
                </c:pt>
                <c:pt idx="759">
                  <c:v>2.6812091553338461E-9</c:v>
                </c:pt>
                <c:pt idx="760">
                  <c:v>2.6275849722271691E-9</c:v>
                </c:pt>
                <c:pt idx="761">
                  <c:v>2.5750332727826255E-9</c:v>
                </c:pt>
                <c:pt idx="762">
                  <c:v>2.523532607326973E-9</c:v>
                </c:pt>
                <c:pt idx="763">
                  <c:v>2.4730619551804336E-9</c:v>
                </c:pt>
                <c:pt idx="764">
                  <c:v>2.4236007160768247E-9</c:v>
                </c:pt>
                <c:pt idx="765">
                  <c:v>2.3751287017552883E-9</c:v>
                </c:pt>
                <c:pt idx="766">
                  <c:v>2.3276261277201824E-9</c:v>
                </c:pt>
                <c:pt idx="767">
                  <c:v>2.2810736051657787E-9</c:v>
                </c:pt>
                <c:pt idx="768">
                  <c:v>2.2354521330624629E-9</c:v>
                </c:pt>
                <c:pt idx="769">
                  <c:v>2.1907430904012138E-9</c:v>
                </c:pt>
                <c:pt idx="770">
                  <c:v>2.1469282285931895E-9</c:v>
                </c:pt>
                <c:pt idx="771">
                  <c:v>2.1039896640213258E-9</c:v>
                </c:pt>
                <c:pt idx="772">
                  <c:v>2.0619098707408991E-9</c:v>
                </c:pt>
                <c:pt idx="773">
                  <c:v>2.0206716733260808E-9</c:v>
                </c:pt>
                <c:pt idx="774">
                  <c:v>1.9802582398595592E-9</c:v>
                </c:pt>
                <c:pt idx="775">
                  <c:v>1.9406530750623678E-9</c:v>
                </c:pt>
                <c:pt idx="776">
                  <c:v>1.9018400135611204E-9</c:v>
                </c:pt>
                <c:pt idx="777">
                  <c:v>1.863803213289898E-9</c:v>
                </c:pt>
                <c:pt idx="778">
                  <c:v>1.8265271490241E-9</c:v>
                </c:pt>
                <c:pt idx="779">
                  <c:v>1.7899966060436179E-9</c:v>
                </c:pt>
                <c:pt idx="780">
                  <c:v>1.7541966739227455E-9</c:v>
                </c:pt>
                <c:pt idx="781">
                  <c:v>1.7191127404442906E-9</c:v>
                </c:pt>
                <c:pt idx="782">
                  <c:v>1.6847304856354048E-9</c:v>
                </c:pt>
                <c:pt idx="783">
                  <c:v>1.6510358759226967E-9</c:v>
                </c:pt>
                <c:pt idx="784">
                  <c:v>1.6180151584042428E-9</c:v>
                </c:pt>
                <c:pt idx="785">
                  <c:v>1.5856548552361578E-9</c:v>
                </c:pt>
                <c:pt idx="786">
                  <c:v>1.5539417581314347E-9</c:v>
                </c:pt>
                <c:pt idx="787">
                  <c:v>1.5228629229688058E-9</c:v>
                </c:pt>
                <c:pt idx="788">
                  <c:v>1.4924056645094296E-9</c:v>
                </c:pt>
                <c:pt idx="789">
                  <c:v>1.4625575512192411E-9</c:v>
                </c:pt>
                <c:pt idx="790">
                  <c:v>1.4333064001948562E-9</c:v>
                </c:pt>
                <c:pt idx="791">
                  <c:v>1.4046402721909591E-9</c:v>
                </c:pt>
                <c:pt idx="792">
                  <c:v>1.3765474667471398E-9</c:v>
                </c:pt>
                <c:pt idx="793">
                  <c:v>1.3490165174121971E-9</c:v>
                </c:pt>
                <c:pt idx="794">
                  <c:v>1.3220361870639531E-9</c:v>
                </c:pt>
                <c:pt idx="795">
                  <c:v>1.2955954633226741E-9</c:v>
                </c:pt>
                <c:pt idx="796">
                  <c:v>1.2696835540562205E-9</c:v>
                </c:pt>
                <c:pt idx="797">
                  <c:v>1.244289882975096E-9</c:v>
                </c:pt>
                <c:pt idx="798">
                  <c:v>1.2194040853155941E-9</c:v>
                </c:pt>
                <c:pt idx="799">
                  <c:v>1.1950160036092821E-9</c:v>
                </c:pt>
                <c:pt idx="800">
                  <c:v>1.1711156835370964E-9</c:v>
                </c:pt>
                <c:pt idx="801">
                  <c:v>1.1476933698663544E-9</c:v>
                </c:pt>
                <c:pt idx="802">
                  <c:v>1.1247395024690272E-9</c:v>
                </c:pt>
                <c:pt idx="803">
                  <c:v>1.1022447124196466E-9</c:v>
                </c:pt>
                <c:pt idx="804">
                  <c:v>1.0801998181712537E-9</c:v>
                </c:pt>
                <c:pt idx="805">
                  <c:v>1.0585958218078285E-9</c:v>
                </c:pt>
                <c:pt idx="806">
                  <c:v>1.0374239053716719E-9</c:v>
                </c:pt>
                <c:pt idx="807">
                  <c:v>1.0166754272642384E-9</c:v>
                </c:pt>
                <c:pt idx="808">
                  <c:v>9.9634191871895362E-10</c:v>
                </c:pt>
                <c:pt idx="809">
                  <c:v>9.7641508034457452E-10</c:v>
                </c:pt>
                <c:pt idx="810">
                  <c:v>9.5688677873768301E-10</c:v>
                </c:pt>
                <c:pt idx="811">
                  <c:v>9.3774904316292924E-10</c:v>
                </c:pt>
                <c:pt idx="812">
                  <c:v>9.1899406229967061E-10</c:v>
                </c:pt>
                <c:pt idx="813">
                  <c:v>9.0061418105367721E-10</c:v>
                </c:pt>
                <c:pt idx="814">
                  <c:v>8.8260189743260366E-10</c:v>
                </c:pt>
                <c:pt idx="815">
                  <c:v>8.6494985948395158E-10</c:v>
                </c:pt>
                <c:pt idx="816">
                  <c:v>8.4765086229427256E-10</c:v>
                </c:pt>
                <c:pt idx="817">
                  <c:v>8.3069784504838712E-10</c:v>
                </c:pt>
                <c:pt idx="818">
                  <c:v>8.1408388814741932E-10</c:v>
                </c:pt>
                <c:pt idx="819">
                  <c:v>7.9780221038447096E-10</c:v>
                </c:pt>
                <c:pt idx="820">
                  <c:v>7.8184616617678149E-10</c:v>
                </c:pt>
                <c:pt idx="821">
                  <c:v>7.662092428532458E-10</c:v>
                </c:pt>
                <c:pt idx="822">
                  <c:v>7.5088505799618091E-10</c:v>
                </c:pt>
                <c:pt idx="823">
                  <c:v>7.3586735683625728E-10</c:v>
                </c:pt>
                <c:pt idx="824">
                  <c:v>7.211500096995321E-10</c:v>
                </c:pt>
                <c:pt idx="825">
                  <c:v>7.0672700950554143E-10</c:v>
                </c:pt>
                <c:pt idx="826">
                  <c:v>6.9259246931543062E-10</c:v>
                </c:pt>
                <c:pt idx="827">
                  <c:v>6.7874061992912204E-10</c:v>
                </c:pt>
                <c:pt idx="828">
                  <c:v>6.6516580753053959E-10</c:v>
                </c:pt>
                <c:pt idx="829">
                  <c:v>6.5186249137992874E-10</c:v>
                </c:pt>
                <c:pt idx="830">
                  <c:v>6.388252415523302E-10</c:v>
                </c:pt>
                <c:pt idx="831">
                  <c:v>6.2604873672128363E-10</c:v>
                </c:pt>
                <c:pt idx="832">
                  <c:v>6.1352776198685795E-10</c:v>
                </c:pt>
                <c:pt idx="833">
                  <c:v>6.0125720674712075E-10</c:v>
                </c:pt>
                <c:pt idx="834">
                  <c:v>5.8923206261217828E-10</c:v>
                </c:pt>
                <c:pt idx="835">
                  <c:v>5.7744742135993476E-10</c:v>
                </c:pt>
                <c:pt idx="836">
                  <c:v>5.6589847293273607E-10</c:v>
                </c:pt>
                <c:pt idx="837">
                  <c:v>5.5458050347408135E-10</c:v>
                </c:pt>
                <c:pt idx="838">
                  <c:v>5.4348889340459968E-10</c:v>
                </c:pt>
                <c:pt idx="839">
                  <c:v>5.3261911553650764E-10</c:v>
                </c:pt>
                <c:pt idx="840">
                  <c:v>5.2196673322577745E-10</c:v>
                </c:pt>
                <c:pt idx="841">
                  <c:v>5.115273985612619E-10</c:v>
                </c:pt>
                <c:pt idx="842">
                  <c:v>5.0129685059003666E-10</c:v>
                </c:pt>
                <c:pt idx="843">
                  <c:v>4.9127091357823591E-10</c:v>
                </c:pt>
                <c:pt idx="844">
                  <c:v>4.8144549530667113E-10</c:v>
                </c:pt>
                <c:pt idx="845">
                  <c:v>4.7181658540053772E-10</c:v>
                </c:pt>
                <c:pt idx="846">
                  <c:v>4.6238025369252695E-10</c:v>
                </c:pt>
                <c:pt idx="847">
                  <c:v>4.5313264861867639E-10</c:v>
                </c:pt>
                <c:pt idx="848">
                  <c:v>4.4406999564630286E-10</c:v>
                </c:pt>
                <c:pt idx="849">
                  <c:v>4.351885957333768E-10</c:v>
                </c:pt>
                <c:pt idx="850">
                  <c:v>4.2648482381870926E-10</c:v>
                </c:pt>
                <c:pt idx="851">
                  <c:v>4.1795512734233506E-10</c:v>
                </c:pt>
                <c:pt idx="852">
                  <c:v>4.0959602479548837E-10</c:v>
                </c:pt>
                <c:pt idx="853">
                  <c:v>4.0140410429957858E-10</c:v>
                </c:pt>
                <c:pt idx="854">
                  <c:v>3.9337602221358701E-10</c:v>
                </c:pt>
                <c:pt idx="855">
                  <c:v>3.8550850176931527E-10</c:v>
                </c:pt>
                <c:pt idx="856">
                  <c:v>3.7779833173392895E-10</c:v>
                </c:pt>
                <c:pt idx="857">
                  <c:v>3.7024236509925035E-10</c:v>
                </c:pt>
                <c:pt idx="858">
                  <c:v>3.6283751779726531E-10</c:v>
                </c:pt>
                <c:pt idx="859">
                  <c:v>3.5558076744132E-10</c:v>
                </c:pt>
                <c:pt idx="860">
                  <c:v>3.4846915209249359E-10</c:v>
                </c:pt>
                <c:pt idx="861">
                  <c:v>3.4149976905064369E-10</c:v>
                </c:pt>
                <c:pt idx="862">
                  <c:v>3.3466977366963081E-10</c:v>
                </c:pt>
                <c:pt idx="863">
                  <c:v>3.2797637819623821E-10</c:v>
                </c:pt>
                <c:pt idx="864">
                  <c:v>3.2141685063231345E-10</c:v>
                </c:pt>
                <c:pt idx="865">
                  <c:v>3.1498851361966719E-10</c:v>
                </c:pt>
                <c:pt idx="866">
                  <c:v>3.0868874334727384E-10</c:v>
                </c:pt>
                <c:pt idx="867">
                  <c:v>3.0251496848032837E-10</c:v>
                </c:pt>
                <c:pt idx="868">
                  <c:v>2.964646691107218E-10</c:v>
                </c:pt>
                <c:pt idx="869">
                  <c:v>2.9053537572850736E-10</c:v>
                </c:pt>
                <c:pt idx="870">
                  <c:v>2.8472466821393719E-10</c:v>
                </c:pt>
                <c:pt idx="871">
                  <c:v>2.7903017484965845E-10</c:v>
                </c:pt>
                <c:pt idx="872">
                  <c:v>2.7344957135266526E-10</c:v>
                </c:pt>
                <c:pt idx="873">
                  <c:v>2.6798057992561195E-10</c:v>
                </c:pt>
                <c:pt idx="874">
                  <c:v>2.6262096832709969E-10</c:v>
                </c:pt>
                <c:pt idx="875">
                  <c:v>2.5736854896055767E-10</c:v>
                </c:pt>
                <c:pt idx="876">
                  <c:v>2.5222117798134654E-10</c:v>
                </c:pt>
                <c:pt idx="877">
                  <c:v>2.4717675442171962E-10</c:v>
                </c:pt>
                <c:pt idx="878">
                  <c:v>2.4223321933328521E-10</c:v>
                </c:pt>
                <c:pt idx="879">
                  <c:v>2.3738855494661952E-10</c:v>
                </c:pt>
                <c:pt idx="880">
                  <c:v>2.3264078384768712E-10</c:v>
                </c:pt>
                <c:pt idx="881">
                  <c:v>2.2798796817073338E-10</c:v>
                </c:pt>
                <c:pt idx="882">
                  <c:v>2.2342820880731871E-10</c:v>
                </c:pt>
                <c:pt idx="883">
                  <c:v>2.1895964463117232E-10</c:v>
                </c:pt>
                <c:pt idx="884">
                  <c:v>2.1458045173854886E-10</c:v>
                </c:pt>
                <c:pt idx="885">
                  <c:v>2.1028884270377788E-10</c:v>
                </c:pt>
                <c:pt idx="886">
                  <c:v>2.0608306584970232E-10</c:v>
                </c:pt>
                <c:pt idx="887">
                  <c:v>2.0196140453270827E-10</c:v>
                </c:pt>
                <c:pt idx="888">
                  <c:v>1.979221764420541E-10</c:v>
                </c:pt>
                <c:pt idx="889">
                  <c:v>1.9396373291321301E-10</c:v>
                </c:pt>
                <c:pt idx="890">
                  <c:v>1.9008445825494875E-10</c:v>
                </c:pt>
                <c:pt idx="891">
                  <c:v>1.8628276908984977E-10</c:v>
                </c:pt>
                <c:pt idx="892">
                  <c:v>1.8255711370805277E-10</c:v>
                </c:pt>
                <c:pt idx="893">
                  <c:v>1.7890597143389171E-10</c:v>
                </c:pt>
                <c:pt idx="894">
                  <c:v>1.7532785200521388E-10</c:v>
                </c:pt>
                <c:pt idx="895">
                  <c:v>1.7182129496510959E-10</c:v>
                </c:pt>
                <c:pt idx="896">
                  <c:v>1.6838486906580739E-10</c:v>
                </c:pt>
                <c:pt idx="897">
                  <c:v>1.6501717168449125E-10</c:v>
                </c:pt>
                <c:pt idx="898">
                  <c:v>1.6171682825080141E-10</c:v>
                </c:pt>
                <c:pt idx="899">
                  <c:v>1.5848249168578538E-10</c:v>
                </c:pt>
                <c:pt idx="900">
                  <c:v>1.5531284185206969E-10</c:v>
                </c:pt>
                <c:pt idx="901">
                  <c:v>1.5220658501502829E-10</c:v>
                </c:pt>
                <c:pt idx="902">
                  <c:v>1.4916245331472771E-10</c:v>
                </c:pt>
                <c:pt idx="903">
                  <c:v>1.4617920424843316E-10</c:v>
                </c:pt>
                <c:pt idx="904">
                  <c:v>1.432556201634645E-10</c:v>
                </c:pt>
                <c:pt idx="905">
                  <c:v>1.403905077601952E-10</c:v>
                </c:pt>
                <c:pt idx="906">
                  <c:v>1.375826976049913E-10</c:v>
                </c:pt>
                <c:pt idx="907">
                  <c:v>1.3483104365289146E-10</c:v>
                </c:pt>
                <c:pt idx="908">
                  <c:v>1.3213442277983364E-10</c:v>
                </c:pt>
                <c:pt idx="909">
                  <c:v>1.2949173432423695E-10</c:v>
                </c:pt>
                <c:pt idx="910">
                  <c:v>1.2690189963775221E-10</c:v>
                </c:pt>
                <c:pt idx="911">
                  <c:v>1.2436386164499716E-10</c:v>
                </c:pt>
                <c:pt idx="912">
                  <c:v>1.2187658441209721E-10</c:v>
                </c:pt>
                <c:pt idx="913">
                  <c:v>1.1943905272385526E-10</c:v>
                </c:pt>
                <c:pt idx="914">
                  <c:v>1.1705027166937816E-10</c:v>
                </c:pt>
                <c:pt idx="915">
                  <c:v>1.147092662359906E-10</c:v>
                </c:pt>
                <c:pt idx="916">
                  <c:v>1.1241508091127079E-10</c:v>
                </c:pt>
                <c:pt idx="917">
                  <c:v>1.1016677929304537E-10</c:v>
                </c:pt>
                <c:pt idx="918">
                  <c:v>1.0796344370718445E-10</c:v>
                </c:pt>
                <c:pt idx="919">
                  <c:v>1.0580417483304077E-10</c:v>
                </c:pt>
                <c:pt idx="920">
                  <c:v>1.0368809133637995E-10</c:v>
                </c:pt>
                <c:pt idx="921">
                  <c:v>1.0161432950965234E-10</c:v>
                </c:pt>
                <c:pt idx="922">
                  <c:v>9.9582042919459288E-11</c:v>
                </c:pt>
                <c:pt idx="923">
                  <c:v>9.7590402061070107E-11</c:v>
                </c:pt>
                <c:pt idx="924">
                  <c:v>9.5638594019848698E-11</c:v>
                </c:pt>
                <c:pt idx="925">
                  <c:v>9.3725822139451718E-11</c:v>
                </c:pt>
                <c:pt idx="926">
                  <c:v>9.1851305696662687E-11</c:v>
                </c:pt>
                <c:pt idx="927">
                  <c:v>9.0014279582729435E-11</c:v>
                </c:pt>
                <c:pt idx="928">
                  <c:v>8.8213993991074841E-11</c:v>
                </c:pt>
                <c:pt idx="929">
                  <c:v>8.6449714111253349E-11</c:v>
                </c:pt>
                <c:pt idx="930">
                  <c:v>8.4720719829028276E-11</c:v>
                </c:pt>
                <c:pt idx="931">
                  <c:v>8.3026305432447713E-11</c:v>
                </c:pt>
                <c:pt idx="932">
                  <c:v>8.1365779323798764E-11</c:v>
                </c:pt>
                <c:pt idx="933">
                  <c:v>7.9738463737322792E-11</c:v>
                </c:pt>
                <c:pt idx="934">
                  <c:v>7.8143694462576331E-11</c:v>
                </c:pt>
                <c:pt idx="935">
                  <c:v>7.6580820573324806E-11</c:v>
                </c:pt>
                <c:pt idx="936">
                  <c:v>7.5049204161858303E-11</c:v>
                </c:pt>
                <c:pt idx="937">
                  <c:v>7.354822007862114E-11</c:v>
                </c:pt>
                <c:pt idx="938">
                  <c:v>7.2077255677048711E-11</c:v>
                </c:pt>
                <c:pt idx="939">
                  <c:v>7.0635710563507738E-11</c:v>
                </c:pt>
                <c:pt idx="940">
                  <c:v>6.9222996352237589E-11</c:v>
                </c:pt>
                <c:pt idx="941">
                  <c:v>6.7838536425192836E-11</c:v>
                </c:pt>
                <c:pt idx="942">
                  <c:v>6.6481765696688984E-11</c:v>
                </c:pt>
                <c:pt idx="943">
                  <c:v>6.5152130382755202E-11</c:v>
                </c:pt>
                <c:pt idx="944">
                  <c:v>6.3849087775100094E-11</c:v>
                </c:pt>
                <c:pt idx="945">
                  <c:v>6.2572106019598091E-11</c:v>
                </c:pt>
                <c:pt idx="946">
                  <c:v>6.1320663899206126E-11</c:v>
                </c:pt>
                <c:pt idx="947">
                  <c:v>6.0094250621222004E-11</c:v>
                </c:pt>
                <c:pt idx="948">
                  <c:v>5.8892365608797568E-11</c:v>
                </c:pt>
                <c:pt idx="949">
                  <c:v>5.7714518296621614E-11</c:v>
                </c:pt>
                <c:pt idx="950">
                  <c:v>5.6560227930689178E-11</c:v>
                </c:pt>
                <c:pt idx="951">
                  <c:v>5.5429023372075392E-11</c:v>
                </c:pt>
                <c:pt idx="952">
                  <c:v>5.4320442904633885E-11</c:v>
                </c:pt>
                <c:pt idx="953">
                  <c:v>5.323403404654121E-11</c:v>
                </c:pt>
                <c:pt idx="954">
                  <c:v>5.2169353365610387E-11</c:v>
                </c:pt>
                <c:pt idx="955">
                  <c:v>5.1125966298298176E-11</c:v>
                </c:pt>
                <c:pt idx="956">
                  <c:v>5.010344697233221E-11</c:v>
                </c:pt>
                <c:pt idx="957">
                  <c:v>4.9101378032885565E-11</c:v>
                </c:pt>
                <c:pt idx="958">
                  <c:v>4.8119350472227851E-11</c:v>
                </c:pt>
                <c:pt idx="959">
                  <c:v>4.7156963462783293E-11</c:v>
                </c:pt>
                <c:pt idx="960">
                  <c:v>4.6213824193527627E-11</c:v>
                </c:pt>
                <c:pt idx="961">
                  <c:v>4.5289547709657075E-11</c:v>
                </c:pt>
                <c:pt idx="962">
                  <c:v>4.4383756755463933E-11</c:v>
                </c:pt>
                <c:pt idx="963">
                  <c:v>4.3496081620354651E-11</c:v>
                </c:pt>
                <c:pt idx="964">
                  <c:v>4.2626159987947557E-11</c:v>
                </c:pt>
                <c:pt idx="965">
                  <c:v>4.1773636788188605E-11</c:v>
                </c:pt>
                <c:pt idx="966">
                  <c:v>4.093816405242483E-11</c:v>
                </c:pt>
                <c:pt idx="967">
                  <c:v>4.0119400771376335E-11</c:v>
                </c:pt>
                <c:pt idx="968">
                  <c:v>3.9317012755948807E-11</c:v>
                </c:pt>
                <c:pt idx="969">
                  <c:v>3.8530672500829829E-11</c:v>
                </c:pt>
                <c:pt idx="970">
                  <c:v>3.7760059050813229E-11</c:v>
                </c:pt>
                <c:pt idx="971">
                  <c:v>3.7004857869796965E-11</c:v>
                </c:pt>
                <c:pt idx="972">
                  <c:v>3.6264760712401025E-11</c:v>
                </c:pt>
                <c:pt idx="973">
                  <c:v>3.5539465498153002E-11</c:v>
                </c:pt>
                <c:pt idx="974">
                  <c:v>3.4828676188189944E-11</c:v>
                </c:pt>
                <c:pt idx="975">
                  <c:v>3.4132102664426146E-11</c:v>
                </c:pt>
                <c:pt idx="976">
                  <c:v>3.3449460611137622E-11</c:v>
                </c:pt>
                <c:pt idx="977">
                  <c:v>3.2780471398914871E-11</c:v>
                </c:pt>
                <c:pt idx="978">
                  <c:v>3.2124861970936573E-11</c:v>
                </c:pt>
                <c:pt idx="979">
                  <c:v>3.1482364731517839E-11</c:v>
                </c:pt>
                <c:pt idx="980">
                  <c:v>3.085271743688748E-11</c:v>
                </c:pt>
                <c:pt idx="981">
                  <c:v>3.0235663088149731E-11</c:v>
                </c:pt>
                <c:pt idx="982">
                  <c:v>2.9630949826386736E-11</c:v>
                </c:pt>
                <c:pt idx="983">
                  <c:v>2.9038330829859E-11</c:v>
                </c:pt>
                <c:pt idx="984">
                  <c:v>2.8457564213261819E-11</c:v>
                </c:pt>
                <c:pt idx="985">
                  <c:v>2.7888412928996582E-11</c:v>
                </c:pt>
                <c:pt idx="986">
                  <c:v>2.7330644670416649E-11</c:v>
                </c:pt>
                <c:pt idx="987">
                  <c:v>2.6784031777008316E-11</c:v>
                </c:pt>
                <c:pt idx="988">
                  <c:v>2.6248351141468149E-11</c:v>
                </c:pt>
                <c:pt idx="989">
                  <c:v>2.5723384118638785E-11</c:v>
                </c:pt>
                <c:pt idx="990">
                  <c:v>2.5208916436266009E-11</c:v>
                </c:pt>
                <c:pt idx="991">
                  <c:v>2.4704738107540689E-11</c:v>
                </c:pt>
                <c:pt idx="992">
                  <c:v>2.4210643345389875E-11</c:v>
                </c:pt>
                <c:pt idx="993">
                  <c:v>2.3726430478482078E-11</c:v>
                </c:pt>
                <c:pt idx="994">
                  <c:v>2.3251901868912436E-11</c:v>
                </c:pt>
                <c:pt idx="995">
                  <c:v>2.2786863831534188E-11</c:v>
                </c:pt>
                <c:pt idx="996">
                  <c:v>2.2331126554903505E-11</c:v>
                </c:pt>
                <c:pt idx="997">
                  <c:v>2.1884504023805436E-11</c:v>
                </c:pt>
                <c:pt idx="998">
                  <c:v>2.1446813943329327E-11</c:v>
                </c:pt>
                <c:pt idx="999">
                  <c:v>2.1017877664462739E-11</c:v>
                </c:pt>
                <c:pt idx="1000">
                  <c:v>2.0597520111173483E-11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D-4392-AEC0-8D933234D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5422735"/>
        <c:axId val="1905425647"/>
      </c:lineChart>
      <c:catAx>
        <c:axId val="1905422735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425647"/>
        <c:crosses val="autoZero"/>
        <c:auto val="1"/>
        <c:lblAlgn val="ctr"/>
        <c:lblOffset val="100"/>
        <c:noMultiLvlLbl val="0"/>
      </c:catAx>
      <c:valAx>
        <c:axId val="190542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422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Applie</a:t>
            </a:r>
            <a:r>
              <a:rPr lang="en-US" b="1" baseline="0"/>
              <a:t>d strategy output</a:t>
            </a:r>
            <a:endParaRPr lang="en-US" b="1"/>
          </a:p>
        </c:rich>
      </c:tx>
      <c:layout>
        <c:manualLayout>
          <c:xMode val="edge"/>
          <c:yMode val="edge"/>
          <c:x val="0.43925903026555863"/>
          <c:y val="1.75438569563234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2"/>
          <c:order val="0"/>
          <c:tx>
            <c:v>Total, $</c:v>
          </c:tx>
          <c:spPr>
            <a:solidFill>
              <a:srgbClr val="7030A0"/>
            </a:solidFill>
            <a:ln w="25400">
              <a:noFill/>
            </a:ln>
            <a:effectLst/>
          </c:spPr>
          <c:cat>
            <c:strLit>
              <c:ptCount val="1535"/>
              <c:pt idx="0">
                <c:v>25.01.1993</c:v>
              </c:pt>
              <c:pt idx="1">
                <c:v>01.02.1993</c:v>
              </c:pt>
              <c:pt idx="2">
                <c:v>08.02.1993</c:v>
              </c:pt>
              <c:pt idx="3">
                <c:v>15.02.1993</c:v>
              </c:pt>
              <c:pt idx="4">
                <c:v>22.02.1993</c:v>
              </c:pt>
              <c:pt idx="5">
                <c:v>01.03.1993</c:v>
              </c:pt>
              <c:pt idx="6">
                <c:v>08.03.1993</c:v>
              </c:pt>
              <c:pt idx="7">
                <c:v>15.03.1993</c:v>
              </c:pt>
              <c:pt idx="8">
                <c:v>22.03.1993</c:v>
              </c:pt>
              <c:pt idx="9">
                <c:v>29.03.1993</c:v>
              </c:pt>
              <c:pt idx="10">
                <c:v>05.04.1993</c:v>
              </c:pt>
              <c:pt idx="11">
                <c:v>12.04.1993</c:v>
              </c:pt>
              <c:pt idx="12">
                <c:v>19.04.1993</c:v>
              </c:pt>
              <c:pt idx="13">
                <c:v>26.04.1993</c:v>
              </c:pt>
              <c:pt idx="14">
                <c:v>03.05.1993</c:v>
              </c:pt>
              <c:pt idx="15">
                <c:v>10.05.1993</c:v>
              </c:pt>
              <c:pt idx="16">
                <c:v>17.05.1993</c:v>
              </c:pt>
              <c:pt idx="17">
                <c:v>24.05.1993</c:v>
              </c:pt>
              <c:pt idx="18">
                <c:v>31.05.1993</c:v>
              </c:pt>
              <c:pt idx="19">
                <c:v>07.06.1993</c:v>
              </c:pt>
              <c:pt idx="20">
                <c:v>14.06.1993</c:v>
              </c:pt>
              <c:pt idx="21">
                <c:v>21.06.1993</c:v>
              </c:pt>
              <c:pt idx="22">
                <c:v>28.06.1993</c:v>
              </c:pt>
              <c:pt idx="23">
                <c:v>05.07.1993</c:v>
              </c:pt>
              <c:pt idx="24">
                <c:v>12.07.1993</c:v>
              </c:pt>
              <c:pt idx="25">
                <c:v>19.07.1993</c:v>
              </c:pt>
              <c:pt idx="26">
                <c:v>26.07.1993</c:v>
              </c:pt>
              <c:pt idx="27">
                <c:v>02.08.1993</c:v>
              </c:pt>
              <c:pt idx="28">
                <c:v>09.08.1993</c:v>
              </c:pt>
              <c:pt idx="29">
                <c:v>16.08.1993</c:v>
              </c:pt>
              <c:pt idx="30">
                <c:v>23.08.1993</c:v>
              </c:pt>
              <c:pt idx="31">
                <c:v>30.08.1993</c:v>
              </c:pt>
              <c:pt idx="32">
                <c:v>06.09.1993</c:v>
              </c:pt>
              <c:pt idx="33">
                <c:v>13.09.1993</c:v>
              </c:pt>
              <c:pt idx="34">
                <c:v>20.09.1993</c:v>
              </c:pt>
              <c:pt idx="35">
                <c:v>27.09.1993</c:v>
              </c:pt>
              <c:pt idx="36">
                <c:v>04.10.1993</c:v>
              </c:pt>
              <c:pt idx="37">
                <c:v>11.10.1993</c:v>
              </c:pt>
              <c:pt idx="38">
                <c:v>18.10.1993</c:v>
              </c:pt>
              <c:pt idx="39">
                <c:v>25.10.1993</c:v>
              </c:pt>
              <c:pt idx="40">
                <c:v>01.11.1993</c:v>
              </c:pt>
              <c:pt idx="41">
                <c:v>08.11.1993</c:v>
              </c:pt>
              <c:pt idx="42">
                <c:v>15.11.1993</c:v>
              </c:pt>
              <c:pt idx="43">
                <c:v>22.11.1993</c:v>
              </c:pt>
              <c:pt idx="44">
                <c:v>29.11.1993</c:v>
              </c:pt>
              <c:pt idx="45">
                <c:v>06.12.1993</c:v>
              </c:pt>
              <c:pt idx="46">
                <c:v>13.12.1993</c:v>
              </c:pt>
              <c:pt idx="47">
                <c:v>20.12.1993</c:v>
              </c:pt>
              <c:pt idx="48">
                <c:v>27.12.1993</c:v>
              </c:pt>
              <c:pt idx="49">
                <c:v>03.01.1994</c:v>
              </c:pt>
              <c:pt idx="50">
                <c:v>10.01.1994</c:v>
              </c:pt>
              <c:pt idx="51">
                <c:v>17.01.1994</c:v>
              </c:pt>
              <c:pt idx="52">
                <c:v>24.01.1994</c:v>
              </c:pt>
              <c:pt idx="53">
                <c:v>31.01.1994</c:v>
              </c:pt>
              <c:pt idx="54">
                <c:v>07.02.1994</c:v>
              </c:pt>
              <c:pt idx="55">
                <c:v>14.02.1994</c:v>
              </c:pt>
              <c:pt idx="56">
                <c:v>21.02.1994</c:v>
              </c:pt>
              <c:pt idx="57">
                <c:v>28.02.1994</c:v>
              </c:pt>
              <c:pt idx="58">
                <c:v>07.03.1994</c:v>
              </c:pt>
              <c:pt idx="59">
                <c:v>14.03.1994</c:v>
              </c:pt>
              <c:pt idx="60">
                <c:v>21.03.1994</c:v>
              </c:pt>
              <c:pt idx="61">
                <c:v>28.03.1994</c:v>
              </c:pt>
              <c:pt idx="62">
                <c:v>04.04.1994</c:v>
              </c:pt>
              <c:pt idx="63">
                <c:v>11.04.1994</c:v>
              </c:pt>
              <c:pt idx="64">
                <c:v>18.04.1994</c:v>
              </c:pt>
              <c:pt idx="65">
                <c:v>25.04.1994</c:v>
              </c:pt>
              <c:pt idx="66">
                <c:v>02.05.1994</c:v>
              </c:pt>
              <c:pt idx="67">
                <c:v>09.05.1994</c:v>
              </c:pt>
              <c:pt idx="68">
                <c:v>16.05.1994</c:v>
              </c:pt>
              <c:pt idx="69">
                <c:v>23.05.1994</c:v>
              </c:pt>
              <c:pt idx="70">
                <c:v>30.05.1994</c:v>
              </c:pt>
              <c:pt idx="71">
                <c:v>06.06.1994</c:v>
              </c:pt>
              <c:pt idx="72">
                <c:v>13.06.1994</c:v>
              </c:pt>
              <c:pt idx="73">
                <c:v>20.06.1994</c:v>
              </c:pt>
              <c:pt idx="74">
                <c:v>27.06.1994</c:v>
              </c:pt>
              <c:pt idx="75">
                <c:v>04.07.1994</c:v>
              </c:pt>
              <c:pt idx="76">
                <c:v>11.07.1994</c:v>
              </c:pt>
              <c:pt idx="77">
                <c:v>18.07.1994</c:v>
              </c:pt>
              <c:pt idx="78">
                <c:v>25.07.1994</c:v>
              </c:pt>
              <c:pt idx="79">
                <c:v>01.08.1994</c:v>
              </c:pt>
              <c:pt idx="80">
                <c:v>08.08.1994</c:v>
              </c:pt>
              <c:pt idx="81">
                <c:v>15.08.1994</c:v>
              </c:pt>
              <c:pt idx="82">
                <c:v>22.08.1994</c:v>
              </c:pt>
              <c:pt idx="83">
                <c:v>29.08.1994</c:v>
              </c:pt>
              <c:pt idx="84">
                <c:v>05.09.1994</c:v>
              </c:pt>
              <c:pt idx="85">
                <c:v>12.09.1994</c:v>
              </c:pt>
              <c:pt idx="86">
                <c:v>19.09.1994</c:v>
              </c:pt>
              <c:pt idx="87">
                <c:v>26.09.1994</c:v>
              </c:pt>
              <c:pt idx="88">
                <c:v>03.10.1994</c:v>
              </c:pt>
              <c:pt idx="89">
                <c:v>10.10.1994</c:v>
              </c:pt>
              <c:pt idx="90">
                <c:v>17.10.1994</c:v>
              </c:pt>
              <c:pt idx="91">
                <c:v>24.10.1994</c:v>
              </c:pt>
              <c:pt idx="92">
                <c:v>31.10.1994</c:v>
              </c:pt>
              <c:pt idx="93">
                <c:v>07.11.1994</c:v>
              </c:pt>
              <c:pt idx="94">
                <c:v>14.11.1994</c:v>
              </c:pt>
              <c:pt idx="95">
                <c:v>21.11.1994</c:v>
              </c:pt>
              <c:pt idx="96">
                <c:v>28.11.1994</c:v>
              </c:pt>
              <c:pt idx="97">
                <c:v>05.12.1994</c:v>
              </c:pt>
              <c:pt idx="98">
                <c:v>12.12.1994</c:v>
              </c:pt>
              <c:pt idx="99">
                <c:v>19.12.1994</c:v>
              </c:pt>
              <c:pt idx="100">
                <c:v>26.12.1994</c:v>
              </c:pt>
              <c:pt idx="101">
                <c:v>02.01.1995</c:v>
              </c:pt>
              <c:pt idx="102">
                <c:v>09.01.1995</c:v>
              </c:pt>
              <c:pt idx="103">
                <c:v>16.01.1995</c:v>
              </c:pt>
              <c:pt idx="104">
                <c:v>23.01.1995</c:v>
              </c:pt>
              <c:pt idx="105">
                <c:v>30.01.1995</c:v>
              </c:pt>
              <c:pt idx="106">
                <c:v>06.02.1995</c:v>
              </c:pt>
              <c:pt idx="107">
                <c:v>13.02.1995</c:v>
              </c:pt>
              <c:pt idx="108">
                <c:v>20.02.1995</c:v>
              </c:pt>
              <c:pt idx="109">
                <c:v>27.02.1995</c:v>
              </c:pt>
              <c:pt idx="110">
                <c:v>06.03.1995</c:v>
              </c:pt>
              <c:pt idx="111">
                <c:v>13.03.1995</c:v>
              </c:pt>
              <c:pt idx="112">
                <c:v>20.03.1995</c:v>
              </c:pt>
              <c:pt idx="113">
                <c:v>27.03.1995</c:v>
              </c:pt>
              <c:pt idx="114">
                <c:v>03.04.1995</c:v>
              </c:pt>
              <c:pt idx="115">
                <c:v>10.04.1995</c:v>
              </c:pt>
              <c:pt idx="116">
                <c:v>17.04.1995</c:v>
              </c:pt>
              <c:pt idx="117">
                <c:v>24.04.1995</c:v>
              </c:pt>
              <c:pt idx="118">
                <c:v>01.05.1995</c:v>
              </c:pt>
              <c:pt idx="119">
                <c:v>08.05.1995</c:v>
              </c:pt>
              <c:pt idx="120">
                <c:v>15.05.1995</c:v>
              </c:pt>
              <c:pt idx="121">
                <c:v>22.05.1995</c:v>
              </c:pt>
              <c:pt idx="122">
                <c:v>29.05.1995</c:v>
              </c:pt>
              <c:pt idx="123">
                <c:v>05.06.1995</c:v>
              </c:pt>
              <c:pt idx="124">
                <c:v>12.06.1995</c:v>
              </c:pt>
              <c:pt idx="125">
                <c:v>19.06.1995</c:v>
              </c:pt>
              <c:pt idx="126">
                <c:v>26.06.1995</c:v>
              </c:pt>
              <c:pt idx="127">
                <c:v>03.07.1995</c:v>
              </c:pt>
              <c:pt idx="128">
                <c:v>10.07.1995</c:v>
              </c:pt>
              <c:pt idx="129">
                <c:v>17.07.1995</c:v>
              </c:pt>
              <c:pt idx="130">
                <c:v>24.07.1995</c:v>
              </c:pt>
              <c:pt idx="131">
                <c:v>31.07.1995</c:v>
              </c:pt>
              <c:pt idx="132">
                <c:v>07.08.1995</c:v>
              </c:pt>
              <c:pt idx="133">
                <c:v>14.08.1995</c:v>
              </c:pt>
              <c:pt idx="134">
                <c:v>21.08.1995</c:v>
              </c:pt>
              <c:pt idx="135">
                <c:v>28.08.1995</c:v>
              </c:pt>
              <c:pt idx="136">
                <c:v>04.09.1995</c:v>
              </c:pt>
              <c:pt idx="137">
                <c:v>11.09.1995</c:v>
              </c:pt>
              <c:pt idx="138">
                <c:v>18.09.1995</c:v>
              </c:pt>
              <c:pt idx="139">
                <c:v>25.09.1995</c:v>
              </c:pt>
              <c:pt idx="140">
                <c:v>02.10.1995</c:v>
              </c:pt>
              <c:pt idx="141">
                <c:v>09.10.1995</c:v>
              </c:pt>
              <c:pt idx="142">
                <c:v>16.10.1995</c:v>
              </c:pt>
              <c:pt idx="143">
                <c:v>23.10.1995</c:v>
              </c:pt>
              <c:pt idx="144">
                <c:v>30.10.1995</c:v>
              </c:pt>
              <c:pt idx="145">
                <c:v>06.11.1995</c:v>
              </c:pt>
              <c:pt idx="146">
                <c:v>13.11.1995</c:v>
              </c:pt>
              <c:pt idx="147">
                <c:v>20.11.1995</c:v>
              </c:pt>
              <c:pt idx="148">
                <c:v>27.11.1995</c:v>
              </c:pt>
              <c:pt idx="149">
                <c:v>04.12.1995</c:v>
              </c:pt>
              <c:pt idx="150">
                <c:v>11.12.1995</c:v>
              </c:pt>
              <c:pt idx="151">
                <c:v>18.12.1995</c:v>
              </c:pt>
              <c:pt idx="152">
                <c:v>25.12.1995</c:v>
              </c:pt>
              <c:pt idx="153">
                <c:v>01.01.1996</c:v>
              </c:pt>
              <c:pt idx="154">
                <c:v>08.01.1996</c:v>
              </c:pt>
              <c:pt idx="155">
                <c:v>15.01.1996</c:v>
              </c:pt>
              <c:pt idx="156">
                <c:v>22.01.1996</c:v>
              </c:pt>
              <c:pt idx="157">
                <c:v>29.01.1996</c:v>
              </c:pt>
              <c:pt idx="158">
                <c:v>05.02.1996</c:v>
              </c:pt>
              <c:pt idx="159">
                <c:v>12.02.1996</c:v>
              </c:pt>
              <c:pt idx="160">
                <c:v>19.02.1996</c:v>
              </c:pt>
              <c:pt idx="161">
                <c:v>26.02.1996</c:v>
              </c:pt>
              <c:pt idx="162">
                <c:v>04.03.1996</c:v>
              </c:pt>
              <c:pt idx="163">
                <c:v>11.03.1996</c:v>
              </c:pt>
              <c:pt idx="164">
                <c:v>18.03.1996</c:v>
              </c:pt>
              <c:pt idx="165">
                <c:v>25.03.1996</c:v>
              </c:pt>
              <c:pt idx="166">
                <c:v>01.04.1996</c:v>
              </c:pt>
              <c:pt idx="167">
                <c:v>08.04.1996</c:v>
              </c:pt>
              <c:pt idx="168">
                <c:v>15.04.1996</c:v>
              </c:pt>
              <c:pt idx="169">
                <c:v>22.04.1996</c:v>
              </c:pt>
              <c:pt idx="170">
                <c:v>29.04.1996</c:v>
              </c:pt>
              <c:pt idx="171">
                <c:v>06.05.1996</c:v>
              </c:pt>
              <c:pt idx="172">
                <c:v>13.05.1996</c:v>
              </c:pt>
              <c:pt idx="173">
                <c:v>20.05.1996</c:v>
              </c:pt>
              <c:pt idx="174">
                <c:v>27.05.1996</c:v>
              </c:pt>
              <c:pt idx="175">
                <c:v>03.06.1996</c:v>
              </c:pt>
              <c:pt idx="176">
                <c:v>10.06.1996</c:v>
              </c:pt>
              <c:pt idx="177">
                <c:v>17.06.1996</c:v>
              </c:pt>
              <c:pt idx="178">
                <c:v>24.06.1996</c:v>
              </c:pt>
              <c:pt idx="179">
                <c:v>01.07.1996</c:v>
              </c:pt>
              <c:pt idx="180">
                <c:v>08.07.1996</c:v>
              </c:pt>
              <c:pt idx="181">
                <c:v>15.07.1996</c:v>
              </c:pt>
              <c:pt idx="182">
                <c:v>22.07.1996</c:v>
              </c:pt>
              <c:pt idx="183">
                <c:v>29.07.1996</c:v>
              </c:pt>
              <c:pt idx="184">
                <c:v>05.08.1996</c:v>
              </c:pt>
              <c:pt idx="185">
                <c:v>12.08.1996</c:v>
              </c:pt>
              <c:pt idx="186">
                <c:v>19.08.1996</c:v>
              </c:pt>
              <c:pt idx="187">
                <c:v>26.08.1996</c:v>
              </c:pt>
              <c:pt idx="188">
                <c:v>02.09.1996</c:v>
              </c:pt>
              <c:pt idx="189">
                <c:v>09.09.1996</c:v>
              </c:pt>
              <c:pt idx="190">
                <c:v>16.09.1996</c:v>
              </c:pt>
              <c:pt idx="191">
                <c:v>23.09.1996</c:v>
              </c:pt>
              <c:pt idx="192">
                <c:v>30.09.1996</c:v>
              </c:pt>
              <c:pt idx="193">
                <c:v>07.10.1996</c:v>
              </c:pt>
              <c:pt idx="194">
                <c:v>14.10.1996</c:v>
              </c:pt>
              <c:pt idx="195">
                <c:v>21.10.1996</c:v>
              </c:pt>
              <c:pt idx="196">
                <c:v>28.10.1996</c:v>
              </c:pt>
              <c:pt idx="197">
                <c:v>04.11.1996</c:v>
              </c:pt>
              <c:pt idx="198">
                <c:v>11.11.1996</c:v>
              </c:pt>
              <c:pt idx="199">
                <c:v>18.11.1996</c:v>
              </c:pt>
              <c:pt idx="200">
                <c:v>25.11.1996</c:v>
              </c:pt>
              <c:pt idx="201">
                <c:v>02.12.1996</c:v>
              </c:pt>
              <c:pt idx="202">
                <c:v>09.12.1996</c:v>
              </c:pt>
              <c:pt idx="203">
                <c:v>16.12.1996</c:v>
              </c:pt>
              <c:pt idx="204">
                <c:v>23.12.1996</c:v>
              </c:pt>
              <c:pt idx="205">
                <c:v>30.12.1996</c:v>
              </c:pt>
              <c:pt idx="206">
                <c:v>06.01.1997</c:v>
              </c:pt>
              <c:pt idx="207">
                <c:v>13.01.1997</c:v>
              </c:pt>
              <c:pt idx="208">
                <c:v>20.01.1997</c:v>
              </c:pt>
              <c:pt idx="209">
                <c:v>27.01.1997</c:v>
              </c:pt>
              <c:pt idx="210">
                <c:v>03.02.1997</c:v>
              </c:pt>
              <c:pt idx="211">
                <c:v>10.02.1997</c:v>
              </c:pt>
              <c:pt idx="212">
                <c:v>17.02.1997</c:v>
              </c:pt>
              <c:pt idx="213">
                <c:v>24.02.1997</c:v>
              </c:pt>
              <c:pt idx="214">
                <c:v>03.03.1997</c:v>
              </c:pt>
              <c:pt idx="215">
                <c:v>10.03.1997</c:v>
              </c:pt>
              <c:pt idx="216">
                <c:v>17.03.1997</c:v>
              </c:pt>
              <c:pt idx="217">
                <c:v>24.03.1997</c:v>
              </c:pt>
              <c:pt idx="218">
                <c:v>31.03.1997</c:v>
              </c:pt>
              <c:pt idx="219">
                <c:v>07.04.1997</c:v>
              </c:pt>
              <c:pt idx="220">
                <c:v>14.04.1997</c:v>
              </c:pt>
              <c:pt idx="221">
                <c:v>21.04.1997</c:v>
              </c:pt>
              <c:pt idx="222">
                <c:v>28.04.1997</c:v>
              </c:pt>
              <c:pt idx="223">
                <c:v>05.05.1997</c:v>
              </c:pt>
              <c:pt idx="224">
                <c:v>12.05.1997</c:v>
              </c:pt>
              <c:pt idx="225">
                <c:v>19.05.1997</c:v>
              </c:pt>
              <c:pt idx="226">
                <c:v>26.05.1997</c:v>
              </c:pt>
              <c:pt idx="227">
                <c:v>02.06.1997</c:v>
              </c:pt>
              <c:pt idx="228">
                <c:v>09.06.1997</c:v>
              </c:pt>
              <c:pt idx="229">
                <c:v>16.06.1997</c:v>
              </c:pt>
              <c:pt idx="230">
                <c:v>23.06.1997</c:v>
              </c:pt>
              <c:pt idx="231">
                <c:v>30.06.1997</c:v>
              </c:pt>
              <c:pt idx="232">
                <c:v>07.07.1997</c:v>
              </c:pt>
              <c:pt idx="233">
                <c:v>14.07.1997</c:v>
              </c:pt>
              <c:pt idx="234">
                <c:v>21.07.1997</c:v>
              </c:pt>
              <c:pt idx="235">
                <c:v>28.07.1997</c:v>
              </c:pt>
              <c:pt idx="236">
                <c:v>04.08.1997</c:v>
              </c:pt>
              <c:pt idx="237">
                <c:v>11.08.1997</c:v>
              </c:pt>
              <c:pt idx="238">
                <c:v>18.08.1997</c:v>
              </c:pt>
              <c:pt idx="239">
                <c:v>25.08.1997</c:v>
              </c:pt>
              <c:pt idx="240">
                <c:v>01.09.1997</c:v>
              </c:pt>
              <c:pt idx="241">
                <c:v>08.09.1997</c:v>
              </c:pt>
              <c:pt idx="242">
                <c:v>15.09.1997</c:v>
              </c:pt>
              <c:pt idx="243">
                <c:v>22.09.1997</c:v>
              </c:pt>
              <c:pt idx="244">
                <c:v>29.09.1997</c:v>
              </c:pt>
              <c:pt idx="245">
                <c:v>06.10.1997</c:v>
              </c:pt>
              <c:pt idx="246">
                <c:v>13.10.1997</c:v>
              </c:pt>
              <c:pt idx="247">
                <c:v>20.10.1997</c:v>
              </c:pt>
              <c:pt idx="248">
                <c:v>27.10.1997</c:v>
              </c:pt>
              <c:pt idx="249">
                <c:v>03.11.1997</c:v>
              </c:pt>
              <c:pt idx="250">
                <c:v>10.11.1997</c:v>
              </c:pt>
              <c:pt idx="251">
                <c:v>17.11.1997</c:v>
              </c:pt>
              <c:pt idx="252">
                <c:v>24.11.1997</c:v>
              </c:pt>
              <c:pt idx="253">
                <c:v>01.12.1997</c:v>
              </c:pt>
              <c:pt idx="254">
                <c:v>08.12.1997</c:v>
              </c:pt>
              <c:pt idx="255">
                <c:v>15.12.1997</c:v>
              </c:pt>
              <c:pt idx="256">
                <c:v>22.12.1997</c:v>
              </c:pt>
              <c:pt idx="257">
                <c:v>29.12.1997</c:v>
              </c:pt>
              <c:pt idx="258">
                <c:v>05.01.1998</c:v>
              </c:pt>
              <c:pt idx="259">
                <c:v>12.01.1998</c:v>
              </c:pt>
              <c:pt idx="260">
                <c:v>19.01.1998</c:v>
              </c:pt>
              <c:pt idx="261">
                <c:v>26.01.1998</c:v>
              </c:pt>
              <c:pt idx="262">
                <c:v>02.02.1998</c:v>
              </c:pt>
              <c:pt idx="263">
                <c:v>09.02.1998</c:v>
              </c:pt>
              <c:pt idx="264">
                <c:v>16.02.1998</c:v>
              </c:pt>
              <c:pt idx="265">
                <c:v>23.02.1998</c:v>
              </c:pt>
              <c:pt idx="266">
                <c:v>02.03.1998</c:v>
              </c:pt>
              <c:pt idx="267">
                <c:v>09.03.1998</c:v>
              </c:pt>
              <c:pt idx="268">
                <c:v>16.03.1998</c:v>
              </c:pt>
              <c:pt idx="269">
                <c:v>23.03.1998</c:v>
              </c:pt>
              <c:pt idx="270">
                <c:v>30.03.1998</c:v>
              </c:pt>
              <c:pt idx="271">
                <c:v>06.04.1998</c:v>
              </c:pt>
              <c:pt idx="272">
                <c:v>13.04.1998</c:v>
              </c:pt>
              <c:pt idx="273">
                <c:v>20.04.1998</c:v>
              </c:pt>
              <c:pt idx="274">
                <c:v>27.04.1998</c:v>
              </c:pt>
              <c:pt idx="275">
                <c:v>04.05.1998</c:v>
              </c:pt>
              <c:pt idx="276">
                <c:v>11.05.1998</c:v>
              </c:pt>
              <c:pt idx="277">
                <c:v>18.05.1998</c:v>
              </c:pt>
              <c:pt idx="278">
                <c:v>25.05.1998</c:v>
              </c:pt>
              <c:pt idx="279">
                <c:v>01.06.1998</c:v>
              </c:pt>
              <c:pt idx="280">
                <c:v>08.06.1998</c:v>
              </c:pt>
              <c:pt idx="281">
                <c:v>15.06.1998</c:v>
              </c:pt>
              <c:pt idx="282">
                <c:v>22.06.1998</c:v>
              </c:pt>
              <c:pt idx="283">
                <c:v>29.06.1998</c:v>
              </c:pt>
              <c:pt idx="284">
                <c:v>06.07.1998</c:v>
              </c:pt>
              <c:pt idx="285">
                <c:v>13.07.1998</c:v>
              </c:pt>
              <c:pt idx="286">
                <c:v>20.07.1998</c:v>
              </c:pt>
              <c:pt idx="287">
                <c:v>27.07.1998</c:v>
              </c:pt>
              <c:pt idx="288">
                <c:v>03.08.1998</c:v>
              </c:pt>
              <c:pt idx="289">
                <c:v>10.08.1998</c:v>
              </c:pt>
              <c:pt idx="290">
                <c:v>17.08.1998</c:v>
              </c:pt>
              <c:pt idx="291">
                <c:v>24.08.1998</c:v>
              </c:pt>
              <c:pt idx="292">
                <c:v>31.08.1998</c:v>
              </c:pt>
              <c:pt idx="293">
                <c:v>07.09.1998</c:v>
              </c:pt>
              <c:pt idx="294">
                <c:v>14.09.1998</c:v>
              </c:pt>
              <c:pt idx="295">
                <c:v>21.09.1998</c:v>
              </c:pt>
              <c:pt idx="296">
                <c:v>28.09.1998</c:v>
              </c:pt>
              <c:pt idx="297">
                <c:v>05.10.1998</c:v>
              </c:pt>
              <c:pt idx="298">
                <c:v>12.10.1998</c:v>
              </c:pt>
              <c:pt idx="299">
                <c:v>19.10.1998</c:v>
              </c:pt>
              <c:pt idx="300">
                <c:v>26.10.1998</c:v>
              </c:pt>
              <c:pt idx="301">
                <c:v>02.11.1998</c:v>
              </c:pt>
              <c:pt idx="302">
                <c:v>09.11.1998</c:v>
              </c:pt>
              <c:pt idx="303">
                <c:v>16.11.1998</c:v>
              </c:pt>
              <c:pt idx="304">
                <c:v>23.11.1998</c:v>
              </c:pt>
              <c:pt idx="305">
                <c:v>30.11.1998</c:v>
              </c:pt>
              <c:pt idx="306">
                <c:v>07.12.1998</c:v>
              </c:pt>
              <c:pt idx="307">
                <c:v>14.12.1998</c:v>
              </c:pt>
              <c:pt idx="308">
                <c:v>21.12.1998</c:v>
              </c:pt>
              <c:pt idx="309">
                <c:v>28.12.1998</c:v>
              </c:pt>
              <c:pt idx="310">
                <c:v>04.01.1999</c:v>
              </c:pt>
              <c:pt idx="311">
                <c:v>11.01.1999</c:v>
              </c:pt>
              <c:pt idx="312">
                <c:v>18.01.1999</c:v>
              </c:pt>
              <c:pt idx="313">
                <c:v>25.01.1999</c:v>
              </c:pt>
              <c:pt idx="314">
                <c:v>01.02.1999</c:v>
              </c:pt>
              <c:pt idx="315">
                <c:v>08.02.1999</c:v>
              </c:pt>
              <c:pt idx="316">
                <c:v>15.02.1999</c:v>
              </c:pt>
              <c:pt idx="317">
                <c:v>22.02.1999</c:v>
              </c:pt>
              <c:pt idx="318">
                <c:v>01.03.1999</c:v>
              </c:pt>
              <c:pt idx="319">
                <c:v>08.03.1999</c:v>
              </c:pt>
              <c:pt idx="320">
                <c:v>15.03.1999</c:v>
              </c:pt>
              <c:pt idx="321">
                <c:v>22.03.1999</c:v>
              </c:pt>
              <c:pt idx="322">
                <c:v>29.03.1999</c:v>
              </c:pt>
              <c:pt idx="323">
                <c:v>05.04.1999</c:v>
              </c:pt>
              <c:pt idx="324">
                <c:v>12.04.1999</c:v>
              </c:pt>
              <c:pt idx="325">
                <c:v>19.04.1999</c:v>
              </c:pt>
              <c:pt idx="326">
                <c:v>26.04.1999</c:v>
              </c:pt>
              <c:pt idx="327">
                <c:v>03.05.1999</c:v>
              </c:pt>
              <c:pt idx="328">
                <c:v>10.05.1999</c:v>
              </c:pt>
              <c:pt idx="329">
                <c:v>17.05.1999</c:v>
              </c:pt>
              <c:pt idx="330">
                <c:v>24.05.1999</c:v>
              </c:pt>
              <c:pt idx="331">
                <c:v>31.05.1999</c:v>
              </c:pt>
              <c:pt idx="332">
                <c:v>07.06.1999</c:v>
              </c:pt>
              <c:pt idx="333">
                <c:v>14.06.1999</c:v>
              </c:pt>
              <c:pt idx="334">
                <c:v>21.06.1999</c:v>
              </c:pt>
              <c:pt idx="335">
                <c:v>28.06.1999</c:v>
              </c:pt>
              <c:pt idx="336">
                <c:v>05.07.1999</c:v>
              </c:pt>
              <c:pt idx="337">
                <c:v>12.07.1999</c:v>
              </c:pt>
              <c:pt idx="338">
                <c:v>19.07.1999</c:v>
              </c:pt>
              <c:pt idx="339">
                <c:v>26.07.1999</c:v>
              </c:pt>
              <c:pt idx="340">
                <c:v>02.08.1999</c:v>
              </c:pt>
              <c:pt idx="341">
                <c:v>09.08.1999</c:v>
              </c:pt>
              <c:pt idx="342">
                <c:v>16.08.1999</c:v>
              </c:pt>
              <c:pt idx="343">
                <c:v>23.08.1999</c:v>
              </c:pt>
              <c:pt idx="344">
                <c:v>30.08.1999</c:v>
              </c:pt>
              <c:pt idx="345">
                <c:v>06.09.1999</c:v>
              </c:pt>
              <c:pt idx="346">
                <c:v>13.09.1999</c:v>
              </c:pt>
              <c:pt idx="347">
                <c:v>20.09.1999</c:v>
              </c:pt>
              <c:pt idx="348">
                <c:v>27.09.1999</c:v>
              </c:pt>
              <c:pt idx="349">
                <c:v>04.10.1999</c:v>
              </c:pt>
              <c:pt idx="350">
                <c:v>11.10.1999</c:v>
              </c:pt>
              <c:pt idx="351">
                <c:v>18.10.1999</c:v>
              </c:pt>
              <c:pt idx="352">
                <c:v>25.10.1999</c:v>
              </c:pt>
              <c:pt idx="353">
                <c:v>01.11.1999</c:v>
              </c:pt>
              <c:pt idx="354">
                <c:v>08.11.1999</c:v>
              </c:pt>
              <c:pt idx="355">
                <c:v>15.11.1999</c:v>
              </c:pt>
              <c:pt idx="356">
                <c:v>22.11.1999</c:v>
              </c:pt>
              <c:pt idx="357">
                <c:v>29.11.1999</c:v>
              </c:pt>
              <c:pt idx="358">
                <c:v>06.12.1999</c:v>
              </c:pt>
              <c:pt idx="359">
                <c:v>13.12.1999</c:v>
              </c:pt>
              <c:pt idx="360">
                <c:v>20.12.1999</c:v>
              </c:pt>
              <c:pt idx="361">
                <c:v>27.12.1999</c:v>
              </c:pt>
              <c:pt idx="362">
                <c:v>03.01.2000</c:v>
              </c:pt>
              <c:pt idx="363">
                <c:v>10.01.2000</c:v>
              </c:pt>
              <c:pt idx="364">
                <c:v>17.01.2000</c:v>
              </c:pt>
              <c:pt idx="365">
                <c:v>24.01.2000</c:v>
              </c:pt>
              <c:pt idx="366">
                <c:v>31.01.2000</c:v>
              </c:pt>
              <c:pt idx="367">
                <c:v>07.02.2000</c:v>
              </c:pt>
              <c:pt idx="368">
                <c:v>14.02.2000</c:v>
              </c:pt>
              <c:pt idx="369">
                <c:v>21.02.2000</c:v>
              </c:pt>
              <c:pt idx="370">
                <c:v>28.02.2000</c:v>
              </c:pt>
              <c:pt idx="371">
                <c:v>06.03.2000</c:v>
              </c:pt>
              <c:pt idx="372">
                <c:v>13.03.2000</c:v>
              </c:pt>
              <c:pt idx="373">
                <c:v>20.03.2000</c:v>
              </c:pt>
              <c:pt idx="374">
                <c:v>27.03.2000</c:v>
              </c:pt>
              <c:pt idx="375">
                <c:v>03.04.2000</c:v>
              </c:pt>
              <c:pt idx="376">
                <c:v>10.04.2000</c:v>
              </c:pt>
              <c:pt idx="377">
                <c:v>17.04.2000</c:v>
              </c:pt>
              <c:pt idx="378">
                <c:v>24.04.2000</c:v>
              </c:pt>
              <c:pt idx="379">
                <c:v>01.05.2000</c:v>
              </c:pt>
              <c:pt idx="380">
                <c:v>08.05.2000</c:v>
              </c:pt>
              <c:pt idx="381">
                <c:v>15.05.2000</c:v>
              </c:pt>
              <c:pt idx="382">
                <c:v>22.05.2000</c:v>
              </c:pt>
              <c:pt idx="383">
                <c:v>29.05.2000</c:v>
              </c:pt>
              <c:pt idx="384">
                <c:v>05.06.2000</c:v>
              </c:pt>
              <c:pt idx="385">
                <c:v>12.06.2000</c:v>
              </c:pt>
              <c:pt idx="386">
                <c:v>19.06.2000</c:v>
              </c:pt>
              <c:pt idx="387">
                <c:v>26.06.2000</c:v>
              </c:pt>
              <c:pt idx="388">
                <c:v>03.07.2000</c:v>
              </c:pt>
              <c:pt idx="389">
                <c:v>10.07.2000</c:v>
              </c:pt>
              <c:pt idx="390">
                <c:v>17.07.2000</c:v>
              </c:pt>
              <c:pt idx="391">
                <c:v>24.07.2000</c:v>
              </c:pt>
              <c:pt idx="392">
                <c:v>31.07.2000</c:v>
              </c:pt>
              <c:pt idx="393">
                <c:v>07.08.2000</c:v>
              </c:pt>
              <c:pt idx="394">
                <c:v>14.08.2000</c:v>
              </c:pt>
              <c:pt idx="395">
                <c:v>21.08.2000</c:v>
              </c:pt>
              <c:pt idx="396">
                <c:v>28.08.2000</c:v>
              </c:pt>
              <c:pt idx="397">
                <c:v>04.09.2000</c:v>
              </c:pt>
              <c:pt idx="398">
                <c:v>11.09.2000</c:v>
              </c:pt>
              <c:pt idx="399">
                <c:v>18.09.2000</c:v>
              </c:pt>
              <c:pt idx="400">
                <c:v>25.09.2000</c:v>
              </c:pt>
              <c:pt idx="401">
                <c:v>02.10.2000</c:v>
              </c:pt>
              <c:pt idx="402">
                <c:v>09.10.2000</c:v>
              </c:pt>
              <c:pt idx="403">
                <c:v>16.10.2000</c:v>
              </c:pt>
              <c:pt idx="404">
                <c:v>23.10.2000</c:v>
              </c:pt>
              <c:pt idx="405">
                <c:v>30.10.2000</c:v>
              </c:pt>
              <c:pt idx="406">
                <c:v>06.11.2000</c:v>
              </c:pt>
              <c:pt idx="407">
                <c:v>13.11.2000</c:v>
              </c:pt>
              <c:pt idx="408">
                <c:v>20.11.2000</c:v>
              </c:pt>
              <c:pt idx="409">
                <c:v>27.11.2000</c:v>
              </c:pt>
              <c:pt idx="410">
                <c:v>04.12.2000</c:v>
              </c:pt>
              <c:pt idx="411">
                <c:v>11.12.2000</c:v>
              </c:pt>
              <c:pt idx="412">
                <c:v>18.12.2000</c:v>
              </c:pt>
              <c:pt idx="413">
                <c:v>25.12.2000</c:v>
              </c:pt>
              <c:pt idx="414">
                <c:v>01.01.2001</c:v>
              </c:pt>
              <c:pt idx="415">
                <c:v>08.01.2001</c:v>
              </c:pt>
              <c:pt idx="416">
                <c:v>15.01.2001</c:v>
              </c:pt>
              <c:pt idx="417">
                <c:v>22.01.2001</c:v>
              </c:pt>
              <c:pt idx="418">
                <c:v>29.01.2001</c:v>
              </c:pt>
              <c:pt idx="419">
                <c:v>05.02.2001</c:v>
              </c:pt>
              <c:pt idx="420">
                <c:v>12.02.2001</c:v>
              </c:pt>
              <c:pt idx="421">
                <c:v>19.02.2001</c:v>
              </c:pt>
              <c:pt idx="422">
                <c:v>26.02.2001</c:v>
              </c:pt>
              <c:pt idx="423">
                <c:v>05.03.2001</c:v>
              </c:pt>
              <c:pt idx="424">
                <c:v>12.03.2001</c:v>
              </c:pt>
              <c:pt idx="425">
                <c:v>19.03.2001</c:v>
              </c:pt>
              <c:pt idx="426">
                <c:v>26.03.2001</c:v>
              </c:pt>
              <c:pt idx="427">
                <c:v>02.04.2001</c:v>
              </c:pt>
              <c:pt idx="428">
                <c:v>09.04.2001</c:v>
              </c:pt>
              <c:pt idx="429">
                <c:v>16.04.2001</c:v>
              </c:pt>
              <c:pt idx="430">
                <c:v>23.04.2001</c:v>
              </c:pt>
              <c:pt idx="431">
                <c:v>30.04.2001</c:v>
              </c:pt>
              <c:pt idx="432">
                <c:v>07.05.2001</c:v>
              </c:pt>
              <c:pt idx="433">
                <c:v>14.05.2001</c:v>
              </c:pt>
              <c:pt idx="434">
                <c:v>21.05.2001</c:v>
              </c:pt>
              <c:pt idx="435">
                <c:v>28.05.2001</c:v>
              </c:pt>
              <c:pt idx="436">
                <c:v>04.06.2001</c:v>
              </c:pt>
              <c:pt idx="437">
                <c:v>11.06.2001</c:v>
              </c:pt>
              <c:pt idx="438">
                <c:v>18.06.2001</c:v>
              </c:pt>
              <c:pt idx="439">
                <c:v>25.06.2001</c:v>
              </c:pt>
              <c:pt idx="440">
                <c:v>02.07.2001</c:v>
              </c:pt>
              <c:pt idx="441">
                <c:v>09.07.2001</c:v>
              </c:pt>
              <c:pt idx="442">
                <c:v>16.07.2001</c:v>
              </c:pt>
              <c:pt idx="443">
                <c:v>23.07.2001</c:v>
              </c:pt>
              <c:pt idx="444">
                <c:v>30.07.2001</c:v>
              </c:pt>
              <c:pt idx="445">
                <c:v>06.08.2001</c:v>
              </c:pt>
              <c:pt idx="446">
                <c:v>13.08.2001</c:v>
              </c:pt>
              <c:pt idx="447">
                <c:v>20.08.2001</c:v>
              </c:pt>
              <c:pt idx="448">
                <c:v>27.08.2001</c:v>
              </c:pt>
              <c:pt idx="449">
                <c:v>03.09.2001</c:v>
              </c:pt>
              <c:pt idx="450">
                <c:v>10.09.2001</c:v>
              </c:pt>
              <c:pt idx="451">
                <c:v>17.09.2001</c:v>
              </c:pt>
              <c:pt idx="452">
                <c:v>24.09.2001</c:v>
              </c:pt>
              <c:pt idx="453">
                <c:v>01.10.2001</c:v>
              </c:pt>
              <c:pt idx="454">
                <c:v>08.10.2001</c:v>
              </c:pt>
              <c:pt idx="455">
                <c:v>15.10.2001</c:v>
              </c:pt>
              <c:pt idx="456">
                <c:v>22.10.2001</c:v>
              </c:pt>
              <c:pt idx="457">
                <c:v>29.10.2001</c:v>
              </c:pt>
              <c:pt idx="458">
                <c:v>05.11.2001</c:v>
              </c:pt>
              <c:pt idx="459">
                <c:v>12.11.2001</c:v>
              </c:pt>
              <c:pt idx="460">
                <c:v>19.11.2001</c:v>
              </c:pt>
              <c:pt idx="461">
                <c:v>26.11.2001</c:v>
              </c:pt>
              <c:pt idx="462">
                <c:v>03.12.2001</c:v>
              </c:pt>
              <c:pt idx="463">
                <c:v>10.12.2001</c:v>
              </c:pt>
              <c:pt idx="464">
                <c:v>17.12.2001</c:v>
              </c:pt>
              <c:pt idx="465">
                <c:v>24.12.2001</c:v>
              </c:pt>
              <c:pt idx="466">
                <c:v>31.12.2001</c:v>
              </c:pt>
              <c:pt idx="467">
                <c:v>07.01.2002</c:v>
              </c:pt>
              <c:pt idx="468">
                <c:v>14.01.2002</c:v>
              </c:pt>
              <c:pt idx="469">
                <c:v>21.01.2002</c:v>
              </c:pt>
              <c:pt idx="470">
                <c:v>28.01.2002</c:v>
              </c:pt>
              <c:pt idx="471">
                <c:v>04.02.2002</c:v>
              </c:pt>
              <c:pt idx="472">
                <c:v>11.02.2002</c:v>
              </c:pt>
              <c:pt idx="473">
                <c:v>18.02.2002</c:v>
              </c:pt>
              <c:pt idx="474">
                <c:v>25.02.2002</c:v>
              </c:pt>
              <c:pt idx="475">
                <c:v>04.03.2002</c:v>
              </c:pt>
              <c:pt idx="476">
                <c:v>11.03.2002</c:v>
              </c:pt>
              <c:pt idx="477">
                <c:v>18.03.2002</c:v>
              </c:pt>
              <c:pt idx="478">
                <c:v>25.03.2002</c:v>
              </c:pt>
              <c:pt idx="479">
                <c:v>01.04.2002</c:v>
              </c:pt>
              <c:pt idx="480">
                <c:v>08.04.2002</c:v>
              </c:pt>
              <c:pt idx="481">
                <c:v>15.04.2002</c:v>
              </c:pt>
              <c:pt idx="482">
                <c:v>22.04.2002</c:v>
              </c:pt>
              <c:pt idx="483">
                <c:v>29.04.2002</c:v>
              </c:pt>
              <c:pt idx="484">
                <c:v>06.05.2002</c:v>
              </c:pt>
              <c:pt idx="485">
                <c:v>13.05.2002</c:v>
              </c:pt>
              <c:pt idx="486">
                <c:v>20.05.2002</c:v>
              </c:pt>
              <c:pt idx="487">
                <c:v>27.05.2002</c:v>
              </c:pt>
              <c:pt idx="488">
                <c:v>03.06.2002</c:v>
              </c:pt>
              <c:pt idx="489">
                <c:v>10.06.2002</c:v>
              </c:pt>
              <c:pt idx="490">
                <c:v>17.06.2002</c:v>
              </c:pt>
              <c:pt idx="491">
                <c:v>24.06.2002</c:v>
              </c:pt>
              <c:pt idx="492">
                <c:v>01.07.2002</c:v>
              </c:pt>
              <c:pt idx="493">
                <c:v>08.07.2002</c:v>
              </c:pt>
              <c:pt idx="494">
                <c:v>15.07.2002</c:v>
              </c:pt>
              <c:pt idx="495">
                <c:v>22.07.2002</c:v>
              </c:pt>
              <c:pt idx="496">
                <c:v>29.07.2002</c:v>
              </c:pt>
              <c:pt idx="497">
                <c:v>05.08.2002</c:v>
              </c:pt>
              <c:pt idx="498">
                <c:v>12.08.2002</c:v>
              </c:pt>
              <c:pt idx="499">
                <c:v>19.08.2002</c:v>
              </c:pt>
              <c:pt idx="500">
                <c:v>26.08.2002</c:v>
              </c:pt>
              <c:pt idx="501">
                <c:v>02.09.2002</c:v>
              </c:pt>
              <c:pt idx="502">
                <c:v>09.09.2002</c:v>
              </c:pt>
              <c:pt idx="503">
                <c:v>16.09.2002</c:v>
              </c:pt>
              <c:pt idx="504">
                <c:v>23.09.2002</c:v>
              </c:pt>
              <c:pt idx="505">
                <c:v>30.09.2002</c:v>
              </c:pt>
              <c:pt idx="506">
                <c:v>07.10.2002</c:v>
              </c:pt>
              <c:pt idx="507">
                <c:v>14.10.2002</c:v>
              </c:pt>
              <c:pt idx="508">
                <c:v>21.10.2002</c:v>
              </c:pt>
              <c:pt idx="509">
                <c:v>28.10.2002</c:v>
              </c:pt>
              <c:pt idx="510">
                <c:v>04.11.2002</c:v>
              </c:pt>
              <c:pt idx="511">
                <c:v>11.11.2002</c:v>
              </c:pt>
              <c:pt idx="512">
                <c:v>18.11.2002</c:v>
              </c:pt>
              <c:pt idx="513">
                <c:v>25.11.2002</c:v>
              </c:pt>
              <c:pt idx="514">
                <c:v>02.12.2002</c:v>
              </c:pt>
              <c:pt idx="515">
                <c:v>09.12.2002</c:v>
              </c:pt>
              <c:pt idx="516">
                <c:v>16.12.2002</c:v>
              </c:pt>
              <c:pt idx="517">
                <c:v>23.12.2002</c:v>
              </c:pt>
              <c:pt idx="518">
                <c:v>30.12.2002</c:v>
              </c:pt>
              <c:pt idx="519">
                <c:v>06.01.2003</c:v>
              </c:pt>
              <c:pt idx="520">
                <c:v>13.01.2003</c:v>
              </c:pt>
              <c:pt idx="521">
                <c:v>20.01.2003</c:v>
              </c:pt>
              <c:pt idx="522">
                <c:v>27.01.2003</c:v>
              </c:pt>
              <c:pt idx="523">
                <c:v>03.02.2003</c:v>
              </c:pt>
              <c:pt idx="524">
                <c:v>10.02.2003</c:v>
              </c:pt>
              <c:pt idx="525">
                <c:v>17.02.2003</c:v>
              </c:pt>
              <c:pt idx="526">
                <c:v>24.02.2003</c:v>
              </c:pt>
              <c:pt idx="527">
                <c:v>03.03.2003</c:v>
              </c:pt>
              <c:pt idx="528">
                <c:v>10.03.2003</c:v>
              </c:pt>
              <c:pt idx="529">
                <c:v>17.03.2003</c:v>
              </c:pt>
              <c:pt idx="530">
                <c:v>24.03.2003</c:v>
              </c:pt>
              <c:pt idx="531">
                <c:v>31.03.2003</c:v>
              </c:pt>
              <c:pt idx="532">
                <c:v>07.04.2003</c:v>
              </c:pt>
              <c:pt idx="533">
                <c:v>14.04.2003</c:v>
              </c:pt>
              <c:pt idx="534">
                <c:v>21.04.2003</c:v>
              </c:pt>
              <c:pt idx="535">
                <c:v>28.04.2003</c:v>
              </c:pt>
              <c:pt idx="536">
                <c:v>05.05.2003</c:v>
              </c:pt>
              <c:pt idx="537">
                <c:v>12.05.2003</c:v>
              </c:pt>
              <c:pt idx="538">
                <c:v>19.05.2003</c:v>
              </c:pt>
              <c:pt idx="539">
                <c:v>26.05.2003</c:v>
              </c:pt>
              <c:pt idx="540">
                <c:v>02.06.2003</c:v>
              </c:pt>
              <c:pt idx="541">
                <c:v>09.06.2003</c:v>
              </c:pt>
              <c:pt idx="542">
                <c:v>16.06.2003</c:v>
              </c:pt>
              <c:pt idx="543">
                <c:v>23.06.2003</c:v>
              </c:pt>
              <c:pt idx="544">
                <c:v>30.06.2003</c:v>
              </c:pt>
              <c:pt idx="545">
                <c:v>07.07.2003</c:v>
              </c:pt>
              <c:pt idx="546">
                <c:v>14.07.2003</c:v>
              </c:pt>
              <c:pt idx="547">
                <c:v>21.07.2003</c:v>
              </c:pt>
              <c:pt idx="548">
                <c:v>28.07.2003</c:v>
              </c:pt>
              <c:pt idx="549">
                <c:v>04.08.2003</c:v>
              </c:pt>
              <c:pt idx="550">
                <c:v>11.08.2003</c:v>
              </c:pt>
              <c:pt idx="551">
                <c:v>18.08.2003</c:v>
              </c:pt>
              <c:pt idx="552">
                <c:v>25.08.2003</c:v>
              </c:pt>
              <c:pt idx="553">
                <c:v>01.09.2003</c:v>
              </c:pt>
              <c:pt idx="554">
                <c:v>08.09.2003</c:v>
              </c:pt>
              <c:pt idx="555">
                <c:v>15.09.2003</c:v>
              </c:pt>
              <c:pt idx="556">
                <c:v>22.09.2003</c:v>
              </c:pt>
              <c:pt idx="557">
                <c:v>29.09.2003</c:v>
              </c:pt>
              <c:pt idx="558">
                <c:v>06.10.2003</c:v>
              </c:pt>
              <c:pt idx="559">
                <c:v>13.10.2003</c:v>
              </c:pt>
              <c:pt idx="560">
                <c:v>20.10.2003</c:v>
              </c:pt>
              <c:pt idx="561">
                <c:v>27.10.2003</c:v>
              </c:pt>
              <c:pt idx="562">
                <c:v>03.11.2003</c:v>
              </c:pt>
              <c:pt idx="563">
                <c:v>10.11.2003</c:v>
              </c:pt>
              <c:pt idx="564">
                <c:v>17.11.2003</c:v>
              </c:pt>
              <c:pt idx="565">
                <c:v>24.11.2003</c:v>
              </c:pt>
              <c:pt idx="566">
                <c:v>01.12.2003</c:v>
              </c:pt>
              <c:pt idx="567">
                <c:v>08.12.2003</c:v>
              </c:pt>
              <c:pt idx="568">
                <c:v>15.12.2003</c:v>
              </c:pt>
              <c:pt idx="569">
                <c:v>22.12.2003</c:v>
              </c:pt>
              <c:pt idx="570">
                <c:v>29.12.2003</c:v>
              </c:pt>
              <c:pt idx="571">
                <c:v>05.01.2004</c:v>
              </c:pt>
              <c:pt idx="572">
                <c:v>12.01.2004</c:v>
              </c:pt>
              <c:pt idx="573">
                <c:v>19.01.2004</c:v>
              </c:pt>
              <c:pt idx="574">
                <c:v>26.01.2004</c:v>
              </c:pt>
              <c:pt idx="575">
                <c:v>02.02.2004</c:v>
              </c:pt>
              <c:pt idx="576">
                <c:v>09.02.2004</c:v>
              </c:pt>
              <c:pt idx="577">
                <c:v>16.02.2004</c:v>
              </c:pt>
              <c:pt idx="578">
                <c:v>23.02.2004</c:v>
              </c:pt>
              <c:pt idx="579">
                <c:v>01.03.2004</c:v>
              </c:pt>
              <c:pt idx="580">
                <c:v>08.03.2004</c:v>
              </c:pt>
              <c:pt idx="581">
                <c:v>15.03.2004</c:v>
              </c:pt>
              <c:pt idx="582">
                <c:v>22.03.2004</c:v>
              </c:pt>
              <c:pt idx="583">
                <c:v>29.03.2004</c:v>
              </c:pt>
              <c:pt idx="584">
                <c:v>05.04.2004</c:v>
              </c:pt>
              <c:pt idx="585">
                <c:v>12.04.2004</c:v>
              </c:pt>
              <c:pt idx="586">
                <c:v>19.04.2004</c:v>
              </c:pt>
              <c:pt idx="587">
                <c:v>26.04.2004</c:v>
              </c:pt>
              <c:pt idx="588">
                <c:v>03.05.2004</c:v>
              </c:pt>
              <c:pt idx="589">
                <c:v>10.05.2004</c:v>
              </c:pt>
              <c:pt idx="590">
                <c:v>17.05.2004</c:v>
              </c:pt>
              <c:pt idx="591">
                <c:v>24.05.2004</c:v>
              </c:pt>
              <c:pt idx="592">
                <c:v>31.05.2004</c:v>
              </c:pt>
              <c:pt idx="593">
                <c:v>07.06.2004</c:v>
              </c:pt>
              <c:pt idx="594">
                <c:v>14.06.2004</c:v>
              </c:pt>
              <c:pt idx="595">
                <c:v>21.06.2004</c:v>
              </c:pt>
              <c:pt idx="596">
                <c:v>28.06.2004</c:v>
              </c:pt>
              <c:pt idx="597">
                <c:v>05.07.2004</c:v>
              </c:pt>
              <c:pt idx="598">
                <c:v>12.07.2004</c:v>
              </c:pt>
              <c:pt idx="599">
                <c:v>19.07.2004</c:v>
              </c:pt>
              <c:pt idx="600">
                <c:v>26.07.2004</c:v>
              </c:pt>
              <c:pt idx="601">
                <c:v>02.08.2004</c:v>
              </c:pt>
              <c:pt idx="602">
                <c:v>09.08.2004</c:v>
              </c:pt>
              <c:pt idx="603">
                <c:v>16.08.2004</c:v>
              </c:pt>
              <c:pt idx="604">
                <c:v>23.08.2004</c:v>
              </c:pt>
              <c:pt idx="605">
                <c:v>30.08.2004</c:v>
              </c:pt>
              <c:pt idx="606">
                <c:v>06.09.2004</c:v>
              </c:pt>
              <c:pt idx="607">
                <c:v>13.09.2004</c:v>
              </c:pt>
              <c:pt idx="608">
                <c:v>20.09.2004</c:v>
              </c:pt>
              <c:pt idx="609">
                <c:v>27.09.2004</c:v>
              </c:pt>
              <c:pt idx="610">
                <c:v>04.10.2004</c:v>
              </c:pt>
              <c:pt idx="611">
                <c:v>11.10.2004</c:v>
              </c:pt>
              <c:pt idx="612">
                <c:v>18.10.2004</c:v>
              </c:pt>
              <c:pt idx="613">
                <c:v>25.10.2004</c:v>
              </c:pt>
              <c:pt idx="614">
                <c:v>01.11.2004</c:v>
              </c:pt>
              <c:pt idx="615">
                <c:v>08.11.2004</c:v>
              </c:pt>
              <c:pt idx="616">
                <c:v>15.11.2004</c:v>
              </c:pt>
              <c:pt idx="617">
                <c:v>22.11.2004</c:v>
              </c:pt>
              <c:pt idx="618">
                <c:v>29.11.2004</c:v>
              </c:pt>
              <c:pt idx="619">
                <c:v>06.12.2004</c:v>
              </c:pt>
              <c:pt idx="620">
                <c:v>13.12.2004</c:v>
              </c:pt>
              <c:pt idx="621">
                <c:v>20.12.2004</c:v>
              </c:pt>
              <c:pt idx="622">
                <c:v>27.12.2004</c:v>
              </c:pt>
              <c:pt idx="623">
                <c:v>03.01.2005</c:v>
              </c:pt>
              <c:pt idx="624">
                <c:v>10.01.2005</c:v>
              </c:pt>
              <c:pt idx="625">
                <c:v>17.01.2005</c:v>
              </c:pt>
              <c:pt idx="626">
                <c:v>24.01.2005</c:v>
              </c:pt>
              <c:pt idx="627">
                <c:v>31.01.2005</c:v>
              </c:pt>
              <c:pt idx="628">
                <c:v>07.02.2005</c:v>
              </c:pt>
              <c:pt idx="629">
                <c:v>14.02.2005</c:v>
              </c:pt>
              <c:pt idx="630">
                <c:v>21.02.2005</c:v>
              </c:pt>
              <c:pt idx="631">
                <c:v>28.02.2005</c:v>
              </c:pt>
              <c:pt idx="632">
                <c:v>07.03.2005</c:v>
              </c:pt>
              <c:pt idx="633">
                <c:v>14.03.2005</c:v>
              </c:pt>
              <c:pt idx="634">
                <c:v>21.03.2005</c:v>
              </c:pt>
              <c:pt idx="635">
                <c:v>28.03.2005</c:v>
              </c:pt>
              <c:pt idx="636">
                <c:v>04.04.2005</c:v>
              </c:pt>
              <c:pt idx="637">
                <c:v>11.04.2005</c:v>
              </c:pt>
              <c:pt idx="638">
                <c:v>18.04.2005</c:v>
              </c:pt>
              <c:pt idx="639">
                <c:v>25.04.2005</c:v>
              </c:pt>
              <c:pt idx="640">
                <c:v>02.05.2005</c:v>
              </c:pt>
              <c:pt idx="641">
                <c:v>09.05.2005</c:v>
              </c:pt>
              <c:pt idx="642">
                <c:v>16.05.2005</c:v>
              </c:pt>
              <c:pt idx="643">
                <c:v>23.05.2005</c:v>
              </c:pt>
              <c:pt idx="644">
                <c:v>30.05.2005</c:v>
              </c:pt>
              <c:pt idx="645">
                <c:v>06.06.2005</c:v>
              </c:pt>
              <c:pt idx="646">
                <c:v>13.06.2005</c:v>
              </c:pt>
              <c:pt idx="647">
                <c:v>20.06.2005</c:v>
              </c:pt>
              <c:pt idx="648">
                <c:v>27.06.2005</c:v>
              </c:pt>
              <c:pt idx="649">
                <c:v>04.07.2005</c:v>
              </c:pt>
              <c:pt idx="650">
                <c:v>11.07.2005</c:v>
              </c:pt>
              <c:pt idx="651">
                <c:v>18.07.2005</c:v>
              </c:pt>
              <c:pt idx="652">
                <c:v>25.07.2005</c:v>
              </c:pt>
              <c:pt idx="653">
                <c:v>01.08.2005</c:v>
              </c:pt>
              <c:pt idx="654">
                <c:v>08.08.2005</c:v>
              </c:pt>
              <c:pt idx="655">
                <c:v>15.08.2005</c:v>
              </c:pt>
              <c:pt idx="656">
                <c:v>22.08.2005</c:v>
              </c:pt>
              <c:pt idx="657">
                <c:v>29.08.2005</c:v>
              </c:pt>
              <c:pt idx="658">
                <c:v>05.09.2005</c:v>
              </c:pt>
              <c:pt idx="659">
                <c:v>12.09.2005</c:v>
              </c:pt>
              <c:pt idx="660">
                <c:v>19.09.2005</c:v>
              </c:pt>
              <c:pt idx="661">
                <c:v>26.09.2005</c:v>
              </c:pt>
              <c:pt idx="662">
                <c:v>03.10.2005</c:v>
              </c:pt>
              <c:pt idx="663">
                <c:v>10.10.2005</c:v>
              </c:pt>
              <c:pt idx="664">
                <c:v>17.10.2005</c:v>
              </c:pt>
              <c:pt idx="665">
                <c:v>24.10.2005</c:v>
              </c:pt>
              <c:pt idx="666">
                <c:v>31.10.2005</c:v>
              </c:pt>
              <c:pt idx="667">
                <c:v>07.11.2005</c:v>
              </c:pt>
              <c:pt idx="668">
                <c:v>14.11.2005</c:v>
              </c:pt>
              <c:pt idx="669">
                <c:v>21.11.2005</c:v>
              </c:pt>
              <c:pt idx="670">
                <c:v>28.11.2005</c:v>
              </c:pt>
              <c:pt idx="671">
                <c:v>05.12.2005</c:v>
              </c:pt>
              <c:pt idx="672">
                <c:v>12.12.2005</c:v>
              </c:pt>
              <c:pt idx="673">
                <c:v>19.12.2005</c:v>
              </c:pt>
              <c:pt idx="674">
                <c:v>26.12.2005</c:v>
              </c:pt>
              <c:pt idx="675">
                <c:v>02.01.2006</c:v>
              </c:pt>
              <c:pt idx="676">
                <c:v>09.01.2006</c:v>
              </c:pt>
              <c:pt idx="677">
                <c:v>16.01.2006</c:v>
              </c:pt>
              <c:pt idx="678">
                <c:v>23.01.2006</c:v>
              </c:pt>
              <c:pt idx="679">
                <c:v>30.01.2006</c:v>
              </c:pt>
              <c:pt idx="680">
                <c:v>06.02.2006</c:v>
              </c:pt>
              <c:pt idx="681">
                <c:v>13.02.2006</c:v>
              </c:pt>
              <c:pt idx="682">
                <c:v>20.02.2006</c:v>
              </c:pt>
              <c:pt idx="683">
                <c:v>27.02.2006</c:v>
              </c:pt>
              <c:pt idx="684">
                <c:v>06.03.2006</c:v>
              </c:pt>
              <c:pt idx="685">
                <c:v>13.03.2006</c:v>
              </c:pt>
              <c:pt idx="686">
                <c:v>20.03.2006</c:v>
              </c:pt>
              <c:pt idx="687">
                <c:v>27.03.2006</c:v>
              </c:pt>
              <c:pt idx="688">
                <c:v>03.04.2006</c:v>
              </c:pt>
              <c:pt idx="689">
                <c:v>10.04.2006</c:v>
              </c:pt>
              <c:pt idx="690">
                <c:v>17.04.2006</c:v>
              </c:pt>
              <c:pt idx="691">
                <c:v>24.04.2006</c:v>
              </c:pt>
              <c:pt idx="692">
                <c:v>01.05.2006</c:v>
              </c:pt>
              <c:pt idx="693">
                <c:v>08.05.2006</c:v>
              </c:pt>
              <c:pt idx="694">
                <c:v>15.05.2006</c:v>
              </c:pt>
              <c:pt idx="695">
                <c:v>22.05.2006</c:v>
              </c:pt>
              <c:pt idx="696">
                <c:v>29.05.2006</c:v>
              </c:pt>
              <c:pt idx="697">
                <c:v>05.06.2006</c:v>
              </c:pt>
              <c:pt idx="698">
                <c:v>12.06.2006</c:v>
              </c:pt>
              <c:pt idx="699">
                <c:v>19.06.2006</c:v>
              </c:pt>
              <c:pt idx="700">
                <c:v>26.06.2006</c:v>
              </c:pt>
              <c:pt idx="701">
                <c:v>03.07.2006</c:v>
              </c:pt>
              <c:pt idx="702">
                <c:v>10.07.2006</c:v>
              </c:pt>
              <c:pt idx="703">
                <c:v>17.07.2006</c:v>
              </c:pt>
              <c:pt idx="704">
                <c:v>24.07.2006</c:v>
              </c:pt>
              <c:pt idx="705">
                <c:v>31.07.2006</c:v>
              </c:pt>
              <c:pt idx="706">
                <c:v>07.08.2006</c:v>
              </c:pt>
              <c:pt idx="707">
                <c:v>14.08.2006</c:v>
              </c:pt>
              <c:pt idx="708">
                <c:v>21.08.2006</c:v>
              </c:pt>
              <c:pt idx="709">
                <c:v>28.08.2006</c:v>
              </c:pt>
              <c:pt idx="710">
                <c:v>04.09.2006</c:v>
              </c:pt>
              <c:pt idx="711">
                <c:v>11.09.2006</c:v>
              </c:pt>
              <c:pt idx="712">
                <c:v>18.09.2006</c:v>
              </c:pt>
              <c:pt idx="713">
                <c:v>25.09.2006</c:v>
              </c:pt>
              <c:pt idx="714">
                <c:v>02.10.2006</c:v>
              </c:pt>
              <c:pt idx="715">
                <c:v>09.10.2006</c:v>
              </c:pt>
              <c:pt idx="716">
                <c:v>16.10.2006</c:v>
              </c:pt>
              <c:pt idx="717">
                <c:v>23.10.2006</c:v>
              </c:pt>
              <c:pt idx="718">
                <c:v>30.10.2006</c:v>
              </c:pt>
              <c:pt idx="719">
                <c:v>06.11.2006</c:v>
              </c:pt>
              <c:pt idx="720">
                <c:v>13.11.2006</c:v>
              </c:pt>
              <c:pt idx="721">
                <c:v>20.11.2006</c:v>
              </c:pt>
              <c:pt idx="722">
                <c:v>27.11.2006</c:v>
              </c:pt>
              <c:pt idx="723">
                <c:v>04.12.2006</c:v>
              </c:pt>
              <c:pt idx="724">
                <c:v>11.12.2006</c:v>
              </c:pt>
              <c:pt idx="725">
                <c:v>18.12.2006</c:v>
              </c:pt>
              <c:pt idx="726">
                <c:v>25.12.2006</c:v>
              </c:pt>
              <c:pt idx="727">
                <c:v>01.01.2007</c:v>
              </c:pt>
              <c:pt idx="728">
                <c:v>08.01.2007</c:v>
              </c:pt>
              <c:pt idx="729">
                <c:v>15.01.2007</c:v>
              </c:pt>
              <c:pt idx="730">
                <c:v>22.01.2007</c:v>
              </c:pt>
              <c:pt idx="731">
                <c:v>29.01.2007</c:v>
              </c:pt>
              <c:pt idx="732">
                <c:v>05.02.2007</c:v>
              </c:pt>
              <c:pt idx="733">
                <c:v>12.02.2007</c:v>
              </c:pt>
              <c:pt idx="734">
                <c:v>19.02.2007</c:v>
              </c:pt>
              <c:pt idx="735">
                <c:v>26.02.2007</c:v>
              </c:pt>
              <c:pt idx="736">
                <c:v>05.03.2007</c:v>
              </c:pt>
              <c:pt idx="737">
                <c:v>12.03.2007</c:v>
              </c:pt>
              <c:pt idx="738">
                <c:v>19.03.2007</c:v>
              </c:pt>
              <c:pt idx="739">
                <c:v>26.03.2007</c:v>
              </c:pt>
              <c:pt idx="740">
                <c:v>02.04.2007</c:v>
              </c:pt>
              <c:pt idx="741">
                <c:v>09.04.2007</c:v>
              </c:pt>
              <c:pt idx="742">
                <c:v>16.04.2007</c:v>
              </c:pt>
              <c:pt idx="743">
                <c:v>23.04.2007</c:v>
              </c:pt>
              <c:pt idx="744">
                <c:v>30.04.2007</c:v>
              </c:pt>
              <c:pt idx="745">
                <c:v>07.05.2007</c:v>
              </c:pt>
              <c:pt idx="746">
                <c:v>14.05.2007</c:v>
              </c:pt>
              <c:pt idx="747">
                <c:v>21.05.2007</c:v>
              </c:pt>
              <c:pt idx="748">
                <c:v>28.05.2007</c:v>
              </c:pt>
              <c:pt idx="749">
                <c:v>04.06.2007</c:v>
              </c:pt>
              <c:pt idx="750">
                <c:v>11.06.2007</c:v>
              </c:pt>
              <c:pt idx="751">
                <c:v>18.06.2007</c:v>
              </c:pt>
              <c:pt idx="752">
                <c:v>25.06.2007</c:v>
              </c:pt>
              <c:pt idx="753">
                <c:v>02.07.2007</c:v>
              </c:pt>
              <c:pt idx="754">
                <c:v>09.07.2007</c:v>
              </c:pt>
              <c:pt idx="755">
                <c:v>16.07.2007</c:v>
              </c:pt>
              <c:pt idx="756">
                <c:v>23.07.2007</c:v>
              </c:pt>
              <c:pt idx="757">
                <c:v>30.07.2007</c:v>
              </c:pt>
              <c:pt idx="758">
                <c:v>06.08.2007</c:v>
              </c:pt>
              <c:pt idx="759">
                <c:v>13.08.2007</c:v>
              </c:pt>
              <c:pt idx="760">
                <c:v>20.08.2007</c:v>
              </c:pt>
              <c:pt idx="761">
                <c:v>27.08.2007</c:v>
              </c:pt>
              <c:pt idx="762">
                <c:v>03.09.2007</c:v>
              </c:pt>
              <c:pt idx="763">
                <c:v>10.09.2007</c:v>
              </c:pt>
              <c:pt idx="764">
                <c:v>17.09.2007</c:v>
              </c:pt>
              <c:pt idx="765">
                <c:v>24.09.2007</c:v>
              </c:pt>
              <c:pt idx="766">
                <c:v>01.10.2007</c:v>
              </c:pt>
              <c:pt idx="767">
                <c:v>08.10.2007</c:v>
              </c:pt>
              <c:pt idx="768">
                <c:v>15.10.2007</c:v>
              </c:pt>
              <c:pt idx="769">
                <c:v>22.10.2007</c:v>
              </c:pt>
              <c:pt idx="770">
                <c:v>29.10.2007</c:v>
              </c:pt>
              <c:pt idx="771">
                <c:v>05.11.2007</c:v>
              </c:pt>
              <c:pt idx="772">
                <c:v>12.11.2007</c:v>
              </c:pt>
              <c:pt idx="773">
                <c:v>19.11.2007</c:v>
              </c:pt>
              <c:pt idx="774">
                <c:v>26.11.2007</c:v>
              </c:pt>
              <c:pt idx="775">
                <c:v>03.12.2007</c:v>
              </c:pt>
              <c:pt idx="776">
                <c:v>10.12.2007</c:v>
              </c:pt>
              <c:pt idx="777">
                <c:v>17.12.2007</c:v>
              </c:pt>
              <c:pt idx="778">
                <c:v>24.12.2007</c:v>
              </c:pt>
              <c:pt idx="779">
                <c:v>31.12.2007</c:v>
              </c:pt>
              <c:pt idx="780">
                <c:v>07.01.2008</c:v>
              </c:pt>
              <c:pt idx="781">
                <c:v>14.01.2008</c:v>
              </c:pt>
              <c:pt idx="782">
                <c:v>21.01.2008</c:v>
              </c:pt>
              <c:pt idx="783">
                <c:v>28.01.2008</c:v>
              </c:pt>
              <c:pt idx="784">
                <c:v>04.02.2008</c:v>
              </c:pt>
              <c:pt idx="785">
                <c:v>11.02.2008</c:v>
              </c:pt>
              <c:pt idx="786">
                <c:v>18.02.2008</c:v>
              </c:pt>
              <c:pt idx="787">
                <c:v>25.02.2008</c:v>
              </c:pt>
              <c:pt idx="788">
                <c:v>03.03.2008</c:v>
              </c:pt>
              <c:pt idx="789">
                <c:v>10.03.2008</c:v>
              </c:pt>
              <c:pt idx="790">
                <c:v>17.03.2008</c:v>
              </c:pt>
              <c:pt idx="791">
                <c:v>24.03.2008</c:v>
              </c:pt>
              <c:pt idx="792">
                <c:v>31.03.2008</c:v>
              </c:pt>
              <c:pt idx="793">
                <c:v>07.04.2008</c:v>
              </c:pt>
              <c:pt idx="794">
                <c:v>14.04.2008</c:v>
              </c:pt>
              <c:pt idx="795">
                <c:v>21.04.2008</c:v>
              </c:pt>
              <c:pt idx="796">
                <c:v>28.04.2008</c:v>
              </c:pt>
              <c:pt idx="797">
                <c:v>05.05.2008</c:v>
              </c:pt>
              <c:pt idx="798">
                <c:v>12.05.2008</c:v>
              </c:pt>
              <c:pt idx="799">
                <c:v>19.05.2008</c:v>
              </c:pt>
              <c:pt idx="800">
                <c:v>26.05.2008</c:v>
              </c:pt>
              <c:pt idx="801">
                <c:v>02.06.2008</c:v>
              </c:pt>
              <c:pt idx="802">
                <c:v>09.06.2008</c:v>
              </c:pt>
              <c:pt idx="803">
                <c:v>16.06.2008</c:v>
              </c:pt>
              <c:pt idx="804">
                <c:v>23.06.2008</c:v>
              </c:pt>
              <c:pt idx="805">
                <c:v>30.06.2008</c:v>
              </c:pt>
              <c:pt idx="806">
                <c:v>07.07.2008</c:v>
              </c:pt>
              <c:pt idx="807">
                <c:v>14.07.2008</c:v>
              </c:pt>
              <c:pt idx="808">
                <c:v>21.07.2008</c:v>
              </c:pt>
              <c:pt idx="809">
                <c:v>28.07.2008</c:v>
              </c:pt>
              <c:pt idx="810">
                <c:v>04.08.2008</c:v>
              </c:pt>
              <c:pt idx="811">
                <c:v>11.08.2008</c:v>
              </c:pt>
              <c:pt idx="812">
                <c:v>18.08.2008</c:v>
              </c:pt>
              <c:pt idx="813">
                <c:v>25.08.2008</c:v>
              </c:pt>
              <c:pt idx="814">
                <c:v>01.09.2008</c:v>
              </c:pt>
              <c:pt idx="815">
                <c:v>08.09.2008</c:v>
              </c:pt>
              <c:pt idx="816">
                <c:v>15.09.2008</c:v>
              </c:pt>
              <c:pt idx="817">
                <c:v>22.09.2008</c:v>
              </c:pt>
              <c:pt idx="818">
                <c:v>29.09.2008</c:v>
              </c:pt>
              <c:pt idx="819">
                <c:v>06.10.2008</c:v>
              </c:pt>
              <c:pt idx="820">
                <c:v>13.10.2008</c:v>
              </c:pt>
              <c:pt idx="821">
                <c:v>20.10.2008</c:v>
              </c:pt>
              <c:pt idx="822">
                <c:v>27.10.2008</c:v>
              </c:pt>
              <c:pt idx="823">
                <c:v>03.11.2008</c:v>
              </c:pt>
              <c:pt idx="824">
                <c:v>10.11.2008</c:v>
              </c:pt>
              <c:pt idx="825">
                <c:v>17.11.2008</c:v>
              </c:pt>
              <c:pt idx="826">
                <c:v>24.11.2008</c:v>
              </c:pt>
              <c:pt idx="827">
                <c:v>01.12.2008</c:v>
              </c:pt>
              <c:pt idx="828">
                <c:v>08.12.2008</c:v>
              </c:pt>
              <c:pt idx="829">
                <c:v>15.12.2008</c:v>
              </c:pt>
              <c:pt idx="830">
                <c:v>22.12.2008</c:v>
              </c:pt>
              <c:pt idx="831">
                <c:v>29.12.2008</c:v>
              </c:pt>
              <c:pt idx="832">
                <c:v>05.01.2009</c:v>
              </c:pt>
              <c:pt idx="833">
                <c:v>12.01.2009</c:v>
              </c:pt>
              <c:pt idx="834">
                <c:v>19.01.2009</c:v>
              </c:pt>
              <c:pt idx="835">
                <c:v>26.01.2009</c:v>
              </c:pt>
              <c:pt idx="836">
                <c:v>02.02.2009</c:v>
              </c:pt>
              <c:pt idx="837">
                <c:v>09.02.2009</c:v>
              </c:pt>
              <c:pt idx="838">
                <c:v>16.02.2009</c:v>
              </c:pt>
              <c:pt idx="839">
                <c:v>23.02.2009</c:v>
              </c:pt>
              <c:pt idx="840">
                <c:v>02.03.2009</c:v>
              </c:pt>
              <c:pt idx="841">
                <c:v>09.03.2009</c:v>
              </c:pt>
              <c:pt idx="842">
                <c:v>16.03.2009</c:v>
              </c:pt>
              <c:pt idx="843">
                <c:v>23.03.2009</c:v>
              </c:pt>
              <c:pt idx="844">
                <c:v>30.03.2009</c:v>
              </c:pt>
              <c:pt idx="845">
                <c:v>06.04.2009</c:v>
              </c:pt>
              <c:pt idx="846">
                <c:v>13.04.2009</c:v>
              </c:pt>
              <c:pt idx="847">
                <c:v>20.04.2009</c:v>
              </c:pt>
              <c:pt idx="848">
                <c:v>27.04.2009</c:v>
              </c:pt>
              <c:pt idx="849">
                <c:v>04.05.2009</c:v>
              </c:pt>
              <c:pt idx="850">
                <c:v>11.05.2009</c:v>
              </c:pt>
              <c:pt idx="851">
                <c:v>18.05.2009</c:v>
              </c:pt>
              <c:pt idx="852">
                <c:v>25.05.2009</c:v>
              </c:pt>
              <c:pt idx="853">
                <c:v>01.06.2009</c:v>
              </c:pt>
              <c:pt idx="854">
                <c:v>08.06.2009</c:v>
              </c:pt>
              <c:pt idx="855">
                <c:v>15.06.2009</c:v>
              </c:pt>
              <c:pt idx="856">
                <c:v>22.06.2009</c:v>
              </c:pt>
              <c:pt idx="857">
                <c:v>29.06.2009</c:v>
              </c:pt>
              <c:pt idx="858">
                <c:v>06.07.2009</c:v>
              </c:pt>
              <c:pt idx="859">
                <c:v>13.07.2009</c:v>
              </c:pt>
              <c:pt idx="860">
                <c:v>20.07.2009</c:v>
              </c:pt>
              <c:pt idx="861">
                <c:v>27.07.2009</c:v>
              </c:pt>
              <c:pt idx="862">
                <c:v>03.08.2009</c:v>
              </c:pt>
              <c:pt idx="863">
                <c:v>10.08.2009</c:v>
              </c:pt>
              <c:pt idx="864">
                <c:v>17.08.2009</c:v>
              </c:pt>
              <c:pt idx="865">
                <c:v>24.08.2009</c:v>
              </c:pt>
              <c:pt idx="866">
                <c:v>31.08.2009</c:v>
              </c:pt>
              <c:pt idx="867">
                <c:v>07.09.2009</c:v>
              </c:pt>
              <c:pt idx="868">
                <c:v>14.09.2009</c:v>
              </c:pt>
              <c:pt idx="869">
                <c:v>21.09.2009</c:v>
              </c:pt>
              <c:pt idx="870">
                <c:v>28.09.2009</c:v>
              </c:pt>
              <c:pt idx="871">
                <c:v>05.10.2009</c:v>
              </c:pt>
              <c:pt idx="872">
                <c:v>12.10.2009</c:v>
              </c:pt>
              <c:pt idx="873">
                <c:v>19.10.2009</c:v>
              </c:pt>
              <c:pt idx="874">
                <c:v>26.10.2009</c:v>
              </c:pt>
              <c:pt idx="875">
                <c:v>02.11.2009</c:v>
              </c:pt>
              <c:pt idx="876">
                <c:v>09.11.2009</c:v>
              </c:pt>
              <c:pt idx="877">
                <c:v>16.11.2009</c:v>
              </c:pt>
              <c:pt idx="878">
                <c:v>23.11.2009</c:v>
              </c:pt>
              <c:pt idx="879">
                <c:v>30.11.2009</c:v>
              </c:pt>
              <c:pt idx="880">
                <c:v>07.12.2009</c:v>
              </c:pt>
              <c:pt idx="881">
                <c:v>14.12.2009</c:v>
              </c:pt>
              <c:pt idx="882">
                <c:v>21.12.2009</c:v>
              </c:pt>
              <c:pt idx="883">
                <c:v>28.12.2009</c:v>
              </c:pt>
              <c:pt idx="884">
                <c:v>04.01.2010</c:v>
              </c:pt>
              <c:pt idx="885">
                <c:v>11.01.2010</c:v>
              </c:pt>
              <c:pt idx="886">
                <c:v>18.01.2010</c:v>
              </c:pt>
              <c:pt idx="887">
                <c:v>25.01.2010</c:v>
              </c:pt>
              <c:pt idx="888">
                <c:v>01.02.2010</c:v>
              </c:pt>
              <c:pt idx="889">
                <c:v>08.02.2010</c:v>
              </c:pt>
              <c:pt idx="890">
                <c:v>15.02.2010</c:v>
              </c:pt>
              <c:pt idx="891">
                <c:v>22.02.2010</c:v>
              </c:pt>
              <c:pt idx="892">
                <c:v>01.03.2010</c:v>
              </c:pt>
              <c:pt idx="893">
                <c:v>08.03.2010</c:v>
              </c:pt>
              <c:pt idx="894">
                <c:v>15.03.2010</c:v>
              </c:pt>
              <c:pt idx="895">
                <c:v>22.03.2010</c:v>
              </c:pt>
              <c:pt idx="896">
                <c:v>29.03.2010</c:v>
              </c:pt>
              <c:pt idx="897">
                <c:v>05.04.2010</c:v>
              </c:pt>
              <c:pt idx="898">
                <c:v>12.04.2010</c:v>
              </c:pt>
              <c:pt idx="899">
                <c:v>19.04.2010</c:v>
              </c:pt>
              <c:pt idx="900">
                <c:v>26.04.2010</c:v>
              </c:pt>
              <c:pt idx="901">
                <c:v>03.05.2010</c:v>
              </c:pt>
              <c:pt idx="902">
                <c:v>10.05.2010</c:v>
              </c:pt>
              <c:pt idx="903">
                <c:v>17.05.2010</c:v>
              </c:pt>
              <c:pt idx="904">
                <c:v>24.05.2010</c:v>
              </c:pt>
              <c:pt idx="905">
                <c:v>31.05.2010</c:v>
              </c:pt>
              <c:pt idx="906">
                <c:v>07.06.2010</c:v>
              </c:pt>
              <c:pt idx="907">
                <c:v>14.06.2010</c:v>
              </c:pt>
              <c:pt idx="908">
                <c:v>21.06.2010</c:v>
              </c:pt>
              <c:pt idx="909">
                <c:v>28.06.2010</c:v>
              </c:pt>
              <c:pt idx="910">
                <c:v>05.07.2010</c:v>
              </c:pt>
              <c:pt idx="911">
                <c:v>12.07.2010</c:v>
              </c:pt>
              <c:pt idx="912">
                <c:v>19.07.2010</c:v>
              </c:pt>
              <c:pt idx="913">
                <c:v>26.07.2010</c:v>
              </c:pt>
              <c:pt idx="914">
                <c:v>02.08.2010</c:v>
              </c:pt>
              <c:pt idx="915">
                <c:v>09.08.2010</c:v>
              </c:pt>
              <c:pt idx="916">
                <c:v>16.08.2010</c:v>
              </c:pt>
              <c:pt idx="917">
                <c:v>23.08.2010</c:v>
              </c:pt>
              <c:pt idx="918">
                <c:v>30.08.2010</c:v>
              </c:pt>
              <c:pt idx="919">
                <c:v>06.09.2010</c:v>
              </c:pt>
              <c:pt idx="920">
                <c:v>13.09.2010</c:v>
              </c:pt>
              <c:pt idx="921">
                <c:v>20.09.2010</c:v>
              </c:pt>
              <c:pt idx="922">
                <c:v>27.09.2010</c:v>
              </c:pt>
              <c:pt idx="923">
                <c:v>04.10.2010</c:v>
              </c:pt>
              <c:pt idx="924">
                <c:v>11.10.2010</c:v>
              </c:pt>
              <c:pt idx="925">
                <c:v>18.10.2010</c:v>
              </c:pt>
              <c:pt idx="926">
                <c:v>25.10.2010</c:v>
              </c:pt>
              <c:pt idx="927">
                <c:v>01.11.2010</c:v>
              </c:pt>
              <c:pt idx="928">
                <c:v>08.11.2010</c:v>
              </c:pt>
              <c:pt idx="929">
                <c:v>15.11.2010</c:v>
              </c:pt>
              <c:pt idx="930">
                <c:v>22.11.2010</c:v>
              </c:pt>
              <c:pt idx="931">
                <c:v>29.11.2010</c:v>
              </c:pt>
              <c:pt idx="932">
                <c:v>06.12.2010</c:v>
              </c:pt>
              <c:pt idx="933">
                <c:v>13.12.2010</c:v>
              </c:pt>
              <c:pt idx="934">
                <c:v>20.12.2010</c:v>
              </c:pt>
              <c:pt idx="935">
                <c:v>27.12.2010</c:v>
              </c:pt>
              <c:pt idx="936">
                <c:v>03.01.2011</c:v>
              </c:pt>
              <c:pt idx="937">
                <c:v>10.01.2011</c:v>
              </c:pt>
              <c:pt idx="938">
                <c:v>17.01.2011</c:v>
              </c:pt>
              <c:pt idx="939">
                <c:v>24.01.2011</c:v>
              </c:pt>
              <c:pt idx="940">
                <c:v>31.01.2011</c:v>
              </c:pt>
              <c:pt idx="941">
                <c:v>07.02.2011</c:v>
              </c:pt>
              <c:pt idx="942">
                <c:v>14.02.2011</c:v>
              </c:pt>
              <c:pt idx="943">
                <c:v>21.02.2011</c:v>
              </c:pt>
              <c:pt idx="944">
                <c:v>28.02.2011</c:v>
              </c:pt>
              <c:pt idx="945">
                <c:v>07.03.2011</c:v>
              </c:pt>
              <c:pt idx="946">
                <c:v>14.03.2011</c:v>
              </c:pt>
              <c:pt idx="947">
                <c:v>21.03.2011</c:v>
              </c:pt>
              <c:pt idx="948">
                <c:v>28.03.2011</c:v>
              </c:pt>
              <c:pt idx="949">
                <c:v>04.04.2011</c:v>
              </c:pt>
              <c:pt idx="950">
                <c:v>11.04.2011</c:v>
              </c:pt>
              <c:pt idx="951">
                <c:v>18.04.2011</c:v>
              </c:pt>
              <c:pt idx="952">
                <c:v>25.04.2011</c:v>
              </c:pt>
              <c:pt idx="953">
                <c:v>02.05.2011</c:v>
              </c:pt>
              <c:pt idx="954">
                <c:v>09.05.2011</c:v>
              </c:pt>
              <c:pt idx="955">
                <c:v>16.05.2011</c:v>
              </c:pt>
              <c:pt idx="956">
                <c:v>23.05.2011</c:v>
              </c:pt>
              <c:pt idx="957">
                <c:v>30.05.2011</c:v>
              </c:pt>
              <c:pt idx="958">
                <c:v>06.06.2011</c:v>
              </c:pt>
              <c:pt idx="959">
                <c:v>13.06.2011</c:v>
              </c:pt>
              <c:pt idx="960">
                <c:v>20.06.2011</c:v>
              </c:pt>
              <c:pt idx="961">
                <c:v>27.06.2011</c:v>
              </c:pt>
              <c:pt idx="962">
                <c:v>04.07.2011</c:v>
              </c:pt>
              <c:pt idx="963">
                <c:v>11.07.2011</c:v>
              </c:pt>
              <c:pt idx="964">
                <c:v>18.07.2011</c:v>
              </c:pt>
              <c:pt idx="965">
                <c:v>25.07.2011</c:v>
              </c:pt>
              <c:pt idx="966">
                <c:v>01.08.2011</c:v>
              </c:pt>
              <c:pt idx="967">
                <c:v>08.08.2011</c:v>
              </c:pt>
              <c:pt idx="968">
                <c:v>15.08.2011</c:v>
              </c:pt>
              <c:pt idx="969">
                <c:v>22.08.2011</c:v>
              </c:pt>
              <c:pt idx="970">
                <c:v>29.08.2011</c:v>
              </c:pt>
              <c:pt idx="971">
                <c:v>05.09.2011</c:v>
              </c:pt>
              <c:pt idx="972">
                <c:v>12.09.2011</c:v>
              </c:pt>
              <c:pt idx="973">
                <c:v>19.09.2011</c:v>
              </c:pt>
              <c:pt idx="974">
                <c:v>26.09.2011</c:v>
              </c:pt>
              <c:pt idx="975">
                <c:v>03.10.2011</c:v>
              </c:pt>
              <c:pt idx="976">
                <c:v>10.10.2011</c:v>
              </c:pt>
              <c:pt idx="977">
                <c:v>17.10.2011</c:v>
              </c:pt>
              <c:pt idx="978">
                <c:v>24.10.2011</c:v>
              </c:pt>
              <c:pt idx="979">
                <c:v>31.10.2011</c:v>
              </c:pt>
              <c:pt idx="980">
                <c:v>07.11.2011</c:v>
              </c:pt>
              <c:pt idx="981">
                <c:v>14.11.2011</c:v>
              </c:pt>
              <c:pt idx="982">
                <c:v>21.11.2011</c:v>
              </c:pt>
              <c:pt idx="983">
                <c:v>28.11.2011</c:v>
              </c:pt>
              <c:pt idx="984">
                <c:v>05.12.2011</c:v>
              </c:pt>
              <c:pt idx="985">
                <c:v>12.12.2011</c:v>
              </c:pt>
              <c:pt idx="986">
                <c:v>19.12.2011</c:v>
              </c:pt>
              <c:pt idx="987">
                <c:v>26.12.2011</c:v>
              </c:pt>
              <c:pt idx="988">
                <c:v>02.01.2012</c:v>
              </c:pt>
              <c:pt idx="989">
                <c:v>09.01.2012</c:v>
              </c:pt>
              <c:pt idx="990">
                <c:v>16.01.2012</c:v>
              </c:pt>
              <c:pt idx="991">
                <c:v>23.01.2012</c:v>
              </c:pt>
              <c:pt idx="992">
                <c:v>30.01.2012</c:v>
              </c:pt>
              <c:pt idx="993">
                <c:v>06.02.2012</c:v>
              </c:pt>
              <c:pt idx="994">
                <c:v>13.02.2012</c:v>
              </c:pt>
              <c:pt idx="995">
                <c:v>20.02.2012</c:v>
              </c:pt>
              <c:pt idx="996">
                <c:v>27.02.2012</c:v>
              </c:pt>
              <c:pt idx="997">
                <c:v>05.03.2012</c:v>
              </c:pt>
              <c:pt idx="998">
                <c:v>12.03.2012</c:v>
              </c:pt>
              <c:pt idx="999">
                <c:v>19.03.2012</c:v>
              </c:pt>
              <c:pt idx="1000">
                <c:v>26.03.2012</c:v>
              </c:pt>
              <c:pt idx="1001">
                <c:v>02.04.2012</c:v>
              </c:pt>
              <c:pt idx="1002">
                <c:v>09.04.2012</c:v>
              </c:pt>
              <c:pt idx="1003">
                <c:v>16.04.2012</c:v>
              </c:pt>
              <c:pt idx="1004">
                <c:v>23.04.2012</c:v>
              </c:pt>
              <c:pt idx="1005">
                <c:v>30.04.2012</c:v>
              </c:pt>
              <c:pt idx="1006">
                <c:v>07.05.2012</c:v>
              </c:pt>
              <c:pt idx="1007">
                <c:v>14.05.2012</c:v>
              </c:pt>
              <c:pt idx="1008">
                <c:v>21.05.2012</c:v>
              </c:pt>
              <c:pt idx="1009">
                <c:v>28.05.2012</c:v>
              </c:pt>
              <c:pt idx="1010">
                <c:v>04.06.2012</c:v>
              </c:pt>
              <c:pt idx="1011">
                <c:v>11.06.2012</c:v>
              </c:pt>
              <c:pt idx="1012">
                <c:v>18.06.2012</c:v>
              </c:pt>
              <c:pt idx="1013">
                <c:v>25.06.2012</c:v>
              </c:pt>
              <c:pt idx="1014">
                <c:v>02.07.2012</c:v>
              </c:pt>
              <c:pt idx="1015">
                <c:v>09.07.2012</c:v>
              </c:pt>
              <c:pt idx="1016">
                <c:v>16.07.2012</c:v>
              </c:pt>
              <c:pt idx="1017">
                <c:v>23.07.2012</c:v>
              </c:pt>
              <c:pt idx="1018">
                <c:v>30.07.2012</c:v>
              </c:pt>
              <c:pt idx="1019">
                <c:v>06.08.2012</c:v>
              </c:pt>
              <c:pt idx="1020">
                <c:v>13.08.2012</c:v>
              </c:pt>
              <c:pt idx="1021">
                <c:v>20.08.2012</c:v>
              </c:pt>
              <c:pt idx="1022">
                <c:v>27.08.2012</c:v>
              </c:pt>
              <c:pt idx="1023">
                <c:v>03.09.2012</c:v>
              </c:pt>
              <c:pt idx="1024">
                <c:v>10.09.2012</c:v>
              </c:pt>
              <c:pt idx="1025">
                <c:v>17.09.2012</c:v>
              </c:pt>
              <c:pt idx="1026">
                <c:v>24.09.2012</c:v>
              </c:pt>
              <c:pt idx="1027">
                <c:v>01.10.2012</c:v>
              </c:pt>
              <c:pt idx="1028">
                <c:v>08.10.2012</c:v>
              </c:pt>
              <c:pt idx="1029">
                <c:v>15.10.2012</c:v>
              </c:pt>
              <c:pt idx="1030">
                <c:v>22.10.2012</c:v>
              </c:pt>
              <c:pt idx="1031">
                <c:v>29.10.2012</c:v>
              </c:pt>
              <c:pt idx="1032">
                <c:v>05.11.2012</c:v>
              </c:pt>
              <c:pt idx="1033">
                <c:v>12.11.2012</c:v>
              </c:pt>
              <c:pt idx="1034">
                <c:v>19.11.2012</c:v>
              </c:pt>
              <c:pt idx="1035">
                <c:v>26.11.2012</c:v>
              </c:pt>
              <c:pt idx="1036">
                <c:v>03.12.2012</c:v>
              </c:pt>
              <c:pt idx="1037">
                <c:v>10.12.2012</c:v>
              </c:pt>
              <c:pt idx="1038">
                <c:v>17.12.2012</c:v>
              </c:pt>
              <c:pt idx="1039">
                <c:v>24.12.2012</c:v>
              </c:pt>
              <c:pt idx="1040">
                <c:v>31.12.2012</c:v>
              </c:pt>
              <c:pt idx="1041">
                <c:v>07.01.2013</c:v>
              </c:pt>
              <c:pt idx="1042">
                <c:v>14.01.2013</c:v>
              </c:pt>
              <c:pt idx="1043">
                <c:v>21.01.2013</c:v>
              </c:pt>
              <c:pt idx="1044">
                <c:v>28.01.2013</c:v>
              </c:pt>
              <c:pt idx="1045">
                <c:v>04.02.2013</c:v>
              </c:pt>
              <c:pt idx="1046">
                <c:v>11.02.2013</c:v>
              </c:pt>
              <c:pt idx="1047">
                <c:v>18.02.2013</c:v>
              </c:pt>
              <c:pt idx="1048">
                <c:v>25.02.2013</c:v>
              </c:pt>
              <c:pt idx="1049">
                <c:v>04.03.2013</c:v>
              </c:pt>
              <c:pt idx="1050">
                <c:v>11.03.2013</c:v>
              </c:pt>
              <c:pt idx="1051">
                <c:v>18.03.2013</c:v>
              </c:pt>
              <c:pt idx="1052">
                <c:v>25.03.2013</c:v>
              </c:pt>
              <c:pt idx="1053">
                <c:v>01.04.2013</c:v>
              </c:pt>
              <c:pt idx="1054">
                <c:v>08.04.2013</c:v>
              </c:pt>
              <c:pt idx="1055">
                <c:v>15.04.2013</c:v>
              </c:pt>
              <c:pt idx="1056">
                <c:v>22.04.2013</c:v>
              </c:pt>
              <c:pt idx="1057">
                <c:v>29.04.2013</c:v>
              </c:pt>
              <c:pt idx="1058">
                <c:v>06.05.2013</c:v>
              </c:pt>
              <c:pt idx="1059">
                <c:v>13.05.2013</c:v>
              </c:pt>
              <c:pt idx="1060">
                <c:v>20.05.2013</c:v>
              </c:pt>
              <c:pt idx="1061">
                <c:v>27.05.2013</c:v>
              </c:pt>
              <c:pt idx="1062">
                <c:v>03.06.2013</c:v>
              </c:pt>
              <c:pt idx="1063">
                <c:v>10.06.2013</c:v>
              </c:pt>
              <c:pt idx="1064">
                <c:v>17.06.2013</c:v>
              </c:pt>
              <c:pt idx="1065">
                <c:v>24.06.2013</c:v>
              </c:pt>
              <c:pt idx="1066">
                <c:v>01.07.2013</c:v>
              </c:pt>
              <c:pt idx="1067">
                <c:v>08.07.2013</c:v>
              </c:pt>
              <c:pt idx="1068">
                <c:v>15.07.2013</c:v>
              </c:pt>
              <c:pt idx="1069">
                <c:v>22.07.2013</c:v>
              </c:pt>
              <c:pt idx="1070">
                <c:v>29.07.2013</c:v>
              </c:pt>
              <c:pt idx="1071">
                <c:v>05.08.2013</c:v>
              </c:pt>
              <c:pt idx="1072">
                <c:v>12.08.2013</c:v>
              </c:pt>
              <c:pt idx="1073">
                <c:v>19.08.2013</c:v>
              </c:pt>
              <c:pt idx="1074">
                <c:v>26.08.2013</c:v>
              </c:pt>
              <c:pt idx="1075">
                <c:v>02.09.2013</c:v>
              </c:pt>
              <c:pt idx="1076">
                <c:v>09.09.2013</c:v>
              </c:pt>
              <c:pt idx="1077">
                <c:v>16.09.2013</c:v>
              </c:pt>
              <c:pt idx="1078">
                <c:v>23.09.2013</c:v>
              </c:pt>
              <c:pt idx="1079">
                <c:v>30.09.2013</c:v>
              </c:pt>
              <c:pt idx="1080">
                <c:v>07.10.2013</c:v>
              </c:pt>
              <c:pt idx="1081">
                <c:v>14.10.2013</c:v>
              </c:pt>
              <c:pt idx="1082">
                <c:v>21.10.2013</c:v>
              </c:pt>
              <c:pt idx="1083">
                <c:v>28.10.2013</c:v>
              </c:pt>
              <c:pt idx="1084">
                <c:v>04.11.2013</c:v>
              </c:pt>
              <c:pt idx="1085">
                <c:v>11.11.2013</c:v>
              </c:pt>
              <c:pt idx="1086">
                <c:v>18.11.2013</c:v>
              </c:pt>
              <c:pt idx="1087">
                <c:v>25.11.2013</c:v>
              </c:pt>
              <c:pt idx="1088">
                <c:v>02.12.2013</c:v>
              </c:pt>
              <c:pt idx="1089">
                <c:v>09.12.2013</c:v>
              </c:pt>
              <c:pt idx="1090">
                <c:v>16.12.2013</c:v>
              </c:pt>
              <c:pt idx="1091">
                <c:v>23.12.2013</c:v>
              </c:pt>
              <c:pt idx="1092">
                <c:v>30.12.2013</c:v>
              </c:pt>
              <c:pt idx="1093">
                <c:v>06.01.2014</c:v>
              </c:pt>
              <c:pt idx="1094">
                <c:v>13.01.2014</c:v>
              </c:pt>
              <c:pt idx="1095">
                <c:v>20.01.2014</c:v>
              </c:pt>
              <c:pt idx="1096">
                <c:v>27.01.2014</c:v>
              </c:pt>
              <c:pt idx="1097">
                <c:v>03.02.2014</c:v>
              </c:pt>
              <c:pt idx="1098">
                <c:v>10.02.2014</c:v>
              </c:pt>
              <c:pt idx="1099">
                <c:v>17.02.2014</c:v>
              </c:pt>
              <c:pt idx="1100">
                <c:v>24.02.2014</c:v>
              </c:pt>
              <c:pt idx="1101">
                <c:v>03.03.2014</c:v>
              </c:pt>
              <c:pt idx="1102">
                <c:v>10.03.2014</c:v>
              </c:pt>
              <c:pt idx="1103">
                <c:v>17.03.2014</c:v>
              </c:pt>
              <c:pt idx="1104">
                <c:v>24.03.2014</c:v>
              </c:pt>
              <c:pt idx="1105">
                <c:v>31.03.2014</c:v>
              </c:pt>
              <c:pt idx="1106">
                <c:v>07.04.2014</c:v>
              </c:pt>
              <c:pt idx="1107">
                <c:v>14.04.2014</c:v>
              </c:pt>
              <c:pt idx="1108">
                <c:v>21.04.2014</c:v>
              </c:pt>
              <c:pt idx="1109">
                <c:v>28.04.2014</c:v>
              </c:pt>
              <c:pt idx="1110">
                <c:v>05.05.2014</c:v>
              </c:pt>
              <c:pt idx="1111">
                <c:v>12.05.2014</c:v>
              </c:pt>
              <c:pt idx="1112">
                <c:v>19.05.2014</c:v>
              </c:pt>
              <c:pt idx="1113">
                <c:v>26.05.2014</c:v>
              </c:pt>
              <c:pt idx="1114">
                <c:v>02.06.2014</c:v>
              </c:pt>
              <c:pt idx="1115">
                <c:v>09.06.2014</c:v>
              </c:pt>
              <c:pt idx="1116">
                <c:v>16.06.2014</c:v>
              </c:pt>
              <c:pt idx="1117">
                <c:v>23.06.2014</c:v>
              </c:pt>
              <c:pt idx="1118">
                <c:v>30.06.2014</c:v>
              </c:pt>
              <c:pt idx="1119">
                <c:v>07.07.2014</c:v>
              </c:pt>
              <c:pt idx="1120">
                <c:v>14.07.2014</c:v>
              </c:pt>
              <c:pt idx="1121">
                <c:v>21.07.2014</c:v>
              </c:pt>
              <c:pt idx="1122">
                <c:v>28.07.2014</c:v>
              </c:pt>
              <c:pt idx="1123">
                <c:v>04.08.2014</c:v>
              </c:pt>
              <c:pt idx="1124">
                <c:v>11.08.2014</c:v>
              </c:pt>
              <c:pt idx="1125">
                <c:v>18.08.2014</c:v>
              </c:pt>
              <c:pt idx="1126">
                <c:v>25.08.2014</c:v>
              </c:pt>
              <c:pt idx="1127">
                <c:v>01.09.2014</c:v>
              </c:pt>
              <c:pt idx="1128">
                <c:v>08.09.2014</c:v>
              </c:pt>
              <c:pt idx="1129">
                <c:v>15.09.2014</c:v>
              </c:pt>
              <c:pt idx="1130">
                <c:v>22.09.2014</c:v>
              </c:pt>
              <c:pt idx="1131">
                <c:v>29.09.2014</c:v>
              </c:pt>
              <c:pt idx="1132">
                <c:v>06.10.2014</c:v>
              </c:pt>
              <c:pt idx="1133">
                <c:v>13.10.2014</c:v>
              </c:pt>
              <c:pt idx="1134">
                <c:v>20.10.2014</c:v>
              </c:pt>
              <c:pt idx="1135">
                <c:v>27.10.2014</c:v>
              </c:pt>
              <c:pt idx="1136">
                <c:v>03.11.2014</c:v>
              </c:pt>
              <c:pt idx="1137">
                <c:v>10.11.2014</c:v>
              </c:pt>
              <c:pt idx="1138">
                <c:v>17.11.2014</c:v>
              </c:pt>
              <c:pt idx="1139">
                <c:v>24.11.2014</c:v>
              </c:pt>
              <c:pt idx="1140">
                <c:v>01.12.2014</c:v>
              </c:pt>
              <c:pt idx="1141">
                <c:v>08.12.2014</c:v>
              </c:pt>
              <c:pt idx="1142">
                <c:v>15.12.2014</c:v>
              </c:pt>
              <c:pt idx="1143">
                <c:v>22.12.2014</c:v>
              </c:pt>
              <c:pt idx="1144">
                <c:v>29.12.2014</c:v>
              </c:pt>
              <c:pt idx="1145">
                <c:v>05.01.2015</c:v>
              </c:pt>
              <c:pt idx="1146">
                <c:v>12.01.2015</c:v>
              </c:pt>
              <c:pt idx="1147">
                <c:v>19.01.2015</c:v>
              </c:pt>
              <c:pt idx="1148">
                <c:v>26.01.2015</c:v>
              </c:pt>
              <c:pt idx="1149">
                <c:v>02.02.2015</c:v>
              </c:pt>
              <c:pt idx="1150">
                <c:v>09.02.2015</c:v>
              </c:pt>
              <c:pt idx="1151">
                <c:v>16.02.2015</c:v>
              </c:pt>
              <c:pt idx="1152">
                <c:v>23.02.2015</c:v>
              </c:pt>
              <c:pt idx="1153">
                <c:v>02.03.2015</c:v>
              </c:pt>
              <c:pt idx="1154">
                <c:v>09.03.2015</c:v>
              </c:pt>
              <c:pt idx="1155">
                <c:v>16.03.2015</c:v>
              </c:pt>
              <c:pt idx="1156">
                <c:v>23.03.2015</c:v>
              </c:pt>
              <c:pt idx="1157">
                <c:v>30.03.2015</c:v>
              </c:pt>
              <c:pt idx="1158">
                <c:v>06.04.2015</c:v>
              </c:pt>
              <c:pt idx="1159">
                <c:v>13.04.2015</c:v>
              </c:pt>
              <c:pt idx="1160">
                <c:v>20.04.2015</c:v>
              </c:pt>
              <c:pt idx="1161">
                <c:v>27.04.2015</c:v>
              </c:pt>
              <c:pt idx="1162">
                <c:v>04.05.2015</c:v>
              </c:pt>
              <c:pt idx="1163">
                <c:v>11.05.2015</c:v>
              </c:pt>
              <c:pt idx="1164">
                <c:v>18.05.2015</c:v>
              </c:pt>
              <c:pt idx="1165">
                <c:v>25.05.2015</c:v>
              </c:pt>
              <c:pt idx="1166">
                <c:v>01.06.2015</c:v>
              </c:pt>
              <c:pt idx="1167">
                <c:v>08.06.2015</c:v>
              </c:pt>
              <c:pt idx="1168">
                <c:v>15.06.2015</c:v>
              </c:pt>
              <c:pt idx="1169">
                <c:v>22.06.2015</c:v>
              </c:pt>
              <c:pt idx="1170">
                <c:v>29.06.2015</c:v>
              </c:pt>
              <c:pt idx="1171">
                <c:v>06.07.2015</c:v>
              </c:pt>
              <c:pt idx="1172">
                <c:v>13.07.2015</c:v>
              </c:pt>
              <c:pt idx="1173">
                <c:v>20.07.2015</c:v>
              </c:pt>
              <c:pt idx="1174">
                <c:v>27.07.2015</c:v>
              </c:pt>
              <c:pt idx="1175">
                <c:v>03.08.2015</c:v>
              </c:pt>
              <c:pt idx="1176">
                <c:v>10.08.2015</c:v>
              </c:pt>
              <c:pt idx="1177">
                <c:v>17.08.2015</c:v>
              </c:pt>
              <c:pt idx="1178">
                <c:v>24.08.2015</c:v>
              </c:pt>
              <c:pt idx="1179">
                <c:v>31.08.2015</c:v>
              </c:pt>
              <c:pt idx="1180">
                <c:v>07.09.2015</c:v>
              </c:pt>
              <c:pt idx="1181">
                <c:v>14.09.2015</c:v>
              </c:pt>
              <c:pt idx="1182">
                <c:v>21.09.2015</c:v>
              </c:pt>
              <c:pt idx="1183">
                <c:v>28.09.2015</c:v>
              </c:pt>
              <c:pt idx="1184">
                <c:v>05.10.2015</c:v>
              </c:pt>
              <c:pt idx="1185">
                <c:v>12.10.2015</c:v>
              </c:pt>
              <c:pt idx="1186">
                <c:v>19.10.2015</c:v>
              </c:pt>
              <c:pt idx="1187">
                <c:v>26.10.2015</c:v>
              </c:pt>
              <c:pt idx="1188">
                <c:v>02.11.2015</c:v>
              </c:pt>
              <c:pt idx="1189">
                <c:v>09.11.2015</c:v>
              </c:pt>
              <c:pt idx="1190">
                <c:v>16.11.2015</c:v>
              </c:pt>
              <c:pt idx="1191">
                <c:v>23.11.2015</c:v>
              </c:pt>
              <c:pt idx="1192">
                <c:v>30.11.2015</c:v>
              </c:pt>
              <c:pt idx="1193">
                <c:v>07.12.2015</c:v>
              </c:pt>
              <c:pt idx="1194">
                <c:v>14.12.2015</c:v>
              </c:pt>
              <c:pt idx="1195">
                <c:v>21.12.2015</c:v>
              </c:pt>
              <c:pt idx="1196">
                <c:v>28.12.2015</c:v>
              </c:pt>
              <c:pt idx="1197">
                <c:v>04.01.2016</c:v>
              </c:pt>
              <c:pt idx="1198">
                <c:v>11.01.2016</c:v>
              </c:pt>
              <c:pt idx="1199">
                <c:v>18.01.2016</c:v>
              </c:pt>
              <c:pt idx="1200">
                <c:v>25.01.2016</c:v>
              </c:pt>
              <c:pt idx="1201">
                <c:v>01.02.2016</c:v>
              </c:pt>
              <c:pt idx="1202">
                <c:v>08.02.2016</c:v>
              </c:pt>
              <c:pt idx="1203">
                <c:v>15.02.2016</c:v>
              </c:pt>
              <c:pt idx="1204">
                <c:v>22.02.2016</c:v>
              </c:pt>
              <c:pt idx="1205">
                <c:v>29.02.2016</c:v>
              </c:pt>
              <c:pt idx="1206">
                <c:v>07.03.2016</c:v>
              </c:pt>
              <c:pt idx="1207">
                <c:v>14.03.2016</c:v>
              </c:pt>
              <c:pt idx="1208">
                <c:v>21.03.2016</c:v>
              </c:pt>
              <c:pt idx="1209">
                <c:v>28.03.2016</c:v>
              </c:pt>
              <c:pt idx="1210">
                <c:v>04.04.2016</c:v>
              </c:pt>
              <c:pt idx="1211">
                <c:v>11.04.2016</c:v>
              </c:pt>
              <c:pt idx="1212">
                <c:v>18.04.2016</c:v>
              </c:pt>
              <c:pt idx="1213">
                <c:v>25.04.2016</c:v>
              </c:pt>
              <c:pt idx="1214">
                <c:v>02.05.2016</c:v>
              </c:pt>
              <c:pt idx="1215">
                <c:v>09.05.2016</c:v>
              </c:pt>
              <c:pt idx="1216">
                <c:v>16.05.2016</c:v>
              </c:pt>
              <c:pt idx="1217">
                <c:v>23.05.2016</c:v>
              </c:pt>
              <c:pt idx="1218">
                <c:v>30.05.2016</c:v>
              </c:pt>
              <c:pt idx="1219">
                <c:v>06.06.2016</c:v>
              </c:pt>
              <c:pt idx="1220">
                <c:v>13.06.2016</c:v>
              </c:pt>
              <c:pt idx="1221">
                <c:v>20.06.2016</c:v>
              </c:pt>
              <c:pt idx="1222">
                <c:v>27.06.2016</c:v>
              </c:pt>
              <c:pt idx="1223">
                <c:v>04.07.2016</c:v>
              </c:pt>
              <c:pt idx="1224">
                <c:v>11.07.2016</c:v>
              </c:pt>
              <c:pt idx="1225">
                <c:v>18.07.2016</c:v>
              </c:pt>
              <c:pt idx="1226">
                <c:v>25.07.2016</c:v>
              </c:pt>
              <c:pt idx="1227">
                <c:v>01.08.2016</c:v>
              </c:pt>
              <c:pt idx="1228">
                <c:v>08.08.2016</c:v>
              </c:pt>
              <c:pt idx="1229">
                <c:v>15.08.2016</c:v>
              </c:pt>
              <c:pt idx="1230">
                <c:v>22.08.2016</c:v>
              </c:pt>
              <c:pt idx="1231">
                <c:v>29.08.2016</c:v>
              </c:pt>
              <c:pt idx="1232">
                <c:v>05.09.2016</c:v>
              </c:pt>
              <c:pt idx="1233">
                <c:v>12.09.2016</c:v>
              </c:pt>
              <c:pt idx="1234">
                <c:v>19.09.2016</c:v>
              </c:pt>
              <c:pt idx="1235">
                <c:v>26.09.2016</c:v>
              </c:pt>
              <c:pt idx="1236">
                <c:v>03.10.2016</c:v>
              </c:pt>
              <c:pt idx="1237">
                <c:v>10.10.2016</c:v>
              </c:pt>
              <c:pt idx="1238">
                <c:v>17.10.2016</c:v>
              </c:pt>
              <c:pt idx="1239">
                <c:v>24.10.2016</c:v>
              </c:pt>
              <c:pt idx="1240">
                <c:v>31.10.2016</c:v>
              </c:pt>
              <c:pt idx="1241">
                <c:v>07.11.2016</c:v>
              </c:pt>
              <c:pt idx="1242">
                <c:v>14.11.2016</c:v>
              </c:pt>
              <c:pt idx="1243">
                <c:v>21.11.2016</c:v>
              </c:pt>
              <c:pt idx="1244">
                <c:v>28.11.2016</c:v>
              </c:pt>
              <c:pt idx="1245">
                <c:v>05.12.2016</c:v>
              </c:pt>
              <c:pt idx="1246">
                <c:v>12.12.2016</c:v>
              </c:pt>
              <c:pt idx="1247">
                <c:v>19.12.2016</c:v>
              </c:pt>
              <c:pt idx="1248">
                <c:v>26.12.2016</c:v>
              </c:pt>
              <c:pt idx="1249">
                <c:v>02.01.2017</c:v>
              </c:pt>
              <c:pt idx="1250">
                <c:v>09.01.2017</c:v>
              </c:pt>
              <c:pt idx="1251">
                <c:v>16.01.2017</c:v>
              </c:pt>
              <c:pt idx="1252">
                <c:v>23.01.2017</c:v>
              </c:pt>
              <c:pt idx="1253">
                <c:v>30.01.2017</c:v>
              </c:pt>
              <c:pt idx="1254">
                <c:v>06.02.2017</c:v>
              </c:pt>
              <c:pt idx="1255">
                <c:v>13.02.2017</c:v>
              </c:pt>
              <c:pt idx="1256">
                <c:v>20.02.2017</c:v>
              </c:pt>
              <c:pt idx="1257">
                <c:v>27.02.2017</c:v>
              </c:pt>
              <c:pt idx="1258">
                <c:v>06.03.2017</c:v>
              </c:pt>
              <c:pt idx="1259">
                <c:v>13.03.2017</c:v>
              </c:pt>
              <c:pt idx="1260">
                <c:v>20.03.2017</c:v>
              </c:pt>
              <c:pt idx="1261">
                <c:v>27.03.2017</c:v>
              </c:pt>
              <c:pt idx="1262">
                <c:v>03.04.2017</c:v>
              </c:pt>
              <c:pt idx="1263">
                <c:v>10.04.2017</c:v>
              </c:pt>
              <c:pt idx="1264">
                <c:v>17.04.2017</c:v>
              </c:pt>
              <c:pt idx="1265">
                <c:v>24.04.2017</c:v>
              </c:pt>
              <c:pt idx="1266">
                <c:v>01.05.2017</c:v>
              </c:pt>
              <c:pt idx="1267">
                <c:v>08.05.2017</c:v>
              </c:pt>
              <c:pt idx="1268">
                <c:v>15.05.2017</c:v>
              </c:pt>
              <c:pt idx="1269">
                <c:v>22.05.2017</c:v>
              </c:pt>
              <c:pt idx="1270">
                <c:v>29.05.2017</c:v>
              </c:pt>
              <c:pt idx="1271">
                <c:v>05.06.2017</c:v>
              </c:pt>
              <c:pt idx="1272">
                <c:v>12.06.2017</c:v>
              </c:pt>
              <c:pt idx="1273">
                <c:v>19.06.2017</c:v>
              </c:pt>
              <c:pt idx="1274">
                <c:v>26.06.2017</c:v>
              </c:pt>
              <c:pt idx="1275">
                <c:v>03.07.2017</c:v>
              </c:pt>
              <c:pt idx="1276">
                <c:v>10.07.2017</c:v>
              </c:pt>
              <c:pt idx="1277">
                <c:v>17.07.2017</c:v>
              </c:pt>
              <c:pt idx="1278">
                <c:v>24.07.2017</c:v>
              </c:pt>
              <c:pt idx="1279">
                <c:v>31.07.2017</c:v>
              </c:pt>
              <c:pt idx="1280">
                <c:v>07.08.2017</c:v>
              </c:pt>
              <c:pt idx="1281">
                <c:v>14.08.2017</c:v>
              </c:pt>
              <c:pt idx="1282">
                <c:v>21.08.2017</c:v>
              </c:pt>
              <c:pt idx="1283">
                <c:v>28.08.2017</c:v>
              </c:pt>
              <c:pt idx="1284">
                <c:v>04.09.2017</c:v>
              </c:pt>
              <c:pt idx="1285">
                <c:v>11.09.2017</c:v>
              </c:pt>
              <c:pt idx="1286">
                <c:v>18.09.2017</c:v>
              </c:pt>
              <c:pt idx="1287">
                <c:v>25.09.2017</c:v>
              </c:pt>
              <c:pt idx="1288">
                <c:v>02.10.2017</c:v>
              </c:pt>
              <c:pt idx="1289">
                <c:v>09.10.2017</c:v>
              </c:pt>
              <c:pt idx="1290">
                <c:v>16.10.2017</c:v>
              </c:pt>
              <c:pt idx="1291">
                <c:v>23.10.2017</c:v>
              </c:pt>
              <c:pt idx="1292">
                <c:v>30.10.2017</c:v>
              </c:pt>
              <c:pt idx="1293">
                <c:v>06.11.2017</c:v>
              </c:pt>
              <c:pt idx="1294">
                <c:v>13.11.2017</c:v>
              </c:pt>
              <c:pt idx="1295">
                <c:v>20.11.2017</c:v>
              </c:pt>
              <c:pt idx="1296">
                <c:v>27.11.2017</c:v>
              </c:pt>
              <c:pt idx="1297">
                <c:v>04.12.2017</c:v>
              </c:pt>
              <c:pt idx="1298">
                <c:v>11.12.2017</c:v>
              </c:pt>
              <c:pt idx="1299">
                <c:v>18.12.2017</c:v>
              </c:pt>
              <c:pt idx="1300">
                <c:v>25.12.2017</c:v>
              </c:pt>
              <c:pt idx="1301">
                <c:v>01.01.2018</c:v>
              </c:pt>
              <c:pt idx="1302">
                <c:v>08.01.2018</c:v>
              </c:pt>
              <c:pt idx="1303">
                <c:v>15.01.2018</c:v>
              </c:pt>
              <c:pt idx="1304">
                <c:v>22.01.2018</c:v>
              </c:pt>
              <c:pt idx="1305">
                <c:v>29.01.2018</c:v>
              </c:pt>
              <c:pt idx="1306">
                <c:v>05.02.2018</c:v>
              </c:pt>
              <c:pt idx="1307">
                <c:v>12.02.2018</c:v>
              </c:pt>
              <c:pt idx="1308">
                <c:v>19.02.2018</c:v>
              </c:pt>
              <c:pt idx="1309">
                <c:v>26.02.2018</c:v>
              </c:pt>
              <c:pt idx="1310">
                <c:v>05.03.2018</c:v>
              </c:pt>
              <c:pt idx="1311">
                <c:v>12.03.2018</c:v>
              </c:pt>
              <c:pt idx="1312">
                <c:v>19.03.2018</c:v>
              </c:pt>
              <c:pt idx="1313">
                <c:v>26.03.2018</c:v>
              </c:pt>
              <c:pt idx="1314">
                <c:v>02.04.2018</c:v>
              </c:pt>
              <c:pt idx="1315">
                <c:v>09.04.2018</c:v>
              </c:pt>
              <c:pt idx="1316">
                <c:v>16.04.2018</c:v>
              </c:pt>
              <c:pt idx="1317">
                <c:v>23.04.2018</c:v>
              </c:pt>
              <c:pt idx="1318">
                <c:v>30.04.2018</c:v>
              </c:pt>
              <c:pt idx="1319">
                <c:v>07.05.2018</c:v>
              </c:pt>
              <c:pt idx="1320">
                <c:v>14.05.2018</c:v>
              </c:pt>
              <c:pt idx="1321">
                <c:v>21.05.2018</c:v>
              </c:pt>
              <c:pt idx="1322">
                <c:v>28.05.2018</c:v>
              </c:pt>
              <c:pt idx="1323">
                <c:v>04.06.2018</c:v>
              </c:pt>
              <c:pt idx="1324">
                <c:v>11.06.2018</c:v>
              </c:pt>
              <c:pt idx="1325">
                <c:v>18.06.2018</c:v>
              </c:pt>
              <c:pt idx="1326">
                <c:v>25.06.2018</c:v>
              </c:pt>
              <c:pt idx="1327">
                <c:v>02.07.2018</c:v>
              </c:pt>
              <c:pt idx="1328">
                <c:v>09.07.2018</c:v>
              </c:pt>
              <c:pt idx="1329">
                <c:v>16.07.2018</c:v>
              </c:pt>
              <c:pt idx="1330">
                <c:v>23.07.2018</c:v>
              </c:pt>
              <c:pt idx="1331">
                <c:v>30.07.2018</c:v>
              </c:pt>
              <c:pt idx="1332">
                <c:v>06.08.2018</c:v>
              </c:pt>
              <c:pt idx="1333">
                <c:v>13.08.2018</c:v>
              </c:pt>
              <c:pt idx="1334">
                <c:v>20.08.2018</c:v>
              </c:pt>
              <c:pt idx="1335">
                <c:v>27.08.2018</c:v>
              </c:pt>
              <c:pt idx="1336">
                <c:v>03.09.2018</c:v>
              </c:pt>
              <c:pt idx="1337">
                <c:v>10.09.2018</c:v>
              </c:pt>
              <c:pt idx="1338">
                <c:v>17.09.2018</c:v>
              </c:pt>
              <c:pt idx="1339">
                <c:v>24.09.2018</c:v>
              </c:pt>
              <c:pt idx="1340">
                <c:v>01.10.2018</c:v>
              </c:pt>
              <c:pt idx="1341">
                <c:v>08.10.2018</c:v>
              </c:pt>
              <c:pt idx="1342">
                <c:v>15.10.2018</c:v>
              </c:pt>
              <c:pt idx="1343">
                <c:v>22.10.2018</c:v>
              </c:pt>
              <c:pt idx="1344">
                <c:v>29.10.2018</c:v>
              </c:pt>
              <c:pt idx="1345">
                <c:v>05.11.2018</c:v>
              </c:pt>
              <c:pt idx="1346">
                <c:v>12.11.2018</c:v>
              </c:pt>
              <c:pt idx="1347">
                <c:v>19.11.2018</c:v>
              </c:pt>
              <c:pt idx="1348">
                <c:v>26.11.2018</c:v>
              </c:pt>
              <c:pt idx="1349">
                <c:v>03.12.2018</c:v>
              </c:pt>
              <c:pt idx="1350">
                <c:v>10.12.2018</c:v>
              </c:pt>
              <c:pt idx="1351">
                <c:v>17.12.2018</c:v>
              </c:pt>
              <c:pt idx="1352">
                <c:v>24.12.2018</c:v>
              </c:pt>
              <c:pt idx="1353">
                <c:v>31.12.2018</c:v>
              </c:pt>
              <c:pt idx="1354">
                <c:v>07.01.2019</c:v>
              </c:pt>
              <c:pt idx="1355">
                <c:v>14.01.2019</c:v>
              </c:pt>
              <c:pt idx="1356">
                <c:v>21.01.2019</c:v>
              </c:pt>
              <c:pt idx="1357">
                <c:v>28.01.2019</c:v>
              </c:pt>
              <c:pt idx="1358">
                <c:v>04.02.2019</c:v>
              </c:pt>
              <c:pt idx="1359">
                <c:v>11.02.2019</c:v>
              </c:pt>
              <c:pt idx="1360">
                <c:v>18.02.2019</c:v>
              </c:pt>
              <c:pt idx="1361">
                <c:v>25.02.2019</c:v>
              </c:pt>
              <c:pt idx="1362">
                <c:v>04.03.2019</c:v>
              </c:pt>
              <c:pt idx="1363">
                <c:v>11.03.2019</c:v>
              </c:pt>
              <c:pt idx="1364">
                <c:v>18.03.2019</c:v>
              </c:pt>
              <c:pt idx="1365">
                <c:v>25.03.2019</c:v>
              </c:pt>
              <c:pt idx="1366">
                <c:v>01.04.2019</c:v>
              </c:pt>
              <c:pt idx="1367">
                <c:v>08.04.2019</c:v>
              </c:pt>
              <c:pt idx="1368">
                <c:v>15.04.2019</c:v>
              </c:pt>
              <c:pt idx="1369">
                <c:v>22.04.2019</c:v>
              </c:pt>
              <c:pt idx="1370">
                <c:v>29.04.2019</c:v>
              </c:pt>
              <c:pt idx="1371">
                <c:v>06.05.2019</c:v>
              </c:pt>
              <c:pt idx="1372">
                <c:v>13.05.2019</c:v>
              </c:pt>
              <c:pt idx="1373">
                <c:v>20.05.2019</c:v>
              </c:pt>
              <c:pt idx="1374">
                <c:v>27.05.2019</c:v>
              </c:pt>
              <c:pt idx="1375">
                <c:v>03.06.2019</c:v>
              </c:pt>
              <c:pt idx="1376">
                <c:v>10.06.2019</c:v>
              </c:pt>
              <c:pt idx="1377">
                <c:v>17.06.2019</c:v>
              </c:pt>
              <c:pt idx="1378">
                <c:v>24.06.2019</c:v>
              </c:pt>
              <c:pt idx="1379">
                <c:v>01.07.2019</c:v>
              </c:pt>
              <c:pt idx="1380">
                <c:v>08.07.2019</c:v>
              </c:pt>
              <c:pt idx="1381">
                <c:v>15.07.2019</c:v>
              </c:pt>
              <c:pt idx="1382">
                <c:v>22.07.2019</c:v>
              </c:pt>
              <c:pt idx="1383">
                <c:v>29.07.2019</c:v>
              </c:pt>
              <c:pt idx="1384">
                <c:v>05.08.2019</c:v>
              </c:pt>
              <c:pt idx="1385">
                <c:v>12.08.2019</c:v>
              </c:pt>
              <c:pt idx="1386">
                <c:v>19.08.2019</c:v>
              </c:pt>
              <c:pt idx="1387">
                <c:v>26.08.2019</c:v>
              </c:pt>
              <c:pt idx="1388">
                <c:v>02.09.2019</c:v>
              </c:pt>
              <c:pt idx="1389">
                <c:v>09.09.2019</c:v>
              </c:pt>
              <c:pt idx="1390">
                <c:v>16.09.2019</c:v>
              </c:pt>
              <c:pt idx="1391">
                <c:v>23.09.2019</c:v>
              </c:pt>
              <c:pt idx="1392">
                <c:v>30.09.2019</c:v>
              </c:pt>
              <c:pt idx="1393">
                <c:v>07.10.2019</c:v>
              </c:pt>
              <c:pt idx="1394">
                <c:v>14.10.2019</c:v>
              </c:pt>
              <c:pt idx="1395">
                <c:v>21.10.2019</c:v>
              </c:pt>
              <c:pt idx="1396">
                <c:v>28.10.2019</c:v>
              </c:pt>
              <c:pt idx="1397">
                <c:v>04.11.2019</c:v>
              </c:pt>
              <c:pt idx="1398">
                <c:v>11.11.2019</c:v>
              </c:pt>
              <c:pt idx="1399">
                <c:v>18.11.2019</c:v>
              </c:pt>
              <c:pt idx="1400">
                <c:v>25.11.2019</c:v>
              </c:pt>
              <c:pt idx="1401">
                <c:v>02.12.2019</c:v>
              </c:pt>
              <c:pt idx="1402">
                <c:v>09.12.2019</c:v>
              </c:pt>
              <c:pt idx="1403">
                <c:v>16.12.2019</c:v>
              </c:pt>
              <c:pt idx="1404">
                <c:v>23.12.2019</c:v>
              </c:pt>
              <c:pt idx="1405">
                <c:v>30.12.2019</c:v>
              </c:pt>
              <c:pt idx="1406">
                <c:v>06.01.2020</c:v>
              </c:pt>
              <c:pt idx="1407">
                <c:v>13.01.2020</c:v>
              </c:pt>
              <c:pt idx="1408">
                <c:v>20.01.2020</c:v>
              </c:pt>
              <c:pt idx="1409">
                <c:v>27.01.2020</c:v>
              </c:pt>
              <c:pt idx="1410">
                <c:v>03.02.2020</c:v>
              </c:pt>
              <c:pt idx="1411">
                <c:v>10.02.2020</c:v>
              </c:pt>
              <c:pt idx="1412">
                <c:v>17.02.2020</c:v>
              </c:pt>
              <c:pt idx="1413">
                <c:v>24.02.2020</c:v>
              </c:pt>
              <c:pt idx="1414">
                <c:v>02.03.2020</c:v>
              </c:pt>
              <c:pt idx="1415">
                <c:v>09.03.2020</c:v>
              </c:pt>
              <c:pt idx="1416">
                <c:v>16.03.2020</c:v>
              </c:pt>
              <c:pt idx="1417">
                <c:v>23.03.2020</c:v>
              </c:pt>
              <c:pt idx="1418">
                <c:v>30.03.2020</c:v>
              </c:pt>
              <c:pt idx="1419">
                <c:v>06.04.2020</c:v>
              </c:pt>
              <c:pt idx="1420">
                <c:v>13.04.2020</c:v>
              </c:pt>
              <c:pt idx="1421">
                <c:v>20.04.2020</c:v>
              </c:pt>
              <c:pt idx="1422">
                <c:v>27.04.2020</c:v>
              </c:pt>
              <c:pt idx="1423">
                <c:v>04.05.2020</c:v>
              </c:pt>
              <c:pt idx="1424">
                <c:v>11.05.2020</c:v>
              </c:pt>
              <c:pt idx="1425">
                <c:v>18.05.2020</c:v>
              </c:pt>
              <c:pt idx="1426">
                <c:v>25.05.2020</c:v>
              </c:pt>
              <c:pt idx="1427">
                <c:v>01.06.2020</c:v>
              </c:pt>
              <c:pt idx="1428">
                <c:v>08.06.2020</c:v>
              </c:pt>
              <c:pt idx="1429">
                <c:v>15.06.2020</c:v>
              </c:pt>
              <c:pt idx="1430">
                <c:v>22.06.2020</c:v>
              </c:pt>
              <c:pt idx="1431">
                <c:v>29.06.2020</c:v>
              </c:pt>
              <c:pt idx="1432">
                <c:v>06.07.2020</c:v>
              </c:pt>
              <c:pt idx="1433">
                <c:v>13.07.2020</c:v>
              </c:pt>
              <c:pt idx="1434">
                <c:v>20.07.2020</c:v>
              </c:pt>
              <c:pt idx="1435">
                <c:v>27.07.2020</c:v>
              </c:pt>
              <c:pt idx="1436">
                <c:v>03.08.2020</c:v>
              </c:pt>
              <c:pt idx="1437">
                <c:v>10.08.2020</c:v>
              </c:pt>
              <c:pt idx="1438">
                <c:v>17.08.2020</c:v>
              </c:pt>
              <c:pt idx="1439">
                <c:v>24.08.2020</c:v>
              </c:pt>
              <c:pt idx="1440">
                <c:v>31.08.2020</c:v>
              </c:pt>
              <c:pt idx="1441">
                <c:v>07.09.2020</c:v>
              </c:pt>
              <c:pt idx="1442">
                <c:v>14.09.2020</c:v>
              </c:pt>
              <c:pt idx="1443">
                <c:v>21.09.2020</c:v>
              </c:pt>
              <c:pt idx="1444">
                <c:v>28.09.2020</c:v>
              </c:pt>
              <c:pt idx="1445">
                <c:v>05.10.2020</c:v>
              </c:pt>
              <c:pt idx="1446">
                <c:v>12.10.2020</c:v>
              </c:pt>
              <c:pt idx="1447">
                <c:v>19.10.2020</c:v>
              </c:pt>
              <c:pt idx="1448">
                <c:v>26.10.2020</c:v>
              </c:pt>
              <c:pt idx="1449">
                <c:v>02.11.2020</c:v>
              </c:pt>
              <c:pt idx="1450">
                <c:v>09.11.2020</c:v>
              </c:pt>
              <c:pt idx="1451">
                <c:v>16.11.2020</c:v>
              </c:pt>
              <c:pt idx="1452">
                <c:v>23.11.2020</c:v>
              </c:pt>
              <c:pt idx="1453">
                <c:v>30.11.2020</c:v>
              </c:pt>
              <c:pt idx="1454">
                <c:v>07.12.2020</c:v>
              </c:pt>
              <c:pt idx="1455">
                <c:v>14.12.2020</c:v>
              </c:pt>
              <c:pt idx="1456">
                <c:v>21.12.2020</c:v>
              </c:pt>
              <c:pt idx="1457">
                <c:v>28.12.2020</c:v>
              </c:pt>
              <c:pt idx="1458">
                <c:v>04.01.2021</c:v>
              </c:pt>
              <c:pt idx="1459">
                <c:v>11.01.2021</c:v>
              </c:pt>
              <c:pt idx="1460">
                <c:v>18.01.2021</c:v>
              </c:pt>
              <c:pt idx="1461">
                <c:v>25.01.2021</c:v>
              </c:pt>
              <c:pt idx="1462">
                <c:v>01.02.2021</c:v>
              </c:pt>
              <c:pt idx="1463">
                <c:v>08.02.2021</c:v>
              </c:pt>
              <c:pt idx="1464">
                <c:v>15.02.2021</c:v>
              </c:pt>
              <c:pt idx="1465">
                <c:v>22.02.2021</c:v>
              </c:pt>
              <c:pt idx="1466">
                <c:v>01.03.2021</c:v>
              </c:pt>
              <c:pt idx="1467">
                <c:v>08.03.2021</c:v>
              </c:pt>
              <c:pt idx="1468">
                <c:v>15.03.2021</c:v>
              </c:pt>
              <c:pt idx="1469">
                <c:v>22.03.2021</c:v>
              </c:pt>
              <c:pt idx="1470">
                <c:v>29.03.2021</c:v>
              </c:pt>
              <c:pt idx="1471">
                <c:v>05.04.2021</c:v>
              </c:pt>
              <c:pt idx="1472">
                <c:v>12.04.2021</c:v>
              </c:pt>
              <c:pt idx="1473">
                <c:v>19.04.2021</c:v>
              </c:pt>
              <c:pt idx="1474">
                <c:v>26.04.2021</c:v>
              </c:pt>
              <c:pt idx="1475">
                <c:v>03.05.2021</c:v>
              </c:pt>
              <c:pt idx="1476">
                <c:v>10.05.2021</c:v>
              </c:pt>
              <c:pt idx="1477">
                <c:v>17.05.2021</c:v>
              </c:pt>
              <c:pt idx="1478">
                <c:v>24.05.2021</c:v>
              </c:pt>
              <c:pt idx="1479">
                <c:v>31.05.2021</c:v>
              </c:pt>
              <c:pt idx="1480">
                <c:v>07.06.2021</c:v>
              </c:pt>
              <c:pt idx="1481">
                <c:v>14.06.2021</c:v>
              </c:pt>
              <c:pt idx="1482">
                <c:v>21.06.2021</c:v>
              </c:pt>
              <c:pt idx="1483">
                <c:v>28.06.2021</c:v>
              </c:pt>
              <c:pt idx="1484">
                <c:v>05.07.2021</c:v>
              </c:pt>
              <c:pt idx="1485">
                <c:v>12.07.2021</c:v>
              </c:pt>
              <c:pt idx="1486">
                <c:v>19.07.2021</c:v>
              </c:pt>
              <c:pt idx="1487">
                <c:v>26.07.2021</c:v>
              </c:pt>
              <c:pt idx="1488">
                <c:v>02.08.2021</c:v>
              </c:pt>
              <c:pt idx="1489">
                <c:v>09.08.2021</c:v>
              </c:pt>
              <c:pt idx="1490">
                <c:v>16.08.2021</c:v>
              </c:pt>
              <c:pt idx="1491">
                <c:v>23.08.2021</c:v>
              </c:pt>
              <c:pt idx="1492">
                <c:v>30.08.2021</c:v>
              </c:pt>
              <c:pt idx="1493">
                <c:v>06.09.2021</c:v>
              </c:pt>
              <c:pt idx="1494">
                <c:v>13.09.2021</c:v>
              </c:pt>
              <c:pt idx="1495">
                <c:v>20.09.2021</c:v>
              </c:pt>
              <c:pt idx="1496">
                <c:v>27.09.2021</c:v>
              </c:pt>
              <c:pt idx="1497">
                <c:v>04.10.2021</c:v>
              </c:pt>
              <c:pt idx="1498">
                <c:v>11.10.2021</c:v>
              </c:pt>
              <c:pt idx="1499">
                <c:v>18.10.2021</c:v>
              </c:pt>
              <c:pt idx="1500">
                <c:v>25.10.2021</c:v>
              </c:pt>
              <c:pt idx="1501">
                <c:v>01.11.2021</c:v>
              </c:pt>
              <c:pt idx="1502">
                <c:v>08.11.2021</c:v>
              </c:pt>
              <c:pt idx="1503">
                <c:v>15.11.2021</c:v>
              </c:pt>
              <c:pt idx="1504">
                <c:v>22.11.2021</c:v>
              </c:pt>
              <c:pt idx="1505">
                <c:v>29.11.2021</c:v>
              </c:pt>
              <c:pt idx="1506">
                <c:v>06.12.2021</c:v>
              </c:pt>
              <c:pt idx="1507">
                <c:v>13.12.2021</c:v>
              </c:pt>
              <c:pt idx="1508">
                <c:v>20.12.2021</c:v>
              </c:pt>
              <c:pt idx="1509">
                <c:v>27.12.2021</c:v>
              </c:pt>
              <c:pt idx="1510">
                <c:v>03.01.2022</c:v>
              </c:pt>
              <c:pt idx="1511">
                <c:v>10.01.2022</c:v>
              </c:pt>
              <c:pt idx="1512">
                <c:v>17.01.2022</c:v>
              </c:pt>
              <c:pt idx="1513">
                <c:v>24.01.2022</c:v>
              </c:pt>
              <c:pt idx="1514">
                <c:v>31.01.2022</c:v>
              </c:pt>
              <c:pt idx="1515">
                <c:v>07.02.2022</c:v>
              </c:pt>
              <c:pt idx="1516">
                <c:v>14.02.2022</c:v>
              </c:pt>
              <c:pt idx="1517">
                <c:v>21.02.2022</c:v>
              </c:pt>
              <c:pt idx="1518">
                <c:v>28.02.2022</c:v>
              </c:pt>
              <c:pt idx="1519">
                <c:v>07.03.2022</c:v>
              </c:pt>
              <c:pt idx="1520">
                <c:v>14.03.2022</c:v>
              </c:pt>
              <c:pt idx="1521">
                <c:v>21.03.2022</c:v>
              </c:pt>
              <c:pt idx="1522">
                <c:v>28.03.2022</c:v>
              </c:pt>
              <c:pt idx="1523">
                <c:v>04.04.2022</c:v>
              </c:pt>
              <c:pt idx="1524">
                <c:v>11.04.2022</c:v>
              </c:pt>
              <c:pt idx="1525">
                <c:v>18.04.2022</c:v>
              </c:pt>
              <c:pt idx="1526">
                <c:v>25.04.2022</c:v>
              </c:pt>
              <c:pt idx="1527">
                <c:v>02.05.2022</c:v>
              </c:pt>
              <c:pt idx="1528">
                <c:v>09.05.2022</c:v>
              </c:pt>
              <c:pt idx="1529">
                <c:v>16.05.2022</c:v>
              </c:pt>
              <c:pt idx="1530">
                <c:v>23.05.2022</c:v>
              </c:pt>
              <c:pt idx="1531">
                <c:v>30.05.2022</c:v>
              </c:pt>
              <c:pt idx="1532">
                <c:v>06.06.2022</c:v>
              </c:pt>
              <c:pt idx="1533">
                <c:v>13.06.2022</c:v>
              </c:pt>
              <c:pt idx="1534">
                <c:v>20.06.2022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'quotes-calcs'!$S$4:$S$1539</c15:sqref>
                  </c15:fullRef>
                </c:ext>
              </c:extLst>
              <c:f>'quotes-calcs'!$S$5:$S$1539</c:f>
              <c:numCache>
                <c:formatCode>#,##0</c:formatCode>
                <c:ptCount val="1535"/>
                <c:pt idx="0">
                  <c:v>5028.4190625000001</c:v>
                </c:pt>
                <c:pt idx="1">
                  <c:v>5023.2210937500004</c:v>
                </c:pt>
                <c:pt idx="2">
                  <c:v>4947.2310482006187</c:v>
                </c:pt>
                <c:pt idx="3">
                  <c:v>5047.9722926762479</c:v>
                </c:pt>
                <c:pt idx="4">
                  <c:v>5107.2093430310588</c:v>
                </c:pt>
                <c:pt idx="5">
                  <c:v>5170.5654279388064</c:v>
                </c:pt>
                <c:pt idx="6">
                  <c:v>5196.0464560638065</c:v>
                </c:pt>
                <c:pt idx="7">
                  <c:v>5215.8944248138068</c:v>
                </c:pt>
                <c:pt idx="8">
                  <c:v>5166.2403966888069</c:v>
                </c:pt>
                <c:pt idx="9">
                  <c:v>5206.3184009422384</c:v>
                </c:pt>
                <c:pt idx="10">
                  <c:v>5295.2314018034785</c:v>
                </c:pt>
                <c:pt idx="11">
                  <c:v>5208.7604643034783</c:v>
                </c:pt>
                <c:pt idx="12">
                  <c:v>5254.7721825768404</c:v>
                </c:pt>
                <c:pt idx="13">
                  <c:v>5306.4458429854576</c:v>
                </c:pt>
                <c:pt idx="14">
                  <c:v>5295.8840357195313</c:v>
                </c:pt>
                <c:pt idx="15">
                  <c:v>5391.29266868996</c:v>
                </c:pt>
                <c:pt idx="16">
                  <c:v>5467.1487535977076</c:v>
                </c:pt>
                <c:pt idx="17">
                  <c:v>5503.304379995433</c:v>
                </c:pt>
                <c:pt idx="18">
                  <c:v>5513.8884177268064</c:v>
                </c:pt>
                <c:pt idx="19">
                  <c:v>5486.2444458518066</c:v>
                </c:pt>
                <c:pt idx="20">
                  <c:v>5540.3438546830803</c:v>
                </c:pt>
                <c:pt idx="21">
                  <c:v>5560.5778820693558</c:v>
                </c:pt>
                <c:pt idx="22">
                  <c:v>5617.0486518945781</c:v>
                </c:pt>
                <c:pt idx="23">
                  <c:v>5627.4756831445775</c:v>
                </c:pt>
                <c:pt idx="24">
                  <c:v>5653.331768052326</c:v>
                </c:pt>
                <c:pt idx="25">
                  <c:v>5694.7920910292723</c:v>
                </c:pt>
                <c:pt idx="26">
                  <c:v>5738.197025091773</c:v>
                </c:pt>
                <c:pt idx="27">
                  <c:v>5786.1240563417732</c:v>
                </c:pt>
                <c:pt idx="28">
                  <c:v>5785.977523091773</c:v>
                </c:pt>
                <c:pt idx="29">
                  <c:v>5860.6695165892734</c:v>
                </c:pt>
                <c:pt idx="30">
                  <c:v>5903.7742692282736</c:v>
                </c:pt>
                <c:pt idx="31">
                  <c:v>5935.7398706074464</c:v>
                </c:pt>
                <c:pt idx="32">
                  <c:v>5904.6332009222106</c:v>
                </c:pt>
                <c:pt idx="33">
                  <c:v>5932.4501944197109</c:v>
                </c:pt>
                <c:pt idx="34">
                  <c:v>6000.2371624035859</c:v>
                </c:pt>
                <c:pt idx="35">
                  <c:v>6022.6935823410859</c:v>
                </c:pt>
                <c:pt idx="36">
                  <c:v>6055.7995198410863</c:v>
                </c:pt>
                <c:pt idx="37">
                  <c:v>6020.8904573410864</c:v>
                </c:pt>
                <c:pt idx="38">
                  <c:v>6093.7630173175394</c:v>
                </c:pt>
                <c:pt idx="39">
                  <c:v>6047.9547393800394</c:v>
                </c:pt>
                <c:pt idx="40">
                  <c:v>6123.393508529266</c:v>
                </c:pt>
                <c:pt idx="41">
                  <c:v>6123.6540846230801</c:v>
                </c:pt>
                <c:pt idx="42">
                  <c:v>6167.3078207977787</c:v>
                </c:pt>
                <c:pt idx="43">
                  <c:v>6216.3583266551777</c:v>
                </c:pt>
                <c:pt idx="44">
                  <c:v>6234.1474132034209</c:v>
                </c:pt>
                <c:pt idx="45">
                  <c:v>6259.407989297235</c:v>
                </c:pt>
                <c:pt idx="46">
                  <c:v>6306.5240244278739</c:v>
                </c:pt>
                <c:pt idx="47">
                  <c:v>6321.8427473656739</c:v>
                </c:pt>
                <c:pt idx="48">
                  <c:v>6393.9783234594879</c:v>
                </c:pt>
                <c:pt idx="49">
                  <c:v>6465.2962922094875</c:v>
                </c:pt>
                <c:pt idx="50">
                  <c:v>6491.0649333458496</c:v>
                </c:pt>
                <c:pt idx="51">
                  <c:v>6470.5436069919588</c:v>
                </c:pt>
                <c:pt idx="52">
                  <c:v>6412.963282241959</c:v>
                </c:pt>
                <c:pt idx="53">
                  <c:v>6454.0104655056375</c:v>
                </c:pt>
                <c:pt idx="54">
                  <c:v>6449.7204470899323</c:v>
                </c:pt>
                <c:pt idx="55">
                  <c:v>6464.8107812280932</c:v>
                </c:pt>
                <c:pt idx="56">
                  <c:v>6472.7480507251739</c:v>
                </c:pt>
                <c:pt idx="57">
                  <c:v>6507.9169698945625</c:v>
                </c:pt>
                <c:pt idx="58">
                  <c:v>6541.3010649983235</c:v>
                </c:pt>
                <c:pt idx="59">
                  <c:v>6460.473248262002</c:v>
                </c:pt>
                <c:pt idx="60">
                  <c:v>6339.8009777679836</c:v>
                </c:pt>
                <c:pt idx="61">
                  <c:v>6356.3946622677004</c:v>
                </c:pt>
                <c:pt idx="62">
                  <c:v>6354.5843615233198</c:v>
                </c:pt>
                <c:pt idx="63">
                  <c:v>6388.3655460230366</c:v>
                </c:pt>
                <c:pt idx="64">
                  <c:v>6420.1022296680367</c:v>
                </c:pt>
                <c:pt idx="65">
                  <c:v>6394.8393031338173</c:v>
                </c:pt>
                <c:pt idx="66">
                  <c:v>6379.1480564048661</c:v>
                </c:pt>
                <c:pt idx="67">
                  <c:v>6490.725273281867</c:v>
                </c:pt>
                <c:pt idx="68">
                  <c:v>6533.4207468528593</c:v>
                </c:pt>
                <c:pt idx="69">
                  <c:v>6582.7526514627134</c:v>
                </c:pt>
                <c:pt idx="70">
                  <c:v>6585.9233283388876</c:v>
                </c:pt>
                <c:pt idx="71">
                  <c:v>6577.4636092547744</c:v>
                </c:pt>
                <c:pt idx="72">
                  <c:v>6409.6080138646294</c:v>
                </c:pt>
                <c:pt idx="73">
                  <c:v>6465.1627745229689</c:v>
                </c:pt>
                <c:pt idx="74">
                  <c:v>6506.5916127953333</c:v>
                </c:pt>
                <c:pt idx="75">
                  <c:v>6563.5226224150101</c:v>
                </c:pt>
                <c:pt idx="76">
                  <c:v>6569.5201051579361</c:v>
                </c:pt>
                <c:pt idx="77">
                  <c:v>6636.2148154923843</c:v>
                </c:pt>
                <c:pt idx="78">
                  <c:v>6637.118855255243</c:v>
                </c:pt>
                <c:pt idx="79">
                  <c:v>6704.6128806397119</c:v>
                </c:pt>
                <c:pt idx="80">
                  <c:v>6730.3702976334534</c:v>
                </c:pt>
                <c:pt idx="81">
                  <c:v>6874.0577313100512</c:v>
                </c:pt>
                <c:pt idx="82">
                  <c:v>6865.2942835850781</c:v>
                </c:pt>
                <c:pt idx="83">
                  <c:v>6861.0557914800893</c:v>
                </c:pt>
                <c:pt idx="84">
                  <c:v>6884.9308088643684</c:v>
                </c:pt>
                <c:pt idx="85">
                  <c:v>6796.3134933089495</c:v>
                </c:pt>
                <c:pt idx="86">
                  <c:v>6836.2800330718073</c:v>
                </c:pt>
                <c:pt idx="87">
                  <c:v>6779.7255427594428</c:v>
                </c:pt>
                <c:pt idx="88">
                  <c:v>6950.0349590716323</c:v>
                </c:pt>
                <c:pt idx="89">
                  <c:v>6924.4041106687564</c:v>
                </c:pt>
                <c:pt idx="90">
                  <c:v>7052.0784458846902</c:v>
                </c:pt>
                <c:pt idx="91">
                  <c:v>6949.5446514675314</c:v>
                </c:pt>
                <c:pt idx="92">
                  <c:v>6973.7395684612729</c:v>
                </c:pt>
                <c:pt idx="93">
                  <c:v>6997.1084856674297</c:v>
                </c:pt>
                <c:pt idx="94">
                  <c:v>6914.616631675508</c:v>
                </c:pt>
                <c:pt idx="95">
                  <c:v>6934.9300646313241</c:v>
                </c:pt>
                <c:pt idx="96">
                  <c:v>6894.8130382023173</c:v>
                </c:pt>
                <c:pt idx="97">
                  <c:v>6974.0303235958745</c:v>
                </c:pt>
                <c:pt idx="98">
                  <c:v>7017.8066499437282</c:v>
                </c:pt>
                <c:pt idx="99">
                  <c:v>6982.4542060864715</c:v>
                </c:pt>
                <c:pt idx="100">
                  <c:v>7042.3371796574638</c:v>
                </c:pt>
                <c:pt idx="101">
                  <c:v>7125.4216660867751</c:v>
                </c:pt>
                <c:pt idx="102">
                  <c:v>7126.6505381176339</c:v>
                </c:pt>
                <c:pt idx="103">
                  <c:v>7201.1934809392005</c:v>
                </c:pt>
                <c:pt idx="104">
                  <c:v>7316.700313307364</c:v>
                </c:pt>
                <c:pt idx="105">
                  <c:v>7384.0657820573642</c:v>
                </c:pt>
                <c:pt idx="106">
                  <c:v>7424.1772882143787</c:v>
                </c:pt>
                <c:pt idx="107">
                  <c:v>7408.4130516171008</c:v>
                </c:pt>
                <c:pt idx="108">
                  <c:v>7422.5380516171008</c:v>
                </c:pt>
                <c:pt idx="109">
                  <c:v>7503.9712554708503</c:v>
                </c:pt>
                <c:pt idx="110">
                  <c:v>7466.307922724488</c:v>
                </c:pt>
                <c:pt idx="111">
                  <c:v>7562.1748903199195</c:v>
                </c:pt>
                <c:pt idx="112">
                  <c:v>7585.2275223461693</c:v>
                </c:pt>
                <c:pt idx="113">
                  <c:v>7579.946305158669</c:v>
                </c:pt>
                <c:pt idx="114">
                  <c:v>7650.3825378841029</c:v>
                </c:pt>
                <c:pt idx="115">
                  <c:v>7667.674111321603</c:v>
                </c:pt>
                <c:pt idx="116">
                  <c:v>7673.893128509103</c:v>
                </c:pt>
                <c:pt idx="117">
                  <c:v>7765.4386695313497</c:v>
                </c:pt>
                <c:pt idx="118">
                  <c:v>7757.0407357938493</c:v>
                </c:pt>
                <c:pt idx="119">
                  <c:v>7726.4271023172496</c:v>
                </c:pt>
                <c:pt idx="120">
                  <c:v>7800.2655253849789</c:v>
                </c:pt>
                <c:pt idx="121">
                  <c:v>7831.4916989158201</c:v>
                </c:pt>
                <c:pt idx="122">
                  <c:v>7816.4709748344267</c:v>
                </c:pt>
                <c:pt idx="123">
                  <c:v>7934.5747644978965</c:v>
                </c:pt>
                <c:pt idx="124">
                  <c:v>7978.1792957478965</c:v>
                </c:pt>
                <c:pt idx="125">
                  <c:v>7957.7535144978965</c:v>
                </c:pt>
                <c:pt idx="126">
                  <c:v>8025.6146070366949</c:v>
                </c:pt>
                <c:pt idx="127">
                  <c:v>8091.5669347285702</c:v>
                </c:pt>
                <c:pt idx="128">
                  <c:v>8067.9488878535703</c:v>
                </c:pt>
                <c:pt idx="129">
                  <c:v>8189.5355289054314</c:v>
                </c:pt>
                <c:pt idx="130">
                  <c:v>8195.7014659859433</c:v>
                </c:pt>
                <c:pt idx="131">
                  <c:v>8204.1272472359433</c:v>
                </c:pt>
                <c:pt idx="132">
                  <c:v>8291.9167459934142</c:v>
                </c:pt>
                <c:pt idx="133">
                  <c:v>8343.3181355246634</c:v>
                </c:pt>
                <c:pt idx="134">
                  <c:v>8316.6715726051752</c:v>
                </c:pt>
                <c:pt idx="135">
                  <c:v>8342.6254531482955</c:v>
                </c:pt>
                <c:pt idx="136">
                  <c:v>8467.6570181346469</c:v>
                </c:pt>
                <c:pt idx="137">
                  <c:v>8491.6943662337399</c:v>
                </c:pt>
                <c:pt idx="138">
                  <c:v>8547.6642773312906</c:v>
                </c:pt>
                <c:pt idx="139">
                  <c:v>8576.4190350678964</c:v>
                </c:pt>
                <c:pt idx="140">
                  <c:v>8535.5720027625393</c:v>
                </c:pt>
                <c:pt idx="141">
                  <c:v>8594.0838849461543</c:v>
                </c:pt>
                <c:pt idx="142">
                  <c:v>8570.7978054149025</c:v>
                </c:pt>
                <c:pt idx="143">
                  <c:v>8707.6247107670806</c:v>
                </c:pt>
                <c:pt idx="144">
                  <c:v>8677.5391368752062</c:v>
                </c:pt>
                <c:pt idx="145">
                  <c:v>8780.3993765162595</c:v>
                </c:pt>
                <c:pt idx="146">
                  <c:v>8836.1978716412596</c:v>
                </c:pt>
                <c:pt idx="147">
                  <c:v>8841.9717567558473</c:v>
                </c:pt>
                <c:pt idx="148">
                  <c:v>8904.1475380058473</c:v>
                </c:pt>
                <c:pt idx="149">
                  <c:v>8912.8982619433482</c:v>
                </c:pt>
                <c:pt idx="150">
                  <c:v>8894.8438348183481</c:v>
                </c:pt>
                <c:pt idx="151">
                  <c:v>8957.51876488161</c:v>
                </c:pt>
                <c:pt idx="152">
                  <c:v>9006.9377394190251</c:v>
                </c:pt>
                <c:pt idx="153">
                  <c:v>8910.3535697165862</c:v>
                </c:pt>
                <c:pt idx="154">
                  <c:v>9038.3873371965165</c:v>
                </c:pt>
                <c:pt idx="155">
                  <c:v>9170.5694575921898</c:v>
                </c:pt>
                <c:pt idx="156">
                  <c:v>9153.4967120603142</c:v>
                </c:pt>
                <c:pt idx="157">
                  <c:v>9213.7783841375694</c:v>
                </c:pt>
                <c:pt idx="158">
                  <c:v>9170.4335626063184</c:v>
                </c:pt>
                <c:pt idx="159">
                  <c:v>9304.9347734670519</c:v>
                </c:pt>
                <c:pt idx="160">
                  <c:v>9247.9613359670511</c:v>
                </c:pt>
                <c:pt idx="161">
                  <c:v>9142.6700855172257</c:v>
                </c:pt>
                <c:pt idx="162">
                  <c:v>9226.5217949488833</c:v>
                </c:pt>
                <c:pt idx="163">
                  <c:v>9356.2128991609825</c:v>
                </c:pt>
                <c:pt idx="164">
                  <c:v>9346.1678604486533</c:v>
                </c:pt>
                <c:pt idx="165">
                  <c:v>9460.6197784533342</c:v>
                </c:pt>
                <c:pt idx="166">
                  <c:v>9322.8391186201716</c:v>
                </c:pt>
                <c:pt idx="167">
                  <c:v>9426.9026924820537</c:v>
                </c:pt>
                <c:pt idx="168">
                  <c:v>9547.8093523428015</c:v>
                </c:pt>
                <c:pt idx="169">
                  <c:v>9475.4781292310963</c:v>
                </c:pt>
                <c:pt idx="170">
                  <c:v>9609.5037184250159</c:v>
                </c:pt>
                <c:pt idx="171">
                  <c:v>9730.8834133869605</c:v>
                </c:pt>
                <c:pt idx="172">
                  <c:v>9775.9981665119612</c:v>
                </c:pt>
                <c:pt idx="173">
                  <c:v>9693.6827840432106</c:v>
                </c:pt>
                <c:pt idx="174">
                  <c:v>9803.5097038782096</c:v>
                </c:pt>
                <c:pt idx="175">
                  <c:v>9778.9385221326556</c:v>
                </c:pt>
                <c:pt idx="176">
                  <c:v>9802.0254295742743</c:v>
                </c:pt>
                <c:pt idx="177">
                  <c:v>9866.5065999514845</c:v>
                </c:pt>
                <c:pt idx="178">
                  <c:v>9751.3380588796717</c:v>
                </c:pt>
                <c:pt idx="179">
                  <c:v>9672.7917170720102</c:v>
                </c:pt>
                <c:pt idx="180">
                  <c:v>9629.9478202254177</c:v>
                </c:pt>
                <c:pt idx="181">
                  <c:v>9618.7647354779074</c:v>
                </c:pt>
                <c:pt idx="182">
                  <c:v>9915.7732840516965</c:v>
                </c:pt>
                <c:pt idx="183">
                  <c:v>9913.3099609323581</c:v>
                </c:pt>
                <c:pt idx="184">
                  <c:v>10004.431060787518</c:v>
                </c:pt>
                <c:pt idx="185">
                  <c:v>10040.80385589362</c:v>
                </c:pt>
                <c:pt idx="186">
                  <c:v>9922.4974633641705</c:v>
                </c:pt>
                <c:pt idx="187">
                  <c:v>10004.968207013553</c:v>
                </c:pt>
                <c:pt idx="188">
                  <c:v>10193.694111245513</c:v>
                </c:pt>
                <c:pt idx="189">
                  <c:v>10246.308287424004</c:v>
                </c:pt>
                <c:pt idx="190">
                  <c:v>10296.780053756142</c:v>
                </c:pt>
                <c:pt idx="191">
                  <c:v>10408.221098553791</c:v>
                </c:pt>
                <c:pt idx="192">
                  <c:v>10452.034982466217</c:v>
                </c:pt>
                <c:pt idx="193">
                  <c:v>10490.550490903717</c:v>
                </c:pt>
                <c:pt idx="194">
                  <c:v>10449.448379216217</c:v>
                </c:pt>
                <c:pt idx="195">
                  <c:v>10519.911203016927</c:v>
                </c:pt>
                <c:pt idx="196">
                  <c:v>10648.874904697515</c:v>
                </c:pt>
                <c:pt idx="197">
                  <c:v>10657.84256111564</c:v>
                </c:pt>
                <c:pt idx="198">
                  <c:v>10726.67849861564</c:v>
                </c:pt>
                <c:pt idx="199">
                  <c:v>10764.449800178139</c:v>
                </c:pt>
                <c:pt idx="200">
                  <c:v>10650.399018928139</c:v>
                </c:pt>
                <c:pt idx="201">
                  <c:v>10585.384266942116</c:v>
                </c:pt>
                <c:pt idx="202">
                  <c:v>10764.870666785162</c:v>
                </c:pt>
                <c:pt idx="203">
                  <c:v>10908.70362774225</c:v>
                </c:pt>
                <c:pt idx="204">
                  <c:v>10884.48139024225</c:v>
                </c:pt>
                <c:pt idx="205">
                  <c:v>11031.05188134697</c:v>
                </c:pt>
                <c:pt idx="206">
                  <c:v>11028.88471884697</c:v>
                </c:pt>
                <c:pt idx="207">
                  <c:v>10998.415831096292</c:v>
                </c:pt>
                <c:pt idx="208">
                  <c:v>11204.954437387898</c:v>
                </c:pt>
                <c:pt idx="209">
                  <c:v>11238.609217368474</c:v>
                </c:pt>
                <c:pt idx="210">
                  <c:v>11290.654257680973</c:v>
                </c:pt>
                <c:pt idx="211">
                  <c:v>11267.133613930973</c:v>
                </c:pt>
                <c:pt idx="212">
                  <c:v>11195.793672385982</c:v>
                </c:pt>
                <c:pt idx="213">
                  <c:v>11401.096883300623</c:v>
                </c:pt>
                <c:pt idx="214">
                  <c:v>11342.953636425622</c:v>
                </c:pt>
                <c:pt idx="215">
                  <c:v>11260.461859570409</c:v>
                </c:pt>
                <c:pt idx="216">
                  <c:v>11146.780922435421</c:v>
                </c:pt>
                <c:pt idx="217">
                  <c:v>11051.865921440556</c:v>
                </c:pt>
                <c:pt idx="218">
                  <c:v>10819.85261096523</c:v>
                </c:pt>
                <c:pt idx="219">
                  <c:v>11146.09134518363</c:v>
                </c:pt>
                <c:pt idx="220">
                  <c:v>11161.118509428563</c:v>
                </c:pt>
                <c:pt idx="221">
                  <c:v>11669.887958504416</c:v>
                </c:pt>
                <c:pt idx="222">
                  <c:v>11643.097745921466</c:v>
                </c:pt>
                <c:pt idx="223">
                  <c:v>11757.737587798167</c:v>
                </c:pt>
                <c:pt idx="224">
                  <c:v>11771.981204110667</c:v>
                </c:pt>
                <c:pt idx="225">
                  <c:v>11868.577779798166</c:v>
                </c:pt>
                <c:pt idx="226">
                  <c:v>11951.040826673167</c:v>
                </c:pt>
                <c:pt idx="227">
                  <c:v>11944.417989038166</c:v>
                </c:pt>
                <c:pt idx="228">
                  <c:v>11992.937416350665</c:v>
                </c:pt>
                <c:pt idx="229">
                  <c:v>11985.728563945053</c:v>
                </c:pt>
                <c:pt idx="230">
                  <c:v>12152.928229859714</c:v>
                </c:pt>
                <c:pt idx="231">
                  <c:v>12191.719167359714</c:v>
                </c:pt>
                <c:pt idx="232">
                  <c:v>12208.641701734714</c:v>
                </c:pt>
                <c:pt idx="233">
                  <c:v>12339.583205730167</c:v>
                </c:pt>
                <c:pt idx="234">
                  <c:v>12399.981643230167</c:v>
                </c:pt>
                <c:pt idx="235">
                  <c:v>12312.760705730167</c:v>
                </c:pt>
                <c:pt idx="236">
                  <c:v>12002.310395668004</c:v>
                </c:pt>
                <c:pt idx="237">
                  <c:v>12301.851076433593</c:v>
                </c:pt>
                <c:pt idx="238">
                  <c:v>12123.40685641046</c:v>
                </c:pt>
                <c:pt idx="239">
                  <c:v>12424.406985112913</c:v>
                </c:pt>
                <c:pt idx="240">
                  <c:v>12421.855552921103</c:v>
                </c:pt>
                <c:pt idx="241">
                  <c:v>12700.541637072534</c:v>
                </c:pt>
                <c:pt idx="242">
                  <c:v>12714.815074572534</c:v>
                </c:pt>
                <c:pt idx="243">
                  <c:v>12794.015891385468</c:v>
                </c:pt>
                <c:pt idx="244">
                  <c:v>12883.557067982343</c:v>
                </c:pt>
                <c:pt idx="245">
                  <c:v>12694.635192982343</c:v>
                </c:pt>
                <c:pt idx="246">
                  <c:v>12705.922320861437</c:v>
                </c:pt>
                <c:pt idx="247">
                  <c:v>12549.109832487569</c:v>
                </c:pt>
                <c:pt idx="248">
                  <c:v>12660.501715299739</c:v>
                </c:pt>
                <c:pt idx="249">
                  <c:v>12702.088184514505</c:v>
                </c:pt>
                <c:pt idx="250">
                  <c:v>13100.574509988879</c:v>
                </c:pt>
                <c:pt idx="251">
                  <c:v>13055.619754488878</c:v>
                </c:pt>
                <c:pt idx="252">
                  <c:v>13240.170012479031</c:v>
                </c:pt>
                <c:pt idx="253">
                  <c:v>12993.389074979032</c:v>
                </c:pt>
                <c:pt idx="254">
                  <c:v>12932.633005834025</c:v>
                </c:pt>
                <c:pt idx="255">
                  <c:v>12861.702821202489</c:v>
                </c:pt>
                <c:pt idx="256">
                  <c:v>13263.185716254315</c:v>
                </c:pt>
                <c:pt idx="257">
                  <c:v>12791.478202311946</c:v>
                </c:pt>
                <c:pt idx="258">
                  <c:v>13208.254691252365</c:v>
                </c:pt>
                <c:pt idx="259">
                  <c:v>13211.869389297917</c:v>
                </c:pt>
                <c:pt idx="260">
                  <c:v>13487.08370468762</c:v>
                </c:pt>
                <c:pt idx="261">
                  <c:v>13581.594398303108</c:v>
                </c:pt>
                <c:pt idx="262">
                  <c:v>13688.646146498108</c:v>
                </c:pt>
                <c:pt idx="263">
                  <c:v>13730.021146498108</c:v>
                </c:pt>
                <c:pt idx="264">
                  <c:v>13849.316471435608</c:v>
                </c:pt>
                <c:pt idx="265">
                  <c:v>13907.083346435607</c:v>
                </c:pt>
                <c:pt idx="266">
                  <c:v>13999.822408935608</c:v>
                </c:pt>
                <c:pt idx="267">
                  <c:v>14055.911315185607</c:v>
                </c:pt>
                <c:pt idx="268">
                  <c:v>14110.919440185608</c:v>
                </c:pt>
                <c:pt idx="269">
                  <c:v>14184.428069935608</c:v>
                </c:pt>
                <c:pt idx="270">
                  <c:v>14120.942737446858</c:v>
                </c:pt>
                <c:pt idx="271">
                  <c:v>14289.925681740642</c:v>
                </c:pt>
                <c:pt idx="272">
                  <c:v>14216.898299110431</c:v>
                </c:pt>
                <c:pt idx="273">
                  <c:v>14450.890116740618</c:v>
                </c:pt>
                <c:pt idx="274">
                  <c:v>14381.154784251868</c:v>
                </c:pt>
                <c:pt idx="275">
                  <c:v>14430.147320201986</c:v>
                </c:pt>
                <c:pt idx="276">
                  <c:v>14510.339981965419</c:v>
                </c:pt>
                <c:pt idx="277">
                  <c:v>14349.339341467396</c:v>
                </c:pt>
                <c:pt idx="278">
                  <c:v>14685.784748139344</c:v>
                </c:pt>
                <c:pt idx="279">
                  <c:v>14598.819560158277</c:v>
                </c:pt>
                <c:pt idx="280">
                  <c:v>14612.614387387783</c:v>
                </c:pt>
                <c:pt idx="281">
                  <c:v>14923.182232451431</c:v>
                </c:pt>
                <c:pt idx="282">
                  <c:v>15018.30855657643</c:v>
                </c:pt>
                <c:pt idx="283">
                  <c:v>15164.46871282643</c:v>
                </c:pt>
                <c:pt idx="284">
                  <c:v>15153.664012802681</c:v>
                </c:pt>
                <c:pt idx="285">
                  <c:v>14788.057719030181</c:v>
                </c:pt>
                <c:pt idx="286">
                  <c:v>14593.433667420692</c:v>
                </c:pt>
                <c:pt idx="287">
                  <c:v>14351.505401160883</c:v>
                </c:pt>
                <c:pt idx="288">
                  <c:v>14066.057457710205</c:v>
                </c:pt>
                <c:pt idx="289">
                  <c:v>14318.037846548794</c:v>
                </c:pt>
                <c:pt idx="290">
                  <c:v>13812.298395516356</c:v>
                </c:pt>
                <c:pt idx="291">
                  <c:v>13254.54497739426</c:v>
                </c:pt>
                <c:pt idx="292">
                  <c:v>13649.515791120713</c:v>
                </c:pt>
                <c:pt idx="293">
                  <c:v>13693.465624068675</c:v>
                </c:pt>
                <c:pt idx="294">
                  <c:v>13912.687359106474</c:v>
                </c:pt>
                <c:pt idx="295">
                  <c:v>13565.197503354002</c:v>
                </c:pt>
                <c:pt idx="296">
                  <c:v>13349.0625202348</c:v>
                </c:pt>
                <c:pt idx="297">
                  <c:v>14097.475858774391</c:v>
                </c:pt>
                <c:pt idx="298">
                  <c:v>14189.891273780777</c:v>
                </c:pt>
                <c:pt idx="299">
                  <c:v>14514.972615538072</c:v>
                </c:pt>
                <c:pt idx="300">
                  <c:v>14944.490499169016</c:v>
                </c:pt>
                <c:pt idx="301">
                  <c:v>14890.501684740681</c:v>
                </c:pt>
                <c:pt idx="302">
                  <c:v>15261.930895940193</c:v>
                </c:pt>
                <c:pt idx="303">
                  <c:v>15507.075730719647</c:v>
                </c:pt>
                <c:pt idx="304">
                  <c:v>15476.492977059646</c:v>
                </c:pt>
                <c:pt idx="305">
                  <c:v>15417.652250676216</c:v>
                </c:pt>
                <c:pt idx="306">
                  <c:v>15608.494704611436</c:v>
                </c:pt>
                <c:pt idx="307">
                  <c:v>15794.841569456927</c:v>
                </c:pt>
                <c:pt idx="308">
                  <c:v>15943.195939581927</c:v>
                </c:pt>
                <c:pt idx="309">
                  <c:v>15973.241493456926</c:v>
                </c:pt>
                <c:pt idx="310">
                  <c:v>15727.009818456925</c:v>
                </c:pt>
                <c:pt idx="311">
                  <c:v>15597.991346119768</c:v>
                </c:pt>
                <c:pt idx="312">
                  <c:v>16145.963566113147</c:v>
                </c:pt>
                <c:pt idx="313">
                  <c:v>15875.950347050646</c:v>
                </c:pt>
                <c:pt idx="314">
                  <c:v>15881.190846105084</c:v>
                </c:pt>
                <c:pt idx="315">
                  <c:v>15989.591113942261</c:v>
                </c:pt>
                <c:pt idx="316">
                  <c:v>15971.960828240679</c:v>
                </c:pt>
                <c:pt idx="317">
                  <c:v>16415.342477848269</c:v>
                </c:pt>
                <c:pt idx="318">
                  <c:v>16585.638860153893</c:v>
                </c:pt>
                <c:pt idx="319">
                  <c:v>16607.463896403893</c:v>
                </c:pt>
                <c:pt idx="320">
                  <c:v>16587.627802653893</c:v>
                </c:pt>
                <c:pt idx="321">
                  <c:v>16742.210820864471</c:v>
                </c:pt>
                <c:pt idx="322">
                  <c:v>16882.273200035295</c:v>
                </c:pt>
                <c:pt idx="323">
                  <c:v>16646.281325035296</c:v>
                </c:pt>
                <c:pt idx="324">
                  <c:v>17031.996560660762</c:v>
                </c:pt>
                <c:pt idx="325">
                  <c:v>16874.81874816076</c:v>
                </c:pt>
                <c:pt idx="326">
                  <c:v>17115.787819838035</c:v>
                </c:pt>
                <c:pt idx="327">
                  <c:v>17081.060530079267</c:v>
                </c:pt>
                <c:pt idx="328">
                  <c:v>17109.183452935278</c:v>
                </c:pt>
                <c:pt idx="329">
                  <c:v>16861.136965798069</c:v>
                </c:pt>
                <c:pt idx="330">
                  <c:v>17202.913613748187</c:v>
                </c:pt>
                <c:pt idx="331">
                  <c:v>16928.242038363624</c:v>
                </c:pt>
                <c:pt idx="332">
                  <c:v>17416.715975430619</c:v>
                </c:pt>
                <c:pt idx="333">
                  <c:v>17234.07642414809</c:v>
                </c:pt>
                <c:pt idx="334">
                  <c:v>17755.386709185779</c:v>
                </c:pt>
                <c:pt idx="335">
                  <c:v>17762.417744623279</c:v>
                </c:pt>
                <c:pt idx="336">
                  <c:v>17890.112289483281</c:v>
                </c:pt>
                <c:pt idx="337">
                  <c:v>17387.344476983279</c:v>
                </c:pt>
                <c:pt idx="338">
                  <c:v>17128.449581632605</c:v>
                </c:pt>
                <c:pt idx="339">
                  <c:v>16916.978357058564</c:v>
                </c:pt>
                <c:pt idx="340">
                  <c:v>17213.008294268915</c:v>
                </c:pt>
                <c:pt idx="341">
                  <c:v>17315.79734425986</c:v>
                </c:pt>
                <c:pt idx="342">
                  <c:v>17462.42268758536</c:v>
                </c:pt>
                <c:pt idx="343">
                  <c:v>17589.939779996152</c:v>
                </c:pt>
                <c:pt idx="344">
                  <c:v>17623.46591568998</c:v>
                </c:pt>
                <c:pt idx="345">
                  <c:v>17452.964533303591</c:v>
                </c:pt>
                <c:pt idx="346">
                  <c:v>16883.293562485498</c:v>
                </c:pt>
                <c:pt idx="347">
                  <c:v>16967.125173684664</c:v>
                </c:pt>
                <c:pt idx="348">
                  <c:v>17521.136480177171</c:v>
                </c:pt>
                <c:pt idx="349">
                  <c:v>16652.129413854283</c:v>
                </c:pt>
                <c:pt idx="350">
                  <c:v>17181.380696493925</c:v>
                </c:pt>
                <c:pt idx="351">
                  <c:v>17889.133248666469</c:v>
                </c:pt>
                <c:pt idx="352">
                  <c:v>18026.546665934977</c:v>
                </c:pt>
                <c:pt idx="353">
                  <c:v>18270.854306650428</c:v>
                </c:pt>
                <c:pt idx="354">
                  <c:v>18520.967355240027</c:v>
                </c:pt>
                <c:pt idx="355">
                  <c:v>18514.557250240028</c:v>
                </c:pt>
                <c:pt idx="356">
                  <c:v>18739.372330556285</c:v>
                </c:pt>
                <c:pt idx="357">
                  <c:v>18647.472486806284</c:v>
                </c:pt>
                <c:pt idx="358">
                  <c:v>18806.560855384647</c:v>
                </c:pt>
                <c:pt idx="359">
                  <c:v>19074.722393241354</c:v>
                </c:pt>
                <c:pt idx="360">
                  <c:v>19116.437334647606</c:v>
                </c:pt>
                <c:pt idx="361">
                  <c:v>19111.140459647606</c:v>
                </c:pt>
                <c:pt idx="362">
                  <c:v>19323.40451189546</c:v>
                </c:pt>
                <c:pt idx="363">
                  <c:v>19179.75607439546</c:v>
                </c:pt>
                <c:pt idx="364">
                  <c:v>18399.595571347498</c:v>
                </c:pt>
                <c:pt idx="365">
                  <c:v>19092.667945787085</c:v>
                </c:pt>
                <c:pt idx="366">
                  <c:v>18759.629936787289</c:v>
                </c:pt>
                <c:pt idx="367">
                  <c:v>18454.263956315539</c:v>
                </c:pt>
                <c:pt idx="368">
                  <c:v>18275.236210710587</c:v>
                </c:pt>
                <c:pt idx="369">
                  <c:v>19069.449655302076</c:v>
                </c:pt>
                <c:pt idx="370">
                  <c:v>19015.874257432759</c:v>
                </c:pt>
                <c:pt idx="371">
                  <c:v>19737.037541137524</c:v>
                </c:pt>
                <c:pt idx="372">
                  <c:v>19808.990666137524</c:v>
                </c:pt>
                <c:pt idx="373">
                  <c:v>19597.889513512524</c:v>
                </c:pt>
                <c:pt idx="374">
                  <c:v>19772.83798958944</c:v>
                </c:pt>
                <c:pt idx="375">
                  <c:v>18308.901425813925</c:v>
                </c:pt>
                <c:pt idx="376">
                  <c:v>19098.996559450898</c:v>
                </c:pt>
                <c:pt idx="377">
                  <c:v>19254.801692694789</c:v>
                </c:pt>
                <c:pt idx="378">
                  <c:v>19131.516630192826</c:v>
                </c:pt>
                <c:pt idx="379">
                  <c:v>19086.142531920428</c:v>
                </c:pt>
                <c:pt idx="380">
                  <c:v>18941.151837731515</c:v>
                </c:pt>
                <c:pt idx="381">
                  <c:v>18647.295310133919</c:v>
                </c:pt>
                <c:pt idx="382">
                  <c:v>19643.580849904112</c:v>
                </c:pt>
                <c:pt idx="383">
                  <c:v>19567.25136422658</c:v>
                </c:pt>
                <c:pt idx="384">
                  <c:v>19608.191024035204</c:v>
                </c:pt>
                <c:pt idx="385">
                  <c:v>19427.255683843832</c:v>
                </c:pt>
                <c:pt idx="386">
                  <c:v>19547.455350058102</c:v>
                </c:pt>
                <c:pt idx="387">
                  <c:v>19862.402805395381</c:v>
                </c:pt>
                <c:pt idx="388">
                  <c:v>20228.823081476399</c:v>
                </c:pt>
                <c:pt idx="389">
                  <c:v>19950.677495570493</c:v>
                </c:pt>
                <c:pt idx="390">
                  <c:v>19438.933413700746</c:v>
                </c:pt>
                <c:pt idx="391">
                  <c:v>19888.801241977024</c:v>
                </c:pt>
                <c:pt idx="392">
                  <c:v>20031.155244669091</c:v>
                </c:pt>
                <c:pt idx="393">
                  <c:v>20304.906792342368</c:v>
                </c:pt>
                <c:pt idx="394">
                  <c:v>20524.170992720508</c:v>
                </c:pt>
                <c:pt idx="395">
                  <c:v>20727.275406814606</c:v>
                </c:pt>
                <c:pt idx="396">
                  <c:v>20551.228109102369</c:v>
                </c:pt>
                <c:pt idx="397">
                  <c:v>20234.347954147917</c:v>
                </c:pt>
                <c:pt idx="398">
                  <c:v>20200.020421550664</c:v>
                </c:pt>
                <c:pt idx="399">
                  <c:v>20068.092876887942</c:v>
                </c:pt>
                <c:pt idx="400">
                  <c:v>19838.918082133736</c:v>
                </c:pt>
                <c:pt idx="401">
                  <c:v>19507.552965752973</c:v>
                </c:pt>
                <c:pt idx="402">
                  <c:v>19753.056187330418</c:v>
                </c:pt>
                <c:pt idx="403">
                  <c:v>19706.162949656777</c:v>
                </c:pt>
                <c:pt idx="404">
                  <c:v>20070.432508809383</c:v>
                </c:pt>
                <c:pt idx="405">
                  <c:v>19478.56145153386</c:v>
                </c:pt>
                <c:pt idx="406">
                  <c:v>19489.82447372039</c:v>
                </c:pt>
                <c:pt idx="407">
                  <c:v>19319.838691071855</c:v>
                </c:pt>
                <c:pt idx="408">
                  <c:v>19064.84765313063</c:v>
                </c:pt>
                <c:pt idx="409">
                  <c:v>19244.841872049856</c:v>
                </c:pt>
                <c:pt idx="410">
                  <c:v>18951.360536299348</c:v>
                </c:pt>
                <c:pt idx="411">
                  <c:v>18952.229488448524</c:v>
                </c:pt>
                <c:pt idx="412">
                  <c:v>18981.222308659701</c:v>
                </c:pt>
                <c:pt idx="413">
                  <c:v>18785.420117609265</c:v>
                </c:pt>
                <c:pt idx="414">
                  <c:v>19069.667085261768</c:v>
                </c:pt>
                <c:pt idx="415">
                  <c:v>19275.987205899564</c:v>
                </c:pt>
                <c:pt idx="416">
                  <c:v>19468.445913418564</c:v>
                </c:pt>
                <c:pt idx="417">
                  <c:v>19369.590801707276</c:v>
                </c:pt>
                <c:pt idx="418">
                  <c:v>19080.931258680397</c:v>
                </c:pt>
                <c:pt idx="419">
                  <c:v>18941.571984356146</c:v>
                </c:pt>
                <c:pt idx="420">
                  <c:v>18401.268064210795</c:v>
                </c:pt>
                <c:pt idx="421">
                  <c:v>18267.576810240193</c:v>
                </c:pt>
                <c:pt idx="422">
                  <c:v>18243.559224639317</c:v>
                </c:pt>
                <c:pt idx="423">
                  <c:v>17409.469770387434</c:v>
                </c:pt>
                <c:pt idx="424">
                  <c:v>17356.469870387431</c:v>
                </c:pt>
                <c:pt idx="425">
                  <c:v>17577.469770387434</c:v>
                </c:pt>
                <c:pt idx="426">
                  <c:v>17238.469870387431</c:v>
                </c:pt>
                <c:pt idx="427">
                  <c:v>17793.469370387429</c:v>
                </c:pt>
                <c:pt idx="428">
                  <c:v>18358.610012517842</c:v>
                </c:pt>
                <c:pt idx="429">
                  <c:v>18487.79026735311</c:v>
                </c:pt>
                <c:pt idx="430">
                  <c:v>18645.37904534136</c:v>
                </c:pt>
                <c:pt idx="431">
                  <c:v>18428.527904320807</c:v>
                </c:pt>
                <c:pt idx="432">
                  <c:v>18888.924889108814</c:v>
                </c:pt>
                <c:pt idx="433">
                  <c:v>18728.173102740089</c:v>
                </c:pt>
                <c:pt idx="434">
                  <c:v>18593.648258799258</c:v>
                </c:pt>
                <c:pt idx="435">
                  <c:v>18622.558414954736</c:v>
                </c:pt>
                <c:pt idx="436">
                  <c:v>18109.584271004955</c:v>
                </c:pt>
                <c:pt idx="437">
                  <c:v>18210.174369160712</c:v>
                </c:pt>
                <c:pt idx="438">
                  <c:v>18185.980706392314</c:v>
                </c:pt>
                <c:pt idx="439">
                  <c:v>17831.722870939182</c:v>
                </c:pt>
                <c:pt idx="440">
                  <c:v>18150.8825144066</c:v>
                </c:pt>
                <c:pt idx="441">
                  <c:v>18061.560702397313</c:v>
                </c:pt>
                <c:pt idx="442">
                  <c:v>18009.066912944916</c:v>
                </c:pt>
                <c:pt idx="443">
                  <c:v>18122.470756880772</c:v>
                </c:pt>
                <c:pt idx="444">
                  <c:v>17858.089114037655</c:v>
                </c:pt>
                <c:pt idx="445">
                  <c:v>17604.288595737587</c:v>
                </c:pt>
                <c:pt idx="446">
                  <c:v>17831.288295737588</c:v>
                </c:pt>
                <c:pt idx="447">
                  <c:v>17344.448709807573</c:v>
                </c:pt>
                <c:pt idx="448">
                  <c:v>16801.448609807572</c:v>
                </c:pt>
                <c:pt idx="449">
                  <c:v>16934.448809807571</c:v>
                </c:pt>
                <c:pt idx="450">
                  <c:v>15657.448409807574</c:v>
                </c:pt>
                <c:pt idx="451">
                  <c:v>16373.448709807573</c:v>
                </c:pt>
                <c:pt idx="452">
                  <c:v>16652.448809807571</c:v>
                </c:pt>
                <c:pt idx="453">
                  <c:v>16879.448509807571</c:v>
                </c:pt>
                <c:pt idx="454">
                  <c:v>16664.448309807573</c:v>
                </c:pt>
                <c:pt idx="455">
                  <c:v>16961.448509807571</c:v>
                </c:pt>
                <c:pt idx="456">
                  <c:v>16854.448509807571</c:v>
                </c:pt>
                <c:pt idx="457">
                  <c:v>17201.448609807572</c:v>
                </c:pt>
                <c:pt idx="458">
                  <c:v>17365.448609807572</c:v>
                </c:pt>
                <c:pt idx="459">
                  <c:v>17497.448509807571</c:v>
                </c:pt>
                <c:pt idx="460">
                  <c:v>17334.448809807571</c:v>
                </c:pt>
                <c:pt idx="461">
                  <c:v>17585.448309807573</c:v>
                </c:pt>
                <c:pt idx="462">
                  <c:v>17242.448209807571</c:v>
                </c:pt>
                <c:pt idx="463">
                  <c:v>17424.448209807571</c:v>
                </c:pt>
                <c:pt idx="464">
                  <c:v>17529.448509807571</c:v>
                </c:pt>
                <c:pt idx="465">
                  <c:v>17691.448809807571</c:v>
                </c:pt>
                <c:pt idx="466">
                  <c:v>17423.448709807573</c:v>
                </c:pt>
                <c:pt idx="467">
                  <c:v>17244.448709807573</c:v>
                </c:pt>
                <c:pt idx="468">
                  <c:v>17284.448809807571</c:v>
                </c:pt>
                <c:pt idx="469">
                  <c:v>17194.448709807573</c:v>
                </c:pt>
                <c:pt idx="470">
                  <c:v>16938.44810980757</c:v>
                </c:pt>
                <c:pt idx="471">
                  <c:v>17018.448409807574</c:v>
                </c:pt>
                <c:pt idx="472">
                  <c:v>16893.448409807574</c:v>
                </c:pt>
                <c:pt idx="473">
                  <c:v>17303.448309807573</c:v>
                </c:pt>
                <c:pt idx="474">
                  <c:v>17628.448309807573</c:v>
                </c:pt>
                <c:pt idx="475">
                  <c:v>17594.448709807573</c:v>
                </c:pt>
                <c:pt idx="476">
                  <c:v>17433.448609807572</c:v>
                </c:pt>
                <c:pt idx="477">
                  <c:v>17381.448209807571</c:v>
                </c:pt>
                <c:pt idx="478">
                  <c:v>17198.448709807573</c:v>
                </c:pt>
                <c:pt idx="479">
                  <c:v>17071.448309807573</c:v>
                </c:pt>
                <c:pt idx="480">
                  <c:v>17217.448209807571</c:v>
                </c:pt>
                <c:pt idx="481">
                  <c:v>16668.448409807574</c:v>
                </c:pt>
                <c:pt idx="482">
                  <c:v>16687.44870980757</c:v>
                </c:pt>
                <c:pt idx="483">
                  <c:v>16501.448609807572</c:v>
                </c:pt>
                <c:pt idx="484">
                  <c:v>17019.448709807573</c:v>
                </c:pt>
                <c:pt idx="485">
                  <c:v>16798.448709807573</c:v>
                </c:pt>
                <c:pt idx="486">
                  <c:v>16651.448609807572</c:v>
                </c:pt>
                <c:pt idx="487">
                  <c:v>16263.44810980757</c:v>
                </c:pt>
                <c:pt idx="488">
                  <c:v>16069.448709807573</c:v>
                </c:pt>
                <c:pt idx="489">
                  <c:v>15857.448409807574</c:v>
                </c:pt>
                <c:pt idx="490">
                  <c:v>15825.44840980757</c:v>
                </c:pt>
                <c:pt idx="491">
                  <c:v>15860.448309807573</c:v>
                </c:pt>
                <c:pt idx="492">
                  <c:v>15114.448309807573</c:v>
                </c:pt>
                <c:pt idx="493">
                  <c:v>14400.44840980757</c:v>
                </c:pt>
                <c:pt idx="494">
                  <c:v>14489.448309807573</c:v>
                </c:pt>
                <c:pt idx="495">
                  <c:v>14608.448609807572</c:v>
                </c:pt>
                <c:pt idx="496">
                  <c:v>15058.448609807572</c:v>
                </c:pt>
                <c:pt idx="497">
                  <c:v>15251.448609807572</c:v>
                </c:pt>
                <c:pt idx="498">
                  <c:v>15389.448309807573</c:v>
                </c:pt>
                <c:pt idx="499">
                  <c:v>15107.448409807574</c:v>
                </c:pt>
                <c:pt idx="500">
                  <c:v>14929.448509807571</c:v>
                </c:pt>
                <c:pt idx="501">
                  <c:v>14896.448309807573</c:v>
                </c:pt>
                <c:pt idx="502">
                  <c:v>14364.448309807573</c:v>
                </c:pt>
                <c:pt idx="503">
                  <c:v>14204.448509807571</c:v>
                </c:pt>
                <c:pt idx="504">
                  <c:v>14009.448809807573</c:v>
                </c:pt>
                <c:pt idx="505">
                  <c:v>14345.448909807572</c:v>
                </c:pt>
                <c:pt idx="506">
                  <c:v>14793.448409807574</c:v>
                </c:pt>
                <c:pt idx="507">
                  <c:v>14949.448209807571</c:v>
                </c:pt>
                <c:pt idx="508">
                  <c:v>14956.448209807571</c:v>
                </c:pt>
                <c:pt idx="509">
                  <c:v>14894.448709807573</c:v>
                </c:pt>
                <c:pt idx="510">
                  <c:v>15069.448709807573</c:v>
                </c:pt>
                <c:pt idx="511">
                  <c:v>15271.448309807573</c:v>
                </c:pt>
                <c:pt idx="512">
                  <c:v>15327.448809807571</c:v>
                </c:pt>
                <c:pt idx="513">
                  <c:v>15132.448409807574</c:v>
                </c:pt>
                <c:pt idx="514">
                  <c:v>14863.44810980757</c:v>
                </c:pt>
                <c:pt idx="515">
                  <c:v>14928.448309807573</c:v>
                </c:pt>
                <c:pt idx="516">
                  <c:v>14667.448209807571</c:v>
                </c:pt>
                <c:pt idx="517">
                  <c:v>15064.448309807573</c:v>
                </c:pt>
                <c:pt idx="518">
                  <c:v>15235.448309807573</c:v>
                </c:pt>
                <c:pt idx="519">
                  <c:v>14995.448909807572</c:v>
                </c:pt>
                <c:pt idx="520">
                  <c:v>14567.448209807571</c:v>
                </c:pt>
                <c:pt idx="521">
                  <c:v>14535.448309807573</c:v>
                </c:pt>
                <c:pt idx="522">
                  <c:v>14271.448309807573</c:v>
                </c:pt>
                <c:pt idx="523">
                  <c:v>14344.448709807573</c:v>
                </c:pt>
                <c:pt idx="524">
                  <c:v>14447.448509807571</c:v>
                </c:pt>
                <c:pt idx="525">
                  <c:v>14419.448709807573</c:v>
                </c:pt>
                <c:pt idx="526">
                  <c:v>14261.448509807571</c:v>
                </c:pt>
                <c:pt idx="527">
                  <c:v>14342.448209807571</c:v>
                </c:pt>
                <c:pt idx="528">
                  <c:v>14896.448309807573</c:v>
                </c:pt>
                <c:pt idx="529">
                  <c:v>14600.44840980757</c:v>
                </c:pt>
                <c:pt idx="530">
                  <c:v>14751.448609807572</c:v>
                </c:pt>
                <c:pt idx="531">
                  <c:v>14644.448709807573</c:v>
                </c:pt>
                <c:pt idx="532">
                  <c:v>14885.448309807573</c:v>
                </c:pt>
                <c:pt idx="533">
                  <c:v>14952.448809807571</c:v>
                </c:pt>
                <c:pt idx="534">
                  <c:v>15250.44840980757</c:v>
                </c:pt>
                <c:pt idx="535">
                  <c:v>15302.448809807571</c:v>
                </c:pt>
                <c:pt idx="536">
                  <c:v>15416.448809807571</c:v>
                </c:pt>
                <c:pt idx="537">
                  <c:v>15305.448709807573</c:v>
                </c:pt>
                <c:pt idx="538">
                  <c:v>15624.448209807571</c:v>
                </c:pt>
                <c:pt idx="539">
                  <c:v>15855.448709807573</c:v>
                </c:pt>
                <c:pt idx="540">
                  <c:v>15885.448309807573</c:v>
                </c:pt>
                <c:pt idx="541">
                  <c:v>15873.448709807573</c:v>
                </c:pt>
                <c:pt idx="542">
                  <c:v>15695.448909807572</c:v>
                </c:pt>
                <c:pt idx="543">
                  <c:v>15803.448309807573</c:v>
                </c:pt>
                <c:pt idx="544">
                  <c:v>15953.448309807573</c:v>
                </c:pt>
                <c:pt idx="545">
                  <c:v>15880.448709807573</c:v>
                </c:pt>
                <c:pt idx="546">
                  <c:v>15952.448809807571</c:v>
                </c:pt>
                <c:pt idx="547">
                  <c:v>15780.448709807573</c:v>
                </c:pt>
                <c:pt idx="548">
                  <c:v>15757.448409807574</c:v>
                </c:pt>
                <c:pt idx="549">
                  <c:v>15891.448809807571</c:v>
                </c:pt>
                <c:pt idx="550">
                  <c:v>15906.448209807571</c:v>
                </c:pt>
                <c:pt idx="551">
                  <c:v>16073.448709807573</c:v>
                </c:pt>
                <c:pt idx="552">
                  <c:v>16212.44870980757</c:v>
                </c:pt>
                <c:pt idx="553">
                  <c:v>16174.448209807571</c:v>
                </c:pt>
                <c:pt idx="554">
                  <c:v>16296.448309807573</c:v>
                </c:pt>
                <c:pt idx="555">
                  <c:v>15924.448209807571</c:v>
                </c:pt>
                <c:pt idx="556">
                  <c:v>16268.448409807574</c:v>
                </c:pt>
                <c:pt idx="557">
                  <c:v>16386.448509807571</c:v>
                </c:pt>
                <c:pt idx="558">
                  <c:v>16355.448709807573</c:v>
                </c:pt>
                <c:pt idx="559">
                  <c:v>16287.44870980757</c:v>
                </c:pt>
                <c:pt idx="560">
                  <c:v>16459.448809807571</c:v>
                </c:pt>
                <c:pt idx="561">
                  <c:v>16490.448609807572</c:v>
                </c:pt>
                <c:pt idx="562">
                  <c:v>16475.44840980757</c:v>
                </c:pt>
                <c:pt idx="563">
                  <c:v>16350.44840980757</c:v>
                </c:pt>
                <c:pt idx="564">
                  <c:v>16574.448209807571</c:v>
                </c:pt>
                <c:pt idx="565">
                  <c:v>16614.448309807573</c:v>
                </c:pt>
                <c:pt idx="566">
                  <c:v>16743.448409807574</c:v>
                </c:pt>
                <c:pt idx="567">
                  <c:v>16819.448709807573</c:v>
                </c:pt>
                <c:pt idx="568">
                  <c:v>16899.448209807571</c:v>
                </c:pt>
                <c:pt idx="569">
                  <c:v>17052.448809807571</c:v>
                </c:pt>
                <c:pt idx="570">
                  <c:v>17168.448409807574</c:v>
                </c:pt>
                <c:pt idx="571">
                  <c:v>17352.448809807571</c:v>
                </c:pt>
                <c:pt idx="572">
                  <c:v>17372.448509807571</c:v>
                </c:pt>
                <c:pt idx="573">
                  <c:v>17277.448809807571</c:v>
                </c:pt>
                <c:pt idx="574">
                  <c:v>17374.448209807571</c:v>
                </c:pt>
                <c:pt idx="575">
                  <c:v>17442.448209807571</c:v>
                </c:pt>
                <c:pt idx="576">
                  <c:v>17417.448209807571</c:v>
                </c:pt>
                <c:pt idx="577">
                  <c:v>17431.448209807571</c:v>
                </c:pt>
                <c:pt idx="578">
                  <c:v>17567.448209807571</c:v>
                </c:pt>
                <c:pt idx="579">
                  <c:v>17187.44870980757</c:v>
                </c:pt>
                <c:pt idx="580">
                  <c:v>17035.448309807573</c:v>
                </c:pt>
                <c:pt idx="581">
                  <c:v>17032.448409807574</c:v>
                </c:pt>
                <c:pt idx="582">
                  <c:v>17393.448409807574</c:v>
                </c:pt>
                <c:pt idx="583">
                  <c:v>17366.448809807571</c:v>
                </c:pt>
                <c:pt idx="584">
                  <c:v>17312.44870980757</c:v>
                </c:pt>
                <c:pt idx="585">
                  <c:v>17365.448609807572</c:v>
                </c:pt>
                <c:pt idx="586">
                  <c:v>17025.44840980757</c:v>
                </c:pt>
                <c:pt idx="587">
                  <c:v>16925.44840980757</c:v>
                </c:pt>
                <c:pt idx="588">
                  <c:v>16933.448609807572</c:v>
                </c:pt>
                <c:pt idx="589">
                  <c:v>16910.448309807573</c:v>
                </c:pt>
                <c:pt idx="590">
                  <c:v>17215.448609807572</c:v>
                </c:pt>
                <c:pt idx="591">
                  <c:v>17227.448809807571</c:v>
                </c:pt>
                <c:pt idx="592">
                  <c:v>17364.448309807573</c:v>
                </c:pt>
                <c:pt idx="593">
                  <c:v>17292.448209807571</c:v>
                </c:pt>
                <c:pt idx="594">
                  <c:v>17313.44810980757</c:v>
                </c:pt>
                <c:pt idx="595">
                  <c:v>17217.448209807571</c:v>
                </c:pt>
                <c:pt idx="596">
                  <c:v>17102.448809807571</c:v>
                </c:pt>
                <c:pt idx="597">
                  <c:v>17000.44840980757</c:v>
                </c:pt>
                <c:pt idx="598">
                  <c:v>16825.44840980757</c:v>
                </c:pt>
                <c:pt idx="599">
                  <c:v>17013.44810980757</c:v>
                </c:pt>
                <c:pt idx="600">
                  <c:v>16614.448309807573</c:v>
                </c:pt>
                <c:pt idx="601">
                  <c:v>16648.448709807573</c:v>
                </c:pt>
                <c:pt idx="602">
                  <c:v>16977.448809807571</c:v>
                </c:pt>
                <c:pt idx="603">
                  <c:v>17074.448209807571</c:v>
                </c:pt>
                <c:pt idx="604">
                  <c:v>17141.448809807571</c:v>
                </c:pt>
                <c:pt idx="605">
                  <c:v>17235.448309807573</c:v>
                </c:pt>
                <c:pt idx="606">
                  <c:v>17244.448709807573</c:v>
                </c:pt>
                <c:pt idx="607">
                  <c:v>17075.44840980757</c:v>
                </c:pt>
                <c:pt idx="608">
                  <c:v>17294.448709807573</c:v>
                </c:pt>
                <c:pt idx="609">
                  <c:v>17180.448709807573</c:v>
                </c:pt>
                <c:pt idx="610">
                  <c:v>17055.448709807573</c:v>
                </c:pt>
                <c:pt idx="611">
                  <c:v>16928.448309807573</c:v>
                </c:pt>
                <c:pt idx="612">
                  <c:v>17249.448209807571</c:v>
                </c:pt>
                <c:pt idx="613">
                  <c:v>17657.448409807574</c:v>
                </c:pt>
                <c:pt idx="614">
                  <c:v>17808.448609807572</c:v>
                </c:pt>
                <c:pt idx="615">
                  <c:v>17671.570502578921</c:v>
                </c:pt>
                <c:pt idx="616">
                  <c:v>17764.570502578921</c:v>
                </c:pt>
                <c:pt idx="617">
                  <c:v>17854.655253812238</c:v>
                </c:pt>
                <c:pt idx="618">
                  <c:v>17862.835731827428</c:v>
                </c:pt>
                <c:pt idx="619">
                  <c:v>17874.035631946485</c:v>
                </c:pt>
                <c:pt idx="620">
                  <c:v>18007.255311282966</c:v>
                </c:pt>
                <c:pt idx="621">
                  <c:v>18017.658973305799</c:v>
                </c:pt>
                <c:pt idx="622">
                  <c:v>17775.086441508654</c:v>
                </c:pt>
                <c:pt idx="623">
                  <c:v>17755.171227409905</c:v>
                </c:pt>
                <c:pt idx="624">
                  <c:v>17609.238427461187</c:v>
                </c:pt>
                <c:pt idx="625">
                  <c:v>17674.238527461188</c:v>
                </c:pt>
                <c:pt idx="626">
                  <c:v>17954.238827461188</c:v>
                </c:pt>
                <c:pt idx="627">
                  <c:v>18008.568627765875</c:v>
                </c:pt>
                <c:pt idx="628">
                  <c:v>17970.971889788711</c:v>
                </c:pt>
                <c:pt idx="629">
                  <c:v>18075.3259061629</c:v>
                </c:pt>
                <c:pt idx="630">
                  <c:v>18205.858800238435</c:v>
                </c:pt>
                <c:pt idx="631">
                  <c:v>17972.632120960367</c:v>
                </c:pt>
                <c:pt idx="632">
                  <c:v>17787.986237334557</c:v>
                </c:pt>
                <c:pt idx="633">
                  <c:v>17648.088987385025</c:v>
                </c:pt>
                <c:pt idx="634">
                  <c:v>17677.089087385026</c:v>
                </c:pt>
                <c:pt idx="635">
                  <c:v>17734.089087385026</c:v>
                </c:pt>
                <c:pt idx="636">
                  <c:v>17349.122437439979</c:v>
                </c:pt>
                <c:pt idx="637">
                  <c:v>17491.12223743998</c:v>
                </c:pt>
                <c:pt idx="638">
                  <c:v>17509.12223743998</c:v>
                </c:pt>
                <c:pt idx="639">
                  <c:v>17643.12183743998</c:v>
                </c:pt>
                <c:pt idx="640">
                  <c:v>17506.122337439978</c:v>
                </c:pt>
                <c:pt idx="641">
                  <c:v>17846.12253743998</c:v>
                </c:pt>
                <c:pt idx="642">
                  <c:v>17959.301501339018</c:v>
                </c:pt>
                <c:pt idx="643">
                  <c:v>17949.632281338992</c:v>
                </c:pt>
                <c:pt idx="644">
                  <c:v>17954.939869117581</c:v>
                </c:pt>
                <c:pt idx="645">
                  <c:v>18071.270399784982</c:v>
                </c:pt>
                <c:pt idx="646">
                  <c:v>17833.776817407677</c:v>
                </c:pt>
                <c:pt idx="647">
                  <c:v>17888.936025721454</c:v>
                </c:pt>
                <c:pt idx="648">
                  <c:v>18068.157036079607</c:v>
                </c:pt>
                <c:pt idx="649">
                  <c:v>18220.662439645275</c:v>
                </c:pt>
                <c:pt idx="650">
                  <c:v>18291.469150165565</c:v>
                </c:pt>
                <c:pt idx="651">
                  <c:v>18312.415654836477</c:v>
                </c:pt>
                <c:pt idx="652">
                  <c:v>18227.435183742968</c:v>
                </c:pt>
                <c:pt idx="653">
                  <c:v>18246.24200101984</c:v>
                </c:pt>
                <c:pt idx="654">
                  <c:v>18188.083114935322</c:v>
                </c:pt>
                <c:pt idx="655">
                  <c:v>18017.79349616123</c:v>
                </c:pt>
                <c:pt idx="656">
                  <c:v>18169.195962755934</c:v>
                </c:pt>
                <c:pt idx="657">
                  <c:v>18402.874801288308</c:v>
                </c:pt>
                <c:pt idx="658">
                  <c:v>18294.096333216952</c:v>
                </c:pt>
                <c:pt idx="659">
                  <c:v>18089.04278847971</c:v>
                </c:pt>
                <c:pt idx="660">
                  <c:v>18249.575388200527</c:v>
                </c:pt>
                <c:pt idx="661">
                  <c:v>17907.415943611973</c:v>
                </c:pt>
                <c:pt idx="662">
                  <c:v>17813.657031564115</c:v>
                </c:pt>
                <c:pt idx="663">
                  <c:v>17759.77824323648</c:v>
                </c:pt>
                <c:pt idx="664">
                  <c:v>17926.828856325745</c:v>
                </c:pt>
                <c:pt idx="665">
                  <c:v>18158.091883656813</c:v>
                </c:pt>
                <c:pt idx="666">
                  <c:v>18323.740315238883</c:v>
                </c:pt>
                <c:pt idx="667">
                  <c:v>18461.759730226328</c:v>
                </c:pt>
                <c:pt idx="668">
                  <c:v>18663.156071870679</c:v>
                </c:pt>
                <c:pt idx="669">
                  <c:v>18637.241781683755</c:v>
                </c:pt>
                <c:pt idx="670">
                  <c:v>18587.209503339895</c:v>
                </c:pt>
                <c:pt idx="671">
                  <c:v>18591.955499953339</c:v>
                </c:pt>
                <c:pt idx="672">
                  <c:v>18633.753242147155</c:v>
                </c:pt>
                <c:pt idx="673">
                  <c:v>18410.664328074767</c:v>
                </c:pt>
                <c:pt idx="674">
                  <c:v>18804.884236151156</c:v>
                </c:pt>
                <c:pt idx="675">
                  <c:v>18831.500700673732</c:v>
                </c:pt>
                <c:pt idx="676">
                  <c:v>18563.264262508008</c:v>
                </c:pt>
                <c:pt idx="677">
                  <c:v>18821.903882279345</c:v>
                </c:pt>
                <c:pt idx="678">
                  <c:v>18597.593043532281</c:v>
                </c:pt>
                <c:pt idx="679">
                  <c:v>18636.338154534431</c:v>
                </c:pt>
                <c:pt idx="680">
                  <c:v>18855.193449892718</c:v>
                </c:pt>
                <c:pt idx="681">
                  <c:v>18917.960360659436</c:v>
                </c:pt>
                <c:pt idx="682">
                  <c:v>18856.039482273321</c:v>
                </c:pt>
                <c:pt idx="683">
                  <c:v>18841.804528036628</c:v>
                </c:pt>
                <c:pt idx="684">
                  <c:v>19047.494526992909</c:v>
                </c:pt>
                <c:pt idx="685">
                  <c:v>19010.289686279131</c:v>
                </c:pt>
                <c:pt idx="686">
                  <c:v>18975.889507064527</c:v>
                </c:pt>
                <c:pt idx="687">
                  <c:v>18950.221144830328</c:v>
                </c:pt>
                <c:pt idx="688">
                  <c:v>18870.384655821625</c:v>
                </c:pt>
                <c:pt idx="689">
                  <c:v>19117.14693699099</c:v>
                </c:pt>
                <c:pt idx="690">
                  <c:v>19153.344031381072</c:v>
                </c:pt>
                <c:pt idx="691">
                  <c:v>19262.757246448396</c:v>
                </c:pt>
                <c:pt idx="692">
                  <c:v>18940.002043286207</c:v>
                </c:pt>
                <c:pt idx="693">
                  <c:v>18728.999833799178</c:v>
                </c:pt>
                <c:pt idx="694">
                  <c:v>18859.028775676587</c:v>
                </c:pt>
                <c:pt idx="695">
                  <c:v>18923.644067233061</c:v>
                </c:pt>
                <c:pt idx="696">
                  <c:v>18561.560566028456</c:v>
                </c:pt>
                <c:pt idx="697">
                  <c:v>18493.00496123081</c:v>
                </c:pt>
                <c:pt idx="698">
                  <c:v>18473.227084286929</c:v>
                </c:pt>
                <c:pt idx="699">
                  <c:v>18758.406208861721</c:v>
                </c:pt>
                <c:pt idx="700">
                  <c:v>18693.495364440183</c:v>
                </c:pt>
                <c:pt idx="701">
                  <c:v>18386.349742642356</c:v>
                </c:pt>
                <c:pt idx="702">
                  <c:v>18430.296272561121</c:v>
                </c:pt>
                <c:pt idx="703">
                  <c:v>18834.355680868826</c:v>
                </c:pt>
                <c:pt idx="704">
                  <c:v>18858.76306665851</c:v>
                </c:pt>
                <c:pt idx="705">
                  <c:v>18742.241540411371</c:v>
                </c:pt>
                <c:pt idx="706">
                  <c:v>19112.267815092397</c:v>
                </c:pt>
                <c:pt idx="707">
                  <c:v>19028.156593320382</c:v>
                </c:pt>
                <c:pt idx="708">
                  <c:v>19192.488502055261</c:v>
                </c:pt>
                <c:pt idx="709">
                  <c:v>19082.796334442937</c:v>
                </c:pt>
                <c:pt idx="710">
                  <c:v>19254.399793663441</c:v>
                </c:pt>
                <c:pt idx="711">
                  <c:v>19210.155145617355</c:v>
                </c:pt>
                <c:pt idx="712">
                  <c:v>19425.568160684677</c:v>
                </c:pt>
                <c:pt idx="713">
                  <c:v>19574.638817636369</c:v>
                </c:pt>
                <c:pt idx="714">
                  <c:v>19744.327719979963</c:v>
                </c:pt>
                <c:pt idx="715">
                  <c:v>19775.027725001724</c:v>
                </c:pt>
                <c:pt idx="716">
                  <c:v>19892.177074928906</c:v>
                </c:pt>
                <c:pt idx="717">
                  <c:v>19767.078258192312</c:v>
                </c:pt>
                <c:pt idx="718">
                  <c:v>19946.773478146162</c:v>
                </c:pt>
                <c:pt idx="719">
                  <c:v>20177.228274354973</c:v>
                </c:pt>
                <c:pt idx="720">
                  <c:v>20187.277635170212</c:v>
                </c:pt>
                <c:pt idx="721">
                  <c:v>20190.961030553583</c:v>
                </c:pt>
                <c:pt idx="722">
                  <c:v>20327.628477070037</c:v>
                </c:pt>
                <c:pt idx="723">
                  <c:v>20439.113607332569</c:v>
                </c:pt>
                <c:pt idx="724">
                  <c:v>20302.355648104909</c:v>
                </c:pt>
                <c:pt idx="725">
                  <c:v>20407.181146996027</c:v>
                </c:pt>
                <c:pt idx="726">
                  <c:v>20319.530433862561</c:v>
                </c:pt>
                <c:pt idx="727">
                  <c:v>20606.958950658605</c:v>
                </c:pt>
                <c:pt idx="728">
                  <c:v>20590.32781050061</c:v>
                </c:pt>
                <c:pt idx="729">
                  <c:v>20545.088204653817</c:v>
                </c:pt>
                <c:pt idx="730">
                  <c:v>20834.836071940357</c:v>
                </c:pt>
                <c:pt idx="731">
                  <c:v>20779.402974438955</c:v>
                </c:pt>
                <c:pt idx="732">
                  <c:v>20986.688434615004</c:v>
                </c:pt>
                <c:pt idx="733">
                  <c:v>20979.65200185106</c:v>
                </c:pt>
                <c:pt idx="734">
                  <c:v>20351.056503726199</c:v>
                </c:pt>
                <c:pt idx="735">
                  <c:v>20575.099368889216</c:v>
                </c:pt>
                <c:pt idx="736">
                  <c:v>20367.929327008689</c:v>
                </c:pt>
                <c:pt idx="737">
                  <c:v>20866.958167217796</c:v>
                </c:pt>
                <c:pt idx="738">
                  <c:v>20753.887869297767</c:v>
                </c:pt>
                <c:pt idx="739">
                  <c:v>20999.166797591955</c:v>
                </c:pt>
                <c:pt idx="740">
                  <c:v>21136.71330932439</c:v>
                </c:pt>
                <c:pt idx="741">
                  <c:v>21501.121951121364</c:v>
                </c:pt>
                <c:pt idx="742">
                  <c:v>21646.332911859528</c:v>
                </c:pt>
                <c:pt idx="743">
                  <c:v>21847.005977470577</c:v>
                </c:pt>
                <c:pt idx="744">
                  <c:v>21915.822822792128</c:v>
                </c:pt>
                <c:pt idx="745">
                  <c:v>22166.608727257058</c:v>
                </c:pt>
                <c:pt idx="746">
                  <c:v>22168.294361722736</c:v>
                </c:pt>
                <c:pt idx="747">
                  <c:v>22490.569523215796</c:v>
                </c:pt>
                <c:pt idx="748">
                  <c:v>22299.0674246858</c:v>
                </c:pt>
                <c:pt idx="749">
                  <c:v>22578.488852783223</c:v>
                </c:pt>
                <c:pt idx="750">
                  <c:v>22427.435377363032</c:v>
                </c:pt>
                <c:pt idx="751">
                  <c:v>22487.080565026077</c:v>
                </c:pt>
                <c:pt idx="752">
                  <c:v>22812.222572967861</c:v>
                </c:pt>
                <c:pt idx="753">
                  <c:v>22998.07795342055</c:v>
                </c:pt>
                <c:pt idx="754">
                  <c:v>22976.142107830547</c:v>
                </c:pt>
                <c:pt idx="755">
                  <c:v>22230.457714723478</c:v>
                </c:pt>
                <c:pt idx="756">
                  <c:v>22128.577380335835</c:v>
                </c:pt>
                <c:pt idx="757">
                  <c:v>22244.010208767304</c:v>
                </c:pt>
                <c:pt idx="758">
                  <c:v>22271.867769172241</c:v>
                </c:pt>
                <c:pt idx="759">
                  <c:v>22661.724829577175</c:v>
                </c:pt>
                <c:pt idx="760">
                  <c:v>22633.641405556013</c:v>
                </c:pt>
                <c:pt idx="761">
                  <c:v>22522.865486835202</c:v>
                </c:pt>
                <c:pt idx="762">
                  <c:v>22839.055973827009</c:v>
                </c:pt>
                <c:pt idx="763">
                  <c:v>23196.096051995959</c:v>
                </c:pt>
                <c:pt idx="764">
                  <c:v>23332.438440097383</c:v>
                </c:pt>
                <c:pt idx="765">
                  <c:v>23641.516633339088</c:v>
                </c:pt>
                <c:pt idx="766">
                  <c:v>23803.315987749083</c:v>
                </c:pt>
                <c:pt idx="767">
                  <c:v>23249.170088189683</c:v>
                </c:pt>
                <c:pt idx="768">
                  <c:v>23692.450152437115</c:v>
                </c:pt>
                <c:pt idx="769">
                  <c:v>23534.794588828776</c:v>
                </c:pt>
                <c:pt idx="770">
                  <c:v>22988.665551007591</c:v>
                </c:pt>
                <c:pt idx="771">
                  <c:v>23079.380059434181</c:v>
                </c:pt>
                <c:pt idx="772">
                  <c:v>22942.040506002159</c:v>
                </c:pt>
                <c:pt idx="773">
                  <c:v>23417.571180152769</c:v>
                </c:pt>
                <c:pt idx="774">
                  <c:v>23684.961261638608</c:v>
                </c:pt>
                <c:pt idx="775">
                  <c:v>23368.319178639162</c:v>
                </c:pt>
                <c:pt idx="776">
                  <c:v>23498.465172650554</c:v>
                </c:pt>
                <c:pt idx="777">
                  <c:v>23455.173315049669</c:v>
                </c:pt>
                <c:pt idx="778">
                  <c:v>22891.06171232948</c:v>
                </c:pt>
                <c:pt idx="779">
                  <c:v>22790.177963313115</c:v>
                </c:pt>
                <c:pt idx="780">
                  <c:v>21993.81631287542</c:v>
                </c:pt>
                <c:pt idx="781">
                  <c:v>22095.567985373327</c:v>
                </c:pt>
                <c:pt idx="782">
                  <c:v>22753.938963684788</c:v>
                </c:pt>
                <c:pt idx="783">
                  <c:v>22114.738847765337</c:v>
                </c:pt>
                <c:pt idx="784">
                  <c:v>22326.109281173296</c:v>
                </c:pt>
                <c:pt idx="785">
                  <c:v>22380.121880085346</c:v>
                </c:pt>
                <c:pt idx="786">
                  <c:v>22206.584169873</c:v>
                </c:pt>
                <c:pt idx="787">
                  <c:v>21800.531679399151</c:v>
                </c:pt>
                <c:pt idx="788">
                  <c:v>21792.981754108358</c:v>
                </c:pt>
                <c:pt idx="789">
                  <c:v>22042.430061107611</c:v>
                </c:pt>
                <c:pt idx="790">
                  <c:v>21989.182215579316</c:v>
                </c:pt>
                <c:pt idx="791">
                  <c:v>22530.567981156586</c:v>
                </c:pt>
                <c:pt idx="792">
                  <c:v>22187.373980654054</c:v>
                </c:pt>
                <c:pt idx="793">
                  <c:v>22701.967899230309</c:v>
                </c:pt>
                <c:pt idx="794">
                  <c:v>22824.02748276254</c:v>
                </c:pt>
                <c:pt idx="795">
                  <c:v>23026.827565366337</c:v>
                </c:pt>
                <c:pt idx="796">
                  <c:v>22781.290840022</c:v>
                </c:pt>
                <c:pt idx="797">
                  <c:v>23167.830225114561</c:v>
                </c:pt>
                <c:pt idx="798">
                  <c:v>22683.90780380807</c:v>
                </c:pt>
                <c:pt idx="799">
                  <c:v>22963.675126605965</c:v>
                </c:pt>
                <c:pt idx="800">
                  <c:v>22570.883693205127</c:v>
                </c:pt>
                <c:pt idx="801">
                  <c:v>22564.150772646019</c:v>
                </c:pt>
                <c:pt idx="802">
                  <c:v>22114.250142047011</c:v>
                </c:pt>
                <c:pt idx="803">
                  <c:v>21712.637409012379</c:v>
                </c:pt>
                <c:pt idx="804">
                  <c:v>21592.258931018056</c:v>
                </c:pt>
                <c:pt idx="805">
                  <c:v>21346.547900736346</c:v>
                </c:pt>
                <c:pt idx="806">
                  <c:v>21561.245684881891</c:v>
                </c:pt>
                <c:pt idx="807">
                  <c:v>21512.448986953685</c:v>
                </c:pt>
                <c:pt idx="808">
                  <c:v>21581.493599997841</c:v>
                </c:pt>
                <c:pt idx="809">
                  <c:v>21903.738713224124</c:v>
                </c:pt>
                <c:pt idx="810">
                  <c:v>21986.054883452547</c:v>
                </c:pt>
                <c:pt idx="811">
                  <c:v>21936.717203993998</c:v>
                </c:pt>
                <c:pt idx="812">
                  <c:v>21853.16629784528</c:v>
                </c:pt>
                <c:pt idx="813">
                  <c:v>21418.289433545706</c:v>
                </c:pt>
                <c:pt idx="814">
                  <c:v>21586.115460476074</c:v>
                </c:pt>
                <c:pt idx="815">
                  <c:v>21390.321167973729</c:v>
                </c:pt>
                <c:pt idx="816">
                  <c:v>21064.080826302052</c:v>
                </c:pt>
                <c:pt idx="817">
                  <c:v>20013.29262601347</c:v>
                </c:pt>
                <c:pt idx="818">
                  <c:v>17829.293026013474</c:v>
                </c:pt>
                <c:pt idx="819">
                  <c:v>18300.29292601347</c:v>
                </c:pt>
                <c:pt idx="820">
                  <c:v>17683.293126013472</c:v>
                </c:pt>
                <c:pt idx="821">
                  <c:v>18662.293226013469</c:v>
                </c:pt>
                <c:pt idx="822">
                  <c:v>18365.293126013472</c:v>
                </c:pt>
                <c:pt idx="823">
                  <c:v>17641.293326013474</c:v>
                </c:pt>
                <c:pt idx="824">
                  <c:v>16931.292726013475</c:v>
                </c:pt>
                <c:pt idx="825">
                  <c:v>17988.29262601347</c:v>
                </c:pt>
                <c:pt idx="826">
                  <c:v>17772.293026013474</c:v>
                </c:pt>
                <c:pt idx="827">
                  <c:v>17878.292826013472</c:v>
                </c:pt>
                <c:pt idx="828">
                  <c:v>17798.293226013473</c:v>
                </c:pt>
                <c:pt idx="829">
                  <c:v>17695.293426013472</c:v>
                </c:pt>
                <c:pt idx="830">
                  <c:v>18275.29292601347</c:v>
                </c:pt>
                <c:pt idx="831">
                  <c:v>17888.29262601347</c:v>
                </c:pt>
                <c:pt idx="832">
                  <c:v>17485.292826013472</c:v>
                </c:pt>
                <c:pt idx="833">
                  <c:v>17290.293126013472</c:v>
                </c:pt>
                <c:pt idx="834">
                  <c:v>17262.293226013469</c:v>
                </c:pt>
                <c:pt idx="835">
                  <c:v>17677.293326013474</c:v>
                </c:pt>
                <c:pt idx="836">
                  <c:v>17255.293226013473</c:v>
                </c:pt>
                <c:pt idx="837">
                  <c:v>16721.292826013472</c:v>
                </c:pt>
                <c:pt idx="838">
                  <c:v>16372.293026013474</c:v>
                </c:pt>
                <c:pt idx="839">
                  <c:v>15871.292826013472</c:v>
                </c:pt>
                <c:pt idx="840">
                  <c:v>16588.292626013474</c:v>
                </c:pt>
                <c:pt idx="841">
                  <c:v>16650.292926013473</c:v>
                </c:pt>
                <c:pt idx="842">
                  <c:v>17140.293126013472</c:v>
                </c:pt>
                <c:pt idx="843">
                  <c:v>17405.293226013473</c:v>
                </c:pt>
                <c:pt idx="844">
                  <c:v>17560.292826013472</c:v>
                </c:pt>
                <c:pt idx="845">
                  <c:v>17687.293226013469</c:v>
                </c:pt>
                <c:pt idx="846">
                  <c:v>17645.293426013472</c:v>
                </c:pt>
                <c:pt idx="847">
                  <c:v>17768.292926013473</c:v>
                </c:pt>
                <c:pt idx="848">
                  <c:v>18277.293326013474</c:v>
                </c:pt>
                <c:pt idx="849">
                  <c:v>17850.29292601347</c:v>
                </c:pt>
                <c:pt idx="850">
                  <c:v>17881.292726013475</c:v>
                </c:pt>
                <c:pt idx="851">
                  <c:v>18232.292926013473</c:v>
                </c:pt>
                <c:pt idx="852">
                  <c:v>18434.293326013474</c:v>
                </c:pt>
                <c:pt idx="853">
                  <c:v>18487.293226013469</c:v>
                </c:pt>
                <c:pt idx="854">
                  <c:v>18183.293126013472</c:v>
                </c:pt>
                <c:pt idx="855">
                  <c:v>18163.29262601347</c:v>
                </c:pt>
                <c:pt idx="856">
                  <c:v>17960.292826013472</c:v>
                </c:pt>
                <c:pt idx="857">
                  <c:v>17775.29292601347</c:v>
                </c:pt>
                <c:pt idx="858">
                  <c:v>18392.292726013475</c:v>
                </c:pt>
                <c:pt idx="859">
                  <c:v>18785.292826013472</c:v>
                </c:pt>
                <c:pt idx="860">
                  <c:v>18860.292826013472</c:v>
                </c:pt>
                <c:pt idx="861">
                  <c:v>19099.292726013475</c:v>
                </c:pt>
                <c:pt idx="862">
                  <c:v>19058.293126013472</c:v>
                </c:pt>
                <c:pt idx="863">
                  <c:v>19276.293126013472</c:v>
                </c:pt>
                <c:pt idx="864">
                  <c:v>19317.292726013475</c:v>
                </c:pt>
                <c:pt idx="865">
                  <c:v>19185.292826013472</c:v>
                </c:pt>
                <c:pt idx="866">
                  <c:v>19456.292726013475</c:v>
                </c:pt>
                <c:pt idx="867">
                  <c:v>19651.293126013472</c:v>
                </c:pt>
                <c:pt idx="868">
                  <c:v>19424.292726013475</c:v>
                </c:pt>
                <c:pt idx="869">
                  <c:v>19228.292826013472</c:v>
                </c:pt>
                <c:pt idx="870">
                  <c:v>19705.293226013473</c:v>
                </c:pt>
                <c:pt idx="871">
                  <c:v>19868.292926013473</c:v>
                </c:pt>
                <c:pt idx="872">
                  <c:v>19787.293226013469</c:v>
                </c:pt>
                <c:pt idx="873">
                  <c:v>19335.292826013472</c:v>
                </c:pt>
                <c:pt idx="874">
                  <c:v>19692.292726013475</c:v>
                </c:pt>
                <c:pt idx="875">
                  <c:v>19941.293326013474</c:v>
                </c:pt>
                <c:pt idx="876">
                  <c:v>19922.293026013474</c:v>
                </c:pt>
                <c:pt idx="877">
                  <c:v>19936.293026013474</c:v>
                </c:pt>
                <c:pt idx="878">
                  <c:v>20080.293226013473</c:v>
                </c:pt>
                <c:pt idx="879">
                  <c:v>20090.293126013472</c:v>
                </c:pt>
                <c:pt idx="880">
                  <c:v>20000.29292601347</c:v>
                </c:pt>
                <c:pt idx="881">
                  <c:v>20227.293326013474</c:v>
                </c:pt>
                <c:pt idx="882">
                  <c:v>20123.293226013473</c:v>
                </c:pt>
                <c:pt idx="883">
                  <c:v>20436.293026013474</c:v>
                </c:pt>
                <c:pt idx="884">
                  <c:v>20343.292926013473</c:v>
                </c:pt>
                <c:pt idx="885">
                  <c:v>19900.29292601347</c:v>
                </c:pt>
                <c:pt idx="886">
                  <c:v>19718.292926013473</c:v>
                </c:pt>
                <c:pt idx="887">
                  <c:v>19645.293426013472</c:v>
                </c:pt>
                <c:pt idx="888">
                  <c:v>19783.293126013472</c:v>
                </c:pt>
                <c:pt idx="889">
                  <c:v>20093.292926013473</c:v>
                </c:pt>
                <c:pt idx="890">
                  <c:v>20053.292826013472</c:v>
                </c:pt>
                <c:pt idx="891">
                  <c:v>20404.293026013474</c:v>
                </c:pt>
                <c:pt idx="892">
                  <c:v>20525.29292601347</c:v>
                </c:pt>
                <c:pt idx="893">
                  <c:v>20576.293126013472</c:v>
                </c:pt>
                <c:pt idx="894">
                  <c:v>20637.293226013469</c:v>
                </c:pt>
                <c:pt idx="895">
                  <c:v>20759.293326013474</c:v>
                </c:pt>
                <c:pt idx="896">
                  <c:v>20934.293326013474</c:v>
                </c:pt>
                <c:pt idx="897">
                  <c:v>20915.336563228891</c:v>
                </c:pt>
                <c:pt idx="898">
                  <c:v>21160.362595902752</c:v>
                </c:pt>
                <c:pt idx="899">
                  <c:v>20860.707194219889</c:v>
                </c:pt>
                <c:pt idx="900">
                  <c:v>20105.70759421989</c:v>
                </c:pt>
                <c:pt idx="901">
                  <c:v>20368.70729421989</c:v>
                </c:pt>
                <c:pt idx="902">
                  <c:v>19890.707494219889</c:v>
                </c:pt>
                <c:pt idx="903">
                  <c:v>19916.707694219891</c:v>
                </c:pt>
                <c:pt idx="904">
                  <c:v>19661.707394219891</c:v>
                </c:pt>
                <c:pt idx="905">
                  <c:v>19947.707394219891</c:v>
                </c:pt>
                <c:pt idx="906">
                  <c:v>20152.707694219891</c:v>
                </c:pt>
                <c:pt idx="907">
                  <c:v>19766.707694219891</c:v>
                </c:pt>
                <c:pt idx="908">
                  <c:v>19199.707094219892</c:v>
                </c:pt>
                <c:pt idx="909">
                  <c:v>19775.707294219887</c:v>
                </c:pt>
                <c:pt idx="910">
                  <c:v>19645.707794219888</c:v>
                </c:pt>
                <c:pt idx="911">
                  <c:v>20020.707794219888</c:v>
                </c:pt>
                <c:pt idx="912">
                  <c:v>20006.707094219892</c:v>
                </c:pt>
                <c:pt idx="913">
                  <c:v>20218.70729421989</c:v>
                </c:pt>
                <c:pt idx="914">
                  <c:v>19810.707194219889</c:v>
                </c:pt>
                <c:pt idx="915">
                  <c:v>19732.70729421989</c:v>
                </c:pt>
                <c:pt idx="916">
                  <c:v>19665.707494219889</c:v>
                </c:pt>
                <c:pt idx="917">
                  <c:v>20068.70729421989</c:v>
                </c:pt>
                <c:pt idx="918">
                  <c:v>20127.707694219891</c:v>
                </c:pt>
                <c:pt idx="919">
                  <c:v>20228.707194219889</c:v>
                </c:pt>
                <c:pt idx="920">
                  <c:v>20461.707394219891</c:v>
                </c:pt>
                <c:pt idx="921">
                  <c:v>20440.707494219889</c:v>
                </c:pt>
                <c:pt idx="922">
                  <c:v>20633.707494219889</c:v>
                </c:pt>
                <c:pt idx="923">
                  <c:v>20749.707094219892</c:v>
                </c:pt>
                <c:pt idx="924">
                  <c:v>20814.707194219889</c:v>
                </c:pt>
                <c:pt idx="925">
                  <c:v>20828.707194219889</c:v>
                </c:pt>
                <c:pt idx="926">
                  <c:v>21251.707494219889</c:v>
                </c:pt>
                <c:pt idx="927">
                  <c:v>21000.201983525345</c:v>
                </c:pt>
                <c:pt idx="928">
                  <c:v>21009.334928921569</c:v>
                </c:pt>
                <c:pt idx="929">
                  <c:v>20860.468335154874</c:v>
                </c:pt>
                <c:pt idx="930">
                  <c:v>21269.467935154877</c:v>
                </c:pt>
                <c:pt idx="931">
                  <c:v>21428.990390042192</c:v>
                </c:pt>
                <c:pt idx="932">
                  <c:v>21411.81737715178</c:v>
                </c:pt>
                <c:pt idx="933">
                  <c:v>21542.6100897785</c:v>
                </c:pt>
                <c:pt idx="934">
                  <c:v>21558.693176630692</c:v>
                </c:pt>
                <c:pt idx="935">
                  <c:v>21698.815602996652</c:v>
                </c:pt>
                <c:pt idx="936">
                  <c:v>21916.336743309766</c:v>
                </c:pt>
                <c:pt idx="937">
                  <c:v>21825.650154835261</c:v>
                </c:pt>
                <c:pt idx="938">
                  <c:v>21762.595639513649</c:v>
                </c:pt>
                <c:pt idx="939">
                  <c:v>22107.318029260976</c:v>
                </c:pt>
                <c:pt idx="940">
                  <c:v>22306.529462322287</c:v>
                </c:pt>
                <c:pt idx="941">
                  <c:v>22452.902034909614</c:v>
                </c:pt>
                <c:pt idx="942">
                  <c:v>22238.362152567126</c:v>
                </c:pt>
                <c:pt idx="943">
                  <c:v>22256.215498934074</c:v>
                </c:pt>
                <c:pt idx="944">
                  <c:v>22097.167362811153</c:v>
                </c:pt>
                <c:pt idx="945">
                  <c:v>21792.212859629082</c:v>
                </c:pt>
                <c:pt idx="946">
                  <c:v>22147.936823930606</c:v>
                </c:pt>
                <c:pt idx="947">
                  <c:v>22336.232111008991</c:v>
                </c:pt>
                <c:pt idx="948">
                  <c:v>22311.711700527572</c:v>
                </c:pt>
                <c:pt idx="949">
                  <c:v>22233.971788775209</c:v>
                </c:pt>
                <c:pt idx="950">
                  <c:v>22411.633849455422</c:v>
                </c:pt>
                <c:pt idx="951">
                  <c:v>22681.579055604281</c:v>
                </c:pt>
                <c:pt idx="952">
                  <c:v>22466.018450149073</c:v>
                </c:pt>
                <c:pt idx="953">
                  <c:v>22455.217329562751</c:v>
                </c:pt>
                <c:pt idx="954">
                  <c:v>22417.291472044235</c:v>
                </c:pt>
                <c:pt idx="955">
                  <c:v>22412.00417306654</c:v>
                </c:pt>
                <c:pt idx="956">
                  <c:v>22107.713684852431</c:v>
                </c:pt>
                <c:pt idx="957">
                  <c:v>21828.523946092115</c:v>
                </c:pt>
                <c:pt idx="958">
                  <c:v>21775.195796855154</c:v>
                </c:pt>
                <c:pt idx="959">
                  <c:v>21752.669047166193</c:v>
                </c:pt>
                <c:pt idx="960">
                  <c:v>22465.094205690548</c:v>
                </c:pt>
                <c:pt idx="961">
                  <c:v>22518.045572425228</c:v>
                </c:pt>
                <c:pt idx="962">
                  <c:v>22252.500189136106</c:v>
                </c:pt>
                <c:pt idx="963">
                  <c:v>22544.975725813278</c:v>
                </c:pt>
                <c:pt idx="964">
                  <c:v>22025.564629653705</c:v>
                </c:pt>
                <c:pt idx="965">
                  <c:v>21102.879552109436</c:v>
                </c:pt>
                <c:pt idx="966">
                  <c:v>20906.993683178291</c:v>
                </c:pt>
                <c:pt idx="967">
                  <c:v>20358.993283178293</c:v>
                </c:pt>
                <c:pt idx="968">
                  <c:v>20891.993483178292</c:v>
                </c:pt>
                <c:pt idx="969">
                  <c:v>20879.993183178292</c:v>
                </c:pt>
                <c:pt idx="970">
                  <c:v>20686.993183178296</c:v>
                </c:pt>
                <c:pt idx="971">
                  <c:v>21246.993083178291</c:v>
                </c:pt>
                <c:pt idx="972">
                  <c:v>20449.292232617401</c:v>
                </c:pt>
                <c:pt idx="973">
                  <c:v>20410.292332617399</c:v>
                </c:pt>
                <c:pt idx="974">
                  <c:v>20666.292032617399</c:v>
                </c:pt>
                <c:pt idx="975">
                  <c:v>21352.292132617396</c:v>
                </c:pt>
                <c:pt idx="976">
                  <c:v>21492.760732937706</c:v>
                </c:pt>
                <c:pt idx="977">
                  <c:v>21956.489399538161</c:v>
                </c:pt>
                <c:pt idx="978">
                  <c:v>21646.4939090517</c:v>
                </c:pt>
                <c:pt idx="979">
                  <c:v>21765.538522095863</c:v>
                </c:pt>
                <c:pt idx="980">
                  <c:v>21298.917556075092</c:v>
                </c:pt>
                <c:pt idx="981">
                  <c:v>20735.285351994637</c:v>
                </c:pt>
                <c:pt idx="982">
                  <c:v>21587.285851994635</c:v>
                </c:pt>
                <c:pt idx="983">
                  <c:v>21707.18307526772</c:v>
                </c:pt>
                <c:pt idx="984">
                  <c:v>21262.386762679584</c:v>
                </c:pt>
                <c:pt idx="985">
                  <c:v>21742.686416228411</c:v>
                </c:pt>
                <c:pt idx="986">
                  <c:v>21654.976977496219</c:v>
                </c:pt>
                <c:pt idx="987">
                  <c:v>21877.021676521224</c:v>
                </c:pt>
                <c:pt idx="988">
                  <c:v>21991.744272596115</c:v>
                </c:pt>
                <c:pt idx="989">
                  <c:v>22304.868123603716</c:v>
                </c:pt>
                <c:pt idx="990">
                  <c:v>22295.527577514495</c:v>
                </c:pt>
                <c:pt idx="991">
                  <c:v>22571.092206236121</c:v>
                </c:pt>
                <c:pt idx="992">
                  <c:v>22558.553285210201</c:v>
                </c:pt>
                <c:pt idx="993">
                  <c:v>22768.881516456891</c:v>
                </c:pt>
                <c:pt idx="994">
                  <c:v>22828.154455298842</c:v>
                </c:pt>
                <c:pt idx="995">
                  <c:v>22874.137505356601</c:v>
                </c:pt>
                <c:pt idx="996">
                  <c:v>22908.506256701796</c:v>
                </c:pt>
                <c:pt idx="997">
                  <c:v>23190.267640154532</c:v>
                </c:pt>
                <c:pt idx="998">
                  <c:v>23138.192535360598</c:v>
                </c:pt>
                <c:pt idx="999">
                  <c:v>23265.998612294556</c:v>
                </c:pt>
                <c:pt idx="1000">
                  <c:v>23178.128837534707</c:v>
                </c:pt>
                <c:pt idx="1001">
                  <c:v>22925.204196707542</c:v>
                </c:pt>
                <c:pt idx="1002">
                  <c:v>23014.378428283708</c:v>
                </c:pt>
                <c:pt idx="1003">
                  <c:v>23267.559965741952</c:v>
                </c:pt>
                <c:pt idx="1004">
                  <c:v>22941.773910231535</c:v>
                </c:pt>
                <c:pt idx="1005">
                  <c:v>22810.761024903793</c:v>
                </c:pt>
                <c:pt idx="1006">
                  <c:v>22230.221983297593</c:v>
                </c:pt>
                <c:pt idx="1007">
                  <c:v>22468.738833224554</c:v>
                </c:pt>
                <c:pt idx="1008">
                  <c:v>22078.492169670059</c:v>
                </c:pt>
                <c:pt idx="1009">
                  <c:v>22574.379036459199</c:v>
                </c:pt>
                <c:pt idx="1010">
                  <c:v>22682.75072438638</c:v>
                </c:pt>
                <c:pt idx="1011">
                  <c:v>22619.948144002188</c:v>
                </c:pt>
                <c:pt idx="1012">
                  <c:v>22888.655211783218</c:v>
                </c:pt>
                <c:pt idx="1013">
                  <c:v>22834.59388579605</c:v>
                </c:pt>
                <c:pt idx="1014">
                  <c:v>22867.047563847998</c:v>
                </c:pt>
                <c:pt idx="1015">
                  <c:v>22945.662972338738</c:v>
                </c:pt>
                <c:pt idx="1016">
                  <c:v>23174.103568300452</c:v>
                </c:pt>
                <c:pt idx="1017">
                  <c:v>23251.399963826556</c:v>
                </c:pt>
                <c:pt idx="1018">
                  <c:v>23411.681532644994</c:v>
                </c:pt>
                <c:pt idx="1019">
                  <c:v>23559.815128057729</c:v>
                </c:pt>
                <c:pt idx="1020">
                  <c:v>23509.726539440726</c:v>
                </c:pt>
                <c:pt idx="1021">
                  <c:v>23490.190814096386</c:v>
                </c:pt>
                <c:pt idx="1022">
                  <c:v>23821.973427181496</c:v>
                </c:pt>
                <c:pt idx="1023">
                  <c:v>24136.01258321109</c:v>
                </c:pt>
                <c:pt idx="1024">
                  <c:v>24033.885964112655</c:v>
                </c:pt>
                <c:pt idx="1025">
                  <c:v>23872.561948952509</c:v>
                </c:pt>
                <c:pt idx="1026">
                  <c:v>24111.60157967644</c:v>
                </c:pt>
                <c:pt idx="1027">
                  <c:v>23816.546968007031</c:v>
                </c:pt>
                <c:pt idx="1028">
                  <c:v>23885.432987508797</c:v>
                </c:pt>
                <c:pt idx="1029">
                  <c:v>23701.619617443539</c:v>
                </c:pt>
                <c:pt idx="1030">
                  <c:v>23737.739960628594</c:v>
                </c:pt>
                <c:pt idx="1031">
                  <c:v>23413.209664330978</c:v>
                </c:pt>
                <c:pt idx="1032">
                  <c:v>23243.815341116711</c:v>
                </c:pt>
                <c:pt idx="1033">
                  <c:v>23749.088126511255</c:v>
                </c:pt>
                <c:pt idx="1034">
                  <c:v>23844.208069696309</c:v>
                </c:pt>
                <c:pt idx="1035">
                  <c:v>23887.11655468525</c:v>
                </c:pt>
                <c:pt idx="1036">
                  <c:v>23873.78593702885</c:v>
                </c:pt>
                <c:pt idx="1037">
                  <c:v>23959.685912644614</c:v>
                </c:pt>
                <c:pt idx="1038">
                  <c:v>23702.166343736295</c:v>
                </c:pt>
                <c:pt idx="1039">
                  <c:v>24348.792430672293</c:v>
                </c:pt>
                <c:pt idx="1040">
                  <c:v>24449.414749973716</c:v>
                </c:pt>
                <c:pt idx="1041">
                  <c:v>24609.535835244256</c:v>
                </c:pt>
                <c:pt idx="1042">
                  <c:v>24842.125397521544</c:v>
                </c:pt>
                <c:pt idx="1043">
                  <c:v>24993.738935318535</c:v>
                </c:pt>
                <c:pt idx="1044">
                  <c:v>25109.625537943786</c:v>
                </c:pt>
                <c:pt idx="1045">
                  <c:v>25205.859102137525</c:v>
                </c:pt>
                <c:pt idx="1046">
                  <c:v>25251.953667625123</c:v>
                </c:pt>
                <c:pt idx="1047">
                  <c:v>25340.57415666907</c:v>
                </c:pt>
                <c:pt idx="1048">
                  <c:v>25741.669022156668</c:v>
                </c:pt>
                <c:pt idx="1049">
                  <c:v>25887.448703633025</c:v>
                </c:pt>
                <c:pt idx="1050">
                  <c:v>25978.234155103026</c:v>
                </c:pt>
                <c:pt idx="1051">
                  <c:v>26094.320465738383</c:v>
                </c:pt>
                <c:pt idx="1052">
                  <c:v>26055.420465297786</c:v>
                </c:pt>
                <c:pt idx="1053">
                  <c:v>26309.987852792954</c:v>
                </c:pt>
                <c:pt idx="1054">
                  <c:v>26093.955154997951</c:v>
                </c:pt>
                <c:pt idx="1055">
                  <c:v>26443.972967943584</c:v>
                </c:pt>
                <c:pt idx="1056">
                  <c:v>26663.499291497508</c:v>
                </c:pt>
                <c:pt idx="1057">
                  <c:v>26782.984998896012</c:v>
                </c:pt>
                <c:pt idx="1058">
                  <c:v>26850.584940259585</c:v>
                </c:pt>
                <c:pt idx="1059">
                  <c:v>26812.039541759586</c:v>
                </c:pt>
                <c:pt idx="1060">
                  <c:v>26726.592169813914</c:v>
                </c:pt>
                <c:pt idx="1061">
                  <c:v>26941.046352734615</c:v>
                </c:pt>
                <c:pt idx="1062">
                  <c:v>26873.346521777465</c:v>
                </c:pt>
                <c:pt idx="1063">
                  <c:v>26538.49820060483</c:v>
                </c:pt>
                <c:pt idx="1064">
                  <c:v>26718.908291317122</c:v>
                </c:pt>
                <c:pt idx="1065">
                  <c:v>27032.877711146517</c:v>
                </c:pt>
                <c:pt idx="1066">
                  <c:v>27456.41519583714</c:v>
                </c:pt>
                <c:pt idx="1067">
                  <c:v>27639.909796247666</c:v>
                </c:pt>
                <c:pt idx="1068">
                  <c:v>27757.500044777669</c:v>
                </c:pt>
                <c:pt idx="1069">
                  <c:v>27865.04549551267</c:v>
                </c:pt>
                <c:pt idx="1070">
                  <c:v>27828.508093262673</c:v>
                </c:pt>
                <c:pt idx="1071">
                  <c:v>27583.51243973766</c:v>
                </c:pt>
                <c:pt idx="1072">
                  <c:v>27729.604989068277</c:v>
                </c:pt>
                <c:pt idx="1073">
                  <c:v>27505.758617408224</c:v>
                </c:pt>
                <c:pt idx="1074">
                  <c:v>27795.495627001426</c:v>
                </c:pt>
                <c:pt idx="1075">
                  <c:v>28193.061995806431</c:v>
                </c:pt>
                <c:pt idx="1076">
                  <c:v>28435.07810082474</c:v>
                </c:pt>
                <c:pt idx="1077">
                  <c:v>28376.298017545036</c:v>
                </c:pt>
                <c:pt idx="1078">
                  <c:v>28472.957396253722</c:v>
                </c:pt>
                <c:pt idx="1079">
                  <c:v>28708.605101268862</c:v>
                </c:pt>
                <c:pt idx="1080">
                  <c:v>28938.637300001181</c:v>
                </c:pt>
                <c:pt idx="1081">
                  <c:v>29019.500216280881</c:v>
                </c:pt>
                <c:pt idx="1082">
                  <c:v>29176.713714030881</c:v>
                </c:pt>
                <c:pt idx="1083">
                  <c:v>29313.476669175878</c:v>
                </c:pt>
                <c:pt idx="1084">
                  <c:v>29416.429651133778</c:v>
                </c:pt>
                <c:pt idx="1085">
                  <c:v>29526.716653383781</c:v>
                </c:pt>
                <c:pt idx="1086">
                  <c:v>29677.86220191378</c:v>
                </c:pt>
                <c:pt idx="1087">
                  <c:v>29806.862401913779</c:v>
                </c:pt>
                <c:pt idx="1088">
                  <c:v>29658.81730341378</c:v>
                </c:pt>
                <c:pt idx="1089">
                  <c:v>29999.753712967678</c:v>
                </c:pt>
                <c:pt idx="1090">
                  <c:v>30158.782179527076</c:v>
                </c:pt>
                <c:pt idx="1091">
                  <c:v>30197.161233937077</c:v>
                </c:pt>
                <c:pt idx="1092">
                  <c:v>30442.920018049856</c:v>
                </c:pt>
                <c:pt idx="1093">
                  <c:v>30527.512917314856</c:v>
                </c:pt>
                <c:pt idx="1094">
                  <c:v>30184.038808594556</c:v>
                </c:pt>
                <c:pt idx="1095">
                  <c:v>30188.492151755352</c:v>
                </c:pt>
                <c:pt idx="1096">
                  <c:v>30407.751272463618</c:v>
                </c:pt>
                <c:pt idx="1097">
                  <c:v>30925.67844890762</c:v>
                </c:pt>
                <c:pt idx="1098">
                  <c:v>31049.942951907618</c:v>
                </c:pt>
                <c:pt idx="1099">
                  <c:v>31224.351501172619</c:v>
                </c:pt>
                <c:pt idx="1100">
                  <c:v>31354.786383130522</c:v>
                </c:pt>
                <c:pt idx="1101">
                  <c:v>31132.408379455519</c:v>
                </c:pt>
                <c:pt idx="1102">
                  <c:v>31381.93044918797</c:v>
                </c:pt>
                <c:pt idx="1103">
                  <c:v>31424.285464831402</c:v>
                </c:pt>
                <c:pt idx="1104">
                  <c:v>31621.518839953129</c:v>
                </c:pt>
                <c:pt idx="1105">
                  <c:v>31248.326873347061</c:v>
                </c:pt>
                <c:pt idx="1106">
                  <c:v>31802.700752289318</c:v>
                </c:pt>
                <c:pt idx="1107">
                  <c:v>31908.501835701587</c:v>
                </c:pt>
                <c:pt idx="1108">
                  <c:v>32201.241484279832</c:v>
                </c:pt>
                <c:pt idx="1109">
                  <c:v>32331.537382779832</c:v>
                </c:pt>
                <c:pt idx="1110">
                  <c:v>32480.756988029829</c:v>
                </c:pt>
                <c:pt idx="1111">
                  <c:v>32651.04479027983</c:v>
                </c:pt>
                <c:pt idx="1112">
                  <c:v>32720.402599601628</c:v>
                </c:pt>
                <c:pt idx="1113">
                  <c:v>32928.441198559529</c:v>
                </c:pt>
                <c:pt idx="1114">
                  <c:v>32943.423416161029</c:v>
                </c:pt>
                <c:pt idx="1115">
                  <c:v>33157.967617795512</c:v>
                </c:pt>
                <c:pt idx="1116">
                  <c:v>33292.173119295512</c:v>
                </c:pt>
                <c:pt idx="1117">
                  <c:v>33473.349824440505</c:v>
                </c:pt>
                <c:pt idx="1118">
                  <c:v>33459.277222235505</c:v>
                </c:pt>
                <c:pt idx="1119">
                  <c:v>33696.539443705333</c:v>
                </c:pt>
                <c:pt idx="1120">
                  <c:v>33842.105698850326</c:v>
                </c:pt>
                <c:pt idx="1121">
                  <c:v>33464.679799585327</c:v>
                </c:pt>
                <c:pt idx="1122">
                  <c:v>33619.931859988115</c:v>
                </c:pt>
                <c:pt idx="1123">
                  <c:v>33956.426506467556</c:v>
                </c:pt>
                <c:pt idx="1124">
                  <c:v>34317.865174933118</c:v>
                </c:pt>
                <c:pt idx="1125">
                  <c:v>34415.52032640313</c:v>
                </c:pt>
                <c:pt idx="1126">
                  <c:v>34602.291581548125</c:v>
                </c:pt>
                <c:pt idx="1127">
                  <c:v>34551.357832283131</c:v>
                </c:pt>
                <c:pt idx="1128">
                  <c:v>34832.125179314418</c:v>
                </c:pt>
                <c:pt idx="1129">
                  <c:v>34698.889377109415</c:v>
                </c:pt>
                <c:pt idx="1130">
                  <c:v>34669.762492845999</c:v>
                </c:pt>
                <c:pt idx="1131">
                  <c:v>34165.513543663794</c:v>
                </c:pt>
                <c:pt idx="1132">
                  <c:v>34007.745159902406</c:v>
                </c:pt>
                <c:pt idx="1133">
                  <c:v>34843.388669447268</c:v>
                </c:pt>
                <c:pt idx="1134">
                  <c:v>35358.209458623292</c:v>
                </c:pt>
                <c:pt idx="1135">
                  <c:v>35570.714359504498</c:v>
                </c:pt>
                <c:pt idx="1136">
                  <c:v>35706.43105862329</c:v>
                </c:pt>
                <c:pt idx="1137">
                  <c:v>35799.796262298289</c:v>
                </c:pt>
                <c:pt idx="1138">
                  <c:v>35999.918261256193</c:v>
                </c:pt>
                <c:pt idx="1139">
                  <c:v>36131.460559051193</c:v>
                </c:pt>
                <c:pt idx="1140">
                  <c:v>35575.710459051188</c:v>
                </c:pt>
                <c:pt idx="1141">
                  <c:v>36213.767408063606</c:v>
                </c:pt>
                <c:pt idx="1142">
                  <c:v>36539.481174512563</c:v>
                </c:pt>
                <c:pt idx="1143">
                  <c:v>36387.869607953166</c:v>
                </c:pt>
                <c:pt idx="1144">
                  <c:v>36390.023571251033</c:v>
                </c:pt>
                <c:pt idx="1145">
                  <c:v>36233.760114746699</c:v>
                </c:pt>
                <c:pt idx="1146">
                  <c:v>36647.849429189402</c:v>
                </c:pt>
                <c:pt idx="1147">
                  <c:v>36208.637411470256</c:v>
                </c:pt>
                <c:pt idx="1148">
                  <c:v>36883.225795479979</c:v>
                </c:pt>
                <c:pt idx="1149">
                  <c:v>37226.449289168362</c:v>
                </c:pt>
                <c:pt idx="1150">
                  <c:v>37425.888188433353</c:v>
                </c:pt>
                <c:pt idx="1151">
                  <c:v>37522.39949210835</c:v>
                </c:pt>
                <c:pt idx="1152">
                  <c:v>37357.387492989554</c:v>
                </c:pt>
                <c:pt idx="1153">
                  <c:v>37300.025892851423</c:v>
                </c:pt>
                <c:pt idx="1154">
                  <c:v>37850.434452754409</c:v>
                </c:pt>
                <c:pt idx="1155">
                  <c:v>37531.211712117991</c:v>
                </c:pt>
                <c:pt idx="1156">
                  <c:v>37693.57903950951</c:v>
                </c:pt>
                <c:pt idx="1157">
                  <c:v>38152.10059934434</c:v>
                </c:pt>
                <c:pt idx="1158">
                  <c:v>38084.745637718661</c:v>
                </c:pt>
                <c:pt idx="1159">
                  <c:v>38471.535217320248</c:v>
                </c:pt>
                <c:pt idx="1160">
                  <c:v>38530.237407998444</c:v>
                </c:pt>
                <c:pt idx="1161">
                  <c:v>38759.485338534578</c:v>
                </c:pt>
                <c:pt idx="1162">
                  <c:v>38993.165920933068</c:v>
                </c:pt>
                <c:pt idx="1163">
                  <c:v>39100.436754373673</c:v>
                </c:pt>
                <c:pt idx="1164">
                  <c:v>39074.428658123667</c:v>
                </c:pt>
                <c:pt idx="1165">
                  <c:v>39068.707284370481</c:v>
                </c:pt>
                <c:pt idx="1166">
                  <c:v>39208.153617082629</c:v>
                </c:pt>
                <c:pt idx="1167">
                  <c:v>39406.108172353335</c:v>
                </c:pt>
                <c:pt idx="1168">
                  <c:v>39435.544409942697</c:v>
                </c:pt>
                <c:pt idx="1169">
                  <c:v>39300.018440657979</c:v>
                </c:pt>
                <c:pt idx="1170">
                  <c:v>39406.380847724497</c:v>
                </c:pt>
                <c:pt idx="1171">
                  <c:v>39997.657889619186</c:v>
                </c:pt>
                <c:pt idx="1172">
                  <c:v>39701.95763073799</c:v>
                </c:pt>
                <c:pt idx="1173">
                  <c:v>40049.229806753719</c:v>
                </c:pt>
                <c:pt idx="1174">
                  <c:v>39917.366659513347</c:v>
                </c:pt>
                <c:pt idx="1175">
                  <c:v>40159.655398860632</c:v>
                </c:pt>
                <c:pt idx="1176">
                  <c:v>39111.315421001826</c:v>
                </c:pt>
                <c:pt idx="1177">
                  <c:v>39290.916372478008</c:v>
                </c:pt>
                <c:pt idx="1178">
                  <c:v>38662.185899067088</c:v>
                </c:pt>
                <c:pt idx="1179">
                  <c:v>39097.204970210878</c:v>
                </c:pt>
                <c:pt idx="1180">
                  <c:v>38999.232838523531</c:v>
                </c:pt>
                <c:pt idx="1181">
                  <c:v>38766.450046648548</c:v>
                </c:pt>
                <c:pt idx="1182">
                  <c:v>39001.920068721214</c:v>
                </c:pt>
                <c:pt idx="1183">
                  <c:v>39660.431332147957</c:v>
                </c:pt>
                <c:pt idx="1184">
                  <c:v>39903.386972346969</c:v>
                </c:pt>
                <c:pt idx="1185">
                  <c:v>40386.827416382512</c:v>
                </c:pt>
                <c:pt idx="1186">
                  <c:v>40520.117564230939</c:v>
                </c:pt>
                <c:pt idx="1187">
                  <c:v>40826.396965025844</c:v>
                </c:pt>
                <c:pt idx="1188">
                  <c:v>40194.368176109769</c:v>
                </c:pt>
                <c:pt idx="1189">
                  <c:v>40927.066832580938</c:v>
                </c:pt>
                <c:pt idx="1190">
                  <c:v>41062.667935676407</c:v>
                </c:pt>
                <c:pt idx="1191">
                  <c:v>41181.676922336228</c:v>
                </c:pt>
                <c:pt idx="1192">
                  <c:v>40520.719778264938</c:v>
                </c:pt>
                <c:pt idx="1193">
                  <c:v>40386.925109160511</c:v>
                </c:pt>
                <c:pt idx="1194">
                  <c:v>40995.918696042252</c:v>
                </c:pt>
                <c:pt idx="1195">
                  <c:v>40891.782863785011</c:v>
                </c:pt>
                <c:pt idx="1196">
                  <c:v>39760.1741791237</c:v>
                </c:pt>
                <c:pt idx="1197">
                  <c:v>39367.903014507945</c:v>
                </c:pt>
                <c:pt idx="1198">
                  <c:v>39651.139061482841</c:v>
                </c:pt>
                <c:pt idx="1199">
                  <c:v>39987.17548234218</c:v>
                </c:pt>
                <c:pt idx="1200">
                  <c:v>39432.535543623875</c:v>
                </c:pt>
                <c:pt idx="1201">
                  <c:v>39312.781470326212</c:v>
                </c:pt>
                <c:pt idx="1202">
                  <c:v>39860.461756924211</c:v>
                </c:pt>
                <c:pt idx="1203">
                  <c:v>40188.1983120761</c:v>
                </c:pt>
                <c:pt idx="1204">
                  <c:v>40748.257382870863</c:v>
                </c:pt>
                <c:pt idx="1205">
                  <c:v>41026.149348922074</c:v>
                </c:pt>
                <c:pt idx="1206">
                  <c:v>41245.063074750069</c:v>
                </c:pt>
                <c:pt idx="1207">
                  <c:v>41186.631262841067</c:v>
                </c:pt>
                <c:pt idx="1208">
                  <c:v>41626.028486927033</c:v>
                </c:pt>
                <c:pt idx="1209">
                  <c:v>41469.660024382887</c:v>
                </c:pt>
                <c:pt idx="1210">
                  <c:v>41865.269223838863</c:v>
                </c:pt>
                <c:pt idx="1211">
                  <c:v>42077.560349551364</c:v>
                </c:pt>
                <c:pt idx="1212">
                  <c:v>41919.578336177845</c:v>
                </c:pt>
                <c:pt idx="1213">
                  <c:v>41940.552324999066</c:v>
                </c:pt>
                <c:pt idx="1214">
                  <c:v>41921.430789881691</c:v>
                </c:pt>
                <c:pt idx="1215">
                  <c:v>42063.524860660633</c:v>
                </c:pt>
                <c:pt idx="1216">
                  <c:v>42613.766290352767</c:v>
                </c:pt>
                <c:pt idx="1217">
                  <c:v>42738.275143575142</c:v>
                </c:pt>
                <c:pt idx="1218">
                  <c:v>42837.808464008587</c:v>
                </c:pt>
                <c:pt idx="1219">
                  <c:v>42600.796339949433</c:v>
                </c:pt>
                <c:pt idx="1220">
                  <c:v>42356.536507815021</c:v>
                </c:pt>
                <c:pt idx="1221">
                  <c:v>43083.968268689772</c:v>
                </c:pt>
                <c:pt idx="1222">
                  <c:v>43474.871254825121</c:v>
                </c:pt>
                <c:pt idx="1223">
                  <c:v>43645.293845503322</c:v>
                </c:pt>
                <c:pt idx="1224">
                  <c:v>43868.179696973319</c:v>
                </c:pt>
                <c:pt idx="1225">
                  <c:v>44162.020504323322</c:v>
                </c:pt>
                <c:pt idx="1226">
                  <c:v>44491.686496973321</c:v>
                </c:pt>
                <c:pt idx="1227">
                  <c:v>44866.913886683324</c:v>
                </c:pt>
                <c:pt idx="1228">
                  <c:v>44996.12457276752</c:v>
                </c:pt>
                <c:pt idx="1229">
                  <c:v>45059.453286683318</c:v>
                </c:pt>
                <c:pt idx="1230">
                  <c:v>45551.247123515503</c:v>
                </c:pt>
                <c:pt idx="1231">
                  <c:v>44840.04006201656</c:v>
                </c:pt>
                <c:pt idx="1232">
                  <c:v>45045.738488753312</c:v>
                </c:pt>
                <c:pt idx="1233">
                  <c:v>45757.519550325444</c:v>
                </c:pt>
                <c:pt idx="1234">
                  <c:v>46062.187840386512</c:v>
                </c:pt>
                <c:pt idx="1235">
                  <c:v>46063.287184933492</c:v>
                </c:pt>
                <c:pt idx="1236">
                  <c:v>45902.010429955808</c:v>
                </c:pt>
                <c:pt idx="1237">
                  <c:v>46257.786772474072</c:v>
                </c:pt>
                <c:pt idx="1238">
                  <c:v>46169.966795856351</c:v>
                </c:pt>
                <c:pt idx="1239">
                  <c:v>45547.923744973428</c:v>
                </c:pt>
                <c:pt idx="1240">
                  <c:v>47239.041426576936</c:v>
                </c:pt>
                <c:pt idx="1241">
                  <c:v>47908.284414248817</c:v>
                </c:pt>
                <c:pt idx="1242">
                  <c:v>48225.556314248817</c:v>
                </c:pt>
                <c:pt idx="1243">
                  <c:v>48175.175832011213</c:v>
                </c:pt>
                <c:pt idx="1244">
                  <c:v>48808.918054757538</c:v>
                </c:pt>
                <c:pt idx="1245">
                  <c:v>48839.727953554531</c:v>
                </c:pt>
                <c:pt idx="1246">
                  <c:v>49253.670639384836</c:v>
                </c:pt>
                <c:pt idx="1247">
                  <c:v>49116.084274363398</c:v>
                </c:pt>
                <c:pt idx="1248">
                  <c:v>50098.22440052704</c:v>
                </c:pt>
                <c:pt idx="1249">
                  <c:v>50398.722310817036</c:v>
                </c:pt>
                <c:pt idx="1250">
                  <c:v>50675.797715317036</c:v>
                </c:pt>
                <c:pt idx="1251">
                  <c:v>51053.604722667042</c:v>
                </c:pt>
                <c:pt idx="1252">
                  <c:v>51469.558724167044</c:v>
                </c:pt>
                <c:pt idx="1253">
                  <c:v>51639.188318287044</c:v>
                </c:pt>
                <c:pt idx="1254">
                  <c:v>52087.201817084046</c:v>
                </c:pt>
                <c:pt idx="1255">
                  <c:v>52368.338611084037</c:v>
                </c:pt>
                <c:pt idx="1256">
                  <c:v>52850.845018434033</c:v>
                </c:pt>
                <c:pt idx="1257">
                  <c:v>53046.813667552837</c:v>
                </c:pt>
                <c:pt idx="1258">
                  <c:v>53262.717370492835</c:v>
                </c:pt>
                <c:pt idx="1259">
                  <c:v>52955.161156556489</c:v>
                </c:pt>
                <c:pt idx="1260">
                  <c:v>53578.484939978975</c:v>
                </c:pt>
                <c:pt idx="1261">
                  <c:v>53763.804892398926</c:v>
                </c:pt>
                <c:pt idx="1262">
                  <c:v>53501.152549001345</c:v>
                </c:pt>
                <c:pt idx="1263">
                  <c:v>54134.798284148521</c:v>
                </c:pt>
                <c:pt idx="1264">
                  <c:v>55096.494774202562</c:v>
                </c:pt>
                <c:pt idx="1265">
                  <c:v>55376.113777202554</c:v>
                </c:pt>
                <c:pt idx="1266">
                  <c:v>55582.972572792554</c:v>
                </c:pt>
                <c:pt idx="1267">
                  <c:v>55778.114281573551</c:v>
                </c:pt>
                <c:pt idx="1268">
                  <c:v>56366.940572711203</c:v>
                </c:pt>
                <c:pt idx="1269">
                  <c:v>56812.752483001197</c:v>
                </c:pt>
                <c:pt idx="1270">
                  <c:v>57018.183580061195</c:v>
                </c:pt>
                <c:pt idx="1271">
                  <c:v>57213.339031823598</c:v>
                </c:pt>
                <c:pt idx="1272">
                  <c:v>57632.2514234341</c:v>
                </c:pt>
                <c:pt idx="1273">
                  <c:v>57701.134086463062</c:v>
                </c:pt>
                <c:pt idx="1274">
                  <c:v>58064.034003539535</c:v>
                </c:pt>
                <c:pt idx="1275">
                  <c:v>58661.500757911585</c:v>
                </c:pt>
                <c:pt idx="1276">
                  <c:v>59077.755891030385</c:v>
                </c:pt>
                <c:pt idx="1277">
                  <c:v>59452.575698530374</c:v>
                </c:pt>
                <c:pt idx="1278">
                  <c:v>59921.440704530374</c:v>
                </c:pt>
                <c:pt idx="1279">
                  <c:v>59618.357756292775</c:v>
                </c:pt>
                <c:pt idx="1280">
                  <c:v>59622.207720304614</c:v>
                </c:pt>
                <c:pt idx="1281">
                  <c:v>60248.945156557049</c:v>
                </c:pt>
                <c:pt idx="1282">
                  <c:v>61003.179742584471</c:v>
                </c:pt>
                <c:pt idx="1283">
                  <c:v>61114.005736704472</c:v>
                </c:pt>
                <c:pt idx="1284">
                  <c:v>61762.152260772156</c:v>
                </c:pt>
                <c:pt idx="1285">
                  <c:v>62176.961563712153</c:v>
                </c:pt>
                <c:pt idx="1286">
                  <c:v>62492.803630593357</c:v>
                </c:pt>
                <c:pt idx="1287">
                  <c:v>62888.611524713357</c:v>
                </c:pt>
                <c:pt idx="1288">
                  <c:v>63177.035817363358</c:v>
                </c:pt>
                <c:pt idx="1289">
                  <c:v>63589.958412863351</c:v>
                </c:pt>
                <c:pt idx="1290">
                  <c:v>63894.124590363353</c:v>
                </c:pt>
                <c:pt idx="1291">
                  <c:v>64419.462477133355</c:v>
                </c:pt>
                <c:pt idx="1292">
                  <c:v>64718.282364420549</c:v>
                </c:pt>
                <c:pt idx="1293">
                  <c:v>65057.915158420547</c:v>
                </c:pt>
                <c:pt idx="1294">
                  <c:v>65535.469336370545</c:v>
                </c:pt>
                <c:pt idx="1295">
                  <c:v>65936.699714320552</c:v>
                </c:pt>
                <c:pt idx="1296">
                  <c:v>66126.184577355161</c:v>
                </c:pt>
                <c:pt idx="1297">
                  <c:v>66507.178297761158</c:v>
                </c:pt>
                <c:pt idx="1298">
                  <c:v>66889.612618167157</c:v>
                </c:pt>
                <c:pt idx="1299">
                  <c:v>67143.482538573153</c:v>
                </c:pt>
                <c:pt idx="1300">
                  <c:v>67823.202868586261</c:v>
                </c:pt>
                <c:pt idx="1301">
                  <c:v>68115.591739314055</c:v>
                </c:pt>
                <c:pt idx="1302">
                  <c:v>68628.969958814065</c:v>
                </c:pt>
                <c:pt idx="1303">
                  <c:v>68873.669264694065</c:v>
                </c:pt>
                <c:pt idx="1304">
                  <c:v>67067.446845584054</c:v>
                </c:pt>
                <c:pt idx="1305">
                  <c:v>64460.096718009096</c:v>
                </c:pt>
                <c:pt idx="1306">
                  <c:v>66845.559353176257</c:v>
                </c:pt>
                <c:pt idx="1307">
                  <c:v>67319.399540888742</c:v>
                </c:pt>
                <c:pt idx="1308">
                  <c:v>66364.755739746484</c:v>
                </c:pt>
                <c:pt idx="1309">
                  <c:v>68436.599837009009</c:v>
                </c:pt>
                <c:pt idx="1310">
                  <c:v>67738.690507029984</c:v>
                </c:pt>
                <c:pt idx="1311">
                  <c:v>64672.889379857428</c:v>
                </c:pt>
                <c:pt idx="1312">
                  <c:v>65741.697617824029</c:v>
                </c:pt>
                <c:pt idx="1313">
                  <c:v>65127.999450156523</c:v>
                </c:pt>
                <c:pt idx="1314">
                  <c:v>66269.655631846545</c:v>
                </c:pt>
                <c:pt idx="1315">
                  <c:v>66645.811181630866</c:v>
                </c:pt>
                <c:pt idx="1316">
                  <c:v>66729.597576106069</c:v>
                </c:pt>
                <c:pt idx="1317">
                  <c:v>66715.361705717587</c:v>
                </c:pt>
                <c:pt idx="1318">
                  <c:v>68171.173153154086</c:v>
                </c:pt>
                <c:pt idx="1319">
                  <c:v>68017.756648149167</c:v>
                </c:pt>
                <c:pt idx="1320">
                  <c:v>68314.232878617069</c:v>
                </c:pt>
                <c:pt idx="1321">
                  <c:v>68745.511381683813</c:v>
                </c:pt>
                <c:pt idx="1322">
                  <c:v>69820.804154074227</c:v>
                </c:pt>
                <c:pt idx="1323">
                  <c:v>69830.374731407181</c:v>
                </c:pt>
                <c:pt idx="1324">
                  <c:v>69560.023423362174</c:v>
                </c:pt>
                <c:pt idx="1325">
                  <c:v>69039.401098625152</c:v>
                </c:pt>
                <c:pt idx="1326">
                  <c:v>69999.854046477252</c:v>
                </c:pt>
                <c:pt idx="1327">
                  <c:v>71016.482863052661</c:v>
                </c:pt>
                <c:pt idx="1328">
                  <c:v>71281.004634088647</c:v>
                </c:pt>
                <c:pt idx="1329">
                  <c:v>71875.610840847105</c:v>
                </c:pt>
                <c:pt idx="1330">
                  <c:v>72597.678181801515</c:v>
                </c:pt>
                <c:pt idx="1331">
                  <c:v>72841.996283140761</c:v>
                </c:pt>
                <c:pt idx="1332">
                  <c:v>73547.129657369223</c:v>
                </c:pt>
                <c:pt idx="1333">
                  <c:v>74206.833851525822</c:v>
                </c:pt>
                <c:pt idx="1334">
                  <c:v>74779.51837193183</c:v>
                </c:pt>
                <c:pt idx="1335">
                  <c:v>74662.775668991817</c:v>
                </c:pt>
                <c:pt idx="1336">
                  <c:v>75484.294644590467</c:v>
                </c:pt>
                <c:pt idx="1337">
                  <c:v>75941.111652090462</c:v>
                </c:pt>
                <c:pt idx="1338">
                  <c:v>76123.598837090467</c:v>
                </c:pt>
                <c:pt idx="1339">
                  <c:v>75944.326345686815</c:v>
                </c:pt>
                <c:pt idx="1340">
                  <c:v>73894.197188993028</c:v>
                </c:pt>
                <c:pt idx="1341">
                  <c:v>74088.950852998649</c:v>
                </c:pt>
                <c:pt idx="1342">
                  <c:v>72042.6362012912</c:v>
                </c:pt>
                <c:pt idx="1343">
                  <c:v>73416.448618963972</c:v>
                </c:pt>
                <c:pt idx="1344">
                  <c:v>74690.125071510251</c:v>
                </c:pt>
                <c:pt idx="1345">
                  <c:v>74037.449415361305</c:v>
                </c:pt>
                <c:pt idx="1346">
                  <c:v>72054.936253856955</c:v>
                </c:pt>
                <c:pt idx="1347">
                  <c:v>74587.962487357509</c:v>
                </c:pt>
                <c:pt idx="1348">
                  <c:v>72303.850852751493</c:v>
                </c:pt>
                <c:pt idx="1349">
                  <c:v>71738.057527354424</c:v>
                </c:pt>
                <c:pt idx="1350">
                  <c:v>67826.639118681022</c:v>
                </c:pt>
                <c:pt idx="1351">
                  <c:v>69245.452045441649</c:v>
                </c:pt>
                <c:pt idx="1352">
                  <c:v>70189.189113184024</c:v>
                </c:pt>
                <c:pt idx="1353">
                  <c:v>71529.952568897352</c:v>
                </c:pt>
                <c:pt idx="1354">
                  <c:v>73064.067618863672</c:v>
                </c:pt>
                <c:pt idx="1355">
                  <c:v>72995.496611935028</c:v>
                </c:pt>
                <c:pt idx="1356">
                  <c:v>73914.704768037394</c:v>
                </c:pt>
                <c:pt idx="1357">
                  <c:v>74084.229386921186</c:v>
                </c:pt>
                <c:pt idx="1358">
                  <c:v>75553.706936370843</c:v>
                </c:pt>
                <c:pt idx="1359">
                  <c:v>76057.725549888215</c:v>
                </c:pt>
                <c:pt idx="1360">
                  <c:v>76484.356782148097</c:v>
                </c:pt>
                <c:pt idx="1361">
                  <c:v>75478.327351753134</c:v>
                </c:pt>
                <c:pt idx="1362">
                  <c:v>76969.328401051083</c:v>
                </c:pt>
                <c:pt idx="1363">
                  <c:v>76755.649846720902</c:v>
                </c:pt>
                <c:pt idx="1364">
                  <c:v>77572.351501208177</c:v>
                </c:pt>
                <c:pt idx="1365">
                  <c:v>79006.390878617603</c:v>
                </c:pt>
                <c:pt idx="1366">
                  <c:v>79662.558844309358</c:v>
                </c:pt>
                <c:pt idx="1367">
                  <c:v>80018.60988747167</c:v>
                </c:pt>
                <c:pt idx="1368">
                  <c:v>80872.77352387592</c:v>
                </c:pt>
                <c:pt idx="1369">
                  <c:v>81226.585229755903</c:v>
                </c:pt>
                <c:pt idx="1370">
                  <c:v>80480.131628255913</c:v>
                </c:pt>
                <c:pt idx="1371">
                  <c:v>80315.136419258342</c:v>
                </c:pt>
                <c:pt idx="1372">
                  <c:v>79945.162481050837</c:v>
                </c:pt>
                <c:pt idx="1373">
                  <c:v>78638.508398247141</c:v>
                </c:pt>
                <c:pt idx="1374">
                  <c:v>81226.332634604216</c:v>
                </c:pt>
                <c:pt idx="1375">
                  <c:v>81823.484954922038</c:v>
                </c:pt>
                <c:pt idx="1376">
                  <c:v>83084.031558766874</c:v>
                </c:pt>
                <c:pt idx="1377">
                  <c:v>83323.531558766874</c:v>
                </c:pt>
                <c:pt idx="1378">
                  <c:v>84027.683642766875</c:v>
                </c:pt>
                <c:pt idx="1379">
                  <c:v>84294.145705801478</c:v>
                </c:pt>
                <c:pt idx="1380">
                  <c:v>84038.604996981478</c:v>
                </c:pt>
                <c:pt idx="1381">
                  <c:v>85147.89998710205</c:v>
                </c:pt>
                <c:pt idx="1382">
                  <c:v>83721.41200210205</c:v>
                </c:pt>
                <c:pt idx="1383">
                  <c:v>83754.552841753146</c:v>
                </c:pt>
                <c:pt idx="1384">
                  <c:v>83419.142416854054</c:v>
                </c:pt>
                <c:pt idx="1385">
                  <c:v>82795.761713046886</c:v>
                </c:pt>
                <c:pt idx="1386">
                  <c:v>84449.343769792118</c:v>
                </c:pt>
                <c:pt idx="1387">
                  <c:v>85797.653415808411</c:v>
                </c:pt>
                <c:pt idx="1388">
                  <c:v>86747.965686644471</c:v>
                </c:pt>
                <c:pt idx="1389">
                  <c:v>86609.541529917318</c:v>
                </c:pt>
                <c:pt idx="1390">
                  <c:v>86383.138485273666</c:v>
                </c:pt>
                <c:pt idx="1391">
                  <c:v>86455.743614933337</c:v>
                </c:pt>
                <c:pt idx="1392">
                  <c:v>87106.686985180146</c:v>
                </c:pt>
                <c:pt idx="1393">
                  <c:v>87745.940787022992</c:v>
                </c:pt>
                <c:pt idx="1394">
                  <c:v>88814.160190168273</c:v>
                </c:pt>
                <c:pt idx="1395">
                  <c:v>89364.013998988288</c:v>
                </c:pt>
                <c:pt idx="1396">
                  <c:v>89781.72142148827</c:v>
                </c:pt>
                <c:pt idx="1397">
                  <c:v>90213.632824488275</c:v>
                </c:pt>
                <c:pt idx="1398">
                  <c:v>90504.460537718274</c:v>
                </c:pt>
                <c:pt idx="1399">
                  <c:v>91211.971521492174</c:v>
                </c:pt>
                <c:pt idx="1400">
                  <c:v>91584.506618552172</c:v>
                </c:pt>
                <c:pt idx="1401">
                  <c:v>92145.314011052164</c:v>
                </c:pt>
                <c:pt idx="1402">
                  <c:v>92492.275221342163</c:v>
                </c:pt>
                <c:pt idx="1403">
                  <c:v>92988.243137512181</c:v>
                </c:pt>
                <c:pt idx="1404">
                  <c:v>93381.036915012184</c:v>
                </c:pt>
                <c:pt idx="1405">
                  <c:v>93903.998166774574</c:v>
                </c:pt>
                <c:pt idx="1406">
                  <c:v>94429.296053544575</c:v>
                </c:pt>
                <c:pt idx="1407">
                  <c:v>94289.716471544583</c:v>
                </c:pt>
                <c:pt idx="1408">
                  <c:v>93283.164398143505</c:v>
                </c:pt>
                <c:pt idx="1409">
                  <c:v>95633.647651974097</c:v>
                </c:pt>
                <c:pt idx="1410">
                  <c:v>96000.480469614093</c:v>
                </c:pt>
                <c:pt idx="1411">
                  <c:v>95671.253478434097</c:v>
                </c:pt>
                <c:pt idx="1412">
                  <c:v>88610.433670678656</c:v>
                </c:pt>
                <c:pt idx="1413">
                  <c:v>88885.961396125218</c:v>
                </c:pt>
                <c:pt idx="1414">
                  <c:v>83295.969308361542</c:v>
                </c:pt>
                <c:pt idx="1415">
                  <c:v>75197.155845857924</c:v>
                </c:pt>
                <c:pt idx="1416">
                  <c:v>80121.15484585792</c:v>
                </c:pt>
                <c:pt idx="1417">
                  <c:v>79076.090377306042</c:v>
                </c:pt>
                <c:pt idx="1418">
                  <c:v>85078.318261597014</c:v>
                </c:pt>
                <c:pt idx="1419">
                  <c:v>86776.499425265589</c:v>
                </c:pt>
                <c:pt idx="1420">
                  <c:v>86060.939675454225</c:v>
                </c:pt>
                <c:pt idx="1421">
                  <c:v>86039.205840517214</c:v>
                </c:pt>
                <c:pt idx="1422">
                  <c:v>87983.458978031063</c:v>
                </c:pt>
                <c:pt idx="1423">
                  <c:v>86778.642942207487</c:v>
                </c:pt>
                <c:pt idx="1424">
                  <c:v>88628.663184153847</c:v>
                </c:pt>
                <c:pt idx="1425">
                  <c:v>90437.921489072818</c:v>
                </c:pt>
                <c:pt idx="1426">
                  <c:v>93500.957465340151</c:v>
                </c:pt>
                <c:pt idx="1427">
                  <c:v>90631.137237372634</c:v>
                </c:pt>
                <c:pt idx="1428">
                  <c:v>91576.158328230391</c:v>
                </c:pt>
                <c:pt idx="1429">
                  <c:v>89936.491374338628</c:v>
                </c:pt>
                <c:pt idx="1430">
                  <c:v>92417.834730156348</c:v>
                </c:pt>
                <c:pt idx="1431">
                  <c:v>93589.198393820639</c:v>
                </c:pt>
                <c:pt idx="1432">
                  <c:v>94555.449245916709</c:v>
                </c:pt>
                <c:pt idx="1433">
                  <c:v>94568.937347835381</c:v>
                </c:pt>
                <c:pt idx="1434">
                  <c:v>95867.210657923177</c:v>
                </c:pt>
                <c:pt idx="1435">
                  <c:v>97722.140869709488</c:v>
                </c:pt>
                <c:pt idx="1436">
                  <c:v>98584.690751789298</c:v>
                </c:pt>
                <c:pt idx="1437">
                  <c:v>99386.740416062152</c:v>
                </c:pt>
                <c:pt idx="1438">
                  <c:v>99704.27123223216</c:v>
                </c:pt>
                <c:pt idx="1439">
                  <c:v>98616.127813122148</c:v>
                </c:pt>
                <c:pt idx="1440">
                  <c:v>97229.047824404712</c:v>
                </c:pt>
                <c:pt idx="1441">
                  <c:v>96735.553046793662</c:v>
                </c:pt>
                <c:pt idx="1442">
                  <c:v>96503.720458943542</c:v>
                </c:pt>
                <c:pt idx="1443">
                  <c:v>97662.311005031006</c:v>
                </c:pt>
                <c:pt idx="1444">
                  <c:v>100448.89627729163</c:v>
                </c:pt>
                <c:pt idx="1445">
                  <c:v>100943.6653777952</c:v>
                </c:pt>
                <c:pt idx="1446">
                  <c:v>101057.29237480792</c:v>
                </c:pt>
                <c:pt idx="1447">
                  <c:v>97590.868010169157</c:v>
                </c:pt>
                <c:pt idx="1448">
                  <c:v>102432.4508850947</c:v>
                </c:pt>
                <c:pt idx="1449">
                  <c:v>103123.39178685709</c:v>
                </c:pt>
                <c:pt idx="1450">
                  <c:v>103105.0379958571</c:v>
                </c:pt>
                <c:pt idx="1451">
                  <c:v>104034.24974752148</c:v>
                </c:pt>
                <c:pt idx="1452">
                  <c:v>104603.34326663148</c:v>
                </c:pt>
                <c:pt idx="1453">
                  <c:v>104446.61467563148</c:v>
                </c:pt>
                <c:pt idx="1454">
                  <c:v>105470.05631466853</c:v>
                </c:pt>
                <c:pt idx="1455">
                  <c:v>105964.39841258433</c:v>
                </c:pt>
                <c:pt idx="1456">
                  <c:v>106659.84918458431</c:v>
                </c:pt>
                <c:pt idx="1457">
                  <c:v>107295.17019208433</c:v>
                </c:pt>
                <c:pt idx="1458">
                  <c:v>106742.12280678432</c:v>
                </c:pt>
                <c:pt idx="1459">
                  <c:v>108201.33633646804</c:v>
                </c:pt>
                <c:pt idx="1460">
                  <c:v>106212.15674396805</c:v>
                </c:pt>
                <c:pt idx="1461">
                  <c:v>109017.94761790222</c:v>
                </c:pt>
                <c:pt idx="1462">
                  <c:v>109572.38610467222</c:v>
                </c:pt>
                <c:pt idx="1463">
                  <c:v>109626.0637267222</c:v>
                </c:pt>
                <c:pt idx="1464">
                  <c:v>108188.29557799244</c:v>
                </c:pt>
                <c:pt idx="1465">
                  <c:v>109139.69585309172</c:v>
                </c:pt>
                <c:pt idx="1466">
                  <c:v>111378.54217345254</c:v>
                </c:pt>
                <c:pt idx="1467">
                  <c:v>111052.13477045255</c:v>
                </c:pt>
                <c:pt idx="1468">
                  <c:v>112418.43805339967</c:v>
                </c:pt>
                <c:pt idx="1469">
                  <c:v>112936.90286989967</c:v>
                </c:pt>
                <c:pt idx="1470">
                  <c:v>113700.30054784966</c:v>
                </c:pt>
                <c:pt idx="1471">
                  <c:v>114257.69483314968</c:v>
                </c:pt>
                <c:pt idx="1472">
                  <c:v>114765.56304784966</c:v>
                </c:pt>
                <c:pt idx="1473">
                  <c:v>115488.67043314967</c:v>
                </c:pt>
                <c:pt idx="1474">
                  <c:v>116064.60281550969</c:v>
                </c:pt>
                <c:pt idx="1475">
                  <c:v>115588.28120800969</c:v>
                </c:pt>
                <c:pt idx="1476">
                  <c:v>115739.32321339071</c:v>
                </c:pt>
                <c:pt idx="1477">
                  <c:v>117199.31357600716</c:v>
                </c:pt>
                <c:pt idx="1478">
                  <c:v>118079.3373254419</c:v>
                </c:pt>
                <c:pt idx="1479">
                  <c:v>118841.05773426189</c:v>
                </c:pt>
                <c:pt idx="1480">
                  <c:v>117585.29643132188</c:v>
                </c:pt>
                <c:pt idx="1481">
                  <c:v>119728.98657655162</c:v>
                </c:pt>
                <c:pt idx="1482">
                  <c:v>120376.60645450163</c:v>
                </c:pt>
                <c:pt idx="1483">
                  <c:v>120972.67245597161</c:v>
                </c:pt>
                <c:pt idx="1484">
                  <c:v>120775.3882398016</c:v>
                </c:pt>
                <c:pt idx="1485">
                  <c:v>122211.97062624585</c:v>
                </c:pt>
                <c:pt idx="1486">
                  <c:v>122584.38222924585</c:v>
                </c:pt>
                <c:pt idx="1487">
                  <c:v>123597.96139924371</c:v>
                </c:pt>
                <c:pt idx="1488">
                  <c:v>124132.9262845437</c:v>
                </c:pt>
                <c:pt idx="1489">
                  <c:v>124288.30070404371</c:v>
                </c:pt>
                <c:pt idx="1490">
                  <c:v>125453.92430108205</c:v>
                </c:pt>
                <c:pt idx="1491">
                  <c:v>126080.28920108205</c:v>
                </c:pt>
                <c:pt idx="1492">
                  <c:v>125230.41218158204</c:v>
                </c:pt>
                <c:pt idx="1493">
                  <c:v>124894.85101500127</c:v>
                </c:pt>
                <c:pt idx="1494">
                  <c:v>125786.91592731359</c:v>
                </c:pt>
                <c:pt idx="1495">
                  <c:v>124295.94991343192</c:v>
                </c:pt>
                <c:pt idx="1496">
                  <c:v>125302.95409369528</c:v>
                </c:pt>
                <c:pt idx="1497">
                  <c:v>127240.65566572941</c:v>
                </c:pt>
                <c:pt idx="1498">
                  <c:v>129173.2351948218</c:v>
                </c:pt>
                <c:pt idx="1499">
                  <c:v>129877.41618732178</c:v>
                </c:pt>
                <c:pt idx="1500">
                  <c:v>130407.01348732178</c:v>
                </c:pt>
                <c:pt idx="1501">
                  <c:v>130842.25058585178</c:v>
                </c:pt>
                <c:pt idx="1502">
                  <c:v>131811.24822581752</c:v>
                </c:pt>
                <c:pt idx="1503">
                  <c:v>130529.08044831752</c:v>
                </c:pt>
                <c:pt idx="1504">
                  <c:v>129868.00853456964</c:v>
                </c:pt>
                <c:pt idx="1505">
                  <c:v>133279.68641201232</c:v>
                </c:pt>
                <c:pt idx="1506">
                  <c:v>131796.17519731235</c:v>
                </c:pt>
                <c:pt idx="1507">
                  <c:v>134365.44574771961</c:v>
                </c:pt>
                <c:pt idx="1508">
                  <c:v>135127.72475653962</c:v>
                </c:pt>
                <c:pt idx="1509">
                  <c:v>134064.66574303963</c:v>
                </c:pt>
                <c:pt idx="1510">
                  <c:v>134265.44030970021</c:v>
                </c:pt>
                <c:pt idx="1511">
                  <c:v>129362.88957948092</c:v>
                </c:pt>
                <c:pt idx="1512">
                  <c:v>130291.2772621091</c:v>
                </c:pt>
                <c:pt idx="1513">
                  <c:v>131800.94930382463</c:v>
                </c:pt>
                <c:pt idx="1514">
                  <c:v>130373.00007717393</c:v>
                </c:pt>
                <c:pt idx="1515">
                  <c:v>129276.68648231309</c:v>
                </c:pt>
                <c:pt idx="1516">
                  <c:v>130093.80248768185</c:v>
                </c:pt>
                <c:pt idx="1517">
                  <c:v>129112.12120719987</c:v>
                </c:pt>
                <c:pt idx="1518">
                  <c:v>126795.83865120313</c:v>
                </c:pt>
                <c:pt idx="1519">
                  <c:v>131744.81866245836</c:v>
                </c:pt>
                <c:pt idx="1520">
                  <c:v>133560.32139248305</c:v>
                </c:pt>
                <c:pt idx="1521">
                  <c:v>133867.55846465626</c:v>
                </c:pt>
                <c:pt idx="1522">
                  <c:v>133064.29029251673</c:v>
                </c:pt>
                <c:pt idx="1523">
                  <c:v>131314.79131021391</c:v>
                </c:pt>
                <c:pt idx="1524">
                  <c:v>129099.11984290644</c:v>
                </c:pt>
                <c:pt idx="1525">
                  <c:v>126369.38581098746</c:v>
                </c:pt>
                <c:pt idx="1526">
                  <c:v>126277.96315175731</c:v>
                </c:pt>
                <c:pt idx="1527">
                  <c:v>124393.63467071569</c:v>
                </c:pt>
                <c:pt idx="1528">
                  <c:v>122000.97842864989</c:v>
                </c:pt>
                <c:pt idx="1529">
                  <c:v>127140.87647005862</c:v>
                </c:pt>
                <c:pt idx="1530">
                  <c:v>126244.22990765175</c:v>
                </c:pt>
                <c:pt idx="1531">
                  <c:v>122134.18897509643</c:v>
                </c:pt>
                <c:pt idx="1532">
                  <c:v>117360.40649615877</c:v>
                </c:pt>
                <c:pt idx="1533">
                  <c:v>122208.17195926048</c:v>
                </c:pt>
                <c:pt idx="1534">
                  <c:v>122222.40137087775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FB-42DF-8B68-5D513A195B64}"/>
            </c:ext>
          </c:extLst>
        </c:ser>
        <c:ser>
          <c:idx val="1"/>
          <c:order val="1"/>
          <c:tx>
            <c:strRef>
              <c:f>'quotes-calcs'!$R$3</c:f>
              <c:strCache>
                <c:ptCount val="1"/>
                <c:pt idx="0">
                  <c:v>Contracts, 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'quotes-calcs'!$B$3:$B$1539</c15:sqref>
                  </c15:fullRef>
                </c:ext>
              </c:extLst>
              <c:f>'quotes-calcs'!$B$4:$B$1539</c:f>
              <c:strCache>
                <c:ptCount val="1536"/>
                <c:pt idx="0">
                  <c:v>25.01.1993</c:v>
                </c:pt>
                <c:pt idx="1">
                  <c:v>01.02.1993</c:v>
                </c:pt>
                <c:pt idx="2">
                  <c:v>08.02.1993</c:v>
                </c:pt>
                <c:pt idx="3">
                  <c:v>15.02.1993</c:v>
                </c:pt>
                <c:pt idx="4">
                  <c:v>22.02.1993</c:v>
                </c:pt>
                <c:pt idx="5">
                  <c:v>01.03.1993</c:v>
                </c:pt>
                <c:pt idx="6">
                  <c:v>08.03.1993</c:v>
                </c:pt>
                <c:pt idx="7">
                  <c:v>15.03.1993</c:v>
                </c:pt>
                <c:pt idx="8">
                  <c:v>22.03.1993</c:v>
                </c:pt>
                <c:pt idx="9">
                  <c:v>29.03.1993</c:v>
                </c:pt>
                <c:pt idx="10">
                  <c:v>05.04.1993</c:v>
                </c:pt>
                <c:pt idx="11">
                  <c:v>12.04.1993</c:v>
                </c:pt>
                <c:pt idx="12">
                  <c:v>19.04.1993</c:v>
                </c:pt>
                <c:pt idx="13">
                  <c:v>26.04.1993</c:v>
                </c:pt>
                <c:pt idx="14">
                  <c:v>03.05.1993</c:v>
                </c:pt>
                <c:pt idx="15">
                  <c:v>10.05.1993</c:v>
                </c:pt>
                <c:pt idx="16">
                  <c:v>17.05.1993</c:v>
                </c:pt>
                <c:pt idx="17">
                  <c:v>24.05.1993</c:v>
                </c:pt>
                <c:pt idx="18">
                  <c:v>31.05.1993</c:v>
                </c:pt>
                <c:pt idx="19">
                  <c:v>07.06.1993</c:v>
                </c:pt>
                <c:pt idx="20">
                  <c:v>14.06.1993</c:v>
                </c:pt>
                <c:pt idx="21">
                  <c:v>21.06.1993</c:v>
                </c:pt>
                <c:pt idx="22">
                  <c:v>28.06.1993</c:v>
                </c:pt>
                <c:pt idx="23">
                  <c:v>05.07.1993</c:v>
                </c:pt>
                <c:pt idx="24">
                  <c:v>12.07.1993</c:v>
                </c:pt>
                <c:pt idx="25">
                  <c:v>19.07.1993</c:v>
                </c:pt>
                <c:pt idx="26">
                  <c:v>26.07.1993</c:v>
                </c:pt>
                <c:pt idx="27">
                  <c:v>02.08.1993</c:v>
                </c:pt>
                <c:pt idx="28">
                  <c:v>09.08.1993</c:v>
                </c:pt>
                <c:pt idx="29">
                  <c:v>16.08.1993</c:v>
                </c:pt>
                <c:pt idx="30">
                  <c:v>23.08.1993</c:v>
                </c:pt>
                <c:pt idx="31">
                  <c:v>30.08.1993</c:v>
                </c:pt>
                <c:pt idx="32">
                  <c:v>06.09.1993</c:v>
                </c:pt>
                <c:pt idx="33">
                  <c:v>13.09.1993</c:v>
                </c:pt>
                <c:pt idx="34">
                  <c:v>20.09.1993</c:v>
                </c:pt>
                <c:pt idx="35">
                  <c:v>27.09.1993</c:v>
                </c:pt>
                <c:pt idx="36">
                  <c:v>04.10.1993</c:v>
                </c:pt>
                <c:pt idx="37">
                  <c:v>11.10.1993</c:v>
                </c:pt>
                <c:pt idx="38">
                  <c:v>18.10.1993</c:v>
                </c:pt>
                <c:pt idx="39">
                  <c:v>25.10.1993</c:v>
                </c:pt>
                <c:pt idx="40">
                  <c:v>01.11.1993</c:v>
                </c:pt>
                <c:pt idx="41">
                  <c:v>08.11.1993</c:v>
                </c:pt>
                <c:pt idx="42">
                  <c:v>15.11.1993</c:v>
                </c:pt>
                <c:pt idx="43">
                  <c:v>22.11.1993</c:v>
                </c:pt>
                <c:pt idx="44">
                  <c:v>29.11.1993</c:v>
                </c:pt>
                <c:pt idx="45">
                  <c:v>06.12.1993</c:v>
                </c:pt>
                <c:pt idx="46">
                  <c:v>13.12.1993</c:v>
                </c:pt>
                <c:pt idx="47">
                  <c:v>20.12.1993</c:v>
                </c:pt>
                <c:pt idx="48">
                  <c:v>27.12.1993</c:v>
                </c:pt>
                <c:pt idx="49">
                  <c:v>03.01.1994</c:v>
                </c:pt>
                <c:pt idx="50">
                  <c:v>10.01.1994</c:v>
                </c:pt>
                <c:pt idx="51">
                  <c:v>17.01.1994</c:v>
                </c:pt>
                <c:pt idx="52">
                  <c:v>24.01.1994</c:v>
                </c:pt>
                <c:pt idx="53">
                  <c:v>31.01.1994</c:v>
                </c:pt>
                <c:pt idx="54">
                  <c:v>07.02.1994</c:v>
                </c:pt>
                <c:pt idx="55">
                  <c:v>14.02.1994</c:v>
                </c:pt>
                <c:pt idx="56">
                  <c:v>21.02.1994</c:v>
                </c:pt>
                <c:pt idx="57">
                  <c:v>28.02.1994</c:v>
                </c:pt>
                <c:pt idx="58">
                  <c:v>07.03.1994</c:v>
                </c:pt>
                <c:pt idx="59">
                  <c:v>14.03.1994</c:v>
                </c:pt>
                <c:pt idx="60">
                  <c:v>21.03.1994</c:v>
                </c:pt>
                <c:pt idx="61">
                  <c:v>28.03.1994</c:v>
                </c:pt>
                <c:pt idx="62">
                  <c:v>04.04.1994</c:v>
                </c:pt>
                <c:pt idx="63">
                  <c:v>11.04.1994</c:v>
                </c:pt>
                <c:pt idx="64">
                  <c:v>18.04.1994</c:v>
                </c:pt>
                <c:pt idx="65">
                  <c:v>25.04.1994</c:v>
                </c:pt>
                <c:pt idx="66">
                  <c:v>02.05.1994</c:v>
                </c:pt>
                <c:pt idx="67">
                  <c:v>09.05.1994</c:v>
                </c:pt>
                <c:pt idx="68">
                  <c:v>16.05.1994</c:v>
                </c:pt>
                <c:pt idx="69">
                  <c:v>23.05.1994</c:v>
                </c:pt>
                <c:pt idx="70">
                  <c:v>30.05.1994</c:v>
                </c:pt>
                <c:pt idx="71">
                  <c:v>06.06.1994</c:v>
                </c:pt>
                <c:pt idx="72">
                  <c:v>13.06.1994</c:v>
                </c:pt>
                <c:pt idx="73">
                  <c:v>20.06.1994</c:v>
                </c:pt>
                <c:pt idx="74">
                  <c:v>27.06.1994</c:v>
                </c:pt>
                <c:pt idx="75">
                  <c:v>04.07.1994</c:v>
                </c:pt>
                <c:pt idx="76">
                  <c:v>11.07.1994</c:v>
                </c:pt>
                <c:pt idx="77">
                  <c:v>18.07.1994</c:v>
                </c:pt>
                <c:pt idx="78">
                  <c:v>25.07.1994</c:v>
                </c:pt>
                <c:pt idx="79">
                  <c:v>01.08.1994</c:v>
                </c:pt>
                <c:pt idx="80">
                  <c:v>08.08.1994</c:v>
                </c:pt>
                <c:pt idx="81">
                  <c:v>15.08.1994</c:v>
                </c:pt>
                <c:pt idx="82">
                  <c:v>22.08.1994</c:v>
                </c:pt>
                <c:pt idx="83">
                  <c:v>29.08.1994</c:v>
                </c:pt>
                <c:pt idx="84">
                  <c:v>05.09.1994</c:v>
                </c:pt>
                <c:pt idx="85">
                  <c:v>12.09.1994</c:v>
                </c:pt>
                <c:pt idx="86">
                  <c:v>19.09.1994</c:v>
                </c:pt>
                <c:pt idx="87">
                  <c:v>26.09.1994</c:v>
                </c:pt>
                <c:pt idx="88">
                  <c:v>03.10.1994</c:v>
                </c:pt>
                <c:pt idx="89">
                  <c:v>10.10.1994</c:v>
                </c:pt>
                <c:pt idx="90">
                  <c:v>17.10.1994</c:v>
                </c:pt>
                <c:pt idx="91">
                  <c:v>24.10.1994</c:v>
                </c:pt>
                <c:pt idx="92">
                  <c:v>31.10.1994</c:v>
                </c:pt>
                <c:pt idx="93">
                  <c:v>07.11.1994</c:v>
                </c:pt>
                <c:pt idx="94">
                  <c:v>14.11.1994</c:v>
                </c:pt>
                <c:pt idx="95">
                  <c:v>21.11.1994</c:v>
                </c:pt>
                <c:pt idx="96">
                  <c:v>28.11.1994</c:v>
                </c:pt>
                <c:pt idx="97">
                  <c:v>05.12.1994</c:v>
                </c:pt>
                <c:pt idx="98">
                  <c:v>12.12.1994</c:v>
                </c:pt>
                <c:pt idx="99">
                  <c:v>19.12.1994</c:v>
                </c:pt>
                <c:pt idx="100">
                  <c:v>26.12.1994</c:v>
                </c:pt>
                <c:pt idx="101">
                  <c:v>02.01.1995</c:v>
                </c:pt>
                <c:pt idx="102">
                  <c:v>09.01.1995</c:v>
                </c:pt>
                <c:pt idx="103">
                  <c:v>16.01.1995</c:v>
                </c:pt>
                <c:pt idx="104">
                  <c:v>23.01.1995</c:v>
                </c:pt>
                <c:pt idx="105">
                  <c:v>30.01.1995</c:v>
                </c:pt>
                <c:pt idx="106">
                  <c:v>06.02.1995</c:v>
                </c:pt>
                <c:pt idx="107">
                  <c:v>13.02.1995</c:v>
                </c:pt>
                <c:pt idx="108">
                  <c:v>20.02.1995</c:v>
                </c:pt>
                <c:pt idx="109">
                  <c:v>27.02.1995</c:v>
                </c:pt>
                <c:pt idx="110">
                  <c:v>06.03.1995</c:v>
                </c:pt>
                <c:pt idx="111">
                  <c:v>13.03.1995</c:v>
                </c:pt>
                <c:pt idx="112">
                  <c:v>20.03.1995</c:v>
                </c:pt>
                <c:pt idx="113">
                  <c:v>27.03.1995</c:v>
                </c:pt>
                <c:pt idx="114">
                  <c:v>03.04.1995</c:v>
                </c:pt>
                <c:pt idx="115">
                  <c:v>10.04.1995</c:v>
                </c:pt>
                <c:pt idx="116">
                  <c:v>17.04.1995</c:v>
                </c:pt>
                <c:pt idx="117">
                  <c:v>24.04.1995</c:v>
                </c:pt>
                <c:pt idx="118">
                  <c:v>01.05.1995</c:v>
                </c:pt>
                <c:pt idx="119">
                  <c:v>08.05.1995</c:v>
                </c:pt>
                <c:pt idx="120">
                  <c:v>15.05.1995</c:v>
                </c:pt>
                <c:pt idx="121">
                  <c:v>22.05.1995</c:v>
                </c:pt>
                <c:pt idx="122">
                  <c:v>29.05.1995</c:v>
                </c:pt>
                <c:pt idx="123">
                  <c:v>05.06.1995</c:v>
                </c:pt>
                <c:pt idx="124">
                  <c:v>12.06.1995</c:v>
                </c:pt>
                <c:pt idx="125">
                  <c:v>19.06.1995</c:v>
                </c:pt>
                <c:pt idx="126">
                  <c:v>26.06.1995</c:v>
                </c:pt>
                <c:pt idx="127">
                  <c:v>03.07.1995</c:v>
                </c:pt>
                <c:pt idx="128">
                  <c:v>10.07.1995</c:v>
                </c:pt>
                <c:pt idx="129">
                  <c:v>17.07.1995</c:v>
                </c:pt>
                <c:pt idx="130">
                  <c:v>24.07.1995</c:v>
                </c:pt>
                <c:pt idx="131">
                  <c:v>31.07.1995</c:v>
                </c:pt>
                <c:pt idx="132">
                  <c:v>07.08.1995</c:v>
                </c:pt>
                <c:pt idx="133">
                  <c:v>14.08.1995</c:v>
                </c:pt>
                <c:pt idx="134">
                  <c:v>21.08.1995</c:v>
                </c:pt>
                <c:pt idx="135">
                  <c:v>28.08.1995</c:v>
                </c:pt>
                <c:pt idx="136">
                  <c:v>04.09.1995</c:v>
                </c:pt>
                <c:pt idx="137">
                  <c:v>11.09.1995</c:v>
                </c:pt>
                <c:pt idx="138">
                  <c:v>18.09.1995</c:v>
                </c:pt>
                <c:pt idx="139">
                  <c:v>25.09.1995</c:v>
                </c:pt>
                <c:pt idx="140">
                  <c:v>02.10.1995</c:v>
                </c:pt>
                <c:pt idx="141">
                  <c:v>09.10.1995</c:v>
                </c:pt>
                <c:pt idx="142">
                  <c:v>16.10.1995</c:v>
                </c:pt>
                <c:pt idx="143">
                  <c:v>23.10.1995</c:v>
                </c:pt>
                <c:pt idx="144">
                  <c:v>30.10.1995</c:v>
                </c:pt>
                <c:pt idx="145">
                  <c:v>06.11.1995</c:v>
                </c:pt>
                <c:pt idx="146">
                  <c:v>13.11.1995</c:v>
                </c:pt>
                <c:pt idx="147">
                  <c:v>20.11.1995</c:v>
                </c:pt>
                <c:pt idx="148">
                  <c:v>27.11.1995</c:v>
                </c:pt>
                <c:pt idx="149">
                  <c:v>04.12.1995</c:v>
                </c:pt>
                <c:pt idx="150">
                  <c:v>11.12.1995</c:v>
                </c:pt>
                <c:pt idx="151">
                  <c:v>18.12.1995</c:v>
                </c:pt>
                <c:pt idx="152">
                  <c:v>25.12.1995</c:v>
                </c:pt>
                <c:pt idx="153">
                  <c:v>01.01.1996</c:v>
                </c:pt>
                <c:pt idx="154">
                  <c:v>08.01.1996</c:v>
                </c:pt>
                <c:pt idx="155">
                  <c:v>15.01.1996</c:v>
                </c:pt>
                <c:pt idx="156">
                  <c:v>22.01.1996</c:v>
                </c:pt>
                <c:pt idx="157">
                  <c:v>29.01.1996</c:v>
                </c:pt>
                <c:pt idx="158">
                  <c:v>05.02.1996</c:v>
                </c:pt>
                <c:pt idx="159">
                  <c:v>12.02.1996</c:v>
                </c:pt>
                <c:pt idx="160">
                  <c:v>19.02.1996</c:v>
                </c:pt>
                <c:pt idx="161">
                  <c:v>26.02.1996</c:v>
                </c:pt>
                <c:pt idx="162">
                  <c:v>04.03.1996</c:v>
                </c:pt>
                <c:pt idx="163">
                  <c:v>11.03.1996</c:v>
                </c:pt>
                <c:pt idx="164">
                  <c:v>18.03.1996</c:v>
                </c:pt>
                <c:pt idx="165">
                  <c:v>25.03.1996</c:v>
                </c:pt>
                <c:pt idx="166">
                  <c:v>01.04.1996</c:v>
                </c:pt>
                <c:pt idx="167">
                  <c:v>08.04.1996</c:v>
                </c:pt>
                <c:pt idx="168">
                  <c:v>15.04.1996</c:v>
                </c:pt>
                <c:pt idx="169">
                  <c:v>22.04.1996</c:v>
                </c:pt>
                <c:pt idx="170">
                  <c:v>29.04.1996</c:v>
                </c:pt>
                <c:pt idx="171">
                  <c:v>06.05.1996</c:v>
                </c:pt>
                <c:pt idx="172">
                  <c:v>13.05.1996</c:v>
                </c:pt>
                <c:pt idx="173">
                  <c:v>20.05.1996</c:v>
                </c:pt>
                <c:pt idx="174">
                  <c:v>27.05.1996</c:v>
                </c:pt>
                <c:pt idx="175">
                  <c:v>03.06.1996</c:v>
                </c:pt>
                <c:pt idx="176">
                  <c:v>10.06.1996</c:v>
                </c:pt>
                <c:pt idx="177">
                  <c:v>17.06.1996</c:v>
                </c:pt>
                <c:pt idx="178">
                  <c:v>24.06.1996</c:v>
                </c:pt>
                <c:pt idx="179">
                  <c:v>01.07.1996</c:v>
                </c:pt>
                <c:pt idx="180">
                  <c:v>08.07.1996</c:v>
                </c:pt>
                <c:pt idx="181">
                  <c:v>15.07.1996</c:v>
                </c:pt>
                <c:pt idx="182">
                  <c:v>22.07.1996</c:v>
                </c:pt>
                <c:pt idx="183">
                  <c:v>29.07.1996</c:v>
                </c:pt>
                <c:pt idx="184">
                  <c:v>05.08.1996</c:v>
                </c:pt>
                <c:pt idx="185">
                  <c:v>12.08.1996</c:v>
                </c:pt>
                <c:pt idx="186">
                  <c:v>19.08.1996</c:v>
                </c:pt>
                <c:pt idx="187">
                  <c:v>26.08.1996</c:v>
                </c:pt>
                <c:pt idx="188">
                  <c:v>02.09.1996</c:v>
                </c:pt>
                <c:pt idx="189">
                  <c:v>09.09.1996</c:v>
                </c:pt>
                <c:pt idx="190">
                  <c:v>16.09.1996</c:v>
                </c:pt>
                <c:pt idx="191">
                  <c:v>23.09.1996</c:v>
                </c:pt>
                <c:pt idx="192">
                  <c:v>30.09.1996</c:v>
                </c:pt>
                <c:pt idx="193">
                  <c:v>07.10.1996</c:v>
                </c:pt>
                <c:pt idx="194">
                  <c:v>14.10.1996</c:v>
                </c:pt>
                <c:pt idx="195">
                  <c:v>21.10.1996</c:v>
                </c:pt>
                <c:pt idx="196">
                  <c:v>28.10.1996</c:v>
                </c:pt>
                <c:pt idx="197">
                  <c:v>04.11.1996</c:v>
                </c:pt>
                <c:pt idx="198">
                  <c:v>11.11.1996</c:v>
                </c:pt>
                <c:pt idx="199">
                  <c:v>18.11.1996</c:v>
                </c:pt>
                <c:pt idx="200">
                  <c:v>25.11.1996</c:v>
                </c:pt>
                <c:pt idx="201">
                  <c:v>02.12.1996</c:v>
                </c:pt>
                <c:pt idx="202">
                  <c:v>09.12.1996</c:v>
                </c:pt>
                <c:pt idx="203">
                  <c:v>16.12.1996</c:v>
                </c:pt>
                <c:pt idx="204">
                  <c:v>23.12.1996</c:v>
                </c:pt>
                <c:pt idx="205">
                  <c:v>30.12.1996</c:v>
                </c:pt>
                <c:pt idx="206">
                  <c:v>06.01.1997</c:v>
                </c:pt>
                <c:pt idx="207">
                  <c:v>13.01.1997</c:v>
                </c:pt>
                <c:pt idx="208">
                  <c:v>20.01.1997</c:v>
                </c:pt>
                <c:pt idx="209">
                  <c:v>27.01.1997</c:v>
                </c:pt>
                <c:pt idx="210">
                  <c:v>03.02.1997</c:v>
                </c:pt>
                <c:pt idx="211">
                  <c:v>10.02.1997</c:v>
                </c:pt>
                <c:pt idx="212">
                  <c:v>17.02.1997</c:v>
                </c:pt>
                <c:pt idx="213">
                  <c:v>24.02.1997</c:v>
                </c:pt>
                <c:pt idx="214">
                  <c:v>03.03.1997</c:v>
                </c:pt>
                <c:pt idx="215">
                  <c:v>10.03.1997</c:v>
                </c:pt>
                <c:pt idx="216">
                  <c:v>17.03.1997</c:v>
                </c:pt>
                <c:pt idx="217">
                  <c:v>24.03.1997</c:v>
                </c:pt>
                <c:pt idx="218">
                  <c:v>31.03.1997</c:v>
                </c:pt>
                <c:pt idx="219">
                  <c:v>07.04.1997</c:v>
                </c:pt>
                <c:pt idx="220">
                  <c:v>14.04.1997</c:v>
                </c:pt>
                <c:pt idx="221">
                  <c:v>21.04.1997</c:v>
                </c:pt>
                <c:pt idx="222">
                  <c:v>28.04.1997</c:v>
                </c:pt>
                <c:pt idx="223">
                  <c:v>05.05.1997</c:v>
                </c:pt>
                <c:pt idx="224">
                  <c:v>12.05.1997</c:v>
                </c:pt>
                <c:pt idx="225">
                  <c:v>19.05.1997</c:v>
                </c:pt>
                <c:pt idx="226">
                  <c:v>26.05.1997</c:v>
                </c:pt>
                <c:pt idx="227">
                  <c:v>02.06.1997</c:v>
                </c:pt>
                <c:pt idx="228">
                  <c:v>09.06.1997</c:v>
                </c:pt>
                <c:pt idx="229">
                  <c:v>16.06.1997</c:v>
                </c:pt>
                <c:pt idx="230">
                  <c:v>23.06.1997</c:v>
                </c:pt>
                <c:pt idx="231">
                  <c:v>30.06.1997</c:v>
                </c:pt>
                <c:pt idx="232">
                  <c:v>07.07.1997</c:v>
                </c:pt>
                <c:pt idx="233">
                  <c:v>14.07.1997</c:v>
                </c:pt>
                <c:pt idx="234">
                  <c:v>21.07.1997</c:v>
                </c:pt>
                <c:pt idx="235">
                  <c:v>28.07.1997</c:v>
                </c:pt>
                <c:pt idx="236">
                  <c:v>04.08.1997</c:v>
                </c:pt>
                <c:pt idx="237">
                  <c:v>11.08.1997</c:v>
                </c:pt>
                <c:pt idx="238">
                  <c:v>18.08.1997</c:v>
                </c:pt>
                <c:pt idx="239">
                  <c:v>25.08.1997</c:v>
                </c:pt>
                <c:pt idx="240">
                  <c:v>01.09.1997</c:v>
                </c:pt>
                <c:pt idx="241">
                  <c:v>08.09.1997</c:v>
                </c:pt>
                <c:pt idx="242">
                  <c:v>15.09.1997</c:v>
                </c:pt>
                <c:pt idx="243">
                  <c:v>22.09.1997</c:v>
                </c:pt>
                <c:pt idx="244">
                  <c:v>29.09.1997</c:v>
                </c:pt>
                <c:pt idx="245">
                  <c:v>06.10.1997</c:v>
                </c:pt>
                <c:pt idx="246">
                  <c:v>13.10.1997</c:v>
                </c:pt>
                <c:pt idx="247">
                  <c:v>20.10.1997</c:v>
                </c:pt>
                <c:pt idx="248">
                  <c:v>27.10.1997</c:v>
                </c:pt>
                <c:pt idx="249">
                  <c:v>03.11.1997</c:v>
                </c:pt>
                <c:pt idx="250">
                  <c:v>10.11.1997</c:v>
                </c:pt>
                <c:pt idx="251">
                  <c:v>17.11.1997</c:v>
                </c:pt>
                <c:pt idx="252">
                  <c:v>24.11.1997</c:v>
                </c:pt>
                <c:pt idx="253">
                  <c:v>01.12.1997</c:v>
                </c:pt>
                <c:pt idx="254">
                  <c:v>08.12.1997</c:v>
                </c:pt>
                <c:pt idx="255">
                  <c:v>15.12.1997</c:v>
                </c:pt>
                <c:pt idx="256">
                  <c:v>22.12.1997</c:v>
                </c:pt>
                <c:pt idx="257">
                  <c:v>29.12.1997</c:v>
                </c:pt>
                <c:pt idx="258">
                  <c:v>05.01.1998</c:v>
                </c:pt>
                <c:pt idx="259">
                  <c:v>12.01.1998</c:v>
                </c:pt>
                <c:pt idx="260">
                  <c:v>19.01.1998</c:v>
                </c:pt>
                <c:pt idx="261">
                  <c:v>26.01.1998</c:v>
                </c:pt>
                <c:pt idx="262">
                  <c:v>02.02.1998</c:v>
                </c:pt>
                <c:pt idx="263">
                  <c:v>09.02.1998</c:v>
                </c:pt>
                <c:pt idx="264">
                  <c:v>16.02.1998</c:v>
                </c:pt>
                <c:pt idx="265">
                  <c:v>23.02.1998</c:v>
                </c:pt>
                <c:pt idx="266">
                  <c:v>02.03.1998</c:v>
                </c:pt>
                <c:pt idx="267">
                  <c:v>09.03.1998</c:v>
                </c:pt>
                <c:pt idx="268">
                  <c:v>16.03.1998</c:v>
                </c:pt>
                <c:pt idx="269">
                  <c:v>23.03.1998</c:v>
                </c:pt>
                <c:pt idx="270">
                  <c:v>30.03.1998</c:v>
                </c:pt>
                <c:pt idx="271">
                  <c:v>06.04.1998</c:v>
                </c:pt>
                <c:pt idx="272">
                  <c:v>13.04.1998</c:v>
                </c:pt>
                <c:pt idx="273">
                  <c:v>20.04.1998</c:v>
                </c:pt>
                <c:pt idx="274">
                  <c:v>27.04.1998</c:v>
                </c:pt>
                <c:pt idx="275">
                  <c:v>04.05.1998</c:v>
                </c:pt>
                <c:pt idx="276">
                  <c:v>11.05.1998</c:v>
                </c:pt>
                <c:pt idx="277">
                  <c:v>18.05.1998</c:v>
                </c:pt>
                <c:pt idx="278">
                  <c:v>25.05.1998</c:v>
                </c:pt>
                <c:pt idx="279">
                  <c:v>01.06.1998</c:v>
                </c:pt>
                <c:pt idx="280">
                  <c:v>08.06.1998</c:v>
                </c:pt>
                <c:pt idx="281">
                  <c:v>15.06.1998</c:v>
                </c:pt>
                <c:pt idx="282">
                  <c:v>22.06.1998</c:v>
                </c:pt>
                <c:pt idx="283">
                  <c:v>29.06.1998</c:v>
                </c:pt>
                <c:pt idx="284">
                  <c:v>06.07.1998</c:v>
                </c:pt>
                <c:pt idx="285">
                  <c:v>13.07.1998</c:v>
                </c:pt>
                <c:pt idx="286">
                  <c:v>20.07.1998</c:v>
                </c:pt>
                <c:pt idx="287">
                  <c:v>27.07.1998</c:v>
                </c:pt>
                <c:pt idx="288">
                  <c:v>03.08.1998</c:v>
                </c:pt>
                <c:pt idx="289">
                  <c:v>10.08.1998</c:v>
                </c:pt>
                <c:pt idx="290">
                  <c:v>17.08.1998</c:v>
                </c:pt>
                <c:pt idx="291">
                  <c:v>24.08.1998</c:v>
                </c:pt>
                <c:pt idx="292">
                  <c:v>31.08.1998</c:v>
                </c:pt>
                <c:pt idx="293">
                  <c:v>07.09.1998</c:v>
                </c:pt>
                <c:pt idx="294">
                  <c:v>14.09.1998</c:v>
                </c:pt>
                <c:pt idx="295">
                  <c:v>21.09.1998</c:v>
                </c:pt>
                <c:pt idx="296">
                  <c:v>28.09.1998</c:v>
                </c:pt>
                <c:pt idx="297">
                  <c:v>05.10.1998</c:v>
                </c:pt>
                <c:pt idx="298">
                  <c:v>12.10.1998</c:v>
                </c:pt>
                <c:pt idx="299">
                  <c:v>19.10.1998</c:v>
                </c:pt>
                <c:pt idx="300">
                  <c:v>26.10.1998</c:v>
                </c:pt>
                <c:pt idx="301">
                  <c:v>02.11.1998</c:v>
                </c:pt>
                <c:pt idx="302">
                  <c:v>09.11.1998</c:v>
                </c:pt>
                <c:pt idx="303">
                  <c:v>16.11.1998</c:v>
                </c:pt>
                <c:pt idx="304">
                  <c:v>23.11.1998</c:v>
                </c:pt>
                <c:pt idx="305">
                  <c:v>30.11.1998</c:v>
                </c:pt>
                <c:pt idx="306">
                  <c:v>07.12.1998</c:v>
                </c:pt>
                <c:pt idx="307">
                  <c:v>14.12.1998</c:v>
                </c:pt>
                <c:pt idx="308">
                  <c:v>21.12.1998</c:v>
                </c:pt>
                <c:pt idx="309">
                  <c:v>28.12.1998</c:v>
                </c:pt>
                <c:pt idx="310">
                  <c:v>04.01.1999</c:v>
                </c:pt>
                <c:pt idx="311">
                  <c:v>11.01.1999</c:v>
                </c:pt>
                <c:pt idx="312">
                  <c:v>18.01.1999</c:v>
                </c:pt>
                <c:pt idx="313">
                  <c:v>25.01.1999</c:v>
                </c:pt>
                <c:pt idx="314">
                  <c:v>01.02.1999</c:v>
                </c:pt>
                <c:pt idx="315">
                  <c:v>08.02.1999</c:v>
                </c:pt>
                <c:pt idx="316">
                  <c:v>15.02.1999</c:v>
                </c:pt>
                <c:pt idx="317">
                  <c:v>22.02.1999</c:v>
                </c:pt>
                <c:pt idx="318">
                  <c:v>01.03.1999</c:v>
                </c:pt>
                <c:pt idx="319">
                  <c:v>08.03.1999</c:v>
                </c:pt>
                <c:pt idx="320">
                  <c:v>15.03.1999</c:v>
                </c:pt>
                <c:pt idx="321">
                  <c:v>22.03.1999</c:v>
                </c:pt>
                <c:pt idx="322">
                  <c:v>29.03.1999</c:v>
                </c:pt>
                <c:pt idx="323">
                  <c:v>05.04.1999</c:v>
                </c:pt>
                <c:pt idx="324">
                  <c:v>12.04.1999</c:v>
                </c:pt>
                <c:pt idx="325">
                  <c:v>19.04.1999</c:v>
                </c:pt>
                <c:pt idx="326">
                  <c:v>26.04.1999</c:v>
                </c:pt>
                <c:pt idx="327">
                  <c:v>03.05.1999</c:v>
                </c:pt>
                <c:pt idx="328">
                  <c:v>10.05.1999</c:v>
                </c:pt>
                <c:pt idx="329">
                  <c:v>17.05.1999</c:v>
                </c:pt>
                <c:pt idx="330">
                  <c:v>24.05.1999</c:v>
                </c:pt>
                <c:pt idx="331">
                  <c:v>31.05.1999</c:v>
                </c:pt>
                <c:pt idx="332">
                  <c:v>07.06.1999</c:v>
                </c:pt>
                <c:pt idx="333">
                  <c:v>14.06.1999</c:v>
                </c:pt>
                <c:pt idx="334">
                  <c:v>21.06.1999</c:v>
                </c:pt>
                <c:pt idx="335">
                  <c:v>28.06.1999</c:v>
                </c:pt>
                <c:pt idx="336">
                  <c:v>05.07.1999</c:v>
                </c:pt>
                <c:pt idx="337">
                  <c:v>12.07.1999</c:v>
                </c:pt>
                <c:pt idx="338">
                  <c:v>19.07.1999</c:v>
                </c:pt>
                <c:pt idx="339">
                  <c:v>26.07.1999</c:v>
                </c:pt>
                <c:pt idx="340">
                  <c:v>02.08.1999</c:v>
                </c:pt>
                <c:pt idx="341">
                  <c:v>09.08.1999</c:v>
                </c:pt>
                <c:pt idx="342">
                  <c:v>16.08.1999</c:v>
                </c:pt>
                <c:pt idx="343">
                  <c:v>23.08.1999</c:v>
                </c:pt>
                <c:pt idx="344">
                  <c:v>30.08.1999</c:v>
                </c:pt>
                <c:pt idx="345">
                  <c:v>06.09.1999</c:v>
                </c:pt>
                <c:pt idx="346">
                  <c:v>13.09.1999</c:v>
                </c:pt>
                <c:pt idx="347">
                  <c:v>20.09.1999</c:v>
                </c:pt>
                <c:pt idx="348">
                  <c:v>27.09.1999</c:v>
                </c:pt>
                <c:pt idx="349">
                  <c:v>04.10.1999</c:v>
                </c:pt>
                <c:pt idx="350">
                  <c:v>11.10.1999</c:v>
                </c:pt>
                <c:pt idx="351">
                  <c:v>18.10.1999</c:v>
                </c:pt>
                <c:pt idx="352">
                  <c:v>25.10.1999</c:v>
                </c:pt>
                <c:pt idx="353">
                  <c:v>01.11.1999</c:v>
                </c:pt>
                <c:pt idx="354">
                  <c:v>08.11.1999</c:v>
                </c:pt>
                <c:pt idx="355">
                  <c:v>15.11.1999</c:v>
                </c:pt>
                <c:pt idx="356">
                  <c:v>22.11.1999</c:v>
                </c:pt>
                <c:pt idx="357">
                  <c:v>29.11.1999</c:v>
                </c:pt>
                <c:pt idx="358">
                  <c:v>06.12.1999</c:v>
                </c:pt>
                <c:pt idx="359">
                  <c:v>13.12.1999</c:v>
                </c:pt>
                <c:pt idx="360">
                  <c:v>20.12.1999</c:v>
                </c:pt>
                <c:pt idx="361">
                  <c:v>27.12.1999</c:v>
                </c:pt>
                <c:pt idx="362">
                  <c:v>03.01.2000</c:v>
                </c:pt>
                <c:pt idx="363">
                  <c:v>10.01.2000</c:v>
                </c:pt>
                <c:pt idx="364">
                  <c:v>17.01.2000</c:v>
                </c:pt>
                <c:pt idx="365">
                  <c:v>24.01.2000</c:v>
                </c:pt>
                <c:pt idx="366">
                  <c:v>31.01.2000</c:v>
                </c:pt>
                <c:pt idx="367">
                  <c:v>07.02.2000</c:v>
                </c:pt>
                <c:pt idx="368">
                  <c:v>14.02.2000</c:v>
                </c:pt>
                <c:pt idx="369">
                  <c:v>21.02.2000</c:v>
                </c:pt>
                <c:pt idx="370">
                  <c:v>28.02.2000</c:v>
                </c:pt>
                <c:pt idx="371">
                  <c:v>06.03.2000</c:v>
                </c:pt>
                <c:pt idx="372">
                  <c:v>13.03.2000</c:v>
                </c:pt>
                <c:pt idx="373">
                  <c:v>20.03.2000</c:v>
                </c:pt>
                <c:pt idx="374">
                  <c:v>27.03.2000</c:v>
                </c:pt>
                <c:pt idx="375">
                  <c:v>03.04.2000</c:v>
                </c:pt>
                <c:pt idx="376">
                  <c:v>10.04.2000</c:v>
                </c:pt>
                <c:pt idx="377">
                  <c:v>17.04.2000</c:v>
                </c:pt>
                <c:pt idx="378">
                  <c:v>24.04.2000</c:v>
                </c:pt>
                <c:pt idx="379">
                  <c:v>01.05.2000</c:v>
                </c:pt>
                <c:pt idx="380">
                  <c:v>08.05.2000</c:v>
                </c:pt>
                <c:pt idx="381">
                  <c:v>15.05.2000</c:v>
                </c:pt>
                <c:pt idx="382">
                  <c:v>22.05.2000</c:v>
                </c:pt>
                <c:pt idx="383">
                  <c:v>29.05.2000</c:v>
                </c:pt>
                <c:pt idx="384">
                  <c:v>05.06.2000</c:v>
                </c:pt>
                <c:pt idx="385">
                  <c:v>12.06.2000</c:v>
                </c:pt>
                <c:pt idx="386">
                  <c:v>19.06.2000</c:v>
                </c:pt>
                <c:pt idx="387">
                  <c:v>26.06.2000</c:v>
                </c:pt>
                <c:pt idx="388">
                  <c:v>03.07.2000</c:v>
                </c:pt>
                <c:pt idx="389">
                  <c:v>10.07.2000</c:v>
                </c:pt>
                <c:pt idx="390">
                  <c:v>17.07.2000</c:v>
                </c:pt>
                <c:pt idx="391">
                  <c:v>24.07.2000</c:v>
                </c:pt>
                <c:pt idx="392">
                  <c:v>31.07.2000</c:v>
                </c:pt>
                <c:pt idx="393">
                  <c:v>07.08.2000</c:v>
                </c:pt>
                <c:pt idx="394">
                  <c:v>14.08.2000</c:v>
                </c:pt>
                <c:pt idx="395">
                  <c:v>21.08.2000</c:v>
                </c:pt>
                <c:pt idx="396">
                  <c:v>28.08.2000</c:v>
                </c:pt>
                <c:pt idx="397">
                  <c:v>04.09.2000</c:v>
                </c:pt>
                <c:pt idx="398">
                  <c:v>11.09.2000</c:v>
                </c:pt>
                <c:pt idx="399">
                  <c:v>18.09.2000</c:v>
                </c:pt>
                <c:pt idx="400">
                  <c:v>25.09.2000</c:v>
                </c:pt>
                <c:pt idx="401">
                  <c:v>02.10.2000</c:v>
                </c:pt>
                <c:pt idx="402">
                  <c:v>09.10.2000</c:v>
                </c:pt>
                <c:pt idx="403">
                  <c:v>16.10.2000</c:v>
                </c:pt>
                <c:pt idx="404">
                  <c:v>23.10.2000</c:v>
                </c:pt>
                <c:pt idx="405">
                  <c:v>30.10.2000</c:v>
                </c:pt>
                <c:pt idx="406">
                  <c:v>06.11.2000</c:v>
                </c:pt>
                <c:pt idx="407">
                  <c:v>13.11.2000</c:v>
                </c:pt>
                <c:pt idx="408">
                  <c:v>20.11.2000</c:v>
                </c:pt>
                <c:pt idx="409">
                  <c:v>27.11.2000</c:v>
                </c:pt>
                <c:pt idx="410">
                  <c:v>04.12.2000</c:v>
                </c:pt>
                <c:pt idx="411">
                  <c:v>11.12.2000</c:v>
                </c:pt>
                <c:pt idx="412">
                  <c:v>18.12.2000</c:v>
                </c:pt>
                <c:pt idx="413">
                  <c:v>25.12.2000</c:v>
                </c:pt>
                <c:pt idx="414">
                  <c:v>01.01.2001</c:v>
                </c:pt>
                <c:pt idx="415">
                  <c:v>08.01.2001</c:v>
                </c:pt>
                <c:pt idx="416">
                  <c:v>15.01.2001</c:v>
                </c:pt>
                <c:pt idx="417">
                  <c:v>22.01.2001</c:v>
                </c:pt>
                <c:pt idx="418">
                  <c:v>29.01.2001</c:v>
                </c:pt>
                <c:pt idx="419">
                  <c:v>05.02.2001</c:v>
                </c:pt>
                <c:pt idx="420">
                  <c:v>12.02.2001</c:v>
                </c:pt>
                <c:pt idx="421">
                  <c:v>19.02.2001</c:v>
                </c:pt>
                <c:pt idx="422">
                  <c:v>26.02.2001</c:v>
                </c:pt>
                <c:pt idx="423">
                  <c:v>05.03.2001</c:v>
                </c:pt>
                <c:pt idx="424">
                  <c:v>12.03.2001</c:v>
                </c:pt>
                <c:pt idx="425">
                  <c:v>19.03.2001</c:v>
                </c:pt>
                <c:pt idx="426">
                  <c:v>26.03.2001</c:v>
                </c:pt>
                <c:pt idx="427">
                  <c:v>02.04.2001</c:v>
                </c:pt>
                <c:pt idx="428">
                  <c:v>09.04.2001</c:v>
                </c:pt>
                <c:pt idx="429">
                  <c:v>16.04.2001</c:v>
                </c:pt>
                <c:pt idx="430">
                  <c:v>23.04.2001</c:v>
                </c:pt>
                <c:pt idx="431">
                  <c:v>30.04.2001</c:v>
                </c:pt>
                <c:pt idx="432">
                  <c:v>07.05.2001</c:v>
                </c:pt>
                <c:pt idx="433">
                  <c:v>14.05.2001</c:v>
                </c:pt>
                <c:pt idx="434">
                  <c:v>21.05.2001</c:v>
                </c:pt>
                <c:pt idx="435">
                  <c:v>28.05.2001</c:v>
                </c:pt>
                <c:pt idx="436">
                  <c:v>04.06.2001</c:v>
                </c:pt>
                <c:pt idx="437">
                  <c:v>11.06.2001</c:v>
                </c:pt>
                <c:pt idx="438">
                  <c:v>18.06.2001</c:v>
                </c:pt>
                <c:pt idx="439">
                  <c:v>25.06.2001</c:v>
                </c:pt>
                <c:pt idx="440">
                  <c:v>02.07.2001</c:v>
                </c:pt>
                <c:pt idx="441">
                  <c:v>09.07.2001</c:v>
                </c:pt>
                <c:pt idx="442">
                  <c:v>16.07.2001</c:v>
                </c:pt>
                <c:pt idx="443">
                  <c:v>23.07.2001</c:v>
                </c:pt>
                <c:pt idx="444">
                  <c:v>30.07.2001</c:v>
                </c:pt>
                <c:pt idx="445">
                  <c:v>06.08.2001</c:v>
                </c:pt>
                <c:pt idx="446">
                  <c:v>13.08.2001</c:v>
                </c:pt>
                <c:pt idx="447">
                  <c:v>20.08.2001</c:v>
                </c:pt>
                <c:pt idx="448">
                  <c:v>27.08.2001</c:v>
                </c:pt>
                <c:pt idx="449">
                  <c:v>03.09.2001</c:v>
                </c:pt>
                <c:pt idx="450">
                  <c:v>10.09.2001</c:v>
                </c:pt>
                <c:pt idx="451">
                  <c:v>17.09.2001</c:v>
                </c:pt>
                <c:pt idx="452">
                  <c:v>24.09.2001</c:v>
                </c:pt>
                <c:pt idx="453">
                  <c:v>01.10.2001</c:v>
                </c:pt>
                <c:pt idx="454">
                  <c:v>08.10.2001</c:v>
                </c:pt>
                <c:pt idx="455">
                  <c:v>15.10.2001</c:v>
                </c:pt>
                <c:pt idx="456">
                  <c:v>22.10.2001</c:v>
                </c:pt>
                <c:pt idx="457">
                  <c:v>29.10.2001</c:v>
                </c:pt>
                <c:pt idx="458">
                  <c:v>05.11.2001</c:v>
                </c:pt>
                <c:pt idx="459">
                  <c:v>12.11.2001</c:v>
                </c:pt>
                <c:pt idx="460">
                  <c:v>19.11.2001</c:v>
                </c:pt>
                <c:pt idx="461">
                  <c:v>26.11.2001</c:v>
                </c:pt>
                <c:pt idx="462">
                  <c:v>03.12.2001</c:v>
                </c:pt>
                <c:pt idx="463">
                  <c:v>10.12.2001</c:v>
                </c:pt>
                <c:pt idx="464">
                  <c:v>17.12.2001</c:v>
                </c:pt>
                <c:pt idx="465">
                  <c:v>24.12.2001</c:v>
                </c:pt>
                <c:pt idx="466">
                  <c:v>31.12.2001</c:v>
                </c:pt>
                <c:pt idx="467">
                  <c:v>07.01.2002</c:v>
                </c:pt>
                <c:pt idx="468">
                  <c:v>14.01.2002</c:v>
                </c:pt>
                <c:pt idx="469">
                  <c:v>21.01.2002</c:v>
                </c:pt>
                <c:pt idx="470">
                  <c:v>28.01.2002</c:v>
                </c:pt>
                <c:pt idx="471">
                  <c:v>04.02.2002</c:v>
                </c:pt>
                <c:pt idx="472">
                  <c:v>11.02.2002</c:v>
                </c:pt>
                <c:pt idx="473">
                  <c:v>18.02.2002</c:v>
                </c:pt>
                <c:pt idx="474">
                  <c:v>25.02.2002</c:v>
                </c:pt>
                <c:pt idx="475">
                  <c:v>04.03.2002</c:v>
                </c:pt>
                <c:pt idx="476">
                  <c:v>11.03.2002</c:v>
                </c:pt>
                <c:pt idx="477">
                  <c:v>18.03.2002</c:v>
                </c:pt>
                <c:pt idx="478">
                  <c:v>25.03.2002</c:v>
                </c:pt>
                <c:pt idx="479">
                  <c:v>01.04.2002</c:v>
                </c:pt>
                <c:pt idx="480">
                  <c:v>08.04.2002</c:v>
                </c:pt>
                <c:pt idx="481">
                  <c:v>15.04.2002</c:v>
                </c:pt>
                <c:pt idx="482">
                  <c:v>22.04.2002</c:v>
                </c:pt>
                <c:pt idx="483">
                  <c:v>29.04.2002</c:v>
                </c:pt>
                <c:pt idx="484">
                  <c:v>06.05.2002</c:v>
                </c:pt>
                <c:pt idx="485">
                  <c:v>13.05.2002</c:v>
                </c:pt>
                <c:pt idx="486">
                  <c:v>20.05.2002</c:v>
                </c:pt>
                <c:pt idx="487">
                  <c:v>27.05.2002</c:v>
                </c:pt>
                <c:pt idx="488">
                  <c:v>03.06.2002</c:v>
                </c:pt>
                <c:pt idx="489">
                  <c:v>10.06.2002</c:v>
                </c:pt>
                <c:pt idx="490">
                  <c:v>17.06.2002</c:v>
                </c:pt>
                <c:pt idx="491">
                  <c:v>24.06.2002</c:v>
                </c:pt>
                <c:pt idx="492">
                  <c:v>01.07.2002</c:v>
                </c:pt>
                <c:pt idx="493">
                  <c:v>08.07.2002</c:v>
                </c:pt>
                <c:pt idx="494">
                  <c:v>15.07.2002</c:v>
                </c:pt>
                <c:pt idx="495">
                  <c:v>22.07.2002</c:v>
                </c:pt>
                <c:pt idx="496">
                  <c:v>29.07.2002</c:v>
                </c:pt>
                <c:pt idx="497">
                  <c:v>05.08.2002</c:v>
                </c:pt>
                <c:pt idx="498">
                  <c:v>12.08.2002</c:v>
                </c:pt>
                <c:pt idx="499">
                  <c:v>19.08.2002</c:v>
                </c:pt>
                <c:pt idx="500">
                  <c:v>26.08.2002</c:v>
                </c:pt>
                <c:pt idx="501">
                  <c:v>02.09.2002</c:v>
                </c:pt>
                <c:pt idx="502">
                  <c:v>09.09.2002</c:v>
                </c:pt>
                <c:pt idx="503">
                  <c:v>16.09.2002</c:v>
                </c:pt>
                <c:pt idx="504">
                  <c:v>23.09.2002</c:v>
                </c:pt>
                <c:pt idx="505">
                  <c:v>30.09.2002</c:v>
                </c:pt>
                <c:pt idx="506">
                  <c:v>07.10.2002</c:v>
                </c:pt>
                <c:pt idx="507">
                  <c:v>14.10.2002</c:v>
                </c:pt>
                <c:pt idx="508">
                  <c:v>21.10.2002</c:v>
                </c:pt>
                <c:pt idx="509">
                  <c:v>28.10.2002</c:v>
                </c:pt>
                <c:pt idx="510">
                  <c:v>04.11.2002</c:v>
                </c:pt>
                <c:pt idx="511">
                  <c:v>11.11.2002</c:v>
                </c:pt>
                <c:pt idx="512">
                  <c:v>18.11.2002</c:v>
                </c:pt>
                <c:pt idx="513">
                  <c:v>25.11.2002</c:v>
                </c:pt>
                <c:pt idx="514">
                  <c:v>02.12.2002</c:v>
                </c:pt>
                <c:pt idx="515">
                  <c:v>09.12.2002</c:v>
                </c:pt>
                <c:pt idx="516">
                  <c:v>16.12.2002</c:v>
                </c:pt>
                <c:pt idx="517">
                  <c:v>23.12.2002</c:v>
                </c:pt>
                <c:pt idx="518">
                  <c:v>30.12.2002</c:v>
                </c:pt>
                <c:pt idx="519">
                  <c:v>06.01.2003</c:v>
                </c:pt>
                <c:pt idx="520">
                  <c:v>13.01.2003</c:v>
                </c:pt>
                <c:pt idx="521">
                  <c:v>20.01.2003</c:v>
                </c:pt>
                <c:pt idx="522">
                  <c:v>27.01.2003</c:v>
                </c:pt>
                <c:pt idx="523">
                  <c:v>03.02.2003</c:v>
                </c:pt>
                <c:pt idx="524">
                  <c:v>10.02.2003</c:v>
                </c:pt>
                <c:pt idx="525">
                  <c:v>17.02.2003</c:v>
                </c:pt>
                <c:pt idx="526">
                  <c:v>24.02.2003</c:v>
                </c:pt>
                <c:pt idx="527">
                  <c:v>03.03.2003</c:v>
                </c:pt>
                <c:pt idx="528">
                  <c:v>10.03.2003</c:v>
                </c:pt>
                <c:pt idx="529">
                  <c:v>17.03.2003</c:v>
                </c:pt>
                <c:pt idx="530">
                  <c:v>24.03.2003</c:v>
                </c:pt>
                <c:pt idx="531">
                  <c:v>31.03.2003</c:v>
                </c:pt>
                <c:pt idx="532">
                  <c:v>07.04.2003</c:v>
                </c:pt>
                <c:pt idx="533">
                  <c:v>14.04.2003</c:v>
                </c:pt>
                <c:pt idx="534">
                  <c:v>21.04.2003</c:v>
                </c:pt>
                <c:pt idx="535">
                  <c:v>28.04.2003</c:v>
                </c:pt>
                <c:pt idx="536">
                  <c:v>05.05.2003</c:v>
                </c:pt>
                <c:pt idx="537">
                  <c:v>12.05.2003</c:v>
                </c:pt>
                <c:pt idx="538">
                  <c:v>19.05.2003</c:v>
                </c:pt>
                <c:pt idx="539">
                  <c:v>26.05.2003</c:v>
                </c:pt>
                <c:pt idx="540">
                  <c:v>02.06.2003</c:v>
                </c:pt>
                <c:pt idx="541">
                  <c:v>09.06.2003</c:v>
                </c:pt>
                <c:pt idx="542">
                  <c:v>16.06.2003</c:v>
                </c:pt>
                <c:pt idx="543">
                  <c:v>23.06.2003</c:v>
                </c:pt>
                <c:pt idx="544">
                  <c:v>30.06.2003</c:v>
                </c:pt>
                <c:pt idx="545">
                  <c:v>07.07.2003</c:v>
                </c:pt>
                <c:pt idx="546">
                  <c:v>14.07.2003</c:v>
                </c:pt>
                <c:pt idx="547">
                  <c:v>21.07.2003</c:v>
                </c:pt>
                <c:pt idx="548">
                  <c:v>28.07.2003</c:v>
                </c:pt>
                <c:pt idx="549">
                  <c:v>04.08.2003</c:v>
                </c:pt>
                <c:pt idx="550">
                  <c:v>11.08.2003</c:v>
                </c:pt>
                <c:pt idx="551">
                  <c:v>18.08.2003</c:v>
                </c:pt>
                <c:pt idx="552">
                  <c:v>25.08.2003</c:v>
                </c:pt>
                <c:pt idx="553">
                  <c:v>01.09.2003</c:v>
                </c:pt>
                <c:pt idx="554">
                  <c:v>08.09.2003</c:v>
                </c:pt>
                <c:pt idx="555">
                  <c:v>15.09.2003</c:v>
                </c:pt>
                <c:pt idx="556">
                  <c:v>22.09.2003</c:v>
                </c:pt>
                <c:pt idx="557">
                  <c:v>29.09.2003</c:v>
                </c:pt>
                <c:pt idx="558">
                  <c:v>06.10.2003</c:v>
                </c:pt>
                <c:pt idx="559">
                  <c:v>13.10.2003</c:v>
                </c:pt>
                <c:pt idx="560">
                  <c:v>20.10.2003</c:v>
                </c:pt>
                <c:pt idx="561">
                  <c:v>27.10.2003</c:v>
                </c:pt>
                <c:pt idx="562">
                  <c:v>03.11.2003</c:v>
                </c:pt>
                <c:pt idx="563">
                  <c:v>10.11.2003</c:v>
                </c:pt>
                <c:pt idx="564">
                  <c:v>17.11.2003</c:v>
                </c:pt>
                <c:pt idx="565">
                  <c:v>24.11.2003</c:v>
                </c:pt>
                <c:pt idx="566">
                  <c:v>01.12.2003</c:v>
                </c:pt>
                <c:pt idx="567">
                  <c:v>08.12.2003</c:v>
                </c:pt>
                <c:pt idx="568">
                  <c:v>15.12.2003</c:v>
                </c:pt>
                <c:pt idx="569">
                  <c:v>22.12.2003</c:v>
                </c:pt>
                <c:pt idx="570">
                  <c:v>29.12.2003</c:v>
                </c:pt>
                <c:pt idx="571">
                  <c:v>05.01.2004</c:v>
                </c:pt>
                <c:pt idx="572">
                  <c:v>12.01.2004</c:v>
                </c:pt>
                <c:pt idx="573">
                  <c:v>19.01.2004</c:v>
                </c:pt>
                <c:pt idx="574">
                  <c:v>26.01.2004</c:v>
                </c:pt>
                <c:pt idx="575">
                  <c:v>02.02.2004</c:v>
                </c:pt>
                <c:pt idx="576">
                  <c:v>09.02.2004</c:v>
                </c:pt>
                <c:pt idx="577">
                  <c:v>16.02.2004</c:v>
                </c:pt>
                <c:pt idx="578">
                  <c:v>23.02.2004</c:v>
                </c:pt>
                <c:pt idx="579">
                  <c:v>01.03.2004</c:v>
                </c:pt>
                <c:pt idx="580">
                  <c:v>08.03.2004</c:v>
                </c:pt>
                <c:pt idx="581">
                  <c:v>15.03.2004</c:v>
                </c:pt>
                <c:pt idx="582">
                  <c:v>22.03.2004</c:v>
                </c:pt>
                <c:pt idx="583">
                  <c:v>29.03.2004</c:v>
                </c:pt>
                <c:pt idx="584">
                  <c:v>05.04.2004</c:v>
                </c:pt>
                <c:pt idx="585">
                  <c:v>12.04.2004</c:v>
                </c:pt>
                <c:pt idx="586">
                  <c:v>19.04.2004</c:v>
                </c:pt>
                <c:pt idx="587">
                  <c:v>26.04.2004</c:v>
                </c:pt>
                <c:pt idx="588">
                  <c:v>03.05.2004</c:v>
                </c:pt>
                <c:pt idx="589">
                  <c:v>10.05.2004</c:v>
                </c:pt>
                <c:pt idx="590">
                  <c:v>17.05.2004</c:v>
                </c:pt>
                <c:pt idx="591">
                  <c:v>24.05.2004</c:v>
                </c:pt>
                <c:pt idx="592">
                  <c:v>31.05.2004</c:v>
                </c:pt>
                <c:pt idx="593">
                  <c:v>07.06.2004</c:v>
                </c:pt>
                <c:pt idx="594">
                  <c:v>14.06.2004</c:v>
                </c:pt>
                <c:pt idx="595">
                  <c:v>21.06.2004</c:v>
                </c:pt>
                <c:pt idx="596">
                  <c:v>28.06.2004</c:v>
                </c:pt>
                <c:pt idx="597">
                  <c:v>05.07.2004</c:v>
                </c:pt>
                <c:pt idx="598">
                  <c:v>12.07.2004</c:v>
                </c:pt>
                <c:pt idx="599">
                  <c:v>19.07.2004</c:v>
                </c:pt>
                <c:pt idx="600">
                  <c:v>26.07.2004</c:v>
                </c:pt>
                <c:pt idx="601">
                  <c:v>02.08.2004</c:v>
                </c:pt>
                <c:pt idx="602">
                  <c:v>09.08.2004</c:v>
                </c:pt>
                <c:pt idx="603">
                  <c:v>16.08.2004</c:v>
                </c:pt>
                <c:pt idx="604">
                  <c:v>23.08.2004</c:v>
                </c:pt>
                <c:pt idx="605">
                  <c:v>30.08.2004</c:v>
                </c:pt>
                <c:pt idx="606">
                  <c:v>06.09.2004</c:v>
                </c:pt>
                <c:pt idx="607">
                  <c:v>13.09.2004</c:v>
                </c:pt>
                <c:pt idx="608">
                  <c:v>20.09.2004</c:v>
                </c:pt>
                <c:pt idx="609">
                  <c:v>27.09.2004</c:v>
                </c:pt>
                <c:pt idx="610">
                  <c:v>04.10.2004</c:v>
                </c:pt>
                <c:pt idx="611">
                  <c:v>11.10.2004</c:v>
                </c:pt>
                <c:pt idx="612">
                  <c:v>18.10.2004</c:v>
                </c:pt>
                <c:pt idx="613">
                  <c:v>25.10.2004</c:v>
                </c:pt>
                <c:pt idx="614">
                  <c:v>01.11.2004</c:v>
                </c:pt>
                <c:pt idx="615">
                  <c:v>08.11.2004</c:v>
                </c:pt>
                <c:pt idx="616">
                  <c:v>15.11.2004</c:v>
                </c:pt>
                <c:pt idx="617">
                  <c:v>22.11.2004</c:v>
                </c:pt>
                <c:pt idx="618">
                  <c:v>29.11.2004</c:v>
                </c:pt>
                <c:pt idx="619">
                  <c:v>06.12.2004</c:v>
                </c:pt>
                <c:pt idx="620">
                  <c:v>13.12.2004</c:v>
                </c:pt>
                <c:pt idx="621">
                  <c:v>20.12.2004</c:v>
                </c:pt>
                <c:pt idx="622">
                  <c:v>27.12.2004</c:v>
                </c:pt>
                <c:pt idx="623">
                  <c:v>03.01.2005</c:v>
                </c:pt>
                <c:pt idx="624">
                  <c:v>10.01.2005</c:v>
                </c:pt>
                <c:pt idx="625">
                  <c:v>17.01.2005</c:v>
                </c:pt>
                <c:pt idx="626">
                  <c:v>24.01.2005</c:v>
                </c:pt>
                <c:pt idx="627">
                  <c:v>31.01.2005</c:v>
                </c:pt>
                <c:pt idx="628">
                  <c:v>07.02.2005</c:v>
                </c:pt>
                <c:pt idx="629">
                  <c:v>14.02.2005</c:v>
                </c:pt>
                <c:pt idx="630">
                  <c:v>21.02.2005</c:v>
                </c:pt>
                <c:pt idx="631">
                  <c:v>28.02.2005</c:v>
                </c:pt>
                <c:pt idx="632">
                  <c:v>07.03.2005</c:v>
                </c:pt>
                <c:pt idx="633">
                  <c:v>14.03.2005</c:v>
                </c:pt>
                <c:pt idx="634">
                  <c:v>21.03.2005</c:v>
                </c:pt>
                <c:pt idx="635">
                  <c:v>28.03.2005</c:v>
                </c:pt>
                <c:pt idx="636">
                  <c:v>04.04.2005</c:v>
                </c:pt>
                <c:pt idx="637">
                  <c:v>11.04.2005</c:v>
                </c:pt>
                <c:pt idx="638">
                  <c:v>18.04.2005</c:v>
                </c:pt>
                <c:pt idx="639">
                  <c:v>25.04.2005</c:v>
                </c:pt>
                <c:pt idx="640">
                  <c:v>02.05.2005</c:v>
                </c:pt>
                <c:pt idx="641">
                  <c:v>09.05.2005</c:v>
                </c:pt>
                <c:pt idx="642">
                  <c:v>16.05.2005</c:v>
                </c:pt>
                <c:pt idx="643">
                  <c:v>23.05.2005</c:v>
                </c:pt>
                <c:pt idx="644">
                  <c:v>30.05.2005</c:v>
                </c:pt>
                <c:pt idx="645">
                  <c:v>06.06.2005</c:v>
                </c:pt>
                <c:pt idx="646">
                  <c:v>13.06.2005</c:v>
                </c:pt>
                <c:pt idx="647">
                  <c:v>20.06.2005</c:v>
                </c:pt>
                <c:pt idx="648">
                  <c:v>27.06.2005</c:v>
                </c:pt>
                <c:pt idx="649">
                  <c:v>04.07.2005</c:v>
                </c:pt>
                <c:pt idx="650">
                  <c:v>11.07.2005</c:v>
                </c:pt>
                <c:pt idx="651">
                  <c:v>18.07.2005</c:v>
                </c:pt>
                <c:pt idx="652">
                  <c:v>25.07.2005</c:v>
                </c:pt>
                <c:pt idx="653">
                  <c:v>01.08.2005</c:v>
                </c:pt>
                <c:pt idx="654">
                  <c:v>08.08.2005</c:v>
                </c:pt>
                <c:pt idx="655">
                  <c:v>15.08.2005</c:v>
                </c:pt>
                <c:pt idx="656">
                  <c:v>22.08.2005</c:v>
                </c:pt>
                <c:pt idx="657">
                  <c:v>29.08.2005</c:v>
                </c:pt>
                <c:pt idx="658">
                  <c:v>05.09.2005</c:v>
                </c:pt>
                <c:pt idx="659">
                  <c:v>12.09.2005</c:v>
                </c:pt>
                <c:pt idx="660">
                  <c:v>19.09.2005</c:v>
                </c:pt>
                <c:pt idx="661">
                  <c:v>26.09.2005</c:v>
                </c:pt>
                <c:pt idx="662">
                  <c:v>03.10.2005</c:v>
                </c:pt>
                <c:pt idx="663">
                  <c:v>10.10.2005</c:v>
                </c:pt>
                <c:pt idx="664">
                  <c:v>17.10.2005</c:v>
                </c:pt>
                <c:pt idx="665">
                  <c:v>24.10.2005</c:v>
                </c:pt>
                <c:pt idx="666">
                  <c:v>31.10.2005</c:v>
                </c:pt>
                <c:pt idx="667">
                  <c:v>07.11.2005</c:v>
                </c:pt>
                <c:pt idx="668">
                  <c:v>14.11.2005</c:v>
                </c:pt>
                <c:pt idx="669">
                  <c:v>21.11.2005</c:v>
                </c:pt>
                <c:pt idx="670">
                  <c:v>28.11.2005</c:v>
                </c:pt>
                <c:pt idx="671">
                  <c:v>05.12.2005</c:v>
                </c:pt>
                <c:pt idx="672">
                  <c:v>12.12.2005</c:v>
                </c:pt>
                <c:pt idx="673">
                  <c:v>19.12.2005</c:v>
                </c:pt>
                <c:pt idx="674">
                  <c:v>26.12.2005</c:v>
                </c:pt>
                <c:pt idx="675">
                  <c:v>02.01.2006</c:v>
                </c:pt>
                <c:pt idx="676">
                  <c:v>09.01.2006</c:v>
                </c:pt>
                <c:pt idx="677">
                  <c:v>16.01.2006</c:v>
                </c:pt>
                <c:pt idx="678">
                  <c:v>23.01.2006</c:v>
                </c:pt>
                <c:pt idx="679">
                  <c:v>30.01.2006</c:v>
                </c:pt>
                <c:pt idx="680">
                  <c:v>06.02.2006</c:v>
                </c:pt>
                <c:pt idx="681">
                  <c:v>13.02.2006</c:v>
                </c:pt>
                <c:pt idx="682">
                  <c:v>20.02.2006</c:v>
                </c:pt>
                <c:pt idx="683">
                  <c:v>27.02.2006</c:v>
                </c:pt>
                <c:pt idx="684">
                  <c:v>06.03.2006</c:v>
                </c:pt>
                <c:pt idx="685">
                  <c:v>13.03.2006</c:v>
                </c:pt>
                <c:pt idx="686">
                  <c:v>20.03.2006</c:v>
                </c:pt>
                <c:pt idx="687">
                  <c:v>27.03.2006</c:v>
                </c:pt>
                <c:pt idx="688">
                  <c:v>03.04.2006</c:v>
                </c:pt>
                <c:pt idx="689">
                  <c:v>10.04.2006</c:v>
                </c:pt>
                <c:pt idx="690">
                  <c:v>17.04.2006</c:v>
                </c:pt>
                <c:pt idx="691">
                  <c:v>24.04.2006</c:v>
                </c:pt>
                <c:pt idx="692">
                  <c:v>01.05.2006</c:v>
                </c:pt>
                <c:pt idx="693">
                  <c:v>08.05.2006</c:v>
                </c:pt>
                <c:pt idx="694">
                  <c:v>15.05.2006</c:v>
                </c:pt>
                <c:pt idx="695">
                  <c:v>22.05.2006</c:v>
                </c:pt>
                <c:pt idx="696">
                  <c:v>29.05.2006</c:v>
                </c:pt>
                <c:pt idx="697">
                  <c:v>05.06.2006</c:v>
                </c:pt>
                <c:pt idx="698">
                  <c:v>12.06.2006</c:v>
                </c:pt>
                <c:pt idx="699">
                  <c:v>19.06.2006</c:v>
                </c:pt>
                <c:pt idx="700">
                  <c:v>26.06.2006</c:v>
                </c:pt>
                <c:pt idx="701">
                  <c:v>03.07.2006</c:v>
                </c:pt>
                <c:pt idx="702">
                  <c:v>10.07.2006</c:v>
                </c:pt>
                <c:pt idx="703">
                  <c:v>17.07.2006</c:v>
                </c:pt>
                <c:pt idx="704">
                  <c:v>24.07.2006</c:v>
                </c:pt>
                <c:pt idx="705">
                  <c:v>31.07.2006</c:v>
                </c:pt>
                <c:pt idx="706">
                  <c:v>07.08.2006</c:v>
                </c:pt>
                <c:pt idx="707">
                  <c:v>14.08.2006</c:v>
                </c:pt>
                <c:pt idx="708">
                  <c:v>21.08.2006</c:v>
                </c:pt>
                <c:pt idx="709">
                  <c:v>28.08.2006</c:v>
                </c:pt>
                <c:pt idx="710">
                  <c:v>04.09.2006</c:v>
                </c:pt>
                <c:pt idx="711">
                  <c:v>11.09.2006</c:v>
                </c:pt>
                <c:pt idx="712">
                  <c:v>18.09.2006</c:v>
                </c:pt>
                <c:pt idx="713">
                  <c:v>25.09.2006</c:v>
                </c:pt>
                <c:pt idx="714">
                  <c:v>02.10.2006</c:v>
                </c:pt>
                <c:pt idx="715">
                  <c:v>09.10.2006</c:v>
                </c:pt>
                <c:pt idx="716">
                  <c:v>16.10.2006</c:v>
                </c:pt>
                <c:pt idx="717">
                  <c:v>23.10.2006</c:v>
                </c:pt>
                <c:pt idx="718">
                  <c:v>30.10.2006</c:v>
                </c:pt>
                <c:pt idx="719">
                  <c:v>06.11.2006</c:v>
                </c:pt>
                <c:pt idx="720">
                  <c:v>13.11.2006</c:v>
                </c:pt>
                <c:pt idx="721">
                  <c:v>20.11.2006</c:v>
                </c:pt>
                <c:pt idx="722">
                  <c:v>27.11.2006</c:v>
                </c:pt>
                <c:pt idx="723">
                  <c:v>04.12.2006</c:v>
                </c:pt>
                <c:pt idx="724">
                  <c:v>11.12.2006</c:v>
                </c:pt>
                <c:pt idx="725">
                  <c:v>18.12.2006</c:v>
                </c:pt>
                <c:pt idx="726">
                  <c:v>25.12.2006</c:v>
                </c:pt>
                <c:pt idx="727">
                  <c:v>01.01.2007</c:v>
                </c:pt>
                <c:pt idx="728">
                  <c:v>08.01.2007</c:v>
                </c:pt>
                <c:pt idx="729">
                  <c:v>15.01.2007</c:v>
                </c:pt>
                <c:pt idx="730">
                  <c:v>22.01.2007</c:v>
                </c:pt>
                <c:pt idx="731">
                  <c:v>29.01.2007</c:v>
                </c:pt>
                <c:pt idx="732">
                  <c:v>05.02.2007</c:v>
                </c:pt>
                <c:pt idx="733">
                  <c:v>12.02.2007</c:v>
                </c:pt>
                <c:pt idx="734">
                  <c:v>19.02.2007</c:v>
                </c:pt>
                <c:pt idx="735">
                  <c:v>26.02.2007</c:v>
                </c:pt>
                <c:pt idx="736">
                  <c:v>05.03.2007</c:v>
                </c:pt>
                <c:pt idx="737">
                  <c:v>12.03.2007</c:v>
                </c:pt>
                <c:pt idx="738">
                  <c:v>19.03.2007</c:v>
                </c:pt>
                <c:pt idx="739">
                  <c:v>26.03.2007</c:v>
                </c:pt>
                <c:pt idx="740">
                  <c:v>02.04.2007</c:v>
                </c:pt>
                <c:pt idx="741">
                  <c:v>09.04.2007</c:v>
                </c:pt>
                <c:pt idx="742">
                  <c:v>16.04.2007</c:v>
                </c:pt>
                <c:pt idx="743">
                  <c:v>23.04.2007</c:v>
                </c:pt>
                <c:pt idx="744">
                  <c:v>30.04.2007</c:v>
                </c:pt>
                <c:pt idx="745">
                  <c:v>07.05.2007</c:v>
                </c:pt>
                <c:pt idx="746">
                  <c:v>14.05.2007</c:v>
                </c:pt>
                <c:pt idx="747">
                  <c:v>21.05.2007</c:v>
                </c:pt>
                <c:pt idx="748">
                  <c:v>28.05.2007</c:v>
                </c:pt>
                <c:pt idx="749">
                  <c:v>04.06.2007</c:v>
                </c:pt>
                <c:pt idx="750">
                  <c:v>11.06.2007</c:v>
                </c:pt>
                <c:pt idx="751">
                  <c:v>18.06.2007</c:v>
                </c:pt>
                <c:pt idx="752">
                  <c:v>25.06.2007</c:v>
                </c:pt>
                <c:pt idx="753">
                  <c:v>02.07.2007</c:v>
                </c:pt>
                <c:pt idx="754">
                  <c:v>09.07.2007</c:v>
                </c:pt>
                <c:pt idx="755">
                  <c:v>16.07.2007</c:v>
                </c:pt>
                <c:pt idx="756">
                  <c:v>23.07.2007</c:v>
                </c:pt>
                <c:pt idx="757">
                  <c:v>30.07.2007</c:v>
                </c:pt>
                <c:pt idx="758">
                  <c:v>06.08.2007</c:v>
                </c:pt>
                <c:pt idx="759">
                  <c:v>13.08.2007</c:v>
                </c:pt>
                <c:pt idx="760">
                  <c:v>20.08.2007</c:v>
                </c:pt>
                <c:pt idx="761">
                  <c:v>27.08.2007</c:v>
                </c:pt>
                <c:pt idx="762">
                  <c:v>03.09.2007</c:v>
                </c:pt>
                <c:pt idx="763">
                  <c:v>10.09.2007</c:v>
                </c:pt>
                <c:pt idx="764">
                  <c:v>17.09.2007</c:v>
                </c:pt>
                <c:pt idx="765">
                  <c:v>24.09.2007</c:v>
                </c:pt>
                <c:pt idx="766">
                  <c:v>01.10.2007</c:v>
                </c:pt>
                <c:pt idx="767">
                  <c:v>08.10.2007</c:v>
                </c:pt>
                <c:pt idx="768">
                  <c:v>15.10.2007</c:v>
                </c:pt>
                <c:pt idx="769">
                  <c:v>22.10.2007</c:v>
                </c:pt>
                <c:pt idx="770">
                  <c:v>29.10.2007</c:v>
                </c:pt>
                <c:pt idx="771">
                  <c:v>05.11.2007</c:v>
                </c:pt>
                <c:pt idx="772">
                  <c:v>12.11.2007</c:v>
                </c:pt>
                <c:pt idx="773">
                  <c:v>19.11.2007</c:v>
                </c:pt>
                <c:pt idx="774">
                  <c:v>26.11.2007</c:v>
                </c:pt>
                <c:pt idx="775">
                  <c:v>03.12.2007</c:v>
                </c:pt>
                <c:pt idx="776">
                  <c:v>10.12.2007</c:v>
                </c:pt>
                <c:pt idx="777">
                  <c:v>17.12.2007</c:v>
                </c:pt>
                <c:pt idx="778">
                  <c:v>24.12.2007</c:v>
                </c:pt>
                <c:pt idx="779">
                  <c:v>31.12.2007</c:v>
                </c:pt>
                <c:pt idx="780">
                  <c:v>07.01.2008</c:v>
                </c:pt>
                <c:pt idx="781">
                  <c:v>14.01.2008</c:v>
                </c:pt>
                <c:pt idx="782">
                  <c:v>21.01.2008</c:v>
                </c:pt>
                <c:pt idx="783">
                  <c:v>28.01.2008</c:v>
                </c:pt>
                <c:pt idx="784">
                  <c:v>04.02.2008</c:v>
                </c:pt>
                <c:pt idx="785">
                  <c:v>11.02.2008</c:v>
                </c:pt>
                <c:pt idx="786">
                  <c:v>18.02.2008</c:v>
                </c:pt>
                <c:pt idx="787">
                  <c:v>25.02.2008</c:v>
                </c:pt>
                <c:pt idx="788">
                  <c:v>03.03.2008</c:v>
                </c:pt>
                <c:pt idx="789">
                  <c:v>10.03.2008</c:v>
                </c:pt>
                <c:pt idx="790">
                  <c:v>17.03.2008</c:v>
                </c:pt>
                <c:pt idx="791">
                  <c:v>24.03.2008</c:v>
                </c:pt>
                <c:pt idx="792">
                  <c:v>31.03.2008</c:v>
                </c:pt>
                <c:pt idx="793">
                  <c:v>07.04.2008</c:v>
                </c:pt>
                <c:pt idx="794">
                  <c:v>14.04.2008</c:v>
                </c:pt>
                <c:pt idx="795">
                  <c:v>21.04.2008</c:v>
                </c:pt>
                <c:pt idx="796">
                  <c:v>28.04.2008</c:v>
                </c:pt>
                <c:pt idx="797">
                  <c:v>05.05.2008</c:v>
                </c:pt>
                <c:pt idx="798">
                  <c:v>12.05.2008</c:v>
                </c:pt>
                <c:pt idx="799">
                  <c:v>19.05.2008</c:v>
                </c:pt>
                <c:pt idx="800">
                  <c:v>26.05.2008</c:v>
                </c:pt>
                <c:pt idx="801">
                  <c:v>02.06.2008</c:v>
                </c:pt>
                <c:pt idx="802">
                  <c:v>09.06.2008</c:v>
                </c:pt>
                <c:pt idx="803">
                  <c:v>16.06.2008</c:v>
                </c:pt>
                <c:pt idx="804">
                  <c:v>23.06.2008</c:v>
                </c:pt>
                <c:pt idx="805">
                  <c:v>30.06.2008</c:v>
                </c:pt>
                <c:pt idx="806">
                  <c:v>07.07.2008</c:v>
                </c:pt>
                <c:pt idx="807">
                  <c:v>14.07.2008</c:v>
                </c:pt>
                <c:pt idx="808">
                  <c:v>21.07.2008</c:v>
                </c:pt>
                <c:pt idx="809">
                  <c:v>28.07.2008</c:v>
                </c:pt>
                <c:pt idx="810">
                  <c:v>04.08.2008</c:v>
                </c:pt>
                <c:pt idx="811">
                  <c:v>11.08.2008</c:v>
                </c:pt>
                <c:pt idx="812">
                  <c:v>18.08.2008</c:v>
                </c:pt>
                <c:pt idx="813">
                  <c:v>25.08.2008</c:v>
                </c:pt>
                <c:pt idx="814">
                  <c:v>01.09.2008</c:v>
                </c:pt>
                <c:pt idx="815">
                  <c:v>08.09.2008</c:v>
                </c:pt>
                <c:pt idx="816">
                  <c:v>15.09.2008</c:v>
                </c:pt>
                <c:pt idx="817">
                  <c:v>22.09.2008</c:v>
                </c:pt>
                <c:pt idx="818">
                  <c:v>29.09.2008</c:v>
                </c:pt>
                <c:pt idx="819">
                  <c:v>06.10.2008</c:v>
                </c:pt>
                <c:pt idx="820">
                  <c:v>13.10.2008</c:v>
                </c:pt>
                <c:pt idx="821">
                  <c:v>20.10.2008</c:v>
                </c:pt>
                <c:pt idx="822">
                  <c:v>27.10.2008</c:v>
                </c:pt>
                <c:pt idx="823">
                  <c:v>03.11.2008</c:v>
                </c:pt>
                <c:pt idx="824">
                  <c:v>10.11.2008</c:v>
                </c:pt>
                <c:pt idx="825">
                  <c:v>17.11.2008</c:v>
                </c:pt>
                <c:pt idx="826">
                  <c:v>24.11.2008</c:v>
                </c:pt>
                <c:pt idx="827">
                  <c:v>01.12.2008</c:v>
                </c:pt>
                <c:pt idx="828">
                  <c:v>08.12.2008</c:v>
                </c:pt>
                <c:pt idx="829">
                  <c:v>15.12.2008</c:v>
                </c:pt>
                <c:pt idx="830">
                  <c:v>22.12.2008</c:v>
                </c:pt>
                <c:pt idx="831">
                  <c:v>29.12.2008</c:v>
                </c:pt>
                <c:pt idx="832">
                  <c:v>05.01.2009</c:v>
                </c:pt>
                <c:pt idx="833">
                  <c:v>12.01.2009</c:v>
                </c:pt>
                <c:pt idx="834">
                  <c:v>19.01.2009</c:v>
                </c:pt>
                <c:pt idx="835">
                  <c:v>26.01.2009</c:v>
                </c:pt>
                <c:pt idx="836">
                  <c:v>02.02.2009</c:v>
                </c:pt>
                <c:pt idx="837">
                  <c:v>09.02.2009</c:v>
                </c:pt>
                <c:pt idx="838">
                  <c:v>16.02.2009</c:v>
                </c:pt>
                <c:pt idx="839">
                  <c:v>23.02.2009</c:v>
                </c:pt>
                <c:pt idx="840">
                  <c:v>02.03.2009</c:v>
                </c:pt>
                <c:pt idx="841">
                  <c:v>09.03.2009</c:v>
                </c:pt>
                <c:pt idx="842">
                  <c:v>16.03.2009</c:v>
                </c:pt>
                <c:pt idx="843">
                  <c:v>23.03.2009</c:v>
                </c:pt>
                <c:pt idx="844">
                  <c:v>30.03.2009</c:v>
                </c:pt>
                <c:pt idx="845">
                  <c:v>06.04.2009</c:v>
                </c:pt>
                <c:pt idx="846">
                  <c:v>13.04.2009</c:v>
                </c:pt>
                <c:pt idx="847">
                  <c:v>20.04.2009</c:v>
                </c:pt>
                <c:pt idx="848">
                  <c:v>27.04.2009</c:v>
                </c:pt>
                <c:pt idx="849">
                  <c:v>04.05.2009</c:v>
                </c:pt>
                <c:pt idx="850">
                  <c:v>11.05.2009</c:v>
                </c:pt>
                <c:pt idx="851">
                  <c:v>18.05.2009</c:v>
                </c:pt>
                <c:pt idx="852">
                  <c:v>25.05.2009</c:v>
                </c:pt>
                <c:pt idx="853">
                  <c:v>01.06.2009</c:v>
                </c:pt>
                <c:pt idx="854">
                  <c:v>08.06.2009</c:v>
                </c:pt>
                <c:pt idx="855">
                  <c:v>15.06.2009</c:v>
                </c:pt>
                <c:pt idx="856">
                  <c:v>22.06.2009</c:v>
                </c:pt>
                <c:pt idx="857">
                  <c:v>29.06.2009</c:v>
                </c:pt>
                <c:pt idx="858">
                  <c:v>06.07.2009</c:v>
                </c:pt>
                <c:pt idx="859">
                  <c:v>13.07.2009</c:v>
                </c:pt>
                <c:pt idx="860">
                  <c:v>20.07.2009</c:v>
                </c:pt>
                <c:pt idx="861">
                  <c:v>27.07.2009</c:v>
                </c:pt>
                <c:pt idx="862">
                  <c:v>03.08.2009</c:v>
                </c:pt>
                <c:pt idx="863">
                  <c:v>10.08.2009</c:v>
                </c:pt>
                <c:pt idx="864">
                  <c:v>17.08.2009</c:v>
                </c:pt>
                <c:pt idx="865">
                  <c:v>24.08.2009</c:v>
                </c:pt>
                <c:pt idx="866">
                  <c:v>31.08.2009</c:v>
                </c:pt>
                <c:pt idx="867">
                  <c:v>07.09.2009</c:v>
                </c:pt>
                <c:pt idx="868">
                  <c:v>14.09.2009</c:v>
                </c:pt>
                <c:pt idx="869">
                  <c:v>21.09.2009</c:v>
                </c:pt>
                <c:pt idx="870">
                  <c:v>28.09.2009</c:v>
                </c:pt>
                <c:pt idx="871">
                  <c:v>05.10.2009</c:v>
                </c:pt>
                <c:pt idx="872">
                  <c:v>12.10.2009</c:v>
                </c:pt>
                <c:pt idx="873">
                  <c:v>19.10.2009</c:v>
                </c:pt>
                <c:pt idx="874">
                  <c:v>26.10.2009</c:v>
                </c:pt>
                <c:pt idx="875">
                  <c:v>02.11.2009</c:v>
                </c:pt>
                <c:pt idx="876">
                  <c:v>09.11.2009</c:v>
                </c:pt>
                <c:pt idx="877">
                  <c:v>16.11.2009</c:v>
                </c:pt>
                <c:pt idx="878">
                  <c:v>23.11.2009</c:v>
                </c:pt>
                <c:pt idx="879">
                  <c:v>30.11.2009</c:v>
                </c:pt>
                <c:pt idx="880">
                  <c:v>07.12.2009</c:v>
                </c:pt>
                <c:pt idx="881">
                  <c:v>14.12.2009</c:v>
                </c:pt>
                <c:pt idx="882">
                  <c:v>21.12.2009</c:v>
                </c:pt>
                <c:pt idx="883">
                  <c:v>28.12.2009</c:v>
                </c:pt>
                <c:pt idx="884">
                  <c:v>04.01.2010</c:v>
                </c:pt>
                <c:pt idx="885">
                  <c:v>11.01.2010</c:v>
                </c:pt>
                <c:pt idx="886">
                  <c:v>18.01.2010</c:v>
                </c:pt>
                <c:pt idx="887">
                  <c:v>25.01.2010</c:v>
                </c:pt>
                <c:pt idx="888">
                  <c:v>01.02.2010</c:v>
                </c:pt>
                <c:pt idx="889">
                  <c:v>08.02.2010</c:v>
                </c:pt>
                <c:pt idx="890">
                  <c:v>15.02.2010</c:v>
                </c:pt>
                <c:pt idx="891">
                  <c:v>22.02.2010</c:v>
                </c:pt>
                <c:pt idx="892">
                  <c:v>01.03.2010</c:v>
                </c:pt>
                <c:pt idx="893">
                  <c:v>08.03.2010</c:v>
                </c:pt>
                <c:pt idx="894">
                  <c:v>15.03.2010</c:v>
                </c:pt>
                <c:pt idx="895">
                  <c:v>22.03.2010</c:v>
                </c:pt>
                <c:pt idx="896">
                  <c:v>29.03.2010</c:v>
                </c:pt>
                <c:pt idx="897">
                  <c:v>05.04.2010</c:v>
                </c:pt>
                <c:pt idx="898">
                  <c:v>12.04.2010</c:v>
                </c:pt>
                <c:pt idx="899">
                  <c:v>19.04.2010</c:v>
                </c:pt>
                <c:pt idx="900">
                  <c:v>26.04.2010</c:v>
                </c:pt>
                <c:pt idx="901">
                  <c:v>03.05.2010</c:v>
                </c:pt>
                <c:pt idx="902">
                  <c:v>10.05.2010</c:v>
                </c:pt>
                <c:pt idx="903">
                  <c:v>17.05.2010</c:v>
                </c:pt>
                <c:pt idx="904">
                  <c:v>24.05.2010</c:v>
                </c:pt>
                <c:pt idx="905">
                  <c:v>31.05.2010</c:v>
                </c:pt>
                <c:pt idx="906">
                  <c:v>07.06.2010</c:v>
                </c:pt>
                <c:pt idx="907">
                  <c:v>14.06.2010</c:v>
                </c:pt>
                <c:pt idx="908">
                  <c:v>21.06.2010</c:v>
                </c:pt>
                <c:pt idx="909">
                  <c:v>28.06.2010</c:v>
                </c:pt>
                <c:pt idx="910">
                  <c:v>05.07.2010</c:v>
                </c:pt>
                <c:pt idx="911">
                  <c:v>12.07.2010</c:v>
                </c:pt>
                <c:pt idx="912">
                  <c:v>19.07.2010</c:v>
                </c:pt>
                <c:pt idx="913">
                  <c:v>26.07.2010</c:v>
                </c:pt>
                <c:pt idx="914">
                  <c:v>02.08.2010</c:v>
                </c:pt>
                <c:pt idx="915">
                  <c:v>09.08.2010</c:v>
                </c:pt>
                <c:pt idx="916">
                  <c:v>16.08.2010</c:v>
                </c:pt>
                <c:pt idx="917">
                  <c:v>23.08.2010</c:v>
                </c:pt>
                <c:pt idx="918">
                  <c:v>30.08.2010</c:v>
                </c:pt>
                <c:pt idx="919">
                  <c:v>06.09.2010</c:v>
                </c:pt>
                <c:pt idx="920">
                  <c:v>13.09.2010</c:v>
                </c:pt>
                <c:pt idx="921">
                  <c:v>20.09.2010</c:v>
                </c:pt>
                <c:pt idx="922">
                  <c:v>27.09.2010</c:v>
                </c:pt>
                <c:pt idx="923">
                  <c:v>04.10.2010</c:v>
                </c:pt>
                <c:pt idx="924">
                  <c:v>11.10.2010</c:v>
                </c:pt>
                <c:pt idx="925">
                  <c:v>18.10.2010</c:v>
                </c:pt>
                <c:pt idx="926">
                  <c:v>25.10.2010</c:v>
                </c:pt>
                <c:pt idx="927">
                  <c:v>01.11.2010</c:v>
                </c:pt>
                <c:pt idx="928">
                  <c:v>08.11.2010</c:v>
                </c:pt>
                <c:pt idx="929">
                  <c:v>15.11.2010</c:v>
                </c:pt>
                <c:pt idx="930">
                  <c:v>22.11.2010</c:v>
                </c:pt>
                <c:pt idx="931">
                  <c:v>29.11.2010</c:v>
                </c:pt>
                <c:pt idx="932">
                  <c:v>06.12.2010</c:v>
                </c:pt>
                <c:pt idx="933">
                  <c:v>13.12.2010</c:v>
                </c:pt>
                <c:pt idx="934">
                  <c:v>20.12.2010</c:v>
                </c:pt>
                <c:pt idx="935">
                  <c:v>27.12.2010</c:v>
                </c:pt>
                <c:pt idx="936">
                  <c:v>03.01.2011</c:v>
                </c:pt>
                <c:pt idx="937">
                  <c:v>10.01.2011</c:v>
                </c:pt>
                <c:pt idx="938">
                  <c:v>17.01.2011</c:v>
                </c:pt>
                <c:pt idx="939">
                  <c:v>24.01.2011</c:v>
                </c:pt>
                <c:pt idx="940">
                  <c:v>31.01.2011</c:v>
                </c:pt>
                <c:pt idx="941">
                  <c:v>07.02.2011</c:v>
                </c:pt>
                <c:pt idx="942">
                  <c:v>14.02.2011</c:v>
                </c:pt>
                <c:pt idx="943">
                  <c:v>21.02.2011</c:v>
                </c:pt>
                <c:pt idx="944">
                  <c:v>28.02.2011</c:v>
                </c:pt>
                <c:pt idx="945">
                  <c:v>07.03.2011</c:v>
                </c:pt>
                <c:pt idx="946">
                  <c:v>14.03.2011</c:v>
                </c:pt>
                <c:pt idx="947">
                  <c:v>21.03.2011</c:v>
                </c:pt>
                <c:pt idx="948">
                  <c:v>28.03.2011</c:v>
                </c:pt>
                <c:pt idx="949">
                  <c:v>04.04.2011</c:v>
                </c:pt>
                <c:pt idx="950">
                  <c:v>11.04.2011</c:v>
                </c:pt>
                <c:pt idx="951">
                  <c:v>18.04.2011</c:v>
                </c:pt>
                <c:pt idx="952">
                  <c:v>25.04.2011</c:v>
                </c:pt>
                <c:pt idx="953">
                  <c:v>02.05.2011</c:v>
                </c:pt>
                <c:pt idx="954">
                  <c:v>09.05.2011</c:v>
                </c:pt>
                <c:pt idx="955">
                  <c:v>16.05.2011</c:v>
                </c:pt>
                <c:pt idx="956">
                  <c:v>23.05.2011</c:v>
                </c:pt>
                <c:pt idx="957">
                  <c:v>30.05.2011</c:v>
                </c:pt>
                <c:pt idx="958">
                  <c:v>06.06.2011</c:v>
                </c:pt>
                <c:pt idx="959">
                  <c:v>13.06.2011</c:v>
                </c:pt>
                <c:pt idx="960">
                  <c:v>20.06.2011</c:v>
                </c:pt>
                <c:pt idx="961">
                  <c:v>27.06.2011</c:v>
                </c:pt>
                <c:pt idx="962">
                  <c:v>04.07.2011</c:v>
                </c:pt>
                <c:pt idx="963">
                  <c:v>11.07.2011</c:v>
                </c:pt>
                <c:pt idx="964">
                  <c:v>18.07.2011</c:v>
                </c:pt>
                <c:pt idx="965">
                  <c:v>25.07.2011</c:v>
                </c:pt>
                <c:pt idx="966">
                  <c:v>01.08.2011</c:v>
                </c:pt>
                <c:pt idx="967">
                  <c:v>08.08.2011</c:v>
                </c:pt>
                <c:pt idx="968">
                  <c:v>15.08.2011</c:v>
                </c:pt>
                <c:pt idx="969">
                  <c:v>22.08.2011</c:v>
                </c:pt>
                <c:pt idx="970">
                  <c:v>29.08.2011</c:v>
                </c:pt>
                <c:pt idx="971">
                  <c:v>05.09.2011</c:v>
                </c:pt>
                <c:pt idx="972">
                  <c:v>12.09.2011</c:v>
                </c:pt>
                <c:pt idx="973">
                  <c:v>19.09.2011</c:v>
                </c:pt>
                <c:pt idx="974">
                  <c:v>26.09.2011</c:v>
                </c:pt>
                <c:pt idx="975">
                  <c:v>03.10.2011</c:v>
                </c:pt>
                <c:pt idx="976">
                  <c:v>10.10.2011</c:v>
                </c:pt>
                <c:pt idx="977">
                  <c:v>17.10.2011</c:v>
                </c:pt>
                <c:pt idx="978">
                  <c:v>24.10.2011</c:v>
                </c:pt>
                <c:pt idx="979">
                  <c:v>31.10.2011</c:v>
                </c:pt>
                <c:pt idx="980">
                  <c:v>07.11.2011</c:v>
                </c:pt>
                <c:pt idx="981">
                  <c:v>14.11.2011</c:v>
                </c:pt>
                <c:pt idx="982">
                  <c:v>21.11.2011</c:v>
                </c:pt>
                <c:pt idx="983">
                  <c:v>28.11.2011</c:v>
                </c:pt>
                <c:pt idx="984">
                  <c:v>05.12.2011</c:v>
                </c:pt>
                <c:pt idx="985">
                  <c:v>12.12.2011</c:v>
                </c:pt>
                <c:pt idx="986">
                  <c:v>19.12.2011</c:v>
                </c:pt>
                <c:pt idx="987">
                  <c:v>26.12.2011</c:v>
                </c:pt>
                <c:pt idx="988">
                  <c:v>02.01.2012</c:v>
                </c:pt>
                <c:pt idx="989">
                  <c:v>09.01.2012</c:v>
                </c:pt>
                <c:pt idx="990">
                  <c:v>16.01.2012</c:v>
                </c:pt>
                <c:pt idx="991">
                  <c:v>23.01.2012</c:v>
                </c:pt>
                <c:pt idx="992">
                  <c:v>30.01.2012</c:v>
                </c:pt>
                <c:pt idx="993">
                  <c:v>06.02.2012</c:v>
                </c:pt>
                <c:pt idx="994">
                  <c:v>13.02.2012</c:v>
                </c:pt>
                <c:pt idx="995">
                  <c:v>20.02.2012</c:v>
                </c:pt>
                <c:pt idx="996">
                  <c:v>27.02.2012</c:v>
                </c:pt>
                <c:pt idx="997">
                  <c:v>05.03.2012</c:v>
                </c:pt>
                <c:pt idx="998">
                  <c:v>12.03.2012</c:v>
                </c:pt>
                <c:pt idx="999">
                  <c:v>19.03.2012</c:v>
                </c:pt>
                <c:pt idx="1000">
                  <c:v>26.03.2012</c:v>
                </c:pt>
                <c:pt idx="1001">
                  <c:v>02.04.2012</c:v>
                </c:pt>
                <c:pt idx="1002">
                  <c:v>09.04.2012</c:v>
                </c:pt>
                <c:pt idx="1003">
                  <c:v>16.04.2012</c:v>
                </c:pt>
                <c:pt idx="1004">
                  <c:v>23.04.2012</c:v>
                </c:pt>
                <c:pt idx="1005">
                  <c:v>30.04.2012</c:v>
                </c:pt>
                <c:pt idx="1006">
                  <c:v>07.05.2012</c:v>
                </c:pt>
                <c:pt idx="1007">
                  <c:v>14.05.2012</c:v>
                </c:pt>
                <c:pt idx="1008">
                  <c:v>21.05.2012</c:v>
                </c:pt>
                <c:pt idx="1009">
                  <c:v>28.05.2012</c:v>
                </c:pt>
                <c:pt idx="1010">
                  <c:v>04.06.2012</c:v>
                </c:pt>
                <c:pt idx="1011">
                  <c:v>11.06.2012</c:v>
                </c:pt>
                <c:pt idx="1012">
                  <c:v>18.06.2012</c:v>
                </c:pt>
                <c:pt idx="1013">
                  <c:v>25.06.2012</c:v>
                </c:pt>
                <c:pt idx="1014">
                  <c:v>02.07.2012</c:v>
                </c:pt>
                <c:pt idx="1015">
                  <c:v>09.07.2012</c:v>
                </c:pt>
                <c:pt idx="1016">
                  <c:v>16.07.2012</c:v>
                </c:pt>
                <c:pt idx="1017">
                  <c:v>23.07.2012</c:v>
                </c:pt>
                <c:pt idx="1018">
                  <c:v>30.07.2012</c:v>
                </c:pt>
                <c:pt idx="1019">
                  <c:v>06.08.2012</c:v>
                </c:pt>
                <c:pt idx="1020">
                  <c:v>13.08.2012</c:v>
                </c:pt>
                <c:pt idx="1021">
                  <c:v>20.08.2012</c:v>
                </c:pt>
                <c:pt idx="1022">
                  <c:v>27.08.2012</c:v>
                </c:pt>
                <c:pt idx="1023">
                  <c:v>03.09.2012</c:v>
                </c:pt>
                <c:pt idx="1024">
                  <c:v>10.09.2012</c:v>
                </c:pt>
                <c:pt idx="1025">
                  <c:v>17.09.2012</c:v>
                </c:pt>
                <c:pt idx="1026">
                  <c:v>24.09.2012</c:v>
                </c:pt>
                <c:pt idx="1027">
                  <c:v>01.10.2012</c:v>
                </c:pt>
                <c:pt idx="1028">
                  <c:v>08.10.2012</c:v>
                </c:pt>
                <c:pt idx="1029">
                  <c:v>15.10.2012</c:v>
                </c:pt>
                <c:pt idx="1030">
                  <c:v>22.10.2012</c:v>
                </c:pt>
                <c:pt idx="1031">
                  <c:v>29.10.2012</c:v>
                </c:pt>
                <c:pt idx="1032">
                  <c:v>05.11.2012</c:v>
                </c:pt>
                <c:pt idx="1033">
                  <c:v>12.11.2012</c:v>
                </c:pt>
                <c:pt idx="1034">
                  <c:v>19.11.2012</c:v>
                </c:pt>
                <c:pt idx="1035">
                  <c:v>26.11.2012</c:v>
                </c:pt>
                <c:pt idx="1036">
                  <c:v>03.12.2012</c:v>
                </c:pt>
                <c:pt idx="1037">
                  <c:v>10.12.2012</c:v>
                </c:pt>
                <c:pt idx="1038">
                  <c:v>17.12.2012</c:v>
                </c:pt>
                <c:pt idx="1039">
                  <c:v>24.12.2012</c:v>
                </c:pt>
                <c:pt idx="1040">
                  <c:v>31.12.2012</c:v>
                </c:pt>
                <c:pt idx="1041">
                  <c:v>07.01.2013</c:v>
                </c:pt>
                <c:pt idx="1042">
                  <c:v>14.01.2013</c:v>
                </c:pt>
                <c:pt idx="1043">
                  <c:v>21.01.2013</c:v>
                </c:pt>
                <c:pt idx="1044">
                  <c:v>28.01.2013</c:v>
                </c:pt>
                <c:pt idx="1045">
                  <c:v>04.02.2013</c:v>
                </c:pt>
                <c:pt idx="1046">
                  <c:v>11.02.2013</c:v>
                </c:pt>
                <c:pt idx="1047">
                  <c:v>18.02.2013</c:v>
                </c:pt>
                <c:pt idx="1048">
                  <c:v>25.02.2013</c:v>
                </c:pt>
                <c:pt idx="1049">
                  <c:v>04.03.2013</c:v>
                </c:pt>
                <c:pt idx="1050">
                  <c:v>11.03.2013</c:v>
                </c:pt>
                <c:pt idx="1051">
                  <c:v>18.03.2013</c:v>
                </c:pt>
                <c:pt idx="1052">
                  <c:v>25.03.2013</c:v>
                </c:pt>
                <c:pt idx="1053">
                  <c:v>01.04.2013</c:v>
                </c:pt>
                <c:pt idx="1054">
                  <c:v>08.04.2013</c:v>
                </c:pt>
                <c:pt idx="1055">
                  <c:v>15.04.2013</c:v>
                </c:pt>
                <c:pt idx="1056">
                  <c:v>22.04.2013</c:v>
                </c:pt>
                <c:pt idx="1057">
                  <c:v>29.04.2013</c:v>
                </c:pt>
                <c:pt idx="1058">
                  <c:v>06.05.2013</c:v>
                </c:pt>
                <c:pt idx="1059">
                  <c:v>13.05.2013</c:v>
                </c:pt>
                <c:pt idx="1060">
                  <c:v>20.05.2013</c:v>
                </c:pt>
                <c:pt idx="1061">
                  <c:v>27.05.2013</c:v>
                </c:pt>
                <c:pt idx="1062">
                  <c:v>03.06.2013</c:v>
                </c:pt>
                <c:pt idx="1063">
                  <c:v>10.06.2013</c:v>
                </c:pt>
                <c:pt idx="1064">
                  <c:v>17.06.2013</c:v>
                </c:pt>
                <c:pt idx="1065">
                  <c:v>24.06.2013</c:v>
                </c:pt>
                <c:pt idx="1066">
                  <c:v>01.07.2013</c:v>
                </c:pt>
                <c:pt idx="1067">
                  <c:v>08.07.2013</c:v>
                </c:pt>
                <c:pt idx="1068">
                  <c:v>15.07.2013</c:v>
                </c:pt>
                <c:pt idx="1069">
                  <c:v>22.07.2013</c:v>
                </c:pt>
                <c:pt idx="1070">
                  <c:v>29.07.2013</c:v>
                </c:pt>
                <c:pt idx="1071">
                  <c:v>05.08.2013</c:v>
                </c:pt>
                <c:pt idx="1072">
                  <c:v>12.08.2013</c:v>
                </c:pt>
                <c:pt idx="1073">
                  <c:v>19.08.2013</c:v>
                </c:pt>
                <c:pt idx="1074">
                  <c:v>26.08.2013</c:v>
                </c:pt>
                <c:pt idx="1075">
                  <c:v>02.09.2013</c:v>
                </c:pt>
                <c:pt idx="1076">
                  <c:v>09.09.2013</c:v>
                </c:pt>
                <c:pt idx="1077">
                  <c:v>16.09.2013</c:v>
                </c:pt>
                <c:pt idx="1078">
                  <c:v>23.09.2013</c:v>
                </c:pt>
                <c:pt idx="1079">
                  <c:v>30.09.2013</c:v>
                </c:pt>
                <c:pt idx="1080">
                  <c:v>07.10.2013</c:v>
                </c:pt>
                <c:pt idx="1081">
                  <c:v>14.10.2013</c:v>
                </c:pt>
                <c:pt idx="1082">
                  <c:v>21.10.2013</c:v>
                </c:pt>
                <c:pt idx="1083">
                  <c:v>28.10.2013</c:v>
                </c:pt>
                <c:pt idx="1084">
                  <c:v>04.11.2013</c:v>
                </c:pt>
                <c:pt idx="1085">
                  <c:v>11.11.2013</c:v>
                </c:pt>
                <c:pt idx="1086">
                  <c:v>18.11.2013</c:v>
                </c:pt>
                <c:pt idx="1087">
                  <c:v>25.11.2013</c:v>
                </c:pt>
                <c:pt idx="1088">
                  <c:v>02.12.2013</c:v>
                </c:pt>
                <c:pt idx="1089">
                  <c:v>09.12.2013</c:v>
                </c:pt>
                <c:pt idx="1090">
                  <c:v>16.12.2013</c:v>
                </c:pt>
                <c:pt idx="1091">
                  <c:v>23.12.2013</c:v>
                </c:pt>
                <c:pt idx="1092">
                  <c:v>30.12.2013</c:v>
                </c:pt>
                <c:pt idx="1093">
                  <c:v>06.01.2014</c:v>
                </c:pt>
                <c:pt idx="1094">
                  <c:v>13.01.2014</c:v>
                </c:pt>
                <c:pt idx="1095">
                  <c:v>20.01.2014</c:v>
                </c:pt>
                <c:pt idx="1096">
                  <c:v>27.01.2014</c:v>
                </c:pt>
                <c:pt idx="1097">
                  <c:v>03.02.2014</c:v>
                </c:pt>
                <c:pt idx="1098">
                  <c:v>10.02.2014</c:v>
                </c:pt>
                <c:pt idx="1099">
                  <c:v>17.02.2014</c:v>
                </c:pt>
                <c:pt idx="1100">
                  <c:v>24.02.2014</c:v>
                </c:pt>
                <c:pt idx="1101">
                  <c:v>03.03.2014</c:v>
                </c:pt>
                <c:pt idx="1102">
                  <c:v>10.03.2014</c:v>
                </c:pt>
                <c:pt idx="1103">
                  <c:v>17.03.2014</c:v>
                </c:pt>
                <c:pt idx="1104">
                  <c:v>24.03.2014</c:v>
                </c:pt>
                <c:pt idx="1105">
                  <c:v>31.03.2014</c:v>
                </c:pt>
                <c:pt idx="1106">
                  <c:v>07.04.2014</c:v>
                </c:pt>
                <c:pt idx="1107">
                  <c:v>14.04.2014</c:v>
                </c:pt>
                <c:pt idx="1108">
                  <c:v>21.04.2014</c:v>
                </c:pt>
                <c:pt idx="1109">
                  <c:v>28.04.2014</c:v>
                </c:pt>
                <c:pt idx="1110">
                  <c:v>05.05.2014</c:v>
                </c:pt>
                <c:pt idx="1111">
                  <c:v>12.05.2014</c:v>
                </c:pt>
                <c:pt idx="1112">
                  <c:v>19.05.2014</c:v>
                </c:pt>
                <c:pt idx="1113">
                  <c:v>26.05.2014</c:v>
                </c:pt>
                <c:pt idx="1114">
                  <c:v>02.06.2014</c:v>
                </c:pt>
                <c:pt idx="1115">
                  <c:v>09.06.2014</c:v>
                </c:pt>
                <c:pt idx="1116">
                  <c:v>16.06.2014</c:v>
                </c:pt>
                <c:pt idx="1117">
                  <c:v>23.06.2014</c:v>
                </c:pt>
                <c:pt idx="1118">
                  <c:v>30.06.2014</c:v>
                </c:pt>
                <c:pt idx="1119">
                  <c:v>07.07.2014</c:v>
                </c:pt>
                <c:pt idx="1120">
                  <c:v>14.07.2014</c:v>
                </c:pt>
                <c:pt idx="1121">
                  <c:v>21.07.2014</c:v>
                </c:pt>
                <c:pt idx="1122">
                  <c:v>28.07.2014</c:v>
                </c:pt>
                <c:pt idx="1123">
                  <c:v>04.08.2014</c:v>
                </c:pt>
                <c:pt idx="1124">
                  <c:v>11.08.2014</c:v>
                </c:pt>
                <c:pt idx="1125">
                  <c:v>18.08.2014</c:v>
                </c:pt>
                <c:pt idx="1126">
                  <c:v>25.08.2014</c:v>
                </c:pt>
                <c:pt idx="1127">
                  <c:v>01.09.2014</c:v>
                </c:pt>
                <c:pt idx="1128">
                  <c:v>08.09.2014</c:v>
                </c:pt>
                <c:pt idx="1129">
                  <c:v>15.09.2014</c:v>
                </c:pt>
                <c:pt idx="1130">
                  <c:v>22.09.2014</c:v>
                </c:pt>
                <c:pt idx="1131">
                  <c:v>29.09.2014</c:v>
                </c:pt>
                <c:pt idx="1132">
                  <c:v>06.10.2014</c:v>
                </c:pt>
                <c:pt idx="1133">
                  <c:v>13.10.2014</c:v>
                </c:pt>
                <c:pt idx="1134">
                  <c:v>20.10.2014</c:v>
                </c:pt>
                <c:pt idx="1135">
                  <c:v>27.10.2014</c:v>
                </c:pt>
                <c:pt idx="1136">
                  <c:v>03.11.2014</c:v>
                </c:pt>
                <c:pt idx="1137">
                  <c:v>10.11.2014</c:v>
                </c:pt>
                <c:pt idx="1138">
                  <c:v>17.11.2014</c:v>
                </c:pt>
                <c:pt idx="1139">
                  <c:v>24.11.2014</c:v>
                </c:pt>
                <c:pt idx="1140">
                  <c:v>01.12.2014</c:v>
                </c:pt>
                <c:pt idx="1141">
                  <c:v>08.12.2014</c:v>
                </c:pt>
                <c:pt idx="1142">
                  <c:v>15.12.2014</c:v>
                </c:pt>
                <c:pt idx="1143">
                  <c:v>22.12.2014</c:v>
                </c:pt>
                <c:pt idx="1144">
                  <c:v>29.12.2014</c:v>
                </c:pt>
                <c:pt idx="1145">
                  <c:v>05.01.2015</c:v>
                </c:pt>
                <c:pt idx="1146">
                  <c:v>12.01.2015</c:v>
                </c:pt>
                <c:pt idx="1147">
                  <c:v>19.01.2015</c:v>
                </c:pt>
                <c:pt idx="1148">
                  <c:v>26.01.2015</c:v>
                </c:pt>
                <c:pt idx="1149">
                  <c:v>02.02.2015</c:v>
                </c:pt>
                <c:pt idx="1150">
                  <c:v>09.02.2015</c:v>
                </c:pt>
                <c:pt idx="1151">
                  <c:v>16.02.2015</c:v>
                </c:pt>
                <c:pt idx="1152">
                  <c:v>23.02.2015</c:v>
                </c:pt>
                <c:pt idx="1153">
                  <c:v>02.03.2015</c:v>
                </c:pt>
                <c:pt idx="1154">
                  <c:v>09.03.2015</c:v>
                </c:pt>
                <c:pt idx="1155">
                  <c:v>16.03.2015</c:v>
                </c:pt>
                <c:pt idx="1156">
                  <c:v>23.03.2015</c:v>
                </c:pt>
                <c:pt idx="1157">
                  <c:v>30.03.2015</c:v>
                </c:pt>
                <c:pt idx="1158">
                  <c:v>06.04.2015</c:v>
                </c:pt>
                <c:pt idx="1159">
                  <c:v>13.04.2015</c:v>
                </c:pt>
                <c:pt idx="1160">
                  <c:v>20.04.2015</c:v>
                </c:pt>
                <c:pt idx="1161">
                  <c:v>27.04.2015</c:v>
                </c:pt>
                <c:pt idx="1162">
                  <c:v>04.05.2015</c:v>
                </c:pt>
                <c:pt idx="1163">
                  <c:v>11.05.2015</c:v>
                </c:pt>
                <c:pt idx="1164">
                  <c:v>18.05.2015</c:v>
                </c:pt>
                <c:pt idx="1165">
                  <c:v>25.05.2015</c:v>
                </c:pt>
                <c:pt idx="1166">
                  <c:v>01.06.2015</c:v>
                </c:pt>
                <c:pt idx="1167">
                  <c:v>08.06.2015</c:v>
                </c:pt>
                <c:pt idx="1168">
                  <c:v>15.06.2015</c:v>
                </c:pt>
                <c:pt idx="1169">
                  <c:v>22.06.2015</c:v>
                </c:pt>
                <c:pt idx="1170">
                  <c:v>29.06.2015</c:v>
                </c:pt>
                <c:pt idx="1171">
                  <c:v>06.07.2015</c:v>
                </c:pt>
                <c:pt idx="1172">
                  <c:v>13.07.2015</c:v>
                </c:pt>
                <c:pt idx="1173">
                  <c:v>20.07.2015</c:v>
                </c:pt>
                <c:pt idx="1174">
                  <c:v>27.07.2015</c:v>
                </c:pt>
                <c:pt idx="1175">
                  <c:v>03.08.2015</c:v>
                </c:pt>
                <c:pt idx="1176">
                  <c:v>10.08.2015</c:v>
                </c:pt>
                <c:pt idx="1177">
                  <c:v>17.08.2015</c:v>
                </c:pt>
                <c:pt idx="1178">
                  <c:v>24.08.2015</c:v>
                </c:pt>
                <c:pt idx="1179">
                  <c:v>31.08.2015</c:v>
                </c:pt>
                <c:pt idx="1180">
                  <c:v>07.09.2015</c:v>
                </c:pt>
                <c:pt idx="1181">
                  <c:v>14.09.2015</c:v>
                </c:pt>
                <c:pt idx="1182">
                  <c:v>21.09.2015</c:v>
                </c:pt>
                <c:pt idx="1183">
                  <c:v>28.09.2015</c:v>
                </c:pt>
                <c:pt idx="1184">
                  <c:v>05.10.2015</c:v>
                </c:pt>
                <c:pt idx="1185">
                  <c:v>12.10.2015</c:v>
                </c:pt>
                <c:pt idx="1186">
                  <c:v>19.10.2015</c:v>
                </c:pt>
                <c:pt idx="1187">
                  <c:v>26.10.2015</c:v>
                </c:pt>
                <c:pt idx="1188">
                  <c:v>02.11.2015</c:v>
                </c:pt>
                <c:pt idx="1189">
                  <c:v>09.11.2015</c:v>
                </c:pt>
                <c:pt idx="1190">
                  <c:v>16.11.2015</c:v>
                </c:pt>
                <c:pt idx="1191">
                  <c:v>23.11.2015</c:v>
                </c:pt>
                <c:pt idx="1192">
                  <c:v>30.11.2015</c:v>
                </c:pt>
                <c:pt idx="1193">
                  <c:v>07.12.2015</c:v>
                </c:pt>
                <c:pt idx="1194">
                  <c:v>14.12.2015</c:v>
                </c:pt>
                <c:pt idx="1195">
                  <c:v>21.12.2015</c:v>
                </c:pt>
                <c:pt idx="1196">
                  <c:v>28.12.2015</c:v>
                </c:pt>
                <c:pt idx="1197">
                  <c:v>04.01.2016</c:v>
                </c:pt>
                <c:pt idx="1198">
                  <c:v>11.01.2016</c:v>
                </c:pt>
                <c:pt idx="1199">
                  <c:v>18.01.2016</c:v>
                </c:pt>
                <c:pt idx="1200">
                  <c:v>25.01.2016</c:v>
                </c:pt>
                <c:pt idx="1201">
                  <c:v>01.02.2016</c:v>
                </c:pt>
                <c:pt idx="1202">
                  <c:v>08.02.2016</c:v>
                </c:pt>
                <c:pt idx="1203">
                  <c:v>15.02.2016</c:v>
                </c:pt>
                <c:pt idx="1204">
                  <c:v>22.02.2016</c:v>
                </c:pt>
                <c:pt idx="1205">
                  <c:v>29.02.2016</c:v>
                </c:pt>
                <c:pt idx="1206">
                  <c:v>07.03.2016</c:v>
                </c:pt>
                <c:pt idx="1207">
                  <c:v>14.03.2016</c:v>
                </c:pt>
                <c:pt idx="1208">
                  <c:v>21.03.2016</c:v>
                </c:pt>
                <c:pt idx="1209">
                  <c:v>28.03.2016</c:v>
                </c:pt>
                <c:pt idx="1210">
                  <c:v>04.04.2016</c:v>
                </c:pt>
                <c:pt idx="1211">
                  <c:v>11.04.2016</c:v>
                </c:pt>
                <c:pt idx="1212">
                  <c:v>18.04.2016</c:v>
                </c:pt>
                <c:pt idx="1213">
                  <c:v>25.04.2016</c:v>
                </c:pt>
                <c:pt idx="1214">
                  <c:v>02.05.2016</c:v>
                </c:pt>
                <c:pt idx="1215">
                  <c:v>09.05.2016</c:v>
                </c:pt>
                <c:pt idx="1216">
                  <c:v>16.05.2016</c:v>
                </c:pt>
                <c:pt idx="1217">
                  <c:v>23.05.2016</c:v>
                </c:pt>
                <c:pt idx="1218">
                  <c:v>30.05.2016</c:v>
                </c:pt>
                <c:pt idx="1219">
                  <c:v>06.06.2016</c:v>
                </c:pt>
                <c:pt idx="1220">
                  <c:v>13.06.2016</c:v>
                </c:pt>
                <c:pt idx="1221">
                  <c:v>20.06.2016</c:v>
                </c:pt>
                <c:pt idx="1222">
                  <c:v>27.06.2016</c:v>
                </c:pt>
                <c:pt idx="1223">
                  <c:v>04.07.2016</c:v>
                </c:pt>
                <c:pt idx="1224">
                  <c:v>11.07.2016</c:v>
                </c:pt>
                <c:pt idx="1225">
                  <c:v>18.07.2016</c:v>
                </c:pt>
                <c:pt idx="1226">
                  <c:v>25.07.2016</c:v>
                </c:pt>
                <c:pt idx="1227">
                  <c:v>01.08.2016</c:v>
                </c:pt>
                <c:pt idx="1228">
                  <c:v>08.08.2016</c:v>
                </c:pt>
                <c:pt idx="1229">
                  <c:v>15.08.2016</c:v>
                </c:pt>
                <c:pt idx="1230">
                  <c:v>22.08.2016</c:v>
                </c:pt>
                <c:pt idx="1231">
                  <c:v>29.08.2016</c:v>
                </c:pt>
                <c:pt idx="1232">
                  <c:v>05.09.2016</c:v>
                </c:pt>
                <c:pt idx="1233">
                  <c:v>12.09.2016</c:v>
                </c:pt>
                <c:pt idx="1234">
                  <c:v>19.09.2016</c:v>
                </c:pt>
                <c:pt idx="1235">
                  <c:v>26.09.2016</c:v>
                </c:pt>
                <c:pt idx="1236">
                  <c:v>03.10.2016</c:v>
                </c:pt>
                <c:pt idx="1237">
                  <c:v>10.10.2016</c:v>
                </c:pt>
                <c:pt idx="1238">
                  <c:v>17.10.2016</c:v>
                </c:pt>
                <c:pt idx="1239">
                  <c:v>24.10.2016</c:v>
                </c:pt>
                <c:pt idx="1240">
                  <c:v>31.10.2016</c:v>
                </c:pt>
                <c:pt idx="1241">
                  <c:v>07.11.2016</c:v>
                </c:pt>
                <c:pt idx="1242">
                  <c:v>14.11.2016</c:v>
                </c:pt>
                <c:pt idx="1243">
                  <c:v>21.11.2016</c:v>
                </c:pt>
                <c:pt idx="1244">
                  <c:v>28.11.2016</c:v>
                </c:pt>
                <c:pt idx="1245">
                  <c:v>05.12.2016</c:v>
                </c:pt>
                <c:pt idx="1246">
                  <c:v>12.12.2016</c:v>
                </c:pt>
                <c:pt idx="1247">
                  <c:v>19.12.2016</c:v>
                </c:pt>
                <c:pt idx="1248">
                  <c:v>26.12.2016</c:v>
                </c:pt>
                <c:pt idx="1249">
                  <c:v>02.01.2017</c:v>
                </c:pt>
                <c:pt idx="1250">
                  <c:v>09.01.2017</c:v>
                </c:pt>
                <c:pt idx="1251">
                  <c:v>16.01.2017</c:v>
                </c:pt>
                <c:pt idx="1252">
                  <c:v>23.01.2017</c:v>
                </c:pt>
                <c:pt idx="1253">
                  <c:v>30.01.2017</c:v>
                </c:pt>
                <c:pt idx="1254">
                  <c:v>06.02.2017</c:v>
                </c:pt>
                <c:pt idx="1255">
                  <c:v>13.02.2017</c:v>
                </c:pt>
                <c:pt idx="1256">
                  <c:v>20.02.2017</c:v>
                </c:pt>
                <c:pt idx="1257">
                  <c:v>27.02.2017</c:v>
                </c:pt>
                <c:pt idx="1258">
                  <c:v>06.03.2017</c:v>
                </c:pt>
                <c:pt idx="1259">
                  <c:v>13.03.2017</c:v>
                </c:pt>
                <c:pt idx="1260">
                  <c:v>20.03.2017</c:v>
                </c:pt>
                <c:pt idx="1261">
                  <c:v>27.03.2017</c:v>
                </c:pt>
                <c:pt idx="1262">
                  <c:v>03.04.2017</c:v>
                </c:pt>
                <c:pt idx="1263">
                  <c:v>10.04.2017</c:v>
                </c:pt>
                <c:pt idx="1264">
                  <c:v>17.04.2017</c:v>
                </c:pt>
                <c:pt idx="1265">
                  <c:v>24.04.2017</c:v>
                </c:pt>
                <c:pt idx="1266">
                  <c:v>01.05.2017</c:v>
                </c:pt>
                <c:pt idx="1267">
                  <c:v>08.05.2017</c:v>
                </c:pt>
                <c:pt idx="1268">
                  <c:v>15.05.2017</c:v>
                </c:pt>
                <c:pt idx="1269">
                  <c:v>22.05.2017</c:v>
                </c:pt>
                <c:pt idx="1270">
                  <c:v>29.05.2017</c:v>
                </c:pt>
                <c:pt idx="1271">
                  <c:v>05.06.2017</c:v>
                </c:pt>
                <c:pt idx="1272">
                  <c:v>12.06.2017</c:v>
                </c:pt>
                <c:pt idx="1273">
                  <c:v>19.06.2017</c:v>
                </c:pt>
                <c:pt idx="1274">
                  <c:v>26.06.2017</c:v>
                </c:pt>
                <c:pt idx="1275">
                  <c:v>03.07.2017</c:v>
                </c:pt>
                <c:pt idx="1276">
                  <c:v>10.07.2017</c:v>
                </c:pt>
                <c:pt idx="1277">
                  <c:v>17.07.2017</c:v>
                </c:pt>
                <c:pt idx="1278">
                  <c:v>24.07.2017</c:v>
                </c:pt>
                <c:pt idx="1279">
                  <c:v>31.07.2017</c:v>
                </c:pt>
                <c:pt idx="1280">
                  <c:v>07.08.2017</c:v>
                </c:pt>
                <c:pt idx="1281">
                  <c:v>14.08.2017</c:v>
                </c:pt>
                <c:pt idx="1282">
                  <c:v>21.08.2017</c:v>
                </c:pt>
                <c:pt idx="1283">
                  <c:v>28.08.2017</c:v>
                </c:pt>
                <c:pt idx="1284">
                  <c:v>04.09.2017</c:v>
                </c:pt>
                <c:pt idx="1285">
                  <c:v>11.09.2017</c:v>
                </c:pt>
                <c:pt idx="1286">
                  <c:v>18.09.2017</c:v>
                </c:pt>
                <c:pt idx="1287">
                  <c:v>25.09.2017</c:v>
                </c:pt>
                <c:pt idx="1288">
                  <c:v>02.10.2017</c:v>
                </c:pt>
                <c:pt idx="1289">
                  <c:v>09.10.2017</c:v>
                </c:pt>
                <c:pt idx="1290">
                  <c:v>16.10.2017</c:v>
                </c:pt>
                <c:pt idx="1291">
                  <c:v>23.10.2017</c:v>
                </c:pt>
                <c:pt idx="1292">
                  <c:v>30.10.2017</c:v>
                </c:pt>
                <c:pt idx="1293">
                  <c:v>06.11.2017</c:v>
                </c:pt>
                <c:pt idx="1294">
                  <c:v>13.11.2017</c:v>
                </c:pt>
                <c:pt idx="1295">
                  <c:v>20.11.2017</c:v>
                </c:pt>
                <c:pt idx="1296">
                  <c:v>27.11.2017</c:v>
                </c:pt>
                <c:pt idx="1297">
                  <c:v>04.12.2017</c:v>
                </c:pt>
                <c:pt idx="1298">
                  <c:v>11.12.2017</c:v>
                </c:pt>
                <c:pt idx="1299">
                  <c:v>18.12.2017</c:v>
                </c:pt>
                <c:pt idx="1300">
                  <c:v>25.12.2017</c:v>
                </c:pt>
                <c:pt idx="1301">
                  <c:v>01.01.2018</c:v>
                </c:pt>
                <c:pt idx="1302">
                  <c:v>08.01.2018</c:v>
                </c:pt>
                <c:pt idx="1303">
                  <c:v>15.01.2018</c:v>
                </c:pt>
                <c:pt idx="1304">
                  <c:v>22.01.2018</c:v>
                </c:pt>
                <c:pt idx="1305">
                  <c:v>29.01.2018</c:v>
                </c:pt>
                <c:pt idx="1306">
                  <c:v>05.02.2018</c:v>
                </c:pt>
                <c:pt idx="1307">
                  <c:v>12.02.2018</c:v>
                </c:pt>
                <c:pt idx="1308">
                  <c:v>19.02.2018</c:v>
                </c:pt>
                <c:pt idx="1309">
                  <c:v>26.02.2018</c:v>
                </c:pt>
                <c:pt idx="1310">
                  <c:v>05.03.2018</c:v>
                </c:pt>
                <c:pt idx="1311">
                  <c:v>12.03.2018</c:v>
                </c:pt>
                <c:pt idx="1312">
                  <c:v>19.03.2018</c:v>
                </c:pt>
                <c:pt idx="1313">
                  <c:v>26.03.2018</c:v>
                </c:pt>
                <c:pt idx="1314">
                  <c:v>02.04.2018</c:v>
                </c:pt>
                <c:pt idx="1315">
                  <c:v>09.04.2018</c:v>
                </c:pt>
                <c:pt idx="1316">
                  <c:v>16.04.2018</c:v>
                </c:pt>
                <c:pt idx="1317">
                  <c:v>23.04.2018</c:v>
                </c:pt>
                <c:pt idx="1318">
                  <c:v>30.04.2018</c:v>
                </c:pt>
                <c:pt idx="1319">
                  <c:v>07.05.2018</c:v>
                </c:pt>
                <c:pt idx="1320">
                  <c:v>14.05.2018</c:v>
                </c:pt>
                <c:pt idx="1321">
                  <c:v>21.05.2018</c:v>
                </c:pt>
                <c:pt idx="1322">
                  <c:v>28.05.2018</c:v>
                </c:pt>
                <c:pt idx="1323">
                  <c:v>04.06.2018</c:v>
                </c:pt>
                <c:pt idx="1324">
                  <c:v>11.06.2018</c:v>
                </c:pt>
                <c:pt idx="1325">
                  <c:v>18.06.2018</c:v>
                </c:pt>
                <c:pt idx="1326">
                  <c:v>25.06.2018</c:v>
                </c:pt>
                <c:pt idx="1327">
                  <c:v>02.07.2018</c:v>
                </c:pt>
                <c:pt idx="1328">
                  <c:v>09.07.2018</c:v>
                </c:pt>
                <c:pt idx="1329">
                  <c:v>16.07.2018</c:v>
                </c:pt>
                <c:pt idx="1330">
                  <c:v>23.07.2018</c:v>
                </c:pt>
                <c:pt idx="1331">
                  <c:v>30.07.2018</c:v>
                </c:pt>
                <c:pt idx="1332">
                  <c:v>06.08.2018</c:v>
                </c:pt>
                <c:pt idx="1333">
                  <c:v>13.08.2018</c:v>
                </c:pt>
                <c:pt idx="1334">
                  <c:v>20.08.2018</c:v>
                </c:pt>
                <c:pt idx="1335">
                  <c:v>27.08.2018</c:v>
                </c:pt>
                <c:pt idx="1336">
                  <c:v>03.09.2018</c:v>
                </c:pt>
                <c:pt idx="1337">
                  <c:v>10.09.2018</c:v>
                </c:pt>
                <c:pt idx="1338">
                  <c:v>17.09.2018</c:v>
                </c:pt>
                <c:pt idx="1339">
                  <c:v>24.09.2018</c:v>
                </c:pt>
                <c:pt idx="1340">
                  <c:v>01.10.2018</c:v>
                </c:pt>
                <c:pt idx="1341">
                  <c:v>08.10.2018</c:v>
                </c:pt>
                <c:pt idx="1342">
                  <c:v>15.10.2018</c:v>
                </c:pt>
                <c:pt idx="1343">
                  <c:v>22.10.2018</c:v>
                </c:pt>
                <c:pt idx="1344">
                  <c:v>29.10.2018</c:v>
                </c:pt>
                <c:pt idx="1345">
                  <c:v>05.11.2018</c:v>
                </c:pt>
                <c:pt idx="1346">
                  <c:v>12.11.2018</c:v>
                </c:pt>
                <c:pt idx="1347">
                  <c:v>19.11.2018</c:v>
                </c:pt>
                <c:pt idx="1348">
                  <c:v>26.11.2018</c:v>
                </c:pt>
                <c:pt idx="1349">
                  <c:v>03.12.2018</c:v>
                </c:pt>
                <c:pt idx="1350">
                  <c:v>10.12.2018</c:v>
                </c:pt>
                <c:pt idx="1351">
                  <c:v>17.12.2018</c:v>
                </c:pt>
                <c:pt idx="1352">
                  <c:v>24.12.2018</c:v>
                </c:pt>
                <c:pt idx="1353">
                  <c:v>31.12.2018</c:v>
                </c:pt>
                <c:pt idx="1354">
                  <c:v>07.01.2019</c:v>
                </c:pt>
                <c:pt idx="1355">
                  <c:v>14.01.2019</c:v>
                </c:pt>
                <c:pt idx="1356">
                  <c:v>21.01.2019</c:v>
                </c:pt>
                <c:pt idx="1357">
                  <c:v>28.01.2019</c:v>
                </c:pt>
                <c:pt idx="1358">
                  <c:v>04.02.2019</c:v>
                </c:pt>
                <c:pt idx="1359">
                  <c:v>11.02.2019</c:v>
                </c:pt>
                <c:pt idx="1360">
                  <c:v>18.02.2019</c:v>
                </c:pt>
                <c:pt idx="1361">
                  <c:v>25.02.2019</c:v>
                </c:pt>
                <c:pt idx="1362">
                  <c:v>04.03.2019</c:v>
                </c:pt>
                <c:pt idx="1363">
                  <c:v>11.03.2019</c:v>
                </c:pt>
                <c:pt idx="1364">
                  <c:v>18.03.2019</c:v>
                </c:pt>
                <c:pt idx="1365">
                  <c:v>25.03.2019</c:v>
                </c:pt>
                <c:pt idx="1366">
                  <c:v>01.04.2019</c:v>
                </c:pt>
                <c:pt idx="1367">
                  <c:v>08.04.2019</c:v>
                </c:pt>
                <c:pt idx="1368">
                  <c:v>15.04.2019</c:v>
                </c:pt>
                <c:pt idx="1369">
                  <c:v>22.04.2019</c:v>
                </c:pt>
                <c:pt idx="1370">
                  <c:v>29.04.2019</c:v>
                </c:pt>
                <c:pt idx="1371">
                  <c:v>06.05.2019</c:v>
                </c:pt>
                <c:pt idx="1372">
                  <c:v>13.05.2019</c:v>
                </c:pt>
                <c:pt idx="1373">
                  <c:v>20.05.2019</c:v>
                </c:pt>
                <c:pt idx="1374">
                  <c:v>27.05.2019</c:v>
                </c:pt>
                <c:pt idx="1375">
                  <c:v>03.06.2019</c:v>
                </c:pt>
                <c:pt idx="1376">
                  <c:v>10.06.2019</c:v>
                </c:pt>
                <c:pt idx="1377">
                  <c:v>17.06.2019</c:v>
                </c:pt>
                <c:pt idx="1378">
                  <c:v>24.06.2019</c:v>
                </c:pt>
                <c:pt idx="1379">
                  <c:v>01.07.2019</c:v>
                </c:pt>
                <c:pt idx="1380">
                  <c:v>08.07.2019</c:v>
                </c:pt>
                <c:pt idx="1381">
                  <c:v>15.07.2019</c:v>
                </c:pt>
                <c:pt idx="1382">
                  <c:v>22.07.2019</c:v>
                </c:pt>
                <c:pt idx="1383">
                  <c:v>29.07.2019</c:v>
                </c:pt>
                <c:pt idx="1384">
                  <c:v>05.08.2019</c:v>
                </c:pt>
                <c:pt idx="1385">
                  <c:v>12.08.2019</c:v>
                </c:pt>
                <c:pt idx="1386">
                  <c:v>19.08.2019</c:v>
                </c:pt>
                <c:pt idx="1387">
                  <c:v>26.08.2019</c:v>
                </c:pt>
                <c:pt idx="1388">
                  <c:v>02.09.2019</c:v>
                </c:pt>
                <c:pt idx="1389">
                  <c:v>09.09.2019</c:v>
                </c:pt>
                <c:pt idx="1390">
                  <c:v>16.09.2019</c:v>
                </c:pt>
                <c:pt idx="1391">
                  <c:v>23.09.2019</c:v>
                </c:pt>
                <c:pt idx="1392">
                  <c:v>30.09.2019</c:v>
                </c:pt>
                <c:pt idx="1393">
                  <c:v>07.10.2019</c:v>
                </c:pt>
                <c:pt idx="1394">
                  <c:v>14.10.2019</c:v>
                </c:pt>
                <c:pt idx="1395">
                  <c:v>21.10.2019</c:v>
                </c:pt>
                <c:pt idx="1396">
                  <c:v>28.10.2019</c:v>
                </c:pt>
                <c:pt idx="1397">
                  <c:v>04.11.2019</c:v>
                </c:pt>
                <c:pt idx="1398">
                  <c:v>11.11.2019</c:v>
                </c:pt>
                <c:pt idx="1399">
                  <c:v>18.11.2019</c:v>
                </c:pt>
                <c:pt idx="1400">
                  <c:v>25.11.2019</c:v>
                </c:pt>
                <c:pt idx="1401">
                  <c:v>02.12.2019</c:v>
                </c:pt>
                <c:pt idx="1402">
                  <c:v>09.12.2019</c:v>
                </c:pt>
                <c:pt idx="1403">
                  <c:v>16.12.2019</c:v>
                </c:pt>
                <c:pt idx="1404">
                  <c:v>23.12.2019</c:v>
                </c:pt>
                <c:pt idx="1405">
                  <c:v>30.12.2019</c:v>
                </c:pt>
                <c:pt idx="1406">
                  <c:v>06.01.2020</c:v>
                </c:pt>
                <c:pt idx="1407">
                  <c:v>13.01.2020</c:v>
                </c:pt>
                <c:pt idx="1408">
                  <c:v>20.01.2020</c:v>
                </c:pt>
                <c:pt idx="1409">
                  <c:v>27.01.2020</c:v>
                </c:pt>
                <c:pt idx="1410">
                  <c:v>03.02.2020</c:v>
                </c:pt>
                <c:pt idx="1411">
                  <c:v>10.02.2020</c:v>
                </c:pt>
                <c:pt idx="1412">
                  <c:v>17.02.2020</c:v>
                </c:pt>
                <c:pt idx="1413">
                  <c:v>24.02.2020</c:v>
                </c:pt>
                <c:pt idx="1414">
                  <c:v>02.03.2020</c:v>
                </c:pt>
                <c:pt idx="1415">
                  <c:v>09.03.2020</c:v>
                </c:pt>
                <c:pt idx="1416">
                  <c:v>16.03.2020</c:v>
                </c:pt>
                <c:pt idx="1417">
                  <c:v>23.03.2020</c:v>
                </c:pt>
                <c:pt idx="1418">
                  <c:v>30.03.2020</c:v>
                </c:pt>
                <c:pt idx="1419">
                  <c:v>06.04.2020</c:v>
                </c:pt>
                <c:pt idx="1420">
                  <c:v>13.04.2020</c:v>
                </c:pt>
                <c:pt idx="1421">
                  <c:v>20.04.2020</c:v>
                </c:pt>
                <c:pt idx="1422">
                  <c:v>27.04.2020</c:v>
                </c:pt>
                <c:pt idx="1423">
                  <c:v>04.05.2020</c:v>
                </c:pt>
                <c:pt idx="1424">
                  <c:v>11.05.2020</c:v>
                </c:pt>
                <c:pt idx="1425">
                  <c:v>18.05.2020</c:v>
                </c:pt>
                <c:pt idx="1426">
                  <c:v>25.05.2020</c:v>
                </c:pt>
                <c:pt idx="1427">
                  <c:v>01.06.2020</c:v>
                </c:pt>
                <c:pt idx="1428">
                  <c:v>08.06.2020</c:v>
                </c:pt>
                <c:pt idx="1429">
                  <c:v>15.06.2020</c:v>
                </c:pt>
                <c:pt idx="1430">
                  <c:v>22.06.2020</c:v>
                </c:pt>
                <c:pt idx="1431">
                  <c:v>29.06.2020</c:v>
                </c:pt>
                <c:pt idx="1432">
                  <c:v>06.07.2020</c:v>
                </c:pt>
                <c:pt idx="1433">
                  <c:v>13.07.2020</c:v>
                </c:pt>
                <c:pt idx="1434">
                  <c:v>20.07.2020</c:v>
                </c:pt>
                <c:pt idx="1435">
                  <c:v>27.07.2020</c:v>
                </c:pt>
                <c:pt idx="1436">
                  <c:v>03.08.2020</c:v>
                </c:pt>
                <c:pt idx="1437">
                  <c:v>10.08.2020</c:v>
                </c:pt>
                <c:pt idx="1438">
                  <c:v>17.08.2020</c:v>
                </c:pt>
                <c:pt idx="1439">
                  <c:v>24.08.2020</c:v>
                </c:pt>
                <c:pt idx="1440">
                  <c:v>31.08.2020</c:v>
                </c:pt>
                <c:pt idx="1441">
                  <c:v>07.09.2020</c:v>
                </c:pt>
                <c:pt idx="1442">
                  <c:v>14.09.2020</c:v>
                </c:pt>
                <c:pt idx="1443">
                  <c:v>21.09.2020</c:v>
                </c:pt>
                <c:pt idx="1444">
                  <c:v>28.09.2020</c:v>
                </c:pt>
                <c:pt idx="1445">
                  <c:v>05.10.2020</c:v>
                </c:pt>
                <c:pt idx="1446">
                  <c:v>12.10.2020</c:v>
                </c:pt>
                <c:pt idx="1447">
                  <c:v>19.10.2020</c:v>
                </c:pt>
                <c:pt idx="1448">
                  <c:v>26.10.2020</c:v>
                </c:pt>
                <c:pt idx="1449">
                  <c:v>02.11.2020</c:v>
                </c:pt>
                <c:pt idx="1450">
                  <c:v>09.11.2020</c:v>
                </c:pt>
                <c:pt idx="1451">
                  <c:v>16.11.2020</c:v>
                </c:pt>
                <c:pt idx="1452">
                  <c:v>23.11.2020</c:v>
                </c:pt>
                <c:pt idx="1453">
                  <c:v>30.11.2020</c:v>
                </c:pt>
                <c:pt idx="1454">
                  <c:v>07.12.2020</c:v>
                </c:pt>
                <c:pt idx="1455">
                  <c:v>14.12.2020</c:v>
                </c:pt>
                <c:pt idx="1456">
                  <c:v>21.12.2020</c:v>
                </c:pt>
                <c:pt idx="1457">
                  <c:v>28.12.2020</c:v>
                </c:pt>
                <c:pt idx="1458">
                  <c:v>04.01.2021</c:v>
                </c:pt>
                <c:pt idx="1459">
                  <c:v>11.01.2021</c:v>
                </c:pt>
                <c:pt idx="1460">
                  <c:v>18.01.2021</c:v>
                </c:pt>
                <c:pt idx="1461">
                  <c:v>25.01.2021</c:v>
                </c:pt>
                <c:pt idx="1462">
                  <c:v>01.02.2021</c:v>
                </c:pt>
                <c:pt idx="1463">
                  <c:v>08.02.2021</c:v>
                </c:pt>
                <c:pt idx="1464">
                  <c:v>15.02.2021</c:v>
                </c:pt>
                <c:pt idx="1465">
                  <c:v>22.02.2021</c:v>
                </c:pt>
                <c:pt idx="1466">
                  <c:v>01.03.2021</c:v>
                </c:pt>
                <c:pt idx="1467">
                  <c:v>08.03.2021</c:v>
                </c:pt>
                <c:pt idx="1468">
                  <c:v>15.03.2021</c:v>
                </c:pt>
                <c:pt idx="1469">
                  <c:v>22.03.2021</c:v>
                </c:pt>
                <c:pt idx="1470">
                  <c:v>29.03.2021</c:v>
                </c:pt>
                <c:pt idx="1471">
                  <c:v>05.04.2021</c:v>
                </c:pt>
                <c:pt idx="1472">
                  <c:v>12.04.2021</c:v>
                </c:pt>
                <c:pt idx="1473">
                  <c:v>19.04.2021</c:v>
                </c:pt>
                <c:pt idx="1474">
                  <c:v>26.04.2021</c:v>
                </c:pt>
                <c:pt idx="1475">
                  <c:v>03.05.2021</c:v>
                </c:pt>
                <c:pt idx="1476">
                  <c:v>10.05.2021</c:v>
                </c:pt>
                <c:pt idx="1477">
                  <c:v>17.05.2021</c:v>
                </c:pt>
                <c:pt idx="1478">
                  <c:v>24.05.2021</c:v>
                </c:pt>
                <c:pt idx="1479">
                  <c:v>31.05.2021</c:v>
                </c:pt>
                <c:pt idx="1480">
                  <c:v>07.06.2021</c:v>
                </c:pt>
                <c:pt idx="1481">
                  <c:v>14.06.2021</c:v>
                </c:pt>
                <c:pt idx="1482">
                  <c:v>21.06.2021</c:v>
                </c:pt>
                <c:pt idx="1483">
                  <c:v>28.06.2021</c:v>
                </c:pt>
                <c:pt idx="1484">
                  <c:v>05.07.2021</c:v>
                </c:pt>
                <c:pt idx="1485">
                  <c:v>12.07.2021</c:v>
                </c:pt>
                <c:pt idx="1486">
                  <c:v>19.07.2021</c:v>
                </c:pt>
                <c:pt idx="1487">
                  <c:v>26.07.2021</c:v>
                </c:pt>
                <c:pt idx="1488">
                  <c:v>02.08.2021</c:v>
                </c:pt>
                <c:pt idx="1489">
                  <c:v>09.08.2021</c:v>
                </c:pt>
                <c:pt idx="1490">
                  <c:v>16.08.2021</c:v>
                </c:pt>
                <c:pt idx="1491">
                  <c:v>23.08.2021</c:v>
                </c:pt>
                <c:pt idx="1492">
                  <c:v>30.08.2021</c:v>
                </c:pt>
                <c:pt idx="1493">
                  <c:v>06.09.2021</c:v>
                </c:pt>
                <c:pt idx="1494">
                  <c:v>13.09.2021</c:v>
                </c:pt>
                <c:pt idx="1495">
                  <c:v>20.09.2021</c:v>
                </c:pt>
                <c:pt idx="1496">
                  <c:v>27.09.2021</c:v>
                </c:pt>
                <c:pt idx="1497">
                  <c:v>04.10.2021</c:v>
                </c:pt>
                <c:pt idx="1498">
                  <c:v>11.10.2021</c:v>
                </c:pt>
                <c:pt idx="1499">
                  <c:v>18.10.2021</c:v>
                </c:pt>
                <c:pt idx="1500">
                  <c:v>25.10.2021</c:v>
                </c:pt>
                <c:pt idx="1501">
                  <c:v>01.11.2021</c:v>
                </c:pt>
                <c:pt idx="1502">
                  <c:v>08.11.2021</c:v>
                </c:pt>
                <c:pt idx="1503">
                  <c:v>15.11.2021</c:v>
                </c:pt>
                <c:pt idx="1504">
                  <c:v>22.11.2021</c:v>
                </c:pt>
                <c:pt idx="1505">
                  <c:v>29.11.2021</c:v>
                </c:pt>
                <c:pt idx="1506">
                  <c:v>06.12.2021</c:v>
                </c:pt>
                <c:pt idx="1507">
                  <c:v>13.12.2021</c:v>
                </c:pt>
                <c:pt idx="1508">
                  <c:v>20.12.2021</c:v>
                </c:pt>
                <c:pt idx="1509">
                  <c:v>27.12.2021</c:v>
                </c:pt>
                <c:pt idx="1510">
                  <c:v>03.01.2022</c:v>
                </c:pt>
                <c:pt idx="1511">
                  <c:v>10.01.2022</c:v>
                </c:pt>
                <c:pt idx="1512">
                  <c:v>17.01.2022</c:v>
                </c:pt>
                <c:pt idx="1513">
                  <c:v>24.01.2022</c:v>
                </c:pt>
                <c:pt idx="1514">
                  <c:v>31.01.2022</c:v>
                </c:pt>
                <c:pt idx="1515">
                  <c:v>07.02.2022</c:v>
                </c:pt>
                <c:pt idx="1516">
                  <c:v>14.02.2022</c:v>
                </c:pt>
                <c:pt idx="1517">
                  <c:v>21.02.2022</c:v>
                </c:pt>
                <c:pt idx="1518">
                  <c:v>28.02.2022</c:v>
                </c:pt>
                <c:pt idx="1519">
                  <c:v>07.03.2022</c:v>
                </c:pt>
                <c:pt idx="1520">
                  <c:v>14.03.2022</c:v>
                </c:pt>
                <c:pt idx="1521">
                  <c:v>21.03.2022</c:v>
                </c:pt>
                <c:pt idx="1522">
                  <c:v>28.03.2022</c:v>
                </c:pt>
                <c:pt idx="1523">
                  <c:v>04.04.2022</c:v>
                </c:pt>
                <c:pt idx="1524">
                  <c:v>11.04.2022</c:v>
                </c:pt>
                <c:pt idx="1525">
                  <c:v>18.04.2022</c:v>
                </c:pt>
                <c:pt idx="1526">
                  <c:v>25.04.2022</c:v>
                </c:pt>
                <c:pt idx="1527">
                  <c:v>02.05.2022</c:v>
                </c:pt>
                <c:pt idx="1528">
                  <c:v>09.05.2022</c:v>
                </c:pt>
                <c:pt idx="1529">
                  <c:v>16.05.2022</c:v>
                </c:pt>
                <c:pt idx="1530">
                  <c:v>23.05.2022</c:v>
                </c:pt>
                <c:pt idx="1531">
                  <c:v>30.05.2022</c:v>
                </c:pt>
                <c:pt idx="1532">
                  <c:v>06.06.2022</c:v>
                </c:pt>
                <c:pt idx="1533">
                  <c:v>13.06.2022</c:v>
                </c:pt>
                <c:pt idx="1534">
                  <c:v>20.06.2022</c:v>
                </c:pt>
                <c:pt idx="1535">
                  <c:v>24.06.2022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'quotes-calcs'!$R$5:$R$1539</c15:sqref>
                  </c15:fullRef>
                </c:ext>
              </c:extLst>
              <c:f>'quotes-calcs'!$R$6:$R$1539</c:f>
              <c:numCache>
                <c:formatCode>#,##0</c:formatCode>
                <c:ptCount val="1534"/>
                <c:pt idx="0">
                  <c:v>4459.375</c:v>
                </c:pt>
                <c:pt idx="1">
                  <c:v>4356.25</c:v>
                </c:pt>
                <c:pt idx="2">
                  <c:v>4440.625</c:v>
                </c:pt>
                <c:pt idx="3">
                  <c:v>4475</c:v>
                </c:pt>
                <c:pt idx="4">
                  <c:v>4509.375</c:v>
                </c:pt>
                <c:pt idx="5">
                  <c:v>4503.125</c:v>
                </c:pt>
                <c:pt idx="6">
                  <c:v>4490.625</c:v>
                </c:pt>
                <c:pt idx="7">
                  <c:v>4409.375</c:v>
                </c:pt>
                <c:pt idx="8">
                  <c:v>4428.125</c:v>
                </c:pt>
                <c:pt idx="9">
                  <c:v>4493.75</c:v>
                </c:pt>
                <c:pt idx="10">
                  <c:v>4375</c:v>
                </c:pt>
                <c:pt idx="11">
                  <c:v>4403.125</c:v>
                </c:pt>
                <c:pt idx="12">
                  <c:v>4434.375</c:v>
                </c:pt>
                <c:pt idx="13">
                  <c:v>4400</c:v>
                </c:pt>
                <c:pt idx="14">
                  <c:v>4475</c:v>
                </c:pt>
                <c:pt idx="15">
                  <c:v>4521.875</c:v>
                </c:pt>
                <c:pt idx="16">
                  <c:v>4528.125</c:v>
                </c:pt>
                <c:pt idx="17">
                  <c:v>4509.375</c:v>
                </c:pt>
                <c:pt idx="18">
                  <c:v>4450</c:v>
                </c:pt>
                <c:pt idx="19">
                  <c:v>4478.125</c:v>
                </c:pt>
                <c:pt idx="20">
                  <c:v>4468.75</c:v>
                </c:pt>
                <c:pt idx="21">
                  <c:v>4496.875</c:v>
                </c:pt>
                <c:pt idx="22">
                  <c:v>4475</c:v>
                </c:pt>
                <c:pt idx="23">
                  <c:v>4471.875</c:v>
                </c:pt>
                <c:pt idx="24">
                  <c:v>4484.375</c:v>
                </c:pt>
                <c:pt idx="25">
                  <c:v>4496.875</c:v>
                </c:pt>
                <c:pt idx="26">
                  <c:v>4512.5</c:v>
                </c:pt>
                <c:pt idx="27">
                  <c:v>4581.25</c:v>
                </c:pt>
                <c:pt idx="28">
                  <c:v>4625</c:v>
                </c:pt>
                <c:pt idx="29">
                  <c:v>4637.5</c:v>
                </c:pt>
                <c:pt idx="30">
                  <c:v>4640.625</c:v>
                </c:pt>
                <c:pt idx="31">
                  <c:v>4581.25</c:v>
                </c:pt>
                <c:pt idx="32">
                  <c:v>4578.125</c:v>
                </c:pt>
                <c:pt idx="33">
                  <c:v>4615.625</c:v>
                </c:pt>
                <c:pt idx="34">
                  <c:v>4606.25</c:v>
                </c:pt>
                <c:pt idx="35">
                  <c:v>4706.25</c:v>
                </c:pt>
                <c:pt idx="36">
                  <c:v>4637.5</c:v>
                </c:pt>
                <c:pt idx="37">
                  <c:v>4684.375</c:v>
                </c:pt>
                <c:pt idx="38">
                  <c:v>4606.25</c:v>
                </c:pt>
                <c:pt idx="39">
                  <c:v>4659.375</c:v>
                </c:pt>
                <c:pt idx="40">
                  <c:v>4631.25</c:v>
                </c:pt>
                <c:pt idx="41">
                  <c:v>4650</c:v>
                </c:pt>
                <c:pt idx="42">
                  <c:v>4671.875</c:v>
                </c:pt>
                <c:pt idx="43">
                  <c:v>4659.375</c:v>
                </c:pt>
                <c:pt idx="44">
                  <c:v>4656.25</c:v>
                </c:pt>
                <c:pt idx="45">
                  <c:v>4675</c:v>
                </c:pt>
                <c:pt idx="46">
                  <c:v>4659.375</c:v>
                </c:pt>
                <c:pt idx="47">
                  <c:v>4703.125</c:v>
                </c:pt>
                <c:pt idx="48">
                  <c:v>4740.625</c:v>
                </c:pt>
                <c:pt idx="49">
                  <c:v>4737.5</c:v>
                </c:pt>
                <c:pt idx="50">
                  <c:v>4787.5</c:v>
                </c:pt>
                <c:pt idx="51">
                  <c:v>4696.875</c:v>
                </c:pt>
                <c:pt idx="52">
                  <c:v>4715.625</c:v>
                </c:pt>
                <c:pt idx="53">
                  <c:v>4687.5</c:v>
                </c:pt>
                <c:pt idx="54">
                  <c:v>4681.25</c:v>
                </c:pt>
                <c:pt idx="55">
                  <c:v>4668.75</c:v>
                </c:pt>
                <c:pt idx="56">
                  <c:v>4684.375</c:v>
                </c:pt>
                <c:pt idx="57">
                  <c:v>4696.875</c:v>
                </c:pt>
                <c:pt idx="58">
                  <c:v>4593.75</c:v>
                </c:pt>
                <c:pt idx="59">
                  <c:v>4459.375</c:v>
                </c:pt>
                <c:pt idx="60">
                  <c:v>4468.75</c:v>
                </c:pt>
                <c:pt idx="61">
                  <c:v>4459.375</c:v>
                </c:pt>
                <c:pt idx="62">
                  <c:v>4485.9375</c:v>
                </c:pt>
                <c:pt idx="63">
                  <c:v>4509.375</c:v>
                </c:pt>
                <c:pt idx="64">
                  <c:v>4475</c:v>
                </c:pt>
                <c:pt idx="65">
                  <c:v>4451.5625</c:v>
                </c:pt>
                <c:pt idx="66">
                  <c:v>4556.25</c:v>
                </c:pt>
                <c:pt idx="67">
                  <c:v>4587.5</c:v>
                </c:pt>
                <c:pt idx="68">
                  <c:v>4623.4375</c:v>
                </c:pt>
                <c:pt idx="69">
                  <c:v>4610.9375</c:v>
                </c:pt>
                <c:pt idx="70">
                  <c:v>4587.5</c:v>
                </c:pt>
                <c:pt idx="71">
                  <c:v>4406.25</c:v>
                </c:pt>
                <c:pt idx="72">
                  <c:v>4456.25</c:v>
                </c:pt>
                <c:pt idx="73">
                  <c:v>4490.625</c:v>
                </c:pt>
                <c:pt idx="74">
                  <c:v>4539.0625</c:v>
                </c:pt>
                <c:pt idx="75">
                  <c:v>4534.375</c:v>
                </c:pt>
                <c:pt idx="76">
                  <c:v>4590.625</c:v>
                </c:pt>
                <c:pt idx="77">
                  <c:v>4578.125</c:v>
                </c:pt>
                <c:pt idx="78">
                  <c:v>4632.8125</c:v>
                </c:pt>
                <c:pt idx="79">
                  <c:v>4642.1875</c:v>
                </c:pt>
                <c:pt idx="80">
                  <c:v>4768.75</c:v>
                </c:pt>
                <c:pt idx="81">
                  <c:v>4729.6875</c:v>
                </c:pt>
                <c:pt idx="82">
                  <c:v>4700</c:v>
                </c:pt>
                <c:pt idx="83">
                  <c:v>4701.5625</c:v>
                </c:pt>
                <c:pt idx="84">
                  <c:v>4590.625</c:v>
                </c:pt>
                <c:pt idx="85">
                  <c:v>4617.1875</c:v>
                </c:pt>
                <c:pt idx="86">
                  <c:v>4545.3125</c:v>
                </c:pt>
                <c:pt idx="87">
                  <c:v>4704.6875</c:v>
                </c:pt>
                <c:pt idx="88">
                  <c:v>4656.25</c:v>
                </c:pt>
                <c:pt idx="89">
                  <c:v>4765.625</c:v>
                </c:pt>
                <c:pt idx="90">
                  <c:v>4632.8125</c:v>
                </c:pt>
                <c:pt idx="91">
                  <c:v>4640.625</c:v>
                </c:pt>
                <c:pt idx="92">
                  <c:v>4646.875</c:v>
                </c:pt>
                <c:pt idx="93">
                  <c:v>4546.875</c:v>
                </c:pt>
                <c:pt idx="94">
                  <c:v>4556.25</c:v>
                </c:pt>
                <c:pt idx="95">
                  <c:v>4504.6875</c:v>
                </c:pt>
                <c:pt idx="96">
                  <c:v>4575</c:v>
                </c:pt>
                <c:pt idx="97">
                  <c:v>4606.25</c:v>
                </c:pt>
                <c:pt idx="98">
                  <c:v>4556.25</c:v>
                </c:pt>
                <c:pt idx="99">
                  <c:v>4604.6875</c:v>
                </c:pt>
                <c:pt idx="100">
                  <c:v>4673.4375</c:v>
                </c:pt>
                <c:pt idx="101">
                  <c:v>4654.6875</c:v>
                </c:pt>
                <c:pt idx="102">
                  <c:v>4710.9375</c:v>
                </c:pt>
                <c:pt idx="103">
                  <c:v>4803.125</c:v>
                </c:pt>
                <c:pt idx="104">
                  <c:v>4835.9375</c:v>
                </c:pt>
                <c:pt idx="105">
                  <c:v>4845.3125</c:v>
                </c:pt>
                <c:pt idx="106">
                  <c:v>4900</c:v>
                </c:pt>
                <c:pt idx="107">
                  <c:v>4878.125</c:v>
                </c:pt>
                <c:pt idx="108">
                  <c:v>4926.5625</c:v>
                </c:pt>
                <c:pt idx="109">
                  <c:v>4956.25</c:v>
                </c:pt>
                <c:pt idx="110">
                  <c:v>5021.875</c:v>
                </c:pt>
                <c:pt idx="111">
                  <c:v>5010.9375</c:v>
                </c:pt>
                <c:pt idx="112">
                  <c:v>5070.3125</c:v>
                </c:pt>
                <c:pt idx="113">
                  <c:v>5107.8125</c:v>
                </c:pt>
                <c:pt idx="114">
                  <c:v>5089.0625</c:v>
                </c:pt>
                <c:pt idx="115">
                  <c:v>5159.375</c:v>
                </c:pt>
                <c:pt idx="116">
                  <c:v>5218.75</c:v>
                </c:pt>
                <c:pt idx="117">
                  <c:v>5275</c:v>
                </c:pt>
                <c:pt idx="118">
                  <c:v>5209.375</c:v>
                </c:pt>
                <c:pt idx="119">
                  <c:v>5256.25</c:v>
                </c:pt>
                <c:pt idx="120">
                  <c:v>5354.6875</c:v>
                </c:pt>
                <c:pt idx="121">
                  <c:v>5306.25</c:v>
                </c:pt>
                <c:pt idx="122">
                  <c:v>5396.875</c:v>
                </c:pt>
                <c:pt idx="123">
                  <c:v>5501.5625</c:v>
                </c:pt>
                <c:pt idx="124">
                  <c:v>5440.625</c:v>
                </c:pt>
                <c:pt idx="125">
                  <c:v>5576.5625</c:v>
                </c:pt>
                <c:pt idx="126">
                  <c:v>5604.6875</c:v>
                </c:pt>
                <c:pt idx="127">
                  <c:v>5540.625</c:v>
                </c:pt>
                <c:pt idx="128">
                  <c:v>5629.6875</c:v>
                </c:pt>
                <c:pt idx="129">
                  <c:v>5598.4375</c:v>
                </c:pt>
                <c:pt idx="130">
                  <c:v>5565.625</c:v>
                </c:pt>
                <c:pt idx="131">
                  <c:v>5617.1875</c:v>
                </c:pt>
                <c:pt idx="132">
                  <c:v>5629.6875</c:v>
                </c:pt>
                <c:pt idx="133">
                  <c:v>5665.625</c:v>
                </c:pt>
                <c:pt idx="134">
                  <c:v>5754.6875</c:v>
                </c:pt>
                <c:pt idx="135">
                  <c:v>5843.75</c:v>
                </c:pt>
                <c:pt idx="136">
                  <c:v>5831.25</c:v>
                </c:pt>
                <c:pt idx="137">
                  <c:v>5848.4375</c:v>
                </c:pt>
                <c:pt idx="138">
                  <c:v>5840.625</c:v>
                </c:pt>
                <c:pt idx="139">
                  <c:v>5862.5</c:v>
                </c:pt>
                <c:pt idx="140">
                  <c:v>5882.8125</c:v>
                </c:pt>
                <c:pt idx="141">
                  <c:v>5818.75</c:v>
                </c:pt>
                <c:pt idx="142">
                  <c:v>5923.4375</c:v>
                </c:pt>
                <c:pt idx="143">
                  <c:v>5953.125</c:v>
                </c:pt>
                <c:pt idx="144">
                  <c:v>6018.75</c:v>
                </c:pt>
                <c:pt idx="145">
                  <c:v>6032.8125</c:v>
                </c:pt>
                <c:pt idx="146">
                  <c:v>6098.4375</c:v>
                </c:pt>
                <c:pt idx="147">
                  <c:v>6215.625</c:v>
                </c:pt>
                <c:pt idx="148">
                  <c:v>6181.25</c:v>
                </c:pt>
                <c:pt idx="149">
                  <c:v>6120.3125</c:v>
                </c:pt>
                <c:pt idx="150">
                  <c:v>6148.4375</c:v>
                </c:pt>
                <c:pt idx="151">
                  <c:v>6159.375</c:v>
                </c:pt>
                <c:pt idx="152">
                  <c:v>6023.4375</c:v>
                </c:pt>
                <c:pt idx="153">
                  <c:v>6126.5625</c:v>
                </c:pt>
                <c:pt idx="154">
                  <c:v>6223.4375</c:v>
                </c:pt>
                <c:pt idx="155">
                  <c:v>6364.0625</c:v>
                </c:pt>
                <c:pt idx="156">
                  <c:v>6582.8125</c:v>
                </c:pt>
                <c:pt idx="157">
                  <c:v>6493.75</c:v>
                </c:pt>
                <c:pt idx="158">
                  <c:v>6593.75</c:v>
                </c:pt>
                <c:pt idx="159">
                  <c:v>6489.0625</c:v>
                </c:pt>
                <c:pt idx="160">
                  <c:v>6350</c:v>
                </c:pt>
                <c:pt idx="161">
                  <c:v>6412.5</c:v>
                </c:pt>
                <c:pt idx="162">
                  <c:v>6515.625</c:v>
                </c:pt>
                <c:pt idx="163">
                  <c:v>6468.75</c:v>
                </c:pt>
                <c:pt idx="164">
                  <c:v>6551.5625</c:v>
                </c:pt>
                <c:pt idx="165">
                  <c:v>6371.875</c:v>
                </c:pt>
                <c:pt idx="166">
                  <c:v>6453.125</c:v>
                </c:pt>
                <c:pt idx="167">
                  <c:v>6543.75</c:v>
                </c:pt>
                <c:pt idx="168">
                  <c:v>6431.25</c:v>
                </c:pt>
                <c:pt idx="169">
                  <c:v>6537.5</c:v>
                </c:pt>
                <c:pt idx="170">
                  <c:v>6718.75</c:v>
                </c:pt>
                <c:pt idx="171">
                  <c:v>6817.1875</c:v>
                </c:pt>
                <c:pt idx="172">
                  <c:v>6687.5</c:v>
                </c:pt>
                <c:pt idx="173">
                  <c:v>6762.5</c:v>
                </c:pt>
                <c:pt idx="174">
                  <c:v>6693.75</c:v>
                </c:pt>
                <c:pt idx="175">
                  <c:v>6681.25</c:v>
                </c:pt>
                <c:pt idx="176">
                  <c:v>6710.9375</c:v>
                </c:pt>
                <c:pt idx="177">
                  <c:v>6557.8125</c:v>
                </c:pt>
                <c:pt idx="178">
                  <c:v>6456.25</c:v>
                </c:pt>
                <c:pt idx="179">
                  <c:v>6396.875</c:v>
                </c:pt>
                <c:pt idx="180">
                  <c:v>6371.875</c:v>
                </c:pt>
                <c:pt idx="181">
                  <c:v>6656.25</c:v>
                </c:pt>
                <c:pt idx="182">
                  <c:v>6621.875</c:v>
                </c:pt>
                <c:pt idx="183">
                  <c:v>6684.375</c:v>
                </c:pt>
                <c:pt idx="184">
                  <c:v>6685.9375</c:v>
                </c:pt>
                <c:pt idx="185">
                  <c:v>6532.8125</c:v>
                </c:pt>
                <c:pt idx="186">
                  <c:v>6593.75</c:v>
                </c:pt>
                <c:pt idx="187">
                  <c:v>6856.25</c:v>
                </c:pt>
                <c:pt idx="188">
                  <c:v>6864.0625</c:v>
                </c:pt>
                <c:pt idx="189">
                  <c:v>6868.75</c:v>
                </c:pt>
                <c:pt idx="190">
                  <c:v>7034.375</c:v>
                </c:pt>
                <c:pt idx="191">
                  <c:v>7031.25</c:v>
                </c:pt>
                <c:pt idx="192">
                  <c:v>7121.875</c:v>
                </c:pt>
                <c:pt idx="193">
                  <c:v>7031.25</c:v>
                </c:pt>
                <c:pt idx="194">
                  <c:v>7059.375</c:v>
                </c:pt>
                <c:pt idx="195">
                  <c:v>7342.1875</c:v>
                </c:pt>
                <c:pt idx="196">
                  <c:v>7403.125</c:v>
                </c:pt>
                <c:pt idx="197">
                  <c:v>7517.1875</c:v>
                </c:pt>
                <c:pt idx="198">
                  <c:v>7601.5625</c:v>
                </c:pt>
                <c:pt idx="199">
                  <c:v>7431.25</c:v>
                </c:pt>
                <c:pt idx="200">
                  <c:v>7331.25</c:v>
                </c:pt>
                <c:pt idx="201">
                  <c:v>7484.375</c:v>
                </c:pt>
                <c:pt idx="202">
                  <c:v>7587.5</c:v>
                </c:pt>
                <c:pt idx="203">
                  <c:v>7509.375</c:v>
                </c:pt>
                <c:pt idx="204">
                  <c:v>7612.5</c:v>
                </c:pt>
                <c:pt idx="205">
                  <c:v>7756.25</c:v>
                </c:pt>
                <c:pt idx="206">
                  <c:v>7675</c:v>
                </c:pt>
                <c:pt idx="207">
                  <c:v>7840.625</c:v>
                </c:pt>
                <c:pt idx="208">
                  <c:v>7921.875</c:v>
                </c:pt>
                <c:pt idx="209">
                  <c:v>8118.75</c:v>
                </c:pt>
                <c:pt idx="210">
                  <c:v>8037.5</c:v>
                </c:pt>
                <c:pt idx="211">
                  <c:v>7915.625</c:v>
                </c:pt>
                <c:pt idx="212">
                  <c:v>8084.375</c:v>
                </c:pt>
                <c:pt idx="213">
                  <c:v>7968.75</c:v>
                </c:pt>
                <c:pt idx="214">
                  <c:v>7843.75</c:v>
                </c:pt>
                <c:pt idx="215">
                  <c:v>7700</c:v>
                </c:pt>
                <c:pt idx="216">
                  <c:v>7584.375</c:v>
                </c:pt>
                <c:pt idx="217">
                  <c:v>7337.5</c:v>
                </c:pt>
                <c:pt idx="218">
                  <c:v>7656.25</c:v>
                </c:pt>
                <c:pt idx="219">
                  <c:v>7653.125</c:v>
                </c:pt>
                <c:pt idx="220">
                  <c:v>8143.75</c:v>
                </c:pt>
                <c:pt idx="221">
                  <c:v>8262.5</c:v>
                </c:pt>
                <c:pt idx="222">
                  <c:v>8321.875</c:v>
                </c:pt>
                <c:pt idx="223">
                  <c:v>8478.125</c:v>
                </c:pt>
                <c:pt idx="224">
                  <c:v>8515.625</c:v>
                </c:pt>
                <c:pt idx="225">
                  <c:v>8637.5</c:v>
                </c:pt>
                <c:pt idx="226">
                  <c:v>8971.875</c:v>
                </c:pt>
                <c:pt idx="227">
                  <c:v>8957.8125</c:v>
                </c:pt>
                <c:pt idx="228">
                  <c:v>8890.625</c:v>
                </c:pt>
                <c:pt idx="229">
                  <c:v>9206.25</c:v>
                </c:pt>
                <c:pt idx="230">
                  <c:v>9178.125</c:v>
                </c:pt>
                <c:pt idx="231">
                  <c:v>9129.6875</c:v>
                </c:pt>
                <c:pt idx="232">
                  <c:v>9403.125</c:v>
                </c:pt>
                <c:pt idx="233">
                  <c:v>9493.75</c:v>
                </c:pt>
                <c:pt idx="234">
                  <c:v>9337.5</c:v>
                </c:pt>
                <c:pt idx="235">
                  <c:v>8978.125</c:v>
                </c:pt>
                <c:pt idx="236">
                  <c:v>9256.25</c:v>
                </c:pt>
                <c:pt idx="237">
                  <c:v>9037.5</c:v>
                </c:pt>
                <c:pt idx="238">
                  <c:v>9314.0625</c:v>
                </c:pt>
                <c:pt idx="239">
                  <c:v>9265.625</c:v>
                </c:pt>
                <c:pt idx="240">
                  <c:v>9503.125</c:v>
                </c:pt>
                <c:pt idx="241">
                  <c:v>9446.875</c:v>
                </c:pt>
                <c:pt idx="242">
                  <c:v>9664.0625</c:v>
                </c:pt>
                <c:pt idx="243">
                  <c:v>9687.5</c:v>
                </c:pt>
                <c:pt idx="244">
                  <c:v>9428.125</c:v>
                </c:pt>
                <c:pt idx="245">
                  <c:v>9400</c:v>
                </c:pt>
                <c:pt idx="246">
                  <c:v>9206.25</c:v>
                </c:pt>
                <c:pt idx="247">
                  <c:v>9293.75</c:v>
                </c:pt>
                <c:pt idx="248">
                  <c:v>9306.25</c:v>
                </c:pt>
                <c:pt idx="249">
                  <c:v>9675</c:v>
                </c:pt>
                <c:pt idx="250">
                  <c:v>9562.5</c:v>
                </c:pt>
                <c:pt idx="251">
                  <c:v>9893.75</c:v>
                </c:pt>
                <c:pt idx="252">
                  <c:v>9575</c:v>
                </c:pt>
                <c:pt idx="253">
                  <c:v>9478.125</c:v>
                </c:pt>
                <c:pt idx="254">
                  <c:v>9378.125</c:v>
                </c:pt>
                <c:pt idx="255">
                  <c:v>9756.25</c:v>
                </c:pt>
                <c:pt idx="256">
                  <c:v>9231.25</c:v>
                </c:pt>
                <c:pt idx="257">
                  <c:v>9631.25</c:v>
                </c:pt>
                <c:pt idx="258">
                  <c:v>9593.75</c:v>
                </c:pt>
                <c:pt idx="259">
                  <c:v>9831.25</c:v>
                </c:pt>
                <c:pt idx="260">
                  <c:v>10162.5</c:v>
                </c:pt>
                <c:pt idx="261">
                  <c:v>10200</c:v>
                </c:pt>
                <c:pt idx="262">
                  <c:v>10365.625</c:v>
                </c:pt>
                <c:pt idx="263">
                  <c:v>10512.5</c:v>
                </c:pt>
                <c:pt idx="264">
                  <c:v>10593.75</c:v>
                </c:pt>
                <c:pt idx="265">
                  <c:v>10709.375</c:v>
                </c:pt>
                <c:pt idx="266">
                  <c:v>10987.5</c:v>
                </c:pt>
                <c:pt idx="267">
                  <c:v>10962.5</c:v>
                </c:pt>
                <c:pt idx="268">
                  <c:v>11259.375</c:v>
                </c:pt>
                <c:pt idx="269">
                  <c:v>11118.75</c:v>
                </c:pt>
                <c:pt idx="270">
                  <c:v>11228.125</c:v>
                </c:pt>
                <c:pt idx="271">
                  <c:v>11081.25</c:v>
                </c:pt>
                <c:pt idx="272">
                  <c:v>11259.375</c:v>
                </c:pt>
                <c:pt idx="273">
                  <c:v>11112.5</c:v>
                </c:pt>
                <c:pt idx="274">
                  <c:v>11103.125</c:v>
                </c:pt>
                <c:pt idx="275">
                  <c:v>11125</c:v>
                </c:pt>
                <c:pt idx="276">
                  <c:v>10903.125</c:v>
                </c:pt>
                <c:pt idx="277">
                  <c:v>11200</c:v>
                </c:pt>
                <c:pt idx="278">
                  <c:v>11043.75</c:v>
                </c:pt>
                <c:pt idx="279">
                  <c:v>11006.25</c:v>
                </c:pt>
                <c:pt idx="280">
                  <c:v>11368.75</c:v>
                </c:pt>
                <c:pt idx="281">
                  <c:v>11484.375</c:v>
                </c:pt>
                <c:pt idx="282">
                  <c:v>11646.875</c:v>
                </c:pt>
                <c:pt idx="283">
                  <c:v>11856.25</c:v>
                </c:pt>
                <c:pt idx="284">
                  <c:v>11409.375</c:v>
                </c:pt>
                <c:pt idx="285">
                  <c:v>11178.125</c:v>
                </c:pt>
                <c:pt idx="286">
                  <c:v>10912.5</c:v>
                </c:pt>
                <c:pt idx="287">
                  <c:v>10612.5</c:v>
                </c:pt>
                <c:pt idx="288">
                  <c:v>10856.25</c:v>
                </c:pt>
                <c:pt idx="289">
                  <c:v>10337.5</c:v>
                </c:pt>
                <c:pt idx="290">
                  <c:v>9775</c:v>
                </c:pt>
                <c:pt idx="291">
                  <c:v>10168.75</c:v>
                </c:pt>
                <c:pt idx="292">
                  <c:v>10209.375</c:v>
                </c:pt>
                <c:pt idx="293">
                  <c:v>10425</c:v>
                </c:pt>
                <c:pt idx="294">
                  <c:v>10071.875</c:v>
                </c:pt>
                <c:pt idx="295">
                  <c:v>9853.125</c:v>
                </c:pt>
                <c:pt idx="296">
                  <c:v>10600</c:v>
                </c:pt>
                <c:pt idx="297">
                  <c:v>10684.375</c:v>
                </c:pt>
                <c:pt idx="298">
                  <c:v>11000</c:v>
                </c:pt>
                <c:pt idx="299">
                  <c:v>11412.5</c:v>
                </c:pt>
                <c:pt idx="300">
                  <c:v>11321.875</c:v>
                </c:pt>
                <c:pt idx="301">
                  <c:v>11662.5</c:v>
                </c:pt>
                <c:pt idx="302">
                  <c:v>11950</c:v>
                </c:pt>
                <c:pt idx="303">
                  <c:v>11837.5</c:v>
                </c:pt>
                <c:pt idx="304">
                  <c:v>11712.5</c:v>
                </c:pt>
                <c:pt idx="305">
                  <c:v>11850</c:v>
                </c:pt>
                <c:pt idx="306">
                  <c:v>12268.75</c:v>
                </c:pt>
                <c:pt idx="307">
                  <c:v>12331.25</c:v>
                </c:pt>
                <c:pt idx="308">
                  <c:v>12775</c:v>
                </c:pt>
                <c:pt idx="309">
                  <c:v>12437.5</c:v>
                </c:pt>
                <c:pt idx="310">
                  <c:v>12256.25</c:v>
                </c:pt>
                <c:pt idx="311">
                  <c:v>12765.625</c:v>
                </c:pt>
                <c:pt idx="312">
                  <c:v>12406.25</c:v>
                </c:pt>
                <c:pt idx="313">
                  <c:v>12362.5</c:v>
                </c:pt>
                <c:pt idx="314">
                  <c:v>12425</c:v>
                </c:pt>
                <c:pt idx="315">
                  <c:v>12356.25</c:v>
                </c:pt>
                <c:pt idx="316">
                  <c:v>12754.6875</c:v>
                </c:pt>
                <c:pt idx="317">
                  <c:v>12937.5</c:v>
                </c:pt>
                <c:pt idx="318">
                  <c:v>12968.75</c:v>
                </c:pt>
                <c:pt idx="319">
                  <c:v>12856.25</c:v>
                </c:pt>
                <c:pt idx="320">
                  <c:v>12934.375</c:v>
                </c:pt>
                <c:pt idx="321">
                  <c:v>13487.5</c:v>
                </c:pt>
                <c:pt idx="322">
                  <c:v>13153.125</c:v>
                </c:pt>
                <c:pt idx="323">
                  <c:v>13581.25</c:v>
                </c:pt>
                <c:pt idx="324">
                  <c:v>13325</c:v>
                </c:pt>
                <c:pt idx="325">
                  <c:v>13500</c:v>
                </c:pt>
                <c:pt idx="326">
                  <c:v>13378.125</c:v>
                </c:pt>
                <c:pt idx="327">
                  <c:v>13334.375</c:v>
                </c:pt>
                <c:pt idx="328">
                  <c:v>13020.3125</c:v>
                </c:pt>
                <c:pt idx="329">
                  <c:v>13321.875</c:v>
                </c:pt>
                <c:pt idx="330">
                  <c:v>12981.25</c:v>
                </c:pt>
                <c:pt idx="331">
                  <c:v>13431.25</c:v>
                </c:pt>
                <c:pt idx="332">
                  <c:v>13170.3125</c:v>
                </c:pt>
                <c:pt idx="333">
                  <c:v>13940.625</c:v>
                </c:pt>
                <c:pt idx="334">
                  <c:v>14050</c:v>
                </c:pt>
                <c:pt idx="335">
                  <c:v>14181.25</c:v>
                </c:pt>
                <c:pt idx="336">
                  <c:v>13575</c:v>
                </c:pt>
                <c:pt idx="337">
                  <c:v>13275</c:v>
                </c:pt>
                <c:pt idx="338">
                  <c:v>13037.5</c:v>
                </c:pt>
                <c:pt idx="339">
                  <c:v>13315.625</c:v>
                </c:pt>
                <c:pt idx="340">
                  <c:v>13390.625</c:v>
                </c:pt>
                <c:pt idx="341">
                  <c:v>13506.25</c:v>
                </c:pt>
                <c:pt idx="342">
                  <c:v>13596.875</c:v>
                </c:pt>
                <c:pt idx="343">
                  <c:v>13587.5</c:v>
                </c:pt>
                <c:pt idx="344">
                  <c:v>13375</c:v>
                </c:pt>
                <c:pt idx="345">
                  <c:v>12775</c:v>
                </c:pt>
                <c:pt idx="346">
                  <c:v>12846.875</c:v>
                </c:pt>
                <c:pt idx="347">
                  <c:v>13387.5</c:v>
                </c:pt>
                <c:pt idx="348">
                  <c:v>12487.5</c:v>
                </c:pt>
                <c:pt idx="349">
                  <c:v>13009.375</c:v>
                </c:pt>
                <c:pt idx="350">
                  <c:v>13700</c:v>
                </c:pt>
                <c:pt idx="351">
                  <c:v>13787.5</c:v>
                </c:pt>
                <c:pt idx="352">
                  <c:v>13975</c:v>
                </c:pt>
                <c:pt idx="353">
                  <c:v>14250</c:v>
                </c:pt>
                <c:pt idx="354">
                  <c:v>14143.75</c:v>
                </c:pt>
                <c:pt idx="355">
                  <c:v>14384.375</c:v>
                </c:pt>
                <c:pt idx="356">
                  <c:v>14187.5</c:v>
                </c:pt>
                <c:pt idx="357">
                  <c:v>14268.75</c:v>
                </c:pt>
                <c:pt idx="358">
                  <c:v>14648.4375</c:v>
                </c:pt>
                <c:pt idx="359">
                  <c:v>14687.5</c:v>
                </c:pt>
                <c:pt idx="360">
                  <c:v>14575</c:v>
                </c:pt>
                <c:pt idx="361">
                  <c:v>14696.875</c:v>
                </c:pt>
                <c:pt idx="362">
                  <c:v>14443.75</c:v>
                </c:pt>
                <c:pt idx="363">
                  <c:v>13587.5</c:v>
                </c:pt>
                <c:pt idx="364">
                  <c:v>14259.375</c:v>
                </c:pt>
                <c:pt idx="365">
                  <c:v>13868.75</c:v>
                </c:pt>
                <c:pt idx="366">
                  <c:v>13531.25</c:v>
                </c:pt>
                <c:pt idx="367">
                  <c:v>13332.8125</c:v>
                </c:pt>
                <c:pt idx="368">
                  <c:v>14112.5</c:v>
                </c:pt>
                <c:pt idx="369">
                  <c:v>14012.5</c:v>
                </c:pt>
                <c:pt idx="370">
                  <c:v>14693.75</c:v>
                </c:pt>
                <c:pt idx="371">
                  <c:v>15356.25</c:v>
                </c:pt>
                <c:pt idx="372">
                  <c:v>15037.5</c:v>
                </c:pt>
                <c:pt idx="373">
                  <c:v>15143.75</c:v>
                </c:pt>
                <c:pt idx="374">
                  <c:v>13600</c:v>
                </c:pt>
                <c:pt idx="375">
                  <c:v>14381.25</c:v>
                </c:pt>
                <c:pt idx="376">
                  <c:v>14509.375</c:v>
                </c:pt>
                <c:pt idx="377">
                  <c:v>14353.125</c:v>
                </c:pt>
                <c:pt idx="378">
                  <c:v>14281.25</c:v>
                </c:pt>
                <c:pt idx="379">
                  <c:v>14112.5</c:v>
                </c:pt>
                <c:pt idx="380">
                  <c:v>13800</c:v>
                </c:pt>
                <c:pt idx="381">
                  <c:v>14784.375</c:v>
                </c:pt>
                <c:pt idx="382">
                  <c:v>14659.375</c:v>
                </c:pt>
                <c:pt idx="383">
                  <c:v>14659.375</c:v>
                </c:pt>
                <c:pt idx="384">
                  <c:v>14437.5</c:v>
                </c:pt>
                <c:pt idx="385">
                  <c:v>14528.125</c:v>
                </c:pt>
                <c:pt idx="386">
                  <c:v>14809.375</c:v>
                </c:pt>
                <c:pt idx="387">
                  <c:v>15125</c:v>
                </c:pt>
                <c:pt idx="388">
                  <c:v>14768.75</c:v>
                </c:pt>
                <c:pt idx="389">
                  <c:v>14209.375</c:v>
                </c:pt>
                <c:pt idx="390">
                  <c:v>14637.5</c:v>
                </c:pt>
                <c:pt idx="391">
                  <c:v>14740.625</c:v>
                </c:pt>
                <c:pt idx="392">
                  <c:v>14968.75</c:v>
                </c:pt>
                <c:pt idx="393">
                  <c:v>15125</c:v>
                </c:pt>
                <c:pt idx="394">
                  <c:v>15250</c:v>
                </c:pt>
                <c:pt idx="395">
                  <c:v>14981.25</c:v>
                </c:pt>
                <c:pt idx="396">
                  <c:v>14600</c:v>
                </c:pt>
                <c:pt idx="397">
                  <c:v>14528.125</c:v>
                </c:pt>
                <c:pt idx="398">
                  <c:v>14362.5</c:v>
                </c:pt>
                <c:pt idx="399">
                  <c:v>14106.25</c:v>
                </c:pt>
                <c:pt idx="400">
                  <c:v>13756.25</c:v>
                </c:pt>
                <c:pt idx="401">
                  <c:v>13990.625</c:v>
                </c:pt>
                <c:pt idx="402">
                  <c:v>13928.125</c:v>
                </c:pt>
                <c:pt idx="403">
                  <c:v>14278.125</c:v>
                </c:pt>
                <c:pt idx="404">
                  <c:v>13662.5</c:v>
                </c:pt>
                <c:pt idx="405">
                  <c:v>13664.0625</c:v>
                </c:pt>
                <c:pt idx="406">
                  <c:v>13484.375</c:v>
                </c:pt>
                <c:pt idx="407">
                  <c:v>13221.875</c:v>
                </c:pt>
                <c:pt idx="408">
                  <c:v>13396.875</c:v>
                </c:pt>
                <c:pt idx="409">
                  <c:v>13096.875</c:v>
                </c:pt>
                <c:pt idx="410">
                  <c:v>13093.75</c:v>
                </c:pt>
                <c:pt idx="411">
                  <c:v>13118.75</c:v>
                </c:pt>
                <c:pt idx="412">
                  <c:v>12918.75</c:v>
                </c:pt>
                <c:pt idx="413">
                  <c:v>13200</c:v>
                </c:pt>
                <c:pt idx="414">
                  <c:v>13401.5625</c:v>
                </c:pt>
                <c:pt idx="415">
                  <c:v>13587.5</c:v>
                </c:pt>
                <c:pt idx="416">
                  <c:v>13480.0003</c:v>
                </c:pt>
                <c:pt idx="417">
                  <c:v>13183.999600000001</c:v>
                </c:pt>
                <c:pt idx="418">
                  <c:v>13039.999399999999</c:v>
                </c:pt>
                <c:pt idx="419">
                  <c:v>12495.999899999999</c:v>
                </c:pt>
                <c:pt idx="420">
                  <c:v>12361.000099999999</c:v>
                </c:pt>
                <c:pt idx="421">
                  <c:v>12336.000099999999</c:v>
                </c:pt>
                <c:pt idx="422">
                  <c:v>11501.0002</c:v>
                </c:pt>
                <c:pt idx="423">
                  <c:v>11448.0003</c:v>
                </c:pt>
                <c:pt idx="424">
                  <c:v>11669.0002</c:v>
                </c:pt>
                <c:pt idx="425">
                  <c:v>11330.0003</c:v>
                </c:pt>
                <c:pt idx="426">
                  <c:v>11884.9998</c:v>
                </c:pt>
                <c:pt idx="427">
                  <c:v>12450</c:v>
                </c:pt>
                <c:pt idx="428">
                  <c:v>12577.999900000001</c:v>
                </c:pt>
                <c:pt idx="429">
                  <c:v>12733.999599999999</c:v>
                </c:pt>
                <c:pt idx="430">
                  <c:v>12515.0002</c:v>
                </c:pt>
                <c:pt idx="431">
                  <c:v>12974.0005</c:v>
                </c:pt>
                <c:pt idx="432">
                  <c:v>12810.000600000001</c:v>
                </c:pt>
                <c:pt idx="433">
                  <c:v>12673.0003</c:v>
                </c:pt>
                <c:pt idx="434">
                  <c:v>12700</c:v>
                </c:pt>
                <c:pt idx="435">
                  <c:v>12184.9998</c:v>
                </c:pt>
                <c:pt idx="436">
                  <c:v>12284.9998</c:v>
                </c:pt>
                <c:pt idx="437">
                  <c:v>12259.9998</c:v>
                </c:pt>
                <c:pt idx="438">
                  <c:v>11905.0003</c:v>
                </c:pt>
                <c:pt idx="439">
                  <c:v>12223.9998</c:v>
                </c:pt>
                <c:pt idx="440">
                  <c:v>12133.999599999999</c:v>
                </c:pt>
                <c:pt idx="441">
                  <c:v>12080.9998</c:v>
                </c:pt>
                <c:pt idx="442">
                  <c:v>12194.0002</c:v>
                </c:pt>
                <c:pt idx="443">
                  <c:v>11929.000100000001</c:v>
                </c:pt>
                <c:pt idx="444">
                  <c:v>11675</c:v>
                </c:pt>
                <c:pt idx="445">
                  <c:v>11901.9997</c:v>
                </c:pt>
                <c:pt idx="446">
                  <c:v>11415.0002</c:v>
                </c:pt>
                <c:pt idx="447">
                  <c:v>10872.000099999999</c:v>
                </c:pt>
                <c:pt idx="448">
                  <c:v>11005.0003</c:v>
                </c:pt>
                <c:pt idx="449">
                  <c:v>9727.9999000000007</c:v>
                </c:pt>
                <c:pt idx="450">
                  <c:v>10444.0002</c:v>
                </c:pt>
                <c:pt idx="451">
                  <c:v>10723.0003</c:v>
                </c:pt>
                <c:pt idx="452">
                  <c:v>10950</c:v>
                </c:pt>
                <c:pt idx="453">
                  <c:v>10734.9998</c:v>
                </c:pt>
                <c:pt idx="454">
                  <c:v>11032</c:v>
                </c:pt>
                <c:pt idx="455">
                  <c:v>10925</c:v>
                </c:pt>
                <c:pt idx="456">
                  <c:v>11272.000099999999</c:v>
                </c:pt>
                <c:pt idx="457">
                  <c:v>11436.000099999999</c:v>
                </c:pt>
                <c:pt idx="458">
                  <c:v>11568</c:v>
                </c:pt>
                <c:pt idx="459">
                  <c:v>11405.0003</c:v>
                </c:pt>
                <c:pt idx="460">
                  <c:v>11655.9998</c:v>
                </c:pt>
                <c:pt idx="461">
                  <c:v>11312.9997</c:v>
                </c:pt>
                <c:pt idx="462">
                  <c:v>11494.9997</c:v>
                </c:pt>
                <c:pt idx="463">
                  <c:v>11600</c:v>
                </c:pt>
                <c:pt idx="464">
                  <c:v>11762.0003</c:v>
                </c:pt>
                <c:pt idx="465">
                  <c:v>11494.0002</c:v>
                </c:pt>
                <c:pt idx="466">
                  <c:v>11315.0002</c:v>
                </c:pt>
                <c:pt idx="467">
                  <c:v>11355.0003</c:v>
                </c:pt>
                <c:pt idx="468">
                  <c:v>11265.0002</c:v>
                </c:pt>
                <c:pt idx="469">
                  <c:v>11008.999599999999</c:v>
                </c:pt>
                <c:pt idx="470">
                  <c:v>11088.999900000001</c:v>
                </c:pt>
                <c:pt idx="471">
                  <c:v>10963.999900000001</c:v>
                </c:pt>
                <c:pt idx="472">
                  <c:v>11373.9998</c:v>
                </c:pt>
                <c:pt idx="473">
                  <c:v>11698.9998</c:v>
                </c:pt>
                <c:pt idx="474">
                  <c:v>11665.0002</c:v>
                </c:pt>
                <c:pt idx="475">
                  <c:v>11504.000100000001</c:v>
                </c:pt>
                <c:pt idx="476">
                  <c:v>11451.9997</c:v>
                </c:pt>
                <c:pt idx="477">
                  <c:v>11269.0002</c:v>
                </c:pt>
                <c:pt idx="478">
                  <c:v>11141.999800000001</c:v>
                </c:pt>
                <c:pt idx="479">
                  <c:v>11287.9997</c:v>
                </c:pt>
                <c:pt idx="480">
                  <c:v>10738.999900000001</c:v>
                </c:pt>
                <c:pt idx="481">
                  <c:v>10758.000199999999</c:v>
                </c:pt>
                <c:pt idx="482">
                  <c:v>10572.000099999999</c:v>
                </c:pt>
                <c:pt idx="483">
                  <c:v>11090.0002</c:v>
                </c:pt>
                <c:pt idx="484">
                  <c:v>10869.0002</c:v>
                </c:pt>
                <c:pt idx="485">
                  <c:v>10722.000099999999</c:v>
                </c:pt>
                <c:pt idx="486">
                  <c:v>10333.999599999999</c:v>
                </c:pt>
                <c:pt idx="487">
                  <c:v>10140.0002</c:v>
                </c:pt>
                <c:pt idx="488">
                  <c:v>9927.9999000000007</c:v>
                </c:pt>
                <c:pt idx="489">
                  <c:v>9895.9998999999989</c:v>
                </c:pt>
                <c:pt idx="490">
                  <c:v>9930.9997999999996</c:v>
                </c:pt>
                <c:pt idx="491">
                  <c:v>9184.9997999999996</c:v>
                </c:pt>
                <c:pt idx="492">
                  <c:v>8470.9998999999989</c:v>
                </c:pt>
                <c:pt idx="493">
                  <c:v>8559.9997999999996</c:v>
                </c:pt>
                <c:pt idx="494">
                  <c:v>8679.0001000000011</c:v>
                </c:pt>
                <c:pt idx="495">
                  <c:v>9129.0001000000011</c:v>
                </c:pt>
                <c:pt idx="496">
                  <c:v>9322.0000999999993</c:v>
                </c:pt>
                <c:pt idx="497">
                  <c:v>9459.9997999999996</c:v>
                </c:pt>
                <c:pt idx="498">
                  <c:v>9177.9999000000007</c:v>
                </c:pt>
                <c:pt idx="499">
                  <c:v>9000</c:v>
                </c:pt>
                <c:pt idx="500">
                  <c:v>8966.9998000000014</c:v>
                </c:pt>
                <c:pt idx="501">
                  <c:v>8434.9997999999996</c:v>
                </c:pt>
                <c:pt idx="502">
                  <c:v>8275</c:v>
                </c:pt>
                <c:pt idx="503">
                  <c:v>8080.0003000000006</c:v>
                </c:pt>
                <c:pt idx="504">
                  <c:v>8416.0004000000008</c:v>
                </c:pt>
                <c:pt idx="505">
                  <c:v>8863.9999000000007</c:v>
                </c:pt>
                <c:pt idx="506">
                  <c:v>9019.9997000000003</c:v>
                </c:pt>
                <c:pt idx="507">
                  <c:v>9026.9997000000003</c:v>
                </c:pt>
                <c:pt idx="508">
                  <c:v>8965.0002000000004</c:v>
                </c:pt>
                <c:pt idx="509">
                  <c:v>9140.0002000000004</c:v>
                </c:pt>
                <c:pt idx="510">
                  <c:v>9341.9998000000014</c:v>
                </c:pt>
                <c:pt idx="511">
                  <c:v>9398.0002999999997</c:v>
                </c:pt>
                <c:pt idx="512">
                  <c:v>9202.9999000000007</c:v>
                </c:pt>
                <c:pt idx="513">
                  <c:v>8933.9995999999992</c:v>
                </c:pt>
                <c:pt idx="514">
                  <c:v>8998.9997999999996</c:v>
                </c:pt>
                <c:pt idx="515">
                  <c:v>8737.9997000000003</c:v>
                </c:pt>
                <c:pt idx="516">
                  <c:v>9134.9997999999996</c:v>
                </c:pt>
                <c:pt idx="517">
                  <c:v>9305.9997999999996</c:v>
                </c:pt>
                <c:pt idx="518">
                  <c:v>9066.0004000000008</c:v>
                </c:pt>
                <c:pt idx="519">
                  <c:v>8637.9997000000003</c:v>
                </c:pt>
                <c:pt idx="520">
                  <c:v>8605.9997999999996</c:v>
                </c:pt>
                <c:pt idx="521">
                  <c:v>8341.9998000000014</c:v>
                </c:pt>
                <c:pt idx="522">
                  <c:v>8415.0002000000004</c:v>
                </c:pt>
                <c:pt idx="523">
                  <c:v>8518</c:v>
                </c:pt>
                <c:pt idx="524">
                  <c:v>8490.0002000000004</c:v>
                </c:pt>
                <c:pt idx="525">
                  <c:v>8332</c:v>
                </c:pt>
                <c:pt idx="526">
                  <c:v>8412.9997000000003</c:v>
                </c:pt>
                <c:pt idx="527">
                  <c:v>8966.9998000000014</c:v>
                </c:pt>
                <c:pt idx="528">
                  <c:v>8670.9998999999989</c:v>
                </c:pt>
                <c:pt idx="529">
                  <c:v>8822.0000999999993</c:v>
                </c:pt>
                <c:pt idx="530">
                  <c:v>8715.0002000000004</c:v>
                </c:pt>
                <c:pt idx="531">
                  <c:v>8955.9997999999996</c:v>
                </c:pt>
                <c:pt idx="532">
                  <c:v>9023.0002999999997</c:v>
                </c:pt>
                <c:pt idx="533">
                  <c:v>9320.9998999999989</c:v>
                </c:pt>
                <c:pt idx="534">
                  <c:v>9373.0002999999997</c:v>
                </c:pt>
                <c:pt idx="535">
                  <c:v>9487.0002999999997</c:v>
                </c:pt>
                <c:pt idx="536">
                  <c:v>9376.0002000000004</c:v>
                </c:pt>
                <c:pt idx="537">
                  <c:v>9694.9997000000003</c:v>
                </c:pt>
                <c:pt idx="538">
                  <c:v>9926.0002000000004</c:v>
                </c:pt>
                <c:pt idx="539">
                  <c:v>9955.9997999999996</c:v>
                </c:pt>
                <c:pt idx="540">
                  <c:v>9944.0002000000004</c:v>
                </c:pt>
                <c:pt idx="541">
                  <c:v>9766.0004000000008</c:v>
                </c:pt>
                <c:pt idx="542">
                  <c:v>9873.9997999999996</c:v>
                </c:pt>
                <c:pt idx="543">
                  <c:v>10023.9998</c:v>
                </c:pt>
                <c:pt idx="544">
                  <c:v>9951.0002000000004</c:v>
                </c:pt>
                <c:pt idx="545">
                  <c:v>10023.0003</c:v>
                </c:pt>
                <c:pt idx="546">
                  <c:v>9851.0002000000004</c:v>
                </c:pt>
                <c:pt idx="547">
                  <c:v>9827.9999000000007</c:v>
                </c:pt>
                <c:pt idx="548">
                  <c:v>9962.0002999999997</c:v>
                </c:pt>
                <c:pt idx="549">
                  <c:v>9976.9997000000003</c:v>
                </c:pt>
                <c:pt idx="550">
                  <c:v>10144.0002</c:v>
                </c:pt>
                <c:pt idx="551">
                  <c:v>10283.000199999999</c:v>
                </c:pt>
                <c:pt idx="552">
                  <c:v>10244.9997</c:v>
                </c:pt>
                <c:pt idx="553">
                  <c:v>10366.999800000001</c:v>
                </c:pt>
                <c:pt idx="554">
                  <c:v>9994.9997000000003</c:v>
                </c:pt>
                <c:pt idx="555">
                  <c:v>10338.999900000001</c:v>
                </c:pt>
                <c:pt idx="556">
                  <c:v>10457</c:v>
                </c:pt>
                <c:pt idx="557">
                  <c:v>10426.0002</c:v>
                </c:pt>
                <c:pt idx="558">
                  <c:v>10358.000199999999</c:v>
                </c:pt>
                <c:pt idx="559">
                  <c:v>10530.0003</c:v>
                </c:pt>
                <c:pt idx="560">
                  <c:v>10561.000099999999</c:v>
                </c:pt>
                <c:pt idx="561">
                  <c:v>10545.999899999999</c:v>
                </c:pt>
                <c:pt idx="562">
                  <c:v>10420.999899999999</c:v>
                </c:pt>
                <c:pt idx="563">
                  <c:v>10644.9997</c:v>
                </c:pt>
                <c:pt idx="564">
                  <c:v>10684.9998</c:v>
                </c:pt>
                <c:pt idx="565">
                  <c:v>10813.999900000001</c:v>
                </c:pt>
                <c:pt idx="566">
                  <c:v>10890.0002</c:v>
                </c:pt>
                <c:pt idx="567">
                  <c:v>10969.9997</c:v>
                </c:pt>
                <c:pt idx="568">
                  <c:v>11123.0003</c:v>
                </c:pt>
                <c:pt idx="569">
                  <c:v>11238.999900000001</c:v>
                </c:pt>
                <c:pt idx="570">
                  <c:v>11423.0003</c:v>
                </c:pt>
                <c:pt idx="571">
                  <c:v>11443</c:v>
                </c:pt>
                <c:pt idx="572">
                  <c:v>11348.0003</c:v>
                </c:pt>
                <c:pt idx="573">
                  <c:v>11444.9997</c:v>
                </c:pt>
                <c:pt idx="574">
                  <c:v>11512.9997</c:v>
                </c:pt>
                <c:pt idx="575">
                  <c:v>11487.9997</c:v>
                </c:pt>
                <c:pt idx="576">
                  <c:v>11501.9997</c:v>
                </c:pt>
                <c:pt idx="577">
                  <c:v>11637.9997</c:v>
                </c:pt>
                <c:pt idx="578">
                  <c:v>11258.000199999999</c:v>
                </c:pt>
                <c:pt idx="579">
                  <c:v>11105.9998</c:v>
                </c:pt>
                <c:pt idx="580">
                  <c:v>11102.999900000001</c:v>
                </c:pt>
                <c:pt idx="581">
                  <c:v>11463.999900000001</c:v>
                </c:pt>
                <c:pt idx="582">
                  <c:v>11437.0003</c:v>
                </c:pt>
                <c:pt idx="583">
                  <c:v>11383.000199999999</c:v>
                </c:pt>
                <c:pt idx="584">
                  <c:v>11436.000099999999</c:v>
                </c:pt>
                <c:pt idx="585">
                  <c:v>11095.999899999999</c:v>
                </c:pt>
                <c:pt idx="586">
                  <c:v>10995.999899999999</c:v>
                </c:pt>
                <c:pt idx="587">
                  <c:v>11004.000100000001</c:v>
                </c:pt>
                <c:pt idx="588">
                  <c:v>10980.9998</c:v>
                </c:pt>
                <c:pt idx="589">
                  <c:v>11286.000099999999</c:v>
                </c:pt>
                <c:pt idx="590">
                  <c:v>11298.0003</c:v>
                </c:pt>
                <c:pt idx="591">
                  <c:v>11434.9998</c:v>
                </c:pt>
                <c:pt idx="592">
                  <c:v>11362.9997</c:v>
                </c:pt>
                <c:pt idx="593">
                  <c:v>11383.999599999999</c:v>
                </c:pt>
                <c:pt idx="594">
                  <c:v>11287.9997</c:v>
                </c:pt>
                <c:pt idx="595">
                  <c:v>11173.0003</c:v>
                </c:pt>
                <c:pt idx="596">
                  <c:v>11070.999899999999</c:v>
                </c:pt>
                <c:pt idx="597">
                  <c:v>10895.999899999999</c:v>
                </c:pt>
                <c:pt idx="598">
                  <c:v>11083.999599999999</c:v>
                </c:pt>
                <c:pt idx="599">
                  <c:v>10684.9998</c:v>
                </c:pt>
                <c:pt idx="600">
                  <c:v>10719.0002</c:v>
                </c:pt>
                <c:pt idx="601">
                  <c:v>11048.0003</c:v>
                </c:pt>
                <c:pt idx="602">
                  <c:v>11144.9997</c:v>
                </c:pt>
                <c:pt idx="603">
                  <c:v>11212.0003</c:v>
                </c:pt>
                <c:pt idx="604">
                  <c:v>11305.9998</c:v>
                </c:pt>
                <c:pt idx="605">
                  <c:v>11315.0002</c:v>
                </c:pt>
                <c:pt idx="606">
                  <c:v>11145.999899999999</c:v>
                </c:pt>
                <c:pt idx="607">
                  <c:v>11365.0002</c:v>
                </c:pt>
                <c:pt idx="608">
                  <c:v>11251.0002</c:v>
                </c:pt>
                <c:pt idx="609">
                  <c:v>11126.0002</c:v>
                </c:pt>
                <c:pt idx="610">
                  <c:v>10998.9998</c:v>
                </c:pt>
                <c:pt idx="611">
                  <c:v>11319.9997</c:v>
                </c:pt>
                <c:pt idx="612">
                  <c:v>11727.999900000001</c:v>
                </c:pt>
                <c:pt idx="613">
                  <c:v>11879.000100000001</c:v>
                </c:pt>
                <c:pt idx="614">
                  <c:v>11741.999800000001</c:v>
                </c:pt>
                <c:pt idx="615">
                  <c:v>11834.9998</c:v>
                </c:pt>
                <c:pt idx="616">
                  <c:v>11925</c:v>
                </c:pt>
                <c:pt idx="617">
                  <c:v>11933.000199999999</c:v>
                </c:pt>
                <c:pt idx="618">
                  <c:v>11944.0002</c:v>
                </c:pt>
                <c:pt idx="619">
                  <c:v>12076.9997</c:v>
                </c:pt>
                <c:pt idx="620">
                  <c:v>12087.0003</c:v>
                </c:pt>
                <c:pt idx="621">
                  <c:v>11844.0002</c:v>
                </c:pt>
                <c:pt idx="622">
                  <c:v>11823.9998</c:v>
                </c:pt>
                <c:pt idx="623">
                  <c:v>11677.999900000001</c:v>
                </c:pt>
                <c:pt idx="624">
                  <c:v>11743</c:v>
                </c:pt>
                <c:pt idx="625">
                  <c:v>12023.0003</c:v>
                </c:pt>
                <c:pt idx="626">
                  <c:v>12076.9997</c:v>
                </c:pt>
                <c:pt idx="627">
                  <c:v>12038.999900000001</c:v>
                </c:pt>
                <c:pt idx="628">
                  <c:v>12143</c:v>
                </c:pt>
                <c:pt idx="629">
                  <c:v>12273.0003</c:v>
                </c:pt>
                <c:pt idx="630">
                  <c:v>12038.999900000001</c:v>
                </c:pt>
                <c:pt idx="631">
                  <c:v>11854.000100000001</c:v>
                </c:pt>
                <c:pt idx="632">
                  <c:v>11713.999900000001</c:v>
                </c:pt>
                <c:pt idx="633">
                  <c:v>11743</c:v>
                </c:pt>
                <c:pt idx="634">
                  <c:v>11800</c:v>
                </c:pt>
                <c:pt idx="635">
                  <c:v>11415.0002</c:v>
                </c:pt>
                <c:pt idx="636">
                  <c:v>11557</c:v>
                </c:pt>
                <c:pt idx="637">
                  <c:v>11575</c:v>
                </c:pt>
                <c:pt idx="638">
                  <c:v>11708.999599999999</c:v>
                </c:pt>
                <c:pt idx="639">
                  <c:v>11572.000099999999</c:v>
                </c:pt>
                <c:pt idx="640">
                  <c:v>11912.0003</c:v>
                </c:pt>
                <c:pt idx="641">
                  <c:v>12025</c:v>
                </c:pt>
                <c:pt idx="642">
                  <c:v>12015.0002</c:v>
                </c:pt>
                <c:pt idx="643">
                  <c:v>12019.9997</c:v>
                </c:pt>
                <c:pt idx="644">
                  <c:v>12136.000099999999</c:v>
                </c:pt>
                <c:pt idx="645">
                  <c:v>11898.0003</c:v>
                </c:pt>
                <c:pt idx="646">
                  <c:v>11952.999900000001</c:v>
                </c:pt>
                <c:pt idx="647">
                  <c:v>12132</c:v>
                </c:pt>
                <c:pt idx="648">
                  <c:v>12283.999599999999</c:v>
                </c:pt>
                <c:pt idx="649">
                  <c:v>12354.000100000001</c:v>
                </c:pt>
                <c:pt idx="650">
                  <c:v>12373.9998</c:v>
                </c:pt>
                <c:pt idx="651">
                  <c:v>12287.9997</c:v>
                </c:pt>
                <c:pt idx="652">
                  <c:v>12305.9998</c:v>
                </c:pt>
                <c:pt idx="653">
                  <c:v>12247.000099999999</c:v>
                </c:pt>
                <c:pt idx="654">
                  <c:v>12076.0002</c:v>
                </c:pt>
                <c:pt idx="655">
                  <c:v>12226.9997</c:v>
                </c:pt>
                <c:pt idx="656">
                  <c:v>12459.9998</c:v>
                </c:pt>
                <c:pt idx="657">
                  <c:v>12350</c:v>
                </c:pt>
                <c:pt idx="658">
                  <c:v>12144.0002</c:v>
                </c:pt>
                <c:pt idx="659">
                  <c:v>12304.000100000001</c:v>
                </c:pt>
                <c:pt idx="660">
                  <c:v>11961.000099999999</c:v>
                </c:pt>
                <c:pt idx="661">
                  <c:v>11866.999800000001</c:v>
                </c:pt>
                <c:pt idx="662">
                  <c:v>11812.9997</c:v>
                </c:pt>
                <c:pt idx="663">
                  <c:v>11980.0003</c:v>
                </c:pt>
                <c:pt idx="664">
                  <c:v>12211.000099999999</c:v>
                </c:pt>
                <c:pt idx="665">
                  <c:v>12376.0002</c:v>
                </c:pt>
                <c:pt idx="666">
                  <c:v>12512.9997</c:v>
                </c:pt>
                <c:pt idx="667">
                  <c:v>12712.9997</c:v>
                </c:pt>
                <c:pt idx="668">
                  <c:v>12684.9998</c:v>
                </c:pt>
                <c:pt idx="669">
                  <c:v>12633.000199999999</c:v>
                </c:pt>
                <c:pt idx="670">
                  <c:v>12636.000099999999</c:v>
                </c:pt>
                <c:pt idx="671">
                  <c:v>12676.0002</c:v>
                </c:pt>
                <c:pt idx="672">
                  <c:v>12451.0002</c:v>
                </c:pt>
                <c:pt idx="673">
                  <c:v>12844.000199999999</c:v>
                </c:pt>
                <c:pt idx="674">
                  <c:v>12867.999299999999</c:v>
                </c:pt>
                <c:pt idx="675">
                  <c:v>12597.000099999999</c:v>
                </c:pt>
                <c:pt idx="676">
                  <c:v>12853.999300000001</c:v>
                </c:pt>
                <c:pt idx="677">
                  <c:v>12626.9997</c:v>
                </c:pt>
                <c:pt idx="678">
                  <c:v>12663.999900000001</c:v>
                </c:pt>
                <c:pt idx="679">
                  <c:v>12880.999800000001</c:v>
                </c:pt>
                <c:pt idx="680">
                  <c:v>12941.000399999999</c:v>
                </c:pt>
                <c:pt idx="681">
                  <c:v>12875.9995</c:v>
                </c:pt>
                <c:pt idx="682">
                  <c:v>12858.999600000001</c:v>
                </c:pt>
                <c:pt idx="683">
                  <c:v>13061.999499999998</c:v>
                </c:pt>
                <c:pt idx="684">
                  <c:v>13021.000699999999</c:v>
                </c:pt>
                <c:pt idx="685">
                  <c:v>12983.0002</c:v>
                </c:pt>
                <c:pt idx="686">
                  <c:v>12953.999300000001</c:v>
                </c:pt>
                <c:pt idx="687">
                  <c:v>12871.000699999999</c:v>
                </c:pt>
                <c:pt idx="688">
                  <c:v>13114.999399999999</c:v>
                </c:pt>
                <c:pt idx="689">
                  <c:v>13147.000099999999</c:v>
                </c:pt>
                <c:pt idx="690">
                  <c:v>13252.000400000001</c:v>
                </c:pt>
                <c:pt idx="691">
                  <c:v>12924.0005</c:v>
                </c:pt>
                <c:pt idx="692">
                  <c:v>12709.9998</c:v>
                </c:pt>
                <c:pt idx="693">
                  <c:v>12838.000500000002</c:v>
                </c:pt>
                <c:pt idx="694">
                  <c:v>12900</c:v>
                </c:pt>
                <c:pt idx="695">
                  <c:v>12534.9998</c:v>
                </c:pt>
                <c:pt idx="696">
                  <c:v>12465.0002</c:v>
                </c:pt>
                <c:pt idx="697">
                  <c:v>12444.0002</c:v>
                </c:pt>
                <c:pt idx="698">
                  <c:v>12727.999900000001</c:v>
                </c:pt>
                <c:pt idx="699">
                  <c:v>12661.000099999999</c:v>
                </c:pt>
                <c:pt idx="700">
                  <c:v>12351.9997</c:v>
                </c:pt>
                <c:pt idx="701">
                  <c:v>12394.9997</c:v>
                </c:pt>
                <c:pt idx="702">
                  <c:v>12798.0003</c:v>
                </c:pt>
                <c:pt idx="703">
                  <c:v>12819.9997</c:v>
                </c:pt>
                <c:pt idx="704">
                  <c:v>12701.0002</c:v>
                </c:pt>
                <c:pt idx="705">
                  <c:v>13069.000199999999</c:v>
                </c:pt>
                <c:pt idx="706">
                  <c:v>12980.999800000001</c:v>
                </c:pt>
                <c:pt idx="707">
                  <c:v>13141.9998</c:v>
                </c:pt>
                <c:pt idx="708">
                  <c:v>13027.999900000001</c:v>
                </c:pt>
                <c:pt idx="709">
                  <c:v>13196.000699999999</c:v>
                </c:pt>
                <c:pt idx="710">
                  <c:v>13147.000099999999</c:v>
                </c:pt>
                <c:pt idx="711">
                  <c:v>13358.0002</c:v>
                </c:pt>
                <c:pt idx="712">
                  <c:v>13500.9995</c:v>
                </c:pt>
                <c:pt idx="713">
                  <c:v>13663.000500000002</c:v>
                </c:pt>
                <c:pt idx="714">
                  <c:v>13683.999600000001</c:v>
                </c:pt>
                <c:pt idx="715">
                  <c:v>13791.000399999999</c:v>
                </c:pt>
                <c:pt idx="716">
                  <c:v>13653.999300000001</c:v>
                </c:pt>
                <c:pt idx="717">
                  <c:v>13824.0005</c:v>
                </c:pt>
                <c:pt idx="718">
                  <c:v>14041.9998</c:v>
                </c:pt>
                <c:pt idx="719">
                  <c:v>14035.000600000001</c:v>
                </c:pt>
                <c:pt idx="720">
                  <c:v>14022.000099999999</c:v>
                </c:pt>
                <c:pt idx="721">
                  <c:v>14141.9998</c:v>
                </c:pt>
                <c:pt idx="722">
                  <c:v>14233.999600000001</c:v>
                </c:pt>
                <c:pt idx="723">
                  <c:v>14075</c:v>
                </c:pt>
                <c:pt idx="724">
                  <c:v>14161.999499999998</c:v>
                </c:pt>
                <c:pt idx="725">
                  <c:v>14053.999300000001</c:v>
                </c:pt>
                <c:pt idx="726">
                  <c:v>14324.0005</c:v>
                </c:pt>
                <c:pt idx="727">
                  <c:v>14282.000700000001</c:v>
                </c:pt>
                <c:pt idx="728">
                  <c:v>14213.000500000002</c:v>
                </c:pt>
                <c:pt idx="729">
                  <c:v>14480.999800000001</c:v>
                </c:pt>
                <c:pt idx="730">
                  <c:v>14394.000199999999</c:v>
                </c:pt>
                <c:pt idx="731">
                  <c:v>14572.999599999999</c:v>
                </c:pt>
                <c:pt idx="732">
                  <c:v>14530.0003</c:v>
                </c:pt>
                <c:pt idx="733">
                  <c:v>13866.9998</c:v>
                </c:pt>
                <c:pt idx="734">
                  <c:v>14077.999900000001</c:v>
                </c:pt>
                <c:pt idx="735">
                  <c:v>13852.999900000001</c:v>
                </c:pt>
                <c:pt idx="736">
                  <c:v>14338.999899999999</c:v>
                </c:pt>
                <c:pt idx="737">
                  <c:v>14200</c:v>
                </c:pt>
                <c:pt idx="738">
                  <c:v>14424.0005</c:v>
                </c:pt>
                <c:pt idx="739">
                  <c:v>14532.000700000001</c:v>
                </c:pt>
                <c:pt idx="740">
                  <c:v>14861.999499999998</c:v>
                </c:pt>
                <c:pt idx="741">
                  <c:v>14952.999900000001</c:v>
                </c:pt>
                <c:pt idx="742">
                  <c:v>15091.9998</c:v>
                </c:pt>
                <c:pt idx="743">
                  <c:v>15086.000100000001</c:v>
                </c:pt>
                <c:pt idx="744">
                  <c:v>15261.999499999998</c:v>
                </c:pt>
                <c:pt idx="745">
                  <c:v>15169.000199999999</c:v>
                </c:pt>
                <c:pt idx="746">
                  <c:v>15408.0002</c:v>
                </c:pt>
                <c:pt idx="747">
                  <c:v>15103.999300000001</c:v>
                </c:pt>
                <c:pt idx="748">
                  <c:v>15307.000700000001</c:v>
                </c:pt>
                <c:pt idx="749">
                  <c:v>15055.0003</c:v>
                </c:pt>
                <c:pt idx="750">
                  <c:v>15042.999299999999</c:v>
                </c:pt>
                <c:pt idx="751">
                  <c:v>15297.999599999999</c:v>
                </c:pt>
                <c:pt idx="752">
                  <c:v>15485.000600000001</c:v>
                </c:pt>
                <c:pt idx="753">
                  <c:v>15350</c:v>
                </c:pt>
                <c:pt idx="754">
                  <c:v>14511.000100000001</c:v>
                </c:pt>
                <c:pt idx="755">
                  <c:v>14380.0003</c:v>
                </c:pt>
                <c:pt idx="756">
                  <c:v>14471.000699999999</c:v>
                </c:pt>
                <c:pt idx="757">
                  <c:v>14471.000699999999</c:v>
                </c:pt>
                <c:pt idx="758">
                  <c:v>14833.0002</c:v>
                </c:pt>
                <c:pt idx="759">
                  <c:v>14758.999600000001</c:v>
                </c:pt>
                <c:pt idx="760">
                  <c:v>14607.000700000001</c:v>
                </c:pt>
                <c:pt idx="761">
                  <c:v>14889.999399999999</c:v>
                </c:pt>
                <c:pt idx="762">
                  <c:v>15197.000099999999</c:v>
                </c:pt>
                <c:pt idx="763">
                  <c:v>15258.0002</c:v>
                </c:pt>
                <c:pt idx="764">
                  <c:v>15585.000600000001</c:v>
                </c:pt>
                <c:pt idx="765">
                  <c:v>15633.0002</c:v>
                </c:pt>
                <c:pt idx="766">
                  <c:v>14966.9998</c:v>
                </c:pt>
                <c:pt idx="767">
                  <c:v>15361.999499999998</c:v>
                </c:pt>
                <c:pt idx="768">
                  <c:v>15119.9997</c:v>
                </c:pt>
                <c:pt idx="769">
                  <c:v>14513.999899999999</c:v>
                </c:pt>
                <c:pt idx="770">
                  <c:v>14578.999300000001</c:v>
                </c:pt>
                <c:pt idx="771">
                  <c:v>14413.000500000002</c:v>
                </c:pt>
                <c:pt idx="772">
                  <c:v>14866.000399999999</c:v>
                </c:pt>
                <c:pt idx="773">
                  <c:v>15091.000399999999</c:v>
                </c:pt>
                <c:pt idx="774">
                  <c:v>14716.9998</c:v>
                </c:pt>
                <c:pt idx="775">
                  <c:v>14813.000500000002</c:v>
                </c:pt>
                <c:pt idx="776">
                  <c:v>14730.0003</c:v>
                </c:pt>
                <c:pt idx="777">
                  <c:v>14130.999800000001</c:v>
                </c:pt>
                <c:pt idx="778">
                  <c:v>14014.999399999999</c:v>
                </c:pt>
                <c:pt idx="779">
                  <c:v>13205.999800000001</c:v>
                </c:pt>
                <c:pt idx="780">
                  <c:v>13303.999300000001</c:v>
                </c:pt>
                <c:pt idx="781">
                  <c:v>13958.0002</c:v>
                </c:pt>
                <c:pt idx="782">
                  <c:v>13307.000700000001</c:v>
                </c:pt>
                <c:pt idx="783">
                  <c:v>13513.999899999999</c:v>
                </c:pt>
                <c:pt idx="784">
                  <c:v>13561.999499999998</c:v>
                </c:pt>
                <c:pt idx="785">
                  <c:v>13382.000700000001</c:v>
                </c:pt>
                <c:pt idx="786">
                  <c:v>12971.000699999999</c:v>
                </c:pt>
                <c:pt idx="787">
                  <c:v>12961.000100000001</c:v>
                </c:pt>
                <c:pt idx="788">
                  <c:v>13208.0002</c:v>
                </c:pt>
                <c:pt idx="789">
                  <c:v>13150.9995</c:v>
                </c:pt>
                <c:pt idx="790">
                  <c:v>13688.999899999999</c:v>
                </c:pt>
                <c:pt idx="791">
                  <c:v>13338.000500000002</c:v>
                </c:pt>
                <c:pt idx="792">
                  <c:v>13847.999599999999</c:v>
                </c:pt>
                <c:pt idx="793">
                  <c:v>13960.000600000001</c:v>
                </c:pt>
                <c:pt idx="794">
                  <c:v>14150.9995</c:v>
                </c:pt>
                <c:pt idx="795">
                  <c:v>13889.999399999999</c:v>
                </c:pt>
                <c:pt idx="796">
                  <c:v>14266.000399999999</c:v>
                </c:pt>
                <c:pt idx="797">
                  <c:v>13763.999899999999</c:v>
                </c:pt>
                <c:pt idx="798">
                  <c:v>14035.000600000001</c:v>
                </c:pt>
                <c:pt idx="799">
                  <c:v>13628.999300000001</c:v>
                </c:pt>
                <c:pt idx="800">
                  <c:v>13614.999399999999</c:v>
                </c:pt>
                <c:pt idx="801">
                  <c:v>13158.0002</c:v>
                </c:pt>
                <c:pt idx="802">
                  <c:v>12752.999900000001</c:v>
                </c:pt>
                <c:pt idx="803">
                  <c:v>12630.9998</c:v>
                </c:pt>
                <c:pt idx="804">
                  <c:v>12383.999599999999</c:v>
                </c:pt>
                <c:pt idx="805">
                  <c:v>12598.0003</c:v>
                </c:pt>
                <c:pt idx="806">
                  <c:v>12548.0003</c:v>
                </c:pt>
                <c:pt idx="807">
                  <c:v>12616.000400000001</c:v>
                </c:pt>
                <c:pt idx="808">
                  <c:v>12936.999499999998</c:v>
                </c:pt>
                <c:pt idx="809">
                  <c:v>13016.9998</c:v>
                </c:pt>
                <c:pt idx="810">
                  <c:v>12964.999399999999</c:v>
                </c:pt>
                <c:pt idx="811">
                  <c:v>12878.999300000001</c:v>
                </c:pt>
                <c:pt idx="812">
                  <c:v>12441.999800000001</c:v>
                </c:pt>
                <c:pt idx="813">
                  <c:v>12608.999599999999</c:v>
                </c:pt>
                <c:pt idx="814">
                  <c:v>12412.0003</c:v>
                </c:pt>
                <c:pt idx="815">
                  <c:v>12084.9998</c:v>
                </c:pt>
                <c:pt idx="816">
                  <c:v>11033.999599999999</c:v>
                </c:pt>
                <c:pt idx="817">
                  <c:v>8850</c:v>
                </c:pt>
                <c:pt idx="818">
                  <c:v>9320.9998999999989</c:v>
                </c:pt>
                <c:pt idx="819">
                  <c:v>8704.0001000000011</c:v>
                </c:pt>
                <c:pt idx="820">
                  <c:v>9683.0001999999986</c:v>
                </c:pt>
                <c:pt idx="821">
                  <c:v>9386.0000999999993</c:v>
                </c:pt>
                <c:pt idx="822">
                  <c:v>8662.0002999999997</c:v>
                </c:pt>
                <c:pt idx="823">
                  <c:v>7951.9997000000003</c:v>
                </c:pt>
                <c:pt idx="824">
                  <c:v>9008.9995999999992</c:v>
                </c:pt>
                <c:pt idx="825">
                  <c:v>8793</c:v>
                </c:pt>
                <c:pt idx="826">
                  <c:v>8898.9997999999996</c:v>
                </c:pt>
                <c:pt idx="827">
                  <c:v>8819.0002000000004</c:v>
                </c:pt>
                <c:pt idx="828">
                  <c:v>8716.0004000000008</c:v>
                </c:pt>
                <c:pt idx="829">
                  <c:v>9295.9998999999989</c:v>
                </c:pt>
                <c:pt idx="830">
                  <c:v>8908.9995999999992</c:v>
                </c:pt>
                <c:pt idx="831">
                  <c:v>8505.9997999999996</c:v>
                </c:pt>
                <c:pt idx="832">
                  <c:v>8311.0000999999993</c:v>
                </c:pt>
                <c:pt idx="833">
                  <c:v>8283.0001999999986</c:v>
                </c:pt>
                <c:pt idx="834">
                  <c:v>8698.0002999999997</c:v>
                </c:pt>
                <c:pt idx="835">
                  <c:v>8276.0002000000004</c:v>
                </c:pt>
                <c:pt idx="836">
                  <c:v>7741.9998000000005</c:v>
                </c:pt>
                <c:pt idx="837">
                  <c:v>7393.0000000000009</c:v>
                </c:pt>
                <c:pt idx="838">
                  <c:v>6891.9998000000005</c:v>
                </c:pt>
                <c:pt idx="839">
                  <c:v>7608.9996000000001</c:v>
                </c:pt>
                <c:pt idx="840">
                  <c:v>7670.9998999999998</c:v>
                </c:pt>
                <c:pt idx="841">
                  <c:v>8161.0000999999993</c:v>
                </c:pt>
                <c:pt idx="842">
                  <c:v>8426.0002000000004</c:v>
                </c:pt>
                <c:pt idx="843">
                  <c:v>8580.9997999999996</c:v>
                </c:pt>
                <c:pt idx="844">
                  <c:v>8708.0001999999986</c:v>
                </c:pt>
                <c:pt idx="845">
                  <c:v>8666.0004000000008</c:v>
                </c:pt>
                <c:pt idx="846">
                  <c:v>8788.9999000000007</c:v>
                </c:pt>
                <c:pt idx="847">
                  <c:v>9298.0002999999997</c:v>
                </c:pt>
                <c:pt idx="848">
                  <c:v>8870.9998999999989</c:v>
                </c:pt>
                <c:pt idx="849">
                  <c:v>8901.9997000000003</c:v>
                </c:pt>
                <c:pt idx="850">
                  <c:v>9252.9999000000007</c:v>
                </c:pt>
                <c:pt idx="851">
                  <c:v>9455.0002999999997</c:v>
                </c:pt>
                <c:pt idx="852">
                  <c:v>9508.0001999999986</c:v>
                </c:pt>
                <c:pt idx="853">
                  <c:v>9204.0001000000011</c:v>
                </c:pt>
                <c:pt idx="854">
                  <c:v>9183.9995999999992</c:v>
                </c:pt>
                <c:pt idx="855">
                  <c:v>8980.9997999999996</c:v>
                </c:pt>
                <c:pt idx="856">
                  <c:v>8795.9998999999989</c:v>
                </c:pt>
                <c:pt idx="857">
                  <c:v>9412.9997000000003</c:v>
                </c:pt>
                <c:pt idx="858">
                  <c:v>9805.9997999999996</c:v>
                </c:pt>
                <c:pt idx="859">
                  <c:v>9880.9997999999996</c:v>
                </c:pt>
                <c:pt idx="860">
                  <c:v>10119.9997</c:v>
                </c:pt>
                <c:pt idx="861">
                  <c:v>10079.000100000001</c:v>
                </c:pt>
                <c:pt idx="862">
                  <c:v>10297.000099999999</c:v>
                </c:pt>
                <c:pt idx="863">
                  <c:v>10337.9997</c:v>
                </c:pt>
                <c:pt idx="864">
                  <c:v>10205.9998</c:v>
                </c:pt>
                <c:pt idx="865">
                  <c:v>10476.9997</c:v>
                </c:pt>
                <c:pt idx="866">
                  <c:v>10672.000099999999</c:v>
                </c:pt>
                <c:pt idx="867">
                  <c:v>10444.9997</c:v>
                </c:pt>
                <c:pt idx="868">
                  <c:v>10248.9998</c:v>
                </c:pt>
                <c:pt idx="869">
                  <c:v>10726.0002</c:v>
                </c:pt>
                <c:pt idx="870">
                  <c:v>10888.999900000001</c:v>
                </c:pt>
                <c:pt idx="871">
                  <c:v>10808.000199999999</c:v>
                </c:pt>
                <c:pt idx="872">
                  <c:v>10355.9998</c:v>
                </c:pt>
                <c:pt idx="873">
                  <c:v>10712.9997</c:v>
                </c:pt>
                <c:pt idx="874">
                  <c:v>10962.0003</c:v>
                </c:pt>
                <c:pt idx="875">
                  <c:v>10943</c:v>
                </c:pt>
                <c:pt idx="876">
                  <c:v>10957</c:v>
                </c:pt>
                <c:pt idx="877">
                  <c:v>11101.0002</c:v>
                </c:pt>
                <c:pt idx="878">
                  <c:v>11111.000099999999</c:v>
                </c:pt>
                <c:pt idx="879">
                  <c:v>11020.999899999999</c:v>
                </c:pt>
                <c:pt idx="880">
                  <c:v>11248.0003</c:v>
                </c:pt>
                <c:pt idx="881">
                  <c:v>11144.0002</c:v>
                </c:pt>
                <c:pt idx="882">
                  <c:v>11457</c:v>
                </c:pt>
                <c:pt idx="883">
                  <c:v>11363.999900000001</c:v>
                </c:pt>
                <c:pt idx="884">
                  <c:v>10920.999899999999</c:v>
                </c:pt>
                <c:pt idx="885">
                  <c:v>10738.999900000001</c:v>
                </c:pt>
                <c:pt idx="886">
                  <c:v>10666.000400000001</c:v>
                </c:pt>
                <c:pt idx="887">
                  <c:v>10804.000100000001</c:v>
                </c:pt>
                <c:pt idx="888">
                  <c:v>11113.999900000001</c:v>
                </c:pt>
                <c:pt idx="889">
                  <c:v>11073.9998</c:v>
                </c:pt>
                <c:pt idx="890">
                  <c:v>11425</c:v>
                </c:pt>
                <c:pt idx="891">
                  <c:v>11545.999899999999</c:v>
                </c:pt>
                <c:pt idx="892">
                  <c:v>11597.000099999999</c:v>
                </c:pt>
                <c:pt idx="893">
                  <c:v>11658.000199999999</c:v>
                </c:pt>
                <c:pt idx="894">
                  <c:v>11780.0003</c:v>
                </c:pt>
                <c:pt idx="895">
                  <c:v>11955.0003</c:v>
                </c:pt>
                <c:pt idx="896">
                  <c:v>11936.000099999999</c:v>
                </c:pt>
                <c:pt idx="897">
                  <c:v>12180.9998</c:v>
                </c:pt>
                <c:pt idx="898">
                  <c:v>11880.9998</c:v>
                </c:pt>
                <c:pt idx="899">
                  <c:v>11126.0002</c:v>
                </c:pt>
                <c:pt idx="900">
                  <c:v>11388.999900000001</c:v>
                </c:pt>
                <c:pt idx="901">
                  <c:v>10911.000099999999</c:v>
                </c:pt>
                <c:pt idx="902">
                  <c:v>10937.0003</c:v>
                </c:pt>
                <c:pt idx="903">
                  <c:v>10682</c:v>
                </c:pt>
                <c:pt idx="904">
                  <c:v>10968</c:v>
                </c:pt>
                <c:pt idx="905">
                  <c:v>11173.0003</c:v>
                </c:pt>
                <c:pt idx="906">
                  <c:v>10787.0003</c:v>
                </c:pt>
                <c:pt idx="907">
                  <c:v>10219.9997</c:v>
                </c:pt>
                <c:pt idx="908">
                  <c:v>10795.999899999999</c:v>
                </c:pt>
                <c:pt idx="909">
                  <c:v>10666.000400000001</c:v>
                </c:pt>
                <c:pt idx="910">
                  <c:v>11041.000400000001</c:v>
                </c:pt>
                <c:pt idx="911">
                  <c:v>11026.9997</c:v>
                </c:pt>
                <c:pt idx="912">
                  <c:v>11238.999900000001</c:v>
                </c:pt>
                <c:pt idx="913">
                  <c:v>10830.9998</c:v>
                </c:pt>
                <c:pt idx="914">
                  <c:v>10752.999900000001</c:v>
                </c:pt>
                <c:pt idx="915">
                  <c:v>10686.000099999999</c:v>
                </c:pt>
                <c:pt idx="916">
                  <c:v>11088.999900000001</c:v>
                </c:pt>
                <c:pt idx="917">
                  <c:v>11148.0003</c:v>
                </c:pt>
                <c:pt idx="918">
                  <c:v>11248.9998</c:v>
                </c:pt>
                <c:pt idx="919">
                  <c:v>11482</c:v>
                </c:pt>
                <c:pt idx="920">
                  <c:v>11461.000099999999</c:v>
                </c:pt>
                <c:pt idx="921">
                  <c:v>11654.000100000001</c:v>
                </c:pt>
                <c:pt idx="922">
                  <c:v>11769.9997</c:v>
                </c:pt>
                <c:pt idx="923">
                  <c:v>11834.9998</c:v>
                </c:pt>
                <c:pt idx="924">
                  <c:v>11848.9998</c:v>
                </c:pt>
                <c:pt idx="925">
                  <c:v>12272.000099999999</c:v>
                </c:pt>
                <c:pt idx="926">
                  <c:v>12019.9997</c:v>
                </c:pt>
                <c:pt idx="927">
                  <c:v>12029.000100000001</c:v>
                </c:pt>
                <c:pt idx="928">
                  <c:v>11880.0003</c:v>
                </c:pt>
                <c:pt idx="929">
                  <c:v>12288.999900000001</c:v>
                </c:pt>
                <c:pt idx="930">
                  <c:v>12448.0003</c:v>
                </c:pt>
                <c:pt idx="931">
                  <c:v>12430.0003</c:v>
                </c:pt>
                <c:pt idx="932">
                  <c:v>12559.9998</c:v>
                </c:pt>
                <c:pt idx="933">
                  <c:v>12575</c:v>
                </c:pt>
                <c:pt idx="934">
                  <c:v>12713.999900000001</c:v>
                </c:pt>
                <c:pt idx="935">
                  <c:v>12930.0003</c:v>
                </c:pt>
                <c:pt idx="936">
                  <c:v>12836.999499999998</c:v>
                </c:pt>
                <c:pt idx="937">
                  <c:v>12772.000099999999</c:v>
                </c:pt>
                <c:pt idx="938">
                  <c:v>13114.999399999999</c:v>
                </c:pt>
                <c:pt idx="939">
                  <c:v>13311.000100000001</c:v>
                </c:pt>
                <c:pt idx="940">
                  <c:v>13452.999900000001</c:v>
                </c:pt>
                <c:pt idx="941">
                  <c:v>13233.0002</c:v>
                </c:pt>
                <c:pt idx="942">
                  <c:v>13247.000099999999</c:v>
                </c:pt>
                <c:pt idx="943">
                  <c:v>13083.999600000001</c:v>
                </c:pt>
                <c:pt idx="944">
                  <c:v>12776.0002</c:v>
                </c:pt>
                <c:pt idx="945">
                  <c:v>13130.0003</c:v>
                </c:pt>
                <c:pt idx="946">
                  <c:v>13314.999399999999</c:v>
                </c:pt>
                <c:pt idx="947">
                  <c:v>13286.000100000001</c:v>
                </c:pt>
                <c:pt idx="948">
                  <c:v>13203.999300000001</c:v>
                </c:pt>
                <c:pt idx="949">
                  <c:v>13377.999900000001</c:v>
                </c:pt>
                <c:pt idx="950">
                  <c:v>13642.999299999999</c:v>
                </c:pt>
                <c:pt idx="951">
                  <c:v>13419.9997</c:v>
                </c:pt>
                <c:pt idx="952">
                  <c:v>13403.999300000001</c:v>
                </c:pt>
                <c:pt idx="953">
                  <c:v>13361.000100000001</c:v>
                </c:pt>
                <c:pt idx="954">
                  <c:v>13350.9995</c:v>
                </c:pt>
                <c:pt idx="955">
                  <c:v>13041.9998</c:v>
                </c:pt>
                <c:pt idx="956">
                  <c:v>12759.9998</c:v>
                </c:pt>
                <c:pt idx="957">
                  <c:v>12705.0003</c:v>
                </c:pt>
                <c:pt idx="958">
                  <c:v>12680.9998</c:v>
                </c:pt>
                <c:pt idx="959">
                  <c:v>13391.9998</c:v>
                </c:pt>
                <c:pt idx="960">
                  <c:v>13439.999399999999</c:v>
                </c:pt>
                <c:pt idx="961">
                  <c:v>13169.000199999999</c:v>
                </c:pt>
                <c:pt idx="962">
                  <c:v>13458.0002</c:v>
                </c:pt>
                <c:pt idx="963">
                  <c:v>12933.0002</c:v>
                </c:pt>
                <c:pt idx="964">
                  <c:v>12008.000199999999</c:v>
                </c:pt>
                <c:pt idx="965">
                  <c:v>11812.0003</c:v>
                </c:pt>
                <c:pt idx="966">
                  <c:v>11263.999900000001</c:v>
                </c:pt>
                <c:pt idx="967">
                  <c:v>11797.000099999999</c:v>
                </c:pt>
                <c:pt idx="968">
                  <c:v>11784.9998</c:v>
                </c:pt>
                <c:pt idx="969">
                  <c:v>11591.999800000001</c:v>
                </c:pt>
                <c:pt idx="970">
                  <c:v>12151.9997</c:v>
                </c:pt>
                <c:pt idx="971">
                  <c:v>11354.000100000001</c:v>
                </c:pt>
                <c:pt idx="972">
                  <c:v>11315.0002</c:v>
                </c:pt>
                <c:pt idx="973">
                  <c:v>11570.999899999999</c:v>
                </c:pt>
                <c:pt idx="974">
                  <c:v>12257</c:v>
                </c:pt>
                <c:pt idx="975">
                  <c:v>12397.000099999999</c:v>
                </c:pt>
                <c:pt idx="976">
                  <c:v>12860.000600000001</c:v>
                </c:pt>
                <c:pt idx="977">
                  <c:v>12548.0003</c:v>
                </c:pt>
                <c:pt idx="978">
                  <c:v>12666.000400000001</c:v>
                </c:pt>
                <c:pt idx="979">
                  <c:v>12198.0003</c:v>
                </c:pt>
                <c:pt idx="980">
                  <c:v>11633.999599999999</c:v>
                </c:pt>
                <c:pt idx="981">
                  <c:v>12486.000099999999</c:v>
                </c:pt>
                <c:pt idx="982">
                  <c:v>12605.0003</c:v>
                </c:pt>
                <c:pt idx="983">
                  <c:v>12158.999599999999</c:v>
                </c:pt>
                <c:pt idx="984">
                  <c:v>12638.999900000001</c:v>
                </c:pt>
                <c:pt idx="985">
                  <c:v>12550</c:v>
                </c:pt>
                <c:pt idx="986">
                  <c:v>12770.999899999999</c:v>
                </c:pt>
                <c:pt idx="987">
                  <c:v>12883.999600000001</c:v>
                </c:pt>
                <c:pt idx="988">
                  <c:v>13194.9997</c:v>
                </c:pt>
                <c:pt idx="989">
                  <c:v>13182.000700000001</c:v>
                </c:pt>
                <c:pt idx="990">
                  <c:v>13453.999300000001</c:v>
                </c:pt>
                <c:pt idx="991">
                  <c:v>13436.000100000001</c:v>
                </c:pt>
                <c:pt idx="992">
                  <c:v>13641.000399999999</c:v>
                </c:pt>
                <c:pt idx="993">
                  <c:v>13692.999299999999</c:v>
                </c:pt>
                <c:pt idx="994">
                  <c:v>13730.999800000001</c:v>
                </c:pt>
                <c:pt idx="995">
                  <c:v>13757.000700000001</c:v>
                </c:pt>
                <c:pt idx="996">
                  <c:v>14030.0003</c:v>
                </c:pt>
                <c:pt idx="997">
                  <c:v>13964.999399999999</c:v>
                </c:pt>
                <c:pt idx="998">
                  <c:v>14080.999800000001</c:v>
                </c:pt>
                <c:pt idx="999">
                  <c:v>13978.999300000001</c:v>
                </c:pt>
                <c:pt idx="1000">
                  <c:v>13713.999899999999</c:v>
                </c:pt>
                <c:pt idx="1001">
                  <c:v>13794.9997</c:v>
                </c:pt>
                <c:pt idx="1002">
                  <c:v>14038.999899999999</c:v>
                </c:pt>
                <c:pt idx="1003">
                  <c:v>13700</c:v>
                </c:pt>
                <c:pt idx="1004">
                  <c:v>13561.000100000001</c:v>
                </c:pt>
                <c:pt idx="1005">
                  <c:v>12974.0005</c:v>
                </c:pt>
                <c:pt idx="1006">
                  <c:v>13210.000600000001</c:v>
                </c:pt>
                <c:pt idx="1007">
                  <c:v>12816.000399999999</c:v>
                </c:pt>
                <c:pt idx="1008">
                  <c:v>13310.000600000001</c:v>
                </c:pt>
                <c:pt idx="1009">
                  <c:v>13413.999899999999</c:v>
                </c:pt>
                <c:pt idx="1010">
                  <c:v>13346.000699999999</c:v>
                </c:pt>
                <c:pt idx="1011">
                  <c:v>13610.000600000001</c:v>
                </c:pt>
                <c:pt idx="1012">
                  <c:v>13549.0005</c:v>
                </c:pt>
                <c:pt idx="1013">
                  <c:v>13575</c:v>
                </c:pt>
                <c:pt idx="1014">
                  <c:v>13647.000099999999</c:v>
                </c:pt>
                <c:pt idx="1015">
                  <c:v>13867.999299999999</c:v>
                </c:pt>
                <c:pt idx="1016">
                  <c:v>13935.000600000001</c:v>
                </c:pt>
                <c:pt idx="1017">
                  <c:v>14083.999600000001</c:v>
                </c:pt>
                <c:pt idx="1018">
                  <c:v>14217.999299999999</c:v>
                </c:pt>
                <c:pt idx="1019">
                  <c:v>14150.9995</c:v>
                </c:pt>
                <c:pt idx="1020">
                  <c:v>14116.000399999999</c:v>
                </c:pt>
                <c:pt idx="1021">
                  <c:v>14433.0002</c:v>
                </c:pt>
                <c:pt idx="1022">
                  <c:v>14724.0005</c:v>
                </c:pt>
                <c:pt idx="1023">
                  <c:v>14586.999499999998</c:v>
                </c:pt>
                <c:pt idx="1024">
                  <c:v>14397.000099999999</c:v>
                </c:pt>
                <c:pt idx="1025">
                  <c:v>14613.999899999999</c:v>
                </c:pt>
                <c:pt idx="1026">
                  <c:v>14288.999899999999</c:v>
                </c:pt>
                <c:pt idx="1027">
                  <c:v>14338.999899999999</c:v>
                </c:pt>
                <c:pt idx="1028">
                  <c:v>14135.000600000001</c:v>
                </c:pt>
                <c:pt idx="1029">
                  <c:v>14155.999800000001</c:v>
                </c:pt>
                <c:pt idx="1030">
                  <c:v>13816.000399999999</c:v>
                </c:pt>
                <c:pt idx="1031">
                  <c:v>13636.999499999998</c:v>
                </c:pt>
                <c:pt idx="1032">
                  <c:v>14135.000600000001</c:v>
                </c:pt>
                <c:pt idx="1033">
                  <c:v>14214.999399999999</c:v>
                </c:pt>
                <c:pt idx="1034">
                  <c:v>14241.000399999999</c:v>
                </c:pt>
                <c:pt idx="1035">
                  <c:v>14210.000600000001</c:v>
                </c:pt>
                <c:pt idx="1036">
                  <c:v>14278.999300000001</c:v>
                </c:pt>
                <c:pt idx="1037">
                  <c:v>14002.999900000001</c:v>
                </c:pt>
                <c:pt idx="1038">
                  <c:v>14636.999499999998</c:v>
                </c:pt>
                <c:pt idx="1039">
                  <c:v>14707.000700000001</c:v>
                </c:pt>
                <c:pt idx="1040">
                  <c:v>14833.0002</c:v>
                </c:pt>
                <c:pt idx="1041">
                  <c:v>15025</c:v>
                </c:pt>
                <c:pt idx="1042">
                  <c:v>15124.0005</c:v>
                </c:pt>
                <c:pt idx="1043">
                  <c:v>15180.0003</c:v>
                </c:pt>
                <c:pt idx="1044">
                  <c:v>15211.000100000001</c:v>
                </c:pt>
                <c:pt idx="1045">
                  <c:v>15188.999899999999</c:v>
                </c:pt>
                <c:pt idx="1046">
                  <c:v>15211.000100000001</c:v>
                </c:pt>
                <c:pt idx="1047">
                  <c:v>15544.000199999999</c:v>
                </c:pt>
                <c:pt idx="1048">
                  <c:v>15583.0002</c:v>
                </c:pt>
                <c:pt idx="1049">
                  <c:v>15560.000600000001</c:v>
                </c:pt>
                <c:pt idx="1050">
                  <c:v>15666.9998</c:v>
                </c:pt>
                <c:pt idx="1051">
                  <c:v>15516.000399999999</c:v>
                </c:pt>
                <c:pt idx="1052">
                  <c:v>15880.0003</c:v>
                </c:pt>
                <c:pt idx="1053">
                  <c:v>15547.999599999999</c:v>
                </c:pt>
                <c:pt idx="1054">
                  <c:v>15824.0005</c:v>
                </c:pt>
                <c:pt idx="1055">
                  <c:v>16136.999499999998</c:v>
                </c:pt>
                <c:pt idx="1056">
                  <c:v>16341.000399999999</c:v>
                </c:pt>
                <c:pt idx="1057">
                  <c:v>16694.000199999999</c:v>
                </c:pt>
                <c:pt idx="1058">
                  <c:v>16530.999800000001</c:v>
                </c:pt>
                <c:pt idx="1059">
                  <c:v>16344.9997</c:v>
                </c:pt>
                <c:pt idx="1060">
                  <c:v>16480.0003</c:v>
                </c:pt>
                <c:pt idx="1061">
                  <c:v>16317.999299999999</c:v>
                </c:pt>
                <c:pt idx="1062">
                  <c:v>15907.000700000001</c:v>
                </c:pt>
                <c:pt idx="1063">
                  <c:v>16041.9998</c:v>
                </c:pt>
                <c:pt idx="1064">
                  <c:v>16302.000400000001</c:v>
                </c:pt>
                <c:pt idx="1065">
                  <c:v>16750.999500000002</c:v>
                </c:pt>
                <c:pt idx="1066">
                  <c:v>16916.999799999998</c:v>
                </c:pt>
                <c:pt idx="1067">
                  <c:v>16911.000100000001</c:v>
                </c:pt>
                <c:pt idx="1068">
                  <c:v>17094.9997</c:v>
                </c:pt>
                <c:pt idx="1069">
                  <c:v>16930.999800000001</c:v>
                </c:pt>
                <c:pt idx="1070">
                  <c:v>16583.000200000002</c:v>
                </c:pt>
                <c:pt idx="1071">
                  <c:v>16661.999499999998</c:v>
                </c:pt>
                <c:pt idx="1072">
                  <c:v>16364.999399999999</c:v>
                </c:pt>
                <c:pt idx="1073">
                  <c:v>16603.999299999999</c:v>
                </c:pt>
                <c:pt idx="1074">
                  <c:v>16933.000200000002</c:v>
                </c:pt>
                <c:pt idx="1075">
                  <c:v>17072.000100000001</c:v>
                </c:pt>
                <c:pt idx="1076">
                  <c:v>16891.000399999997</c:v>
                </c:pt>
                <c:pt idx="1077">
                  <c:v>16888.999899999999</c:v>
                </c:pt>
                <c:pt idx="1078">
                  <c:v>17025.999500000002</c:v>
                </c:pt>
                <c:pt idx="1079">
                  <c:v>17438.999899999999</c:v>
                </c:pt>
                <c:pt idx="1080">
                  <c:v>17594.9997</c:v>
                </c:pt>
                <c:pt idx="1081">
                  <c:v>17621.000700000001</c:v>
                </c:pt>
                <c:pt idx="1082">
                  <c:v>17728.999299999999</c:v>
                </c:pt>
                <c:pt idx="1083">
                  <c:v>18005.0003</c:v>
                </c:pt>
                <c:pt idx="1084">
                  <c:v>18080.999800000001</c:v>
                </c:pt>
                <c:pt idx="1085">
                  <c:v>18100</c:v>
                </c:pt>
                <c:pt idx="1086">
                  <c:v>18094.000199999999</c:v>
                </c:pt>
                <c:pt idx="1087">
                  <c:v>17811.000100000001</c:v>
                </c:pt>
                <c:pt idx="1088">
                  <c:v>18155.999800000001</c:v>
                </c:pt>
                <c:pt idx="1089">
                  <c:v>18385.000599999999</c:v>
                </c:pt>
                <c:pt idx="1090">
                  <c:v>18288.999899999999</c:v>
                </c:pt>
                <c:pt idx="1091">
                  <c:v>18413.999899999999</c:v>
                </c:pt>
                <c:pt idx="1092">
                  <c:v>18363.999899999999</c:v>
                </c:pt>
                <c:pt idx="1093">
                  <c:v>17888.999899999999</c:v>
                </c:pt>
                <c:pt idx="1094">
                  <c:v>17817.999299999999</c:v>
                </c:pt>
                <c:pt idx="1095">
                  <c:v>17967.999299999999</c:v>
                </c:pt>
                <c:pt idx="1096">
                  <c:v>18402.000400000001</c:v>
                </c:pt>
                <c:pt idx="1097">
                  <c:v>18388.999899999999</c:v>
                </c:pt>
                <c:pt idx="1098">
                  <c:v>18628.999299999999</c:v>
                </c:pt>
                <c:pt idx="1099">
                  <c:v>18825.999500000002</c:v>
                </c:pt>
                <c:pt idx="1100">
                  <c:v>18466.000399999997</c:v>
                </c:pt>
                <c:pt idx="1101">
                  <c:v>18619.9997</c:v>
                </c:pt>
                <c:pt idx="1102">
                  <c:v>18549.000499999998</c:v>
                </c:pt>
                <c:pt idx="1103">
                  <c:v>18639.999400000001</c:v>
                </c:pt>
                <c:pt idx="1104">
                  <c:v>18150.999500000002</c:v>
                </c:pt>
                <c:pt idx="1105">
                  <c:v>18638.999899999999</c:v>
                </c:pt>
                <c:pt idx="1106">
                  <c:v>18628.999299999999</c:v>
                </c:pt>
                <c:pt idx="1107">
                  <c:v>18805.999800000001</c:v>
                </c:pt>
                <c:pt idx="1108">
                  <c:v>18796.000700000001</c:v>
                </c:pt>
                <c:pt idx="1109">
                  <c:v>18805.0003</c:v>
                </c:pt>
                <c:pt idx="1110">
                  <c:v>19035.000599999999</c:v>
                </c:pt>
                <c:pt idx="1111">
                  <c:v>19267.999299999999</c:v>
                </c:pt>
                <c:pt idx="1112">
                  <c:v>19538.000500000002</c:v>
                </c:pt>
                <c:pt idx="1113">
                  <c:v>19413.000500000002</c:v>
                </c:pt>
                <c:pt idx="1114">
                  <c:v>19594.000199999999</c:v>
                </c:pt>
                <c:pt idx="1115">
                  <c:v>19582.000700000001</c:v>
                </c:pt>
                <c:pt idx="1116">
                  <c:v>19819.9997</c:v>
                </c:pt>
                <c:pt idx="1117">
                  <c:v>19661.000100000001</c:v>
                </c:pt>
                <c:pt idx="1118">
                  <c:v>19771.000700000001</c:v>
                </c:pt>
                <c:pt idx="1119">
                  <c:v>19772.000100000001</c:v>
                </c:pt>
                <c:pt idx="1120">
                  <c:v>19250</c:v>
                </c:pt>
                <c:pt idx="1121">
                  <c:v>19324.000499999998</c:v>
                </c:pt>
                <c:pt idx="1122">
                  <c:v>19572.000100000001</c:v>
                </c:pt>
                <c:pt idx="1123">
                  <c:v>19919.000199999999</c:v>
                </c:pt>
                <c:pt idx="1124">
                  <c:v>20071.000700000001</c:v>
                </c:pt>
                <c:pt idx="1125">
                  <c:v>20111.000100000001</c:v>
                </c:pt>
                <c:pt idx="1126">
                  <c:v>19913.000500000002</c:v>
                </c:pt>
                <c:pt idx="1127">
                  <c:v>20069.9997</c:v>
                </c:pt>
                <c:pt idx="1128">
                  <c:v>19789.999400000001</c:v>
                </c:pt>
                <c:pt idx="1129">
                  <c:v>19652.000400000001</c:v>
                </c:pt>
                <c:pt idx="1130">
                  <c:v>19053.999299999999</c:v>
                </c:pt>
                <c:pt idx="1131">
                  <c:v>18847.000100000001</c:v>
                </c:pt>
                <c:pt idx="1132">
                  <c:v>19642.999299999999</c:v>
                </c:pt>
                <c:pt idx="1133">
                  <c:v>20166.000399999997</c:v>
                </c:pt>
                <c:pt idx="1134">
                  <c:v>20333.999600000003</c:v>
                </c:pt>
                <c:pt idx="1135">
                  <c:v>20424.000499999998</c:v>
                </c:pt>
                <c:pt idx="1136">
                  <c:v>20667.999299999999</c:v>
                </c:pt>
                <c:pt idx="1137">
                  <c:v>20719.9997</c:v>
                </c:pt>
                <c:pt idx="1138">
                  <c:v>20800</c:v>
                </c:pt>
                <c:pt idx="1139">
                  <c:v>20088.999899999999</c:v>
                </c:pt>
                <c:pt idx="1140">
                  <c:v>20652.000400000001</c:v>
                </c:pt>
                <c:pt idx="1141">
                  <c:v>20844.000199999999</c:v>
                </c:pt>
                <c:pt idx="1142">
                  <c:v>20542.999299999999</c:v>
                </c:pt>
                <c:pt idx="1143">
                  <c:v>20425</c:v>
                </c:pt>
                <c:pt idx="1144">
                  <c:v>20163.000500000002</c:v>
                </c:pt>
                <c:pt idx="1145">
                  <c:v>20497.000100000001</c:v>
                </c:pt>
                <c:pt idx="1146">
                  <c:v>19944.9997</c:v>
                </c:pt>
                <c:pt idx="1147">
                  <c:v>20555.0003</c:v>
                </c:pt>
                <c:pt idx="1148">
                  <c:v>20977.999899999999</c:v>
                </c:pt>
                <c:pt idx="1149">
                  <c:v>21124.000499999998</c:v>
                </c:pt>
                <c:pt idx="1150">
                  <c:v>21066.000399999997</c:v>
                </c:pt>
                <c:pt idx="1151">
                  <c:v>20750</c:v>
                </c:pt>
                <c:pt idx="1152">
                  <c:v>20583.000200000002</c:v>
                </c:pt>
                <c:pt idx="1153">
                  <c:v>21041.000399999997</c:v>
                </c:pt>
                <c:pt idx="1154">
                  <c:v>20574.000499999998</c:v>
                </c:pt>
                <c:pt idx="1155">
                  <c:v>20644.000199999999</c:v>
                </c:pt>
                <c:pt idx="1156">
                  <c:v>21003.999299999999</c:v>
                </c:pt>
                <c:pt idx="1157">
                  <c:v>20794.9997</c:v>
                </c:pt>
                <c:pt idx="1158">
                  <c:v>21164.999400000001</c:v>
                </c:pt>
                <c:pt idx="1159">
                  <c:v>21072.000100000001</c:v>
                </c:pt>
                <c:pt idx="1160">
                  <c:v>21161.999499999998</c:v>
                </c:pt>
                <c:pt idx="1161">
                  <c:v>21244.000199999999</c:v>
                </c:pt>
                <c:pt idx="1162">
                  <c:v>21299.000499999998</c:v>
                </c:pt>
                <c:pt idx="1163">
                  <c:v>21113.999899999999</c:v>
                </c:pt>
                <c:pt idx="1164">
                  <c:v>20977.000400000001</c:v>
                </c:pt>
                <c:pt idx="1165">
                  <c:v>21000.999500000002</c:v>
                </c:pt>
                <c:pt idx="1166">
                  <c:v>21080.999800000001</c:v>
                </c:pt>
                <c:pt idx="1167">
                  <c:v>20982.000700000001</c:v>
                </c:pt>
                <c:pt idx="1168">
                  <c:v>20730.999800000001</c:v>
                </c:pt>
                <c:pt idx="1169">
                  <c:v>20747.999599999999</c:v>
                </c:pt>
                <c:pt idx="1170">
                  <c:v>21247.999599999999</c:v>
                </c:pt>
                <c:pt idx="1171">
                  <c:v>20800</c:v>
                </c:pt>
                <c:pt idx="1172">
                  <c:v>21050</c:v>
                </c:pt>
                <c:pt idx="1173">
                  <c:v>20794.9997</c:v>
                </c:pt>
                <c:pt idx="1174">
                  <c:v>20941.999799999998</c:v>
                </c:pt>
                <c:pt idx="1175">
                  <c:v>19783.000200000002</c:v>
                </c:pt>
                <c:pt idx="1176">
                  <c:v>19927.999899999999</c:v>
                </c:pt>
                <c:pt idx="1177">
                  <c:v>19258.999600000003</c:v>
                </c:pt>
                <c:pt idx="1178">
                  <c:v>19674.000499999998</c:v>
                </c:pt>
                <c:pt idx="1179">
                  <c:v>19544.9997</c:v>
                </c:pt>
                <c:pt idx="1180">
                  <c:v>19285.000599999999</c:v>
                </c:pt>
                <c:pt idx="1181">
                  <c:v>19500</c:v>
                </c:pt>
                <c:pt idx="1182">
                  <c:v>20133.000200000002</c:v>
                </c:pt>
                <c:pt idx="1183">
                  <c:v>20327.000400000001</c:v>
                </c:pt>
                <c:pt idx="1184">
                  <c:v>20750.999500000002</c:v>
                </c:pt>
                <c:pt idx="1185">
                  <c:v>20792.999299999999</c:v>
                </c:pt>
                <c:pt idx="1186">
                  <c:v>21003.999299999999</c:v>
                </c:pt>
                <c:pt idx="1187">
                  <c:v>20253.999299999999</c:v>
                </c:pt>
                <c:pt idx="1188">
                  <c:v>20930.999800000001</c:v>
                </c:pt>
                <c:pt idx="1189">
                  <c:v>20955.999800000001</c:v>
                </c:pt>
                <c:pt idx="1190">
                  <c:v>20961.999499999998</c:v>
                </c:pt>
                <c:pt idx="1191">
                  <c:v>20188.000500000002</c:v>
                </c:pt>
                <c:pt idx="1192">
                  <c:v>20002.000400000001</c:v>
                </c:pt>
                <c:pt idx="1193">
                  <c:v>20567.999299999999</c:v>
                </c:pt>
                <c:pt idx="1194">
                  <c:v>20386.999499999998</c:v>
                </c:pt>
                <c:pt idx="1195">
                  <c:v>19191.999799999998</c:v>
                </c:pt>
                <c:pt idx="1196">
                  <c:v>18780.999800000001</c:v>
                </c:pt>
                <c:pt idx="1197">
                  <c:v>19052.000400000001</c:v>
                </c:pt>
                <c:pt idx="1198">
                  <c:v>19372.000100000001</c:v>
                </c:pt>
                <c:pt idx="1199">
                  <c:v>18794.9997</c:v>
                </c:pt>
                <c:pt idx="1200">
                  <c:v>18663.000500000002</c:v>
                </c:pt>
                <c:pt idx="1201">
                  <c:v>19200</c:v>
                </c:pt>
                <c:pt idx="1202">
                  <c:v>19508.999600000003</c:v>
                </c:pt>
                <c:pt idx="1203">
                  <c:v>20042.999299999999</c:v>
                </c:pt>
                <c:pt idx="1204">
                  <c:v>20275.999500000002</c:v>
                </c:pt>
                <c:pt idx="1205">
                  <c:v>20438.000500000002</c:v>
                </c:pt>
                <c:pt idx="1206">
                  <c:v>20311.999499999998</c:v>
                </c:pt>
                <c:pt idx="1207">
                  <c:v>20691.999799999998</c:v>
                </c:pt>
                <c:pt idx="1208">
                  <c:v>20450</c:v>
                </c:pt>
                <c:pt idx="1209">
                  <c:v>20777.999899999999</c:v>
                </c:pt>
                <c:pt idx="1210">
                  <c:v>20897.000100000001</c:v>
                </c:pt>
                <c:pt idx="1211">
                  <c:v>20633.000200000002</c:v>
                </c:pt>
                <c:pt idx="1212">
                  <c:v>20572.000100000001</c:v>
                </c:pt>
                <c:pt idx="1213">
                  <c:v>20475.999500000002</c:v>
                </c:pt>
                <c:pt idx="1214">
                  <c:v>20549.000499999998</c:v>
                </c:pt>
                <c:pt idx="1215">
                  <c:v>21024.000499999998</c:v>
                </c:pt>
                <c:pt idx="1216">
                  <c:v>21027.999899999999</c:v>
                </c:pt>
                <c:pt idx="1217">
                  <c:v>21007.000700000001</c:v>
                </c:pt>
                <c:pt idx="1218">
                  <c:v>20652.000400000001</c:v>
                </c:pt>
                <c:pt idx="1219">
                  <c:v>20324.000499999998</c:v>
                </c:pt>
                <c:pt idx="1220">
                  <c:v>20991.999799999998</c:v>
                </c:pt>
                <c:pt idx="1221">
                  <c:v>21264.999400000001</c:v>
                </c:pt>
                <c:pt idx="1222">
                  <c:v>21583.000200000002</c:v>
                </c:pt>
                <c:pt idx="1223">
                  <c:v>43448.000999999997</c:v>
                </c:pt>
                <c:pt idx="1224">
                  <c:v>43423.998999999996</c:v>
                </c:pt>
                <c:pt idx="1225">
                  <c:v>43635.998599999999</c:v>
                </c:pt>
                <c:pt idx="1226">
                  <c:v>43692.001400000001</c:v>
                </c:pt>
                <c:pt idx="1227">
                  <c:v>43707.998599999999</c:v>
                </c:pt>
                <c:pt idx="1228">
                  <c:v>43457.998599999999</c:v>
                </c:pt>
                <c:pt idx="1229">
                  <c:v>43673.998999999996</c:v>
                </c:pt>
                <c:pt idx="1230">
                  <c:v>42655.999799999998</c:v>
                </c:pt>
                <c:pt idx="1231">
                  <c:v>42673.998999999996</c:v>
                </c:pt>
                <c:pt idx="1232">
                  <c:v>43198.000999999997</c:v>
                </c:pt>
                <c:pt idx="1233">
                  <c:v>43260.000599999999</c:v>
                </c:pt>
                <c:pt idx="1234">
                  <c:v>43007.998599999999</c:v>
                </c:pt>
                <c:pt idx="1235">
                  <c:v>42623.998999999996</c:v>
                </c:pt>
                <c:pt idx="1236">
                  <c:v>42795.999199999998</c:v>
                </c:pt>
                <c:pt idx="1237">
                  <c:v>42507.998599999999</c:v>
                </c:pt>
                <c:pt idx="1238">
                  <c:v>41710.000599999999</c:v>
                </c:pt>
                <c:pt idx="1239">
                  <c:v>43283.999599999996</c:v>
                </c:pt>
                <c:pt idx="1240">
                  <c:v>43700</c:v>
                </c:pt>
                <c:pt idx="1241">
                  <c:v>44304.000800000002</c:v>
                </c:pt>
                <c:pt idx="1242">
                  <c:v>43935.998599999999</c:v>
                </c:pt>
                <c:pt idx="1243">
                  <c:v>45301.999000000003</c:v>
                </c:pt>
                <c:pt idx="1244">
                  <c:v>45007.998599999999</c:v>
                </c:pt>
                <c:pt idx="1245">
                  <c:v>45142.001400000001</c:v>
                </c:pt>
                <c:pt idx="1246">
                  <c:v>44705.999799999998</c:v>
                </c:pt>
                <c:pt idx="1247">
                  <c:v>45442.001400000001</c:v>
                </c:pt>
                <c:pt idx="1248">
                  <c:v>45410.000599999999</c:v>
                </c:pt>
                <c:pt idx="1249">
                  <c:v>45348.000999999997</c:v>
                </c:pt>
                <c:pt idx="1250">
                  <c:v>45794.000200000002</c:v>
                </c:pt>
                <c:pt idx="1251">
                  <c:v>45867.999200000006</c:v>
                </c:pt>
                <c:pt idx="1252">
                  <c:v>46301.999000000003</c:v>
                </c:pt>
                <c:pt idx="1253">
                  <c:v>47017.999200000006</c:v>
                </c:pt>
                <c:pt idx="1254">
                  <c:v>47348.000999999997</c:v>
                </c:pt>
                <c:pt idx="1255">
                  <c:v>47683.999599999996</c:v>
                </c:pt>
                <c:pt idx="1256">
                  <c:v>47538.000399999997</c:v>
                </c:pt>
                <c:pt idx="1257">
                  <c:v>47405.999799999998</c:v>
                </c:pt>
                <c:pt idx="1258">
                  <c:v>46772.000200000002</c:v>
                </c:pt>
                <c:pt idx="1259">
                  <c:v>47148.000999999997</c:v>
                </c:pt>
                <c:pt idx="1260">
                  <c:v>47039.999400000001</c:v>
                </c:pt>
                <c:pt idx="1261">
                  <c:v>46501.999000000003</c:v>
                </c:pt>
                <c:pt idx="1262">
                  <c:v>46917.999200000006</c:v>
                </c:pt>
                <c:pt idx="1263">
                  <c:v>47616.000400000004</c:v>
                </c:pt>
                <c:pt idx="1264">
                  <c:v>47939.999400000001</c:v>
                </c:pt>
                <c:pt idx="1265">
                  <c:v>47795.999199999998</c:v>
                </c:pt>
                <c:pt idx="1266">
                  <c:v>47661.999600000003</c:v>
                </c:pt>
                <c:pt idx="1267">
                  <c:v>48342.001400000001</c:v>
                </c:pt>
                <c:pt idx="1268">
                  <c:v>48833.999599999996</c:v>
                </c:pt>
                <c:pt idx="1269">
                  <c:v>48682.000799999994</c:v>
                </c:pt>
                <c:pt idx="1270">
                  <c:v>48527.999799999998</c:v>
                </c:pt>
                <c:pt idx="1271">
                  <c:v>48626.001000000004</c:v>
                </c:pt>
                <c:pt idx="1272">
                  <c:v>48360.000599999999</c:v>
                </c:pt>
                <c:pt idx="1273">
                  <c:v>48422.000200000002</c:v>
                </c:pt>
                <c:pt idx="1274">
                  <c:v>49111.999600000003</c:v>
                </c:pt>
                <c:pt idx="1275">
                  <c:v>49376.001000000004</c:v>
                </c:pt>
                <c:pt idx="1276">
                  <c:v>49382.000799999994</c:v>
                </c:pt>
                <c:pt idx="1277">
                  <c:v>49482.000799999994</c:v>
                </c:pt>
                <c:pt idx="1278">
                  <c:v>48823.998999999996</c:v>
                </c:pt>
                <c:pt idx="1279">
                  <c:v>48542.001400000001</c:v>
                </c:pt>
                <c:pt idx="1280">
                  <c:v>48911.999600000003</c:v>
                </c:pt>
                <c:pt idx="1281">
                  <c:v>49567.999200000006</c:v>
                </c:pt>
                <c:pt idx="1282">
                  <c:v>49316.000400000004</c:v>
                </c:pt>
                <c:pt idx="1283">
                  <c:v>49838.000399999997</c:v>
                </c:pt>
                <c:pt idx="1284">
                  <c:v>49888.000399999997</c:v>
                </c:pt>
                <c:pt idx="1285">
                  <c:v>50245.999199999998</c:v>
                </c:pt>
                <c:pt idx="1286">
                  <c:v>50873.998999999996</c:v>
                </c:pt>
                <c:pt idx="1287">
                  <c:v>50989.999400000001</c:v>
                </c:pt>
                <c:pt idx="1288">
                  <c:v>51421.996999999996</c:v>
                </c:pt>
                <c:pt idx="1289">
                  <c:v>51541.998200000002</c:v>
                </c:pt>
                <c:pt idx="1290">
                  <c:v>51690.002400000005</c:v>
                </c:pt>
                <c:pt idx="1291">
                  <c:v>51617.999199999998</c:v>
                </c:pt>
                <c:pt idx="1292">
                  <c:v>51571.996999999996</c:v>
                </c:pt>
                <c:pt idx="1293">
                  <c:v>52071.996999999996</c:v>
                </c:pt>
                <c:pt idx="1294">
                  <c:v>52891.998200000002</c:v>
                </c:pt>
                <c:pt idx="1295">
                  <c:v>53102.002000000008</c:v>
                </c:pt>
                <c:pt idx="1296">
                  <c:v>53302.002000000008</c:v>
                </c:pt>
                <c:pt idx="1297">
                  <c:v>53502.002000000008</c:v>
                </c:pt>
                <c:pt idx="1298">
                  <c:v>53371.996999999996</c:v>
                </c:pt>
                <c:pt idx="1299">
                  <c:v>54684.0026</c:v>
                </c:pt>
                <c:pt idx="1300">
                  <c:v>55584.0026</c:v>
                </c:pt>
                <c:pt idx="1301">
                  <c:v>56082.000800000002</c:v>
                </c:pt>
                <c:pt idx="1302">
                  <c:v>57315.9974</c:v>
                </c:pt>
                <c:pt idx="1303">
                  <c:v>55090.002400000005</c:v>
                </c:pt>
                <c:pt idx="1304">
                  <c:v>52300</c:v>
                </c:pt>
                <c:pt idx="1305">
                  <c:v>54621.996999999996</c:v>
                </c:pt>
                <c:pt idx="1306">
                  <c:v>54941.998200000002</c:v>
                </c:pt>
                <c:pt idx="1307">
                  <c:v>53815.9974</c:v>
                </c:pt>
                <c:pt idx="1308">
                  <c:v>55773.999000000003</c:v>
                </c:pt>
                <c:pt idx="1309">
                  <c:v>54840.002400000005</c:v>
                </c:pt>
                <c:pt idx="1310">
                  <c:v>51609.997599999995</c:v>
                </c:pt>
                <c:pt idx="1311">
                  <c:v>52629.998800000001</c:v>
                </c:pt>
                <c:pt idx="1312">
                  <c:v>51944.000200000002</c:v>
                </c:pt>
                <c:pt idx="1313">
                  <c:v>53029.998800000001</c:v>
                </c:pt>
                <c:pt idx="1314">
                  <c:v>53321.996999999996</c:v>
                </c:pt>
                <c:pt idx="1315">
                  <c:v>53311.999600000003</c:v>
                </c:pt>
                <c:pt idx="1316">
                  <c:v>53203.997800000005</c:v>
                </c:pt>
                <c:pt idx="1317">
                  <c:v>54570.001199999999</c:v>
                </c:pt>
                <c:pt idx="1318">
                  <c:v>54265.9974</c:v>
                </c:pt>
                <c:pt idx="1319">
                  <c:v>54429.998800000001</c:v>
                </c:pt>
                <c:pt idx="1320">
                  <c:v>54720.001199999999</c:v>
                </c:pt>
                <c:pt idx="1321">
                  <c:v>55638.000399999997</c:v>
                </c:pt>
                <c:pt idx="1322">
                  <c:v>55426.000999999997</c:v>
                </c:pt>
                <c:pt idx="1323">
                  <c:v>54947.997999999992</c:v>
                </c:pt>
                <c:pt idx="1324">
                  <c:v>54255.999799999998</c:v>
                </c:pt>
                <c:pt idx="1325">
                  <c:v>55084.0026</c:v>
                </c:pt>
                <c:pt idx="1326">
                  <c:v>55917.999199999998</c:v>
                </c:pt>
                <c:pt idx="1327">
                  <c:v>55935.998600000006</c:v>
                </c:pt>
                <c:pt idx="1328">
                  <c:v>56284.0026</c:v>
                </c:pt>
                <c:pt idx="1329">
                  <c:v>56720.001199999999</c:v>
                </c:pt>
                <c:pt idx="1330">
                  <c:v>56632.000800000002</c:v>
                </c:pt>
                <c:pt idx="1331">
                  <c:v>57011.999600000003</c:v>
                </c:pt>
                <c:pt idx="1332">
                  <c:v>57502.002000000008</c:v>
                </c:pt>
                <c:pt idx="1333">
                  <c:v>58061.999600000003</c:v>
                </c:pt>
                <c:pt idx="1334">
                  <c:v>57520.001199999999</c:v>
                </c:pt>
                <c:pt idx="1335">
                  <c:v>58176.000999999997</c:v>
                </c:pt>
                <c:pt idx="1336">
                  <c:v>58397.997999999992</c:v>
                </c:pt>
                <c:pt idx="1337">
                  <c:v>58144.000200000002</c:v>
                </c:pt>
                <c:pt idx="1338">
                  <c:v>57564.001399999994</c:v>
                </c:pt>
                <c:pt idx="1339">
                  <c:v>55190.002400000005</c:v>
                </c:pt>
                <c:pt idx="1340">
                  <c:v>55250</c:v>
                </c:pt>
                <c:pt idx="1341">
                  <c:v>53065.9974</c:v>
                </c:pt>
                <c:pt idx="1342">
                  <c:v>54378.003000000004</c:v>
                </c:pt>
                <c:pt idx="1343">
                  <c:v>55552.002000000008</c:v>
                </c:pt>
                <c:pt idx="1344">
                  <c:v>54746.002199999995</c:v>
                </c:pt>
                <c:pt idx="1345">
                  <c:v>52650</c:v>
                </c:pt>
                <c:pt idx="1346">
                  <c:v>55129.998800000001</c:v>
                </c:pt>
                <c:pt idx="1347">
                  <c:v>52714.001399999994</c:v>
                </c:pt>
                <c:pt idx="1348">
                  <c:v>52094.000200000002</c:v>
                </c:pt>
                <c:pt idx="1349">
                  <c:v>48139.999400000001</c:v>
                </c:pt>
                <c:pt idx="1350">
                  <c:v>49550</c:v>
                </c:pt>
                <c:pt idx="1351">
                  <c:v>50477.999799999998</c:v>
                </c:pt>
                <c:pt idx="1352">
                  <c:v>51796.002199999995</c:v>
                </c:pt>
                <c:pt idx="1353">
                  <c:v>53291.998200000002</c:v>
                </c:pt>
                <c:pt idx="1354">
                  <c:v>53155.999799999998</c:v>
                </c:pt>
                <c:pt idx="1355">
                  <c:v>54011.999600000003</c:v>
                </c:pt>
                <c:pt idx="1356">
                  <c:v>54094.000200000002</c:v>
                </c:pt>
                <c:pt idx="1357">
                  <c:v>55473.999000000003</c:v>
                </c:pt>
                <c:pt idx="1358">
                  <c:v>55828.003000000004</c:v>
                </c:pt>
                <c:pt idx="1359">
                  <c:v>56084.0026</c:v>
                </c:pt>
                <c:pt idx="1360">
                  <c:v>54891.998200000002</c:v>
                </c:pt>
                <c:pt idx="1361">
                  <c:v>56261.999600000003</c:v>
                </c:pt>
                <c:pt idx="1362">
                  <c:v>55850</c:v>
                </c:pt>
                <c:pt idx="1363">
                  <c:v>56496.002199999995</c:v>
                </c:pt>
                <c:pt idx="1364">
                  <c:v>57714.001399999994</c:v>
                </c:pt>
                <c:pt idx="1365">
                  <c:v>58032.000800000002</c:v>
                </c:pt>
                <c:pt idx="1366">
                  <c:v>58003.997800000005</c:v>
                </c:pt>
                <c:pt idx="1367">
                  <c:v>58682.000800000002</c:v>
                </c:pt>
                <c:pt idx="1368">
                  <c:v>58805.999799999998</c:v>
                </c:pt>
                <c:pt idx="1369">
                  <c:v>57620.001199999999</c:v>
                </c:pt>
                <c:pt idx="1370">
                  <c:v>57167.999199999998</c:v>
                </c:pt>
                <c:pt idx="1371">
                  <c:v>56555.999799999998</c:v>
                </c:pt>
                <c:pt idx="1372">
                  <c:v>55053.997800000005</c:v>
                </c:pt>
                <c:pt idx="1373">
                  <c:v>57529.998800000001</c:v>
                </c:pt>
                <c:pt idx="1374">
                  <c:v>57852.002000000008</c:v>
                </c:pt>
                <c:pt idx="1375">
                  <c:v>58800</c:v>
                </c:pt>
                <c:pt idx="1376">
                  <c:v>58600</c:v>
                </c:pt>
                <c:pt idx="1377">
                  <c:v>59691.998200000002</c:v>
                </c:pt>
                <c:pt idx="1378">
                  <c:v>60129.998800000001</c:v>
                </c:pt>
                <c:pt idx="1379">
                  <c:v>59434.0026</c:v>
                </c:pt>
                <c:pt idx="1380">
                  <c:v>60402.002000000008</c:v>
                </c:pt>
                <c:pt idx="1381">
                  <c:v>58523.999000000003</c:v>
                </c:pt>
                <c:pt idx="1382">
                  <c:v>58323.999000000003</c:v>
                </c:pt>
                <c:pt idx="1383">
                  <c:v>57770.001199999999</c:v>
                </c:pt>
                <c:pt idx="1384">
                  <c:v>56970.001199999999</c:v>
                </c:pt>
                <c:pt idx="1385">
                  <c:v>58490.002400000005</c:v>
                </c:pt>
                <c:pt idx="1386">
                  <c:v>59609.997599999995</c:v>
                </c:pt>
                <c:pt idx="1387">
                  <c:v>60217.999199999998</c:v>
                </c:pt>
                <c:pt idx="1388">
                  <c:v>59655.999799999998</c:v>
                </c:pt>
                <c:pt idx="1389">
                  <c:v>59079.998800000001</c:v>
                </c:pt>
                <c:pt idx="1390">
                  <c:v>58870.001199999999</c:v>
                </c:pt>
                <c:pt idx="1391">
                  <c:v>59255.999799999998</c:v>
                </c:pt>
                <c:pt idx="1392">
                  <c:v>59594.000200000002</c:v>
                </c:pt>
                <c:pt idx="1393">
                  <c:v>60320.001199999999</c:v>
                </c:pt>
                <c:pt idx="1394">
                  <c:v>61228.003000000004</c:v>
                </c:pt>
                <c:pt idx="1395">
                  <c:v>61788.000399999997</c:v>
                </c:pt>
                <c:pt idx="1396">
                  <c:v>62358.001799999998</c:v>
                </c:pt>
                <c:pt idx="1397">
                  <c:v>62191.998200000002</c:v>
                </c:pt>
                <c:pt idx="1398">
                  <c:v>62861.999600000003</c:v>
                </c:pt>
                <c:pt idx="1399">
                  <c:v>62973.999000000003</c:v>
                </c:pt>
                <c:pt idx="1400">
                  <c:v>63464.001399999994</c:v>
                </c:pt>
                <c:pt idx="1401">
                  <c:v>64146.002199999995</c:v>
                </c:pt>
                <c:pt idx="1402">
                  <c:v>64571.996999999996</c:v>
                </c:pt>
                <c:pt idx="1403">
                  <c:v>64482.000800000002</c:v>
                </c:pt>
                <c:pt idx="1404">
                  <c:v>65141.998200000002</c:v>
                </c:pt>
                <c:pt idx="1405">
                  <c:v>66390.002399999998</c:v>
                </c:pt>
                <c:pt idx="1406">
                  <c:v>65753.997799999997</c:v>
                </c:pt>
                <c:pt idx="1407">
                  <c:v>64346.002199999995</c:v>
                </c:pt>
                <c:pt idx="1408">
                  <c:v>66440.002399999998</c:v>
                </c:pt>
                <c:pt idx="1409">
                  <c:v>67520.001199999999</c:v>
                </c:pt>
                <c:pt idx="1410">
                  <c:v>66696.002200000003</c:v>
                </c:pt>
                <c:pt idx="1411">
                  <c:v>59252.002000000008</c:v>
                </c:pt>
                <c:pt idx="1412">
                  <c:v>59491.998200000002</c:v>
                </c:pt>
                <c:pt idx="1413">
                  <c:v>53864.001399999994</c:v>
                </c:pt>
                <c:pt idx="1414">
                  <c:v>45760.000599999999</c:v>
                </c:pt>
                <c:pt idx="1415">
                  <c:v>50683.999599999996</c:v>
                </c:pt>
                <c:pt idx="1416">
                  <c:v>49638.000399999997</c:v>
                </c:pt>
                <c:pt idx="1417">
                  <c:v>55640.002400000005</c:v>
                </c:pt>
                <c:pt idx="1418">
                  <c:v>57328.003000000004</c:v>
                </c:pt>
                <c:pt idx="1419">
                  <c:v>56594.000200000002</c:v>
                </c:pt>
                <c:pt idx="1420">
                  <c:v>56558.001799999998</c:v>
                </c:pt>
                <c:pt idx="1421">
                  <c:v>58488.000399999997</c:v>
                </c:pt>
                <c:pt idx="1422">
                  <c:v>57255.999799999998</c:v>
                </c:pt>
                <c:pt idx="1423">
                  <c:v>59088.000399999997</c:v>
                </c:pt>
                <c:pt idx="1424">
                  <c:v>60864.001399999994</c:v>
                </c:pt>
                <c:pt idx="1425">
                  <c:v>63867.999199999998</c:v>
                </c:pt>
                <c:pt idx="1426">
                  <c:v>60841.998200000002</c:v>
                </c:pt>
                <c:pt idx="1427">
                  <c:v>61728.003000000004</c:v>
                </c:pt>
                <c:pt idx="1428">
                  <c:v>60009.997599999995</c:v>
                </c:pt>
                <c:pt idx="1429">
                  <c:v>62446.002199999995</c:v>
                </c:pt>
                <c:pt idx="1430">
                  <c:v>63517.999199999998</c:v>
                </c:pt>
                <c:pt idx="1431">
                  <c:v>64344.000200000002</c:v>
                </c:pt>
                <c:pt idx="1432">
                  <c:v>64176.000999999997</c:v>
                </c:pt>
                <c:pt idx="1433">
                  <c:v>65303.997800000005</c:v>
                </c:pt>
                <c:pt idx="1434">
                  <c:v>66914.001399999994</c:v>
                </c:pt>
                <c:pt idx="1435">
                  <c:v>67367.999199999991</c:v>
                </c:pt>
                <c:pt idx="1436">
                  <c:v>67896.002200000003</c:v>
                </c:pt>
                <c:pt idx="1437">
                  <c:v>70115.997400000007</c:v>
                </c:pt>
                <c:pt idx="1438">
                  <c:v>68514.001399999994</c:v>
                </c:pt>
                <c:pt idx="1439">
                  <c:v>66811.999599999996</c:v>
                </c:pt>
                <c:pt idx="1440">
                  <c:v>66129.998800000001</c:v>
                </c:pt>
                <c:pt idx="1441">
                  <c:v>65746.002200000003</c:v>
                </c:pt>
                <c:pt idx="1442">
                  <c:v>66767.999199999991</c:v>
                </c:pt>
                <c:pt idx="1443">
                  <c:v>69370.001199999999</c:v>
                </c:pt>
                <c:pt idx="1444">
                  <c:v>69458.001799999998</c:v>
                </c:pt>
                <c:pt idx="1445">
                  <c:v>69155.999799999991</c:v>
                </c:pt>
                <c:pt idx="1446">
                  <c:v>65308.001799999998</c:v>
                </c:pt>
                <c:pt idx="1447">
                  <c:v>70032.000800000009</c:v>
                </c:pt>
                <c:pt idx="1448">
                  <c:v>71620.001199999999</c:v>
                </c:pt>
                <c:pt idx="1449">
                  <c:v>71065.997400000007</c:v>
                </c:pt>
                <c:pt idx="1450">
                  <c:v>72734.002599999993</c:v>
                </c:pt>
                <c:pt idx="1451">
                  <c:v>73970.001199999999</c:v>
                </c:pt>
                <c:pt idx="1452">
                  <c:v>73259.997600000002</c:v>
                </c:pt>
                <c:pt idx="1453">
                  <c:v>73835.998600000006</c:v>
                </c:pt>
                <c:pt idx="1454">
                  <c:v>73800</c:v>
                </c:pt>
                <c:pt idx="1455">
                  <c:v>74776.000999999989</c:v>
                </c:pt>
                <c:pt idx="1456">
                  <c:v>76252.002000000008</c:v>
                </c:pt>
                <c:pt idx="1457">
                  <c:v>75140.002399999998</c:v>
                </c:pt>
                <c:pt idx="1458">
                  <c:v>76576.000999999989</c:v>
                </c:pt>
                <c:pt idx="1459">
                  <c:v>74014.001399999994</c:v>
                </c:pt>
                <c:pt idx="1460">
                  <c:v>77541.998200000002</c:v>
                </c:pt>
                <c:pt idx="1461">
                  <c:v>78528.002999999997</c:v>
                </c:pt>
                <c:pt idx="1462">
                  <c:v>78005.999799999991</c:v>
                </c:pt>
                <c:pt idx="1463">
                  <c:v>76071.997000000003</c:v>
                </c:pt>
                <c:pt idx="1464">
                  <c:v>76726.000999999989</c:v>
                </c:pt>
                <c:pt idx="1465">
                  <c:v>78811.999599999996</c:v>
                </c:pt>
                <c:pt idx="1466">
                  <c:v>77896.002200000003</c:v>
                </c:pt>
                <c:pt idx="1467">
                  <c:v>79196.002200000003</c:v>
                </c:pt>
                <c:pt idx="1468">
                  <c:v>80121.997000000003</c:v>
                </c:pt>
                <c:pt idx="1469">
                  <c:v>82297.997999999992</c:v>
                </c:pt>
                <c:pt idx="1470">
                  <c:v>83452.002000000008</c:v>
                </c:pt>
                <c:pt idx="1471">
                  <c:v>83347.997999999992</c:v>
                </c:pt>
                <c:pt idx="1472">
                  <c:v>83459.997600000002</c:v>
                </c:pt>
                <c:pt idx="1473">
                  <c:v>84423.999000000011</c:v>
                </c:pt>
                <c:pt idx="1474">
                  <c:v>83315.997400000007</c:v>
                </c:pt>
                <c:pt idx="1475">
                  <c:v>82988.000400000004</c:v>
                </c:pt>
                <c:pt idx="1476">
                  <c:v>84008.001799999998</c:v>
                </c:pt>
                <c:pt idx="1477">
                  <c:v>84520.001199999999</c:v>
                </c:pt>
                <c:pt idx="1478">
                  <c:v>84861.999599999996</c:v>
                </c:pt>
                <c:pt idx="1479">
                  <c:v>82984.002599999993</c:v>
                </c:pt>
                <c:pt idx="1480">
                  <c:v>85321.997000000003</c:v>
                </c:pt>
                <c:pt idx="1481">
                  <c:v>86744.000200000009</c:v>
                </c:pt>
                <c:pt idx="1482">
                  <c:v>87103.997799999997</c:v>
                </c:pt>
                <c:pt idx="1483">
                  <c:v>86267.999199999991</c:v>
                </c:pt>
                <c:pt idx="1484">
                  <c:v>87988.000400000004</c:v>
                </c:pt>
                <c:pt idx="1485">
                  <c:v>87702.002000000008</c:v>
                </c:pt>
                <c:pt idx="1486">
                  <c:v>88497.997999999992</c:v>
                </c:pt>
                <c:pt idx="1487">
                  <c:v>89184.002599999993</c:v>
                </c:pt>
                <c:pt idx="1488">
                  <c:v>88671.997000000003</c:v>
                </c:pt>
                <c:pt idx="1489">
                  <c:v>90050</c:v>
                </c:pt>
                <c:pt idx="1490">
                  <c:v>90615.997400000007</c:v>
                </c:pt>
                <c:pt idx="1491">
                  <c:v>89088.000400000004</c:v>
                </c:pt>
                <c:pt idx="1492">
                  <c:v>88279.998800000001</c:v>
                </c:pt>
                <c:pt idx="1493">
                  <c:v>88782.000800000009</c:v>
                </c:pt>
                <c:pt idx="1494">
                  <c:v>86847.997999999992</c:v>
                </c:pt>
                <c:pt idx="1495">
                  <c:v>87571.997000000003</c:v>
                </c:pt>
                <c:pt idx="1496">
                  <c:v>89173.999000000011</c:v>
                </c:pt>
                <c:pt idx="1497">
                  <c:v>90623.999000000011</c:v>
                </c:pt>
                <c:pt idx="1498">
                  <c:v>91850</c:v>
                </c:pt>
                <c:pt idx="1499">
                  <c:v>93705.999799999991</c:v>
                </c:pt>
                <c:pt idx="1500">
                  <c:v>93453.997799999997</c:v>
                </c:pt>
                <c:pt idx="1501">
                  <c:v>93778.002999999997</c:v>
                </c:pt>
                <c:pt idx="1502">
                  <c:v>91794.000200000009</c:v>
                </c:pt>
                <c:pt idx="1503">
                  <c:v>90684.002599999993</c:v>
                </c:pt>
                <c:pt idx="1504">
                  <c:v>94147.997999999992</c:v>
                </c:pt>
                <c:pt idx="1505">
                  <c:v>91973.999000000011</c:v>
                </c:pt>
                <c:pt idx="1506">
                  <c:v>94120.001199999999</c:v>
                </c:pt>
                <c:pt idx="1507">
                  <c:v>94991.998200000002</c:v>
                </c:pt>
                <c:pt idx="1508">
                  <c:v>93217.999199999991</c:v>
                </c:pt>
                <c:pt idx="1509">
                  <c:v>92944.000200000009</c:v>
                </c:pt>
                <c:pt idx="1510">
                  <c:v>87596.002200000003</c:v>
                </c:pt>
                <c:pt idx="1511">
                  <c:v>88390.002399999998</c:v>
                </c:pt>
                <c:pt idx="1512">
                  <c:v>89740.002399999998</c:v>
                </c:pt>
                <c:pt idx="1513">
                  <c:v>88091.998200000002</c:v>
                </c:pt>
                <c:pt idx="1514">
                  <c:v>86846.002200000003</c:v>
                </c:pt>
                <c:pt idx="1515">
                  <c:v>87550</c:v>
                </c:pt>
                <c:pt idx="1516">
                  <c:v>86434.002599999993</c:v>
                </c:pt>
                <c:pt idx="1517">
                  <c:v>84014.001399999994</c:v>
                </c:pt>
                <c:pt idx="1518">
                  <c:v>88903.997799999997</c:v>
                </c:pt>
                <c:pt idx="1519">
                  <c:v>90538.000400000004</c:v>
                </c:pt>
                <c:pt idx="1520">
                  <c:v>90584.002599999993</c:v>
                </c:pt>
                <c:pt idx="1521">
                  <c:v>89514.001399999994</c:v>
                </c:pt>
                <c:pt idx="1522">
                  <c:v>87558.001799999998</c:v>
                </c:pt>
                <c:pt idx="1523">
                  <c:v>85208.001799999998</c:v>
                </c:pt>
                <c:pt idx="1524">
                  <c:v>82400</c:v>
                </c:pt>
                <c:pt idx="1525">
                  <c:v>82267.999199999991</c:v>
                </c:pt>
                <c:pt idx="1526">
                  <c:v>80344.000200000009</c:v>
                </c:pt>
                <c:pt idx="1527">
                  <c:v>77926.000999999989</c:v>
                </c:pt>
                <c:pt idx="1528">
                  <c:v>83052.002000000008</c:v>
                </c:pt>
                <c:pt idx="1529">
                  <c:v>82108.001799999998</c:v>
                </c:pt>
                <c:pt idx="1530">
                  <c:v>77959.997600000002</c:v>
                </c:pt>
                <c:pt idx="1531">
                  <c:v>73171.997000000003</c:v>
                </c:pt>
                <c:pt idx="1532">
                  <c:v>78015.997400000007</c:v>
                </c:pt>
                <c:pt idx="1533">
                  <c:v>78015.997400000007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FB-42DF-8B68-5D513A195B64}"/>
            </c:ext>
          </c:extLst>
        </c:ser>
        <c:ser>
          <c:idx val="0"/>
          <c:order val="2"/>
          <c:tx>
            <c:strRef>
              <c:f>'quotes-calcs'!$Q$3</c:f>
              <c:strCache>
                <c:ptCount val="1"/>
                <c:pt idx="0">
                  <c:v>Cash, $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'quotes-calcs'!$B$3:$B$1539</c15:sqref>
                  </c15:fullRef>
                </c:ext>
              </c:extLst>
              <c:f>'quotes-calcs'!$B$4:$B$1539</c:f>
              <c:strCache>
                <c:ptCount val="1536"/>
                <c:pt idx="0">
                  <c:v>25.01.1993</c:v>
                </c:pt>
                <c:pt idx="1">
                  <c:v>01.02.1993</c:v>
                </c:pt>
                <c:pt idx="2">
                  <c:v>08.02.1993</c:v>
                </c:pt>
                <c:pt idx="3">
                  <c:v>15.02.1993</c:v>
                </c:pt>
                <c:pt idx="4">
                  <c:v>22.02.1993</c:v>
                </c:pt>
                <c:pt idx="5">
                  <c:v>01.03.1993</c:v>
                </c:pt>
                <c:pt idx="6">
                  <c:v>08.03.1993</c:v>
                </c:pt>
                <c:pt idx="7">
                  <c:v>15.03.1993</c:v>
                </c:pt>
                <c:pt idx="8">
                  <c:v>22.03.1993</c:v>
                </c:pt>
                <c:pt idx="9">
                  <c:v>29.03.1993</c:v>
                </c:pt>
                <c:pt idx="10">
                  <c:v>05.04.1993</c:v>
                </c:pt>
                <c:pt idx="11">
                  <c:v>12.04.1993</c:v>
                </c:pt>
                <c:pt idx="12">
                  <c:v>19.04.1993</c:v>
                </c:pt>
                <c:pt idx="13">
                  <c:v>26.04.1993</c:v>
                </c:pt>
                <c:pt idx="14">
                  <c:v>03.05.1993</c:v>
                </c:pt>
                <c:pt idx="15">
                  <c:v>10.05.1993</c:v>
                </c:pt>
                <c:pt idx="16">
                  <c:v>17.05.1993</c:v>
                </c:pt>
                <c:pt idx="17">
                  <c:v>24.05.1993</c:v>
                </c:pt>
                <c:pt idx="18">
                  <c:v>31.05.1993</c:v>
                </c:pt>
                <c:pt idx="19">
                  <c:v>07.06.1993</c:v>
                </c:pt>
                <c:pt idx="20">
                  <c:v>14.06.1993</c:v>
                </c:pt>
                <c:pt idx="21">
                  <c:v>21.06.1993</c:v>
                </c:pt>
                <c:pt idx="22">
                  <c:v>28.06.1993</c:v>
                </c:pt>
                <c:pt idx="23">
                  <c:v>05.07.1993</c:v>
                </c:pt>
                <c:pt idx="24">
                  <c:v>12.07.1993</c:v>
                </c:pt>
                <c:pt idx="25">
                  <c:v>19.07.1993</c:v>
                </c:pt>
                <c:pt idx="26">
                  <c:v>26.07.1993</c:v>
                </c:pt>
                <c:pt idx="27">
                  <c:v>02.08.1993</c:v>
                </c:pt>
                <c:pt idx="28">
                  <c:v>09.08.1993</c:v>
                </c:pt>
                <c:pt idx="29">
                  <c:v>16.08.1993</c:v>
                </c:pt>
                <c:pt idx="30">
                  <c:v>23.08.1993</c:v>
                </c:pt>
                <c:pt idx="31">
                  <c:v>30.08.1993</c:v>
                </c:pt>
                <c:pt idx="32">
                  <c:v>06.09.1993</c:v>
                </c:pt>
                <c:pt idx="33">
                  <c:v>13.09.1993</c:v>
                </c:pt>
                <c:pt idx="34">
                  <c:v>20.09.1993</c:v>
                </c:pt>
                <c:pt idx="35">
                  <c:v>27.09.1993</c:v>
                </c:pt>
                <c:pt idx="36">
                  <c:v>04.10.1993</c:v>
                </c:pt>
                <c:pt idx="37">
                  <c:v>11.10.1993</c:v>
                </c:pt>
                <c:pt idx="38">
                  <c:v>18.10.1993</c:v>
                </c:pt>
                <c:pt idx="39">
                  <c:v>25.10.1993</c:v>
                </c:pt>
                <c:pt idx="40">
                  <c:v>01.11.1993</c:v>
                </c:pt>
                <c:pt idx="41">
                  <c:v>08.11.1993</c:v>
                </c:pt>
                <c:pt idx="42">
                  <c:v>15.11.1993</c:v>
                </c:pt>
                <c:pt idx="43">
                  <c:v>22.11.1993</c:v>
                </c:pt>
                <c:pt idx="44">
                  <c:v>29.11.1993</c:v>
                </c:pt>
                <c:pt idx="45">
                  <c:v>06.12.1993</c:v>
                </c:pt>
                <c:pt idx="46">
                  <c:v>13.12.1993</c:v>
                </c:pt>
                <c:pt idx="47">
                  <c:v>20.12.1993</c:v>
                </c:pt>
                <c:pt idx="48">
                  <c:v>27.12.1993</c:v>
                </c:pt>
                <c:pt idx="49">
                  <c:v>03.01.1994</c:v>
                </c:pt>
                <c:pt idx="50">
                  <c:v>10.01.1994</c:v>
                </c:pt>
                <c:pt idx="51">
                  <c:v>17.01.1994</c:v>
                </c:pt>
                <c:pt idx="52">
                  <c:v>24.01.1994</c:v>
                </c:pt>
                <c:pt idx="53">
                  <c:v>31.01.1994</c:v>
                </c:pt>
                <c:pt idx="54">
                  <c:v>07.02.1994</c:v>
                </c:pt>
                <c:pt idx="55">
                  <c:v>14.02.1994</c:v>
                </c:pt>
                <c:pt idx="56">
                  <c:v>21.02.1994</c:v>
                </c:pt>
                <c:pt idx="57">
                  <c:v>28.02.1994</c:v>
                </c:pt>
                <c:pt idx="58">
                  <c:v>07.03.1994</c:v>
                </c:pt>
                <c:pt idx="59">
                  <c:v>14.03.1994</c:v>
                </c:pt>
                <c:pt idx="60">
                  <c:v>21.03.1994</c:v>
                </c:pt>
                <c:pt idx="61">
                  <c:v>28.03.1994</c:v>
                </c:pt>
                <c:pt idx="62">
                  <c:v>04.04.1994</c:v>
                </c:pt>
                <c:pt idx="63">
                  <c:v>11.04.1994</c:v>
                </c:pt>
                <c:pt idx="64">
                  <c:v>18.04.1994</c:v>
                </c:pt>
                <c:pt idx="65">
                  <c:v>25.04.1994</c:v>
                </c:pt>
                <c:pt idx="66">
                  <c:v>02.05.1994</c:v>
                </c:pt>
                <c:pt idx="67">
                  <c:v>09.05.1994</c:v>
                </c:pt>
                <c:pt idx="68">
                  <c:v>16.05.1994</c:v>
                </c:pt>
                <c:pt idx="69">
                  <c:v>23.05.1994</c:v>
                </c:pt>
                <c:pt idx="70">
                  <c:v>30.05.1994</c:v>
                </c:pt>
                <c:pt idx="71">
                  <c:v>06.06.1994</c:v>
                </c:pt>
                <c:pt idx="72">
                  <c:v>13.06.1994</c:v>
                </c:pt>
                <c:pt idx="73">
                  <c:v>20.06.1994</c:v>
                </c:pt>
                <c:pt idx="74">
                  <c:v>27.06.1994</c:v>
                </c:pt>
                <c:pt idx="75">
                  <c:v>04.07.1994</c:v>
                </c:pt>
                <c:pt idx="76">
                  <c:v>11.07.1994</c:v>
                </c:pt>
                <c:pt idx="77">
                  <c:v>18.07.1994</c:v>
                </c:pt>
                <c:pt idx="78">
                  <c:v>25.07.1994</c:v>
                </c:pt>
                <c:pt idx="79">
                  <c:v>01.08.1994</c:v>
                </c:pt>
                <c:pt idx="80">
                  <c:v>08.08.1994</c:v>
                </c:pt>
                <c:pt idx="81">
                  <c:v>15.08.1994</c:v>
                </c:pt>
                <c:pt idx="82">
                  <c:v>22.08.1994</c:v>
                </c:pt>
                <c:pt idx="83">
                  <c:v>29.08.1994</c:v>
                </c:pt>
                <c:pt idx="84">
                  <c:v>05.09.1994</c:v>
                </c:pt>
                <c:pt idx="85">
                  <c:v>12.09.1994</c:v>
                </c:pt>
                <c:pt idx="86">
                  <c:v>19.09.1994</c:v>
                </c:pt>
                <c:pt idx="87">
                  <c:v>26.09.1994</c:v>
                </c:pt>
                <c:pt idx="88">
                  <c:v>03.10.1994</c:v>
                </c:pt>
                <c:pt idx="89">
                  <c:v>10.10.1994</c:v>
                </c:pt>
                <c:pt idx="90">
                  <c:v>17.10.1994</c:v>
                </c:pt>
                <c:pt idx="91">
                  <c:v>24.10.1994</c:v>
                </c:pt>
                <c:pt idx="92">
                  <c:v>31.10.1994</c:v>
                </c:pt>
                <c:pt idx="93">
                  <c:v>07.11.1994</c:v>
                </c:pt>
                <c:pt idx="94">
                  <c:v>14.11.1994</c:v>
                </c:pt>
                <c:pt idx="95">
                  <c:v>21.11.1994</c:v>
                </c:pt>
                <c:pt idx="96">
                  <c:v>28.11.1994</c:v>
                </c:pt>
                <c:pt idx="97">
                  <c:v>05.12.1994</c:v>
                </c:pt>
                <c:pt idx="98">
                  <c:v>12.12.1994</c:v>
                </c:pt>
                <c:pt idx="99">
                  <c:v>19.12.1994</c:v>
                </c:pt>
                <c:pt idx="100">
                  <c:v>26.12.1994</c:v>
                </c:pt>
                <c:pt idx="101">
                  <c:v>02.01.1995</c:v>
                </c:pt>
                <c:pt idx="102">
                  <c:v>09.01.1995</c:v>
                </c:pt>
                <c:pt idx="103">
                  <c:v>16.01.1995</c:v>
                </c:pt>
                <c:pt idx="104">
                  <c:v>23.01.1995</c:v>
                </c:pt>
                <c:pt idx="105">
                  <c:v>30.01.1995</c:v>
                </c:pt>
                <c:pt idx="106">
                  <c:v>06.02.1995</c:v>
                </c:pt>
                <c:pt idx="107">
                  <c:v>13.02.1995</c:v>
                </c:pt>
                <c:pt idx="108">
                  <c:v>20.02.1995</c:v>
                </c:pt>
                <c:pt idx="109">
                  <c:v>27.02.1995</c:v>
                </c:pt>
                <c:pt idx="110">
                  <c:v>06.03.1995</c:v>
                </c:pt>
                <c:pt idx="111">
                  <c:v>13.03.1995</c:v>
                </c:pt>
                <c:pt idx="112">
                  <c:v>20.03.1995</c:v>
                </c:pt>
                <c:pt idx="113">
                  <c:v>27.03.1995</c:v>
                </c:pt>
                <c:pt idx="114">
                  <c:v>03.04.1995</c:v>
                </c:pt>
                <c:pt idx="115">
                  <c:v>10.04.1995</c:v>
                </c:pt>
                <c:pt idx="116">
                  <c:v>17.04.1995</c:v>
                </c:pt>
                <c:pt idx="117">
                  <c:v>24.04.1995</c:v>
                </c:pt>
                <c:pt idx="118">
                  <c:v>01.05.1995</c:v>
                </c:pt>
                <c:pt idx="119">
                  <c:v>08.05.1995</c:v>
                </c:pt>
                <c:pt idx="120">
                  <c:v>15.05.1995</c:v>
                </c:pt>
                <c:pt idx="121">
                  <c:v>22.05.1995</c:v>
                </c:pt>
                <c:pt idx="122">
                  <c:v>29.05.1995</c:v>
                </c:pt>
                <c:pt idx="123">
                  <c:v>05.06.1995</c:v>
                </c:pt>
                <c:pt idx="124">
                  <c:v>12.06.1995</c:v>
                </c:pt>
                <c:pt idx="125">
                  <c:v>19.06.1995</c:v>
                </c:pt>
                <c:pt idx="126">
                  <c:v>26.06.1995</c:v>
                </c:pt>
                <c:pt idx="127">
                  <c:v>03.07.1995</c:v>
                </c:pt>
                <c:pt idx="128">
                  <c:v>10.07.1995</c:v>
                </c:pt>
                <c:pt idx="129">
                  <c:v>17.07.1995</c:v>
                </c:pt>
                <c:pt idx="130">
                  <c:v>24.07.1995</c:v>
                </c:pt>
                <c:pt idx="131">
                  <c:v>31.07.1995</c:v>
                </c:pt>
                <c:pt idx="132">
                  <c:v>07.08.1995</c:v>
                </c:pt>
                <c:pt idx="133">
                  <c:v>14.08.1995</c:v>
                </c:pt>
                <c:pt idx="134">
                  <c:v>21.08.1995</c:v>
                </c:pt>
                <c:pt idx="135">
                  <c:v>28.08.1995</c:v>
                </c:pt>
                <c:pt idx="136">
                  <c:v>04.09.1995</c:v>
                </c:pt>
                <c:pt idx="137">
                  <c:v>11.09.1995</c:v>
                </c:pt>
                <c:pt idx="138">
                  <c:v>18.09.1995</c:v>
                </c:pt>
                <c:pt idx="139">
                  <c:v>25.09.1995</c:v>
                </c:pt>
                <c:pt idx="140">
                  <c:v>02.10.1995</c:v>
                </c:pt>
                <c:pt idx="141">
                  <c:v>09.10.1995</c:v>
                </c:pt>
                <c:pt idx="142">
                  <c:v>16.10.1995</c:v>
                </c:pt>
                <c:pt idx="143">
                  <c:v>23.10.1995</c:v>
                </c:pt>
                <c:pt idx="144">
                  <c:v>30.10.1995</c:v>
                </c:pt>
                <c:pt idx="145">
                  <c:v>06.11.1995</c:v>
                </c:pt>
                <c:pt idx="146">
                  <c:v>13.11.1995</c:v>
                </c:pt>
                <c:pt idx="147">
                  <c:v>20.11.1995</c:v>
                </c:pt>
                <c:pt idx="148">
                  <c:v>27.11.1995</c:v>
                </c:pt>
                <c:pt idx="149">
                  <c:v>04.12.1995</c:v>
                </c:pt>
                <c:pt idx="150">
                  <c:v>11.12.1995</c:v>
                </c:pt>
                <c:pt idx="151">
                  <c:v>18.12.1995</c:v>
                </c:pt>
                <c:pt idx="152">
                  <c:v>25.12.1995</c:v>
                </c:pt>
                <c:pt idx="153">
                  <c:v>01.01.1996</c:v>
                </c:pt>
                <c:pt idx="154">
                  <c:v>08.01.1996</c:v>
                </c:pt>
                <c:pt idx="155">
                  <c:v>15.01.1996</c:v>
                </c:pt>
                <c:pt idx="156">
                  <c:v>22.01.1996</c:v>
                </c:pt>
                <c:pt idx="157">
                  <c:v>29.01.1996</c:v>
                </c:pt>
                <c:pt idx="158">
                  <c:v>05.02.1996</c:v>
                </c:pt>
                <c:pt idx="159">
                  <c:v>12.02.1996</c:v>
                </c:pt>
                <c:pt idx="160">
                  <c:v>19.02.1996</c:v>
                </c:pt>
                <c:pt idx="161">
                  <c:v>26.02.1996</c:v>
                </c:pt>
                <c:pt idx="162">
                  <c:v>04.03.1996</c:v>
                </c:pt>
                <c:pt idx="163">
                  <c:v>11.03.1996</c:v>
                </c:pt>
                <c:pt idx="164">
                  <c:v>18.03.1996</c:v>
                </c:pt>
                <c:pt idx="165">
                  <c:v>25.03.1996</c:v>
                </c:pt>
                <c:pt idx="166">
                  <c:v>01.04.1996</c:v>
                </c:pt>
                <c:pt idx="167">
                  <c:v>08.04.1996</c:v>
                </c:pt>
                <c:pt idx="168">
                  <c:v>15.04.1996</c:v>
                </c:pt>
                <c:pt idx="169">
                  <c:v>22.04.1996</c:v>
                </c:pt>
                <c:pt idx="170">
                  <c:v>29.04.1996</c:v>
                </c:pt>
                <c:pt idx="171">
                  <c:v>06.05.1996</c:v>
                </c:pt>
                <c:pt idx="172">
                  <c:v>13.05.1996</c:v>
                </c:pt>
                <c:pt idx="173">
                  <c:v>20.05.1996</c:v>
                </c:pt>
                <c:pt idx="174">
                  <c:v>27.05.1996</c:v>
                </c:pt>
                <c:pt idx="175">
                  <c:v>03.06.1996</c:v>
                </c:pt>
                <c:pt idx="176">
                  <c:v>10.06.1996</c:v>
                </c:pt>
                <c:pt idx="177">
                  <c:v>17.06.1996</c:v>
                </c:pt>
                <c:pt idx="178">
                  <c:v>24.06.1996</c:v>
                </c:pt>
                <c:pt idx="179">
                  <c:v>01.07.1996</c:v>
                </c:pt>
                <c:pt idx="180">
                  <c:v>08.07.1996</c:v>
                </c:pt>
                <c:pt idx="181">
                  <c:v>15.07.1996</c:v>
                </c:pt>
                <c:pt idx="182">
                  <c:v>22.07.1996</c:v>
                </c:pt>
                <c:pt idx="183">
                  <c:v>29.07.1996</c:v>
                </c:pt>
                <c:pt idx="184">
                  <c:v>05.08.1996</c:v>
                </c:pt>
                <c:pt idx="185">
                  <c:v>12.08.1996</c:v>
                </c:pt>
                <c:pt idx="186">
                  <c:v>19.08.1996</c:v>
                </c:pt>
                <c:pt idx="187">
                  <c:v>26.08.1996</c:v>
                </c:pt>
                <c:pt idx="188">
                  <c:v>02.09.1996</c:v>
                </c:pt>
                <c:pt idx="189">
                  <c:v>09.09.1996</c:v>
                </c:pt>
                <c:pt idx="190">
                  <c:v>16.09.1996</c:v>
                </c:pt>
                <c:pt idx="191">
                  <c:v>23.09.1996</c:v>
                </c:pt>
                <c:pt idx="192">
                  <c:v>30.09.1996</c:v>
                </c:pt>
                <c:pt idx="193">
                  <c:v>07.10.1996</c:v>
                </c:pt>
                <c:pt idx="194">
                  <c:v>14.10.1996</c:v>
                </c:pt>
                <c:pt idx="195">
                  <c:v>21.10.1996</c:v>
                </c:pt>
                <c:pt idx="196">
                  <c:v>28.10.1996</c:v>
                </c:pt>
                <c:pt idx="197">
                  <c:v>04.11.1996</c:v>
                </c:pt>
                <c:pt idx="198">
                  <c:v>11.11.1996</c:v>
                </c:pt>
                <c:pt idx="199">
                  <c:v>18.11.1996</c:v>
                </c:pt>
                <c:pt idx="200">
                  <c:v>25.11.1996</c:v>
                </c:pt>
                <c:pt idx="201">
                  <c:v>02.12.1996</c:v>
                </c:pt>
                <c:pt idx="202">
                  <c:v>09.12.1996</c:v>
                </c:pt>
                <c:pt idx="203">
                  <c:v>16.12.1996</c:v>
                </c:pt>
                <c:pt idx="204">
                  <c:v>23.12.1996</c:v>
                </c:pt>
                <c:pt idx="205">
                  <c:v>30.12.1996</c:v>
                </c:pt>
                <c:pt idx="206">
                  <c:v>06.01.1997</c:v>
                </c:pt>
                <c:pt idx="207">
                  <c:v>13.01.1997</c:v>
                </c:pt>
                <c:pt idx="208">
                  <c:v>20.01.1997</c:v>
                </c:pt>
                <c:pt idx="209">
                  <c:v>27.01.1997</c:v>
                </c:pt>
                <c:pt idx="210">
                  <c:v>03.02.1997</c:v>
                </c:pt>
                <c:pt idx="211">
                  <c:v>10.02.1997</c:v>
                </c:pt>
                <c:pt idx="212">
                  <c:v>17.02.1997</c:v>
                </c:pt>
                <c:pt idx="213">
                  <c:v>24.02.1997</c:v>
                </c:pt>
                <c:pt idx="214">
                  <c:v>03.03.1997</c:v>
                </c:pt>
                <c:pt idx="215">
                  <c:v>10.03.1997</c:v>
                </c:pt>
                <c:pt idx="216">
                  <c:v>17.03.1997</c:v>
                </c:pt>
                <c:pt idx="217">
                  <c:v>24.03.1997</c:v>
                </c:pt>
                <c:pt idx="218">
                  <c:v>31.03.1997</c:v>
                </c:pt>
                <c:pt idx="219">
                  <c:v>07.04.1997</c:v>
                </c:pt>
                <c:pt idx="220">
                  <c:v>14.04.1997</c:v>
                </c:pt>
                <c:pt idx="221">
                  <c:v>21.04.1997</c:v>
                </c:pt>
                <c:pt idx="222">
                  <c:v>28.04.1997</c:v>
                </c:pt>
                <c:pt idx="223">
                  <c:v>05.05.1997</c:v>
                </c:pt>
                <c:pt idx="224">
                  <c:v>12.05.1997</c:v>
                </c:pt>
                <c:pt idx="225">
                  <c:v>19.05.1997</c:v>
                </c:pt>
                <c:pt idx="226">
                  <c:v>26.05.1997</c:v>
                </c:pt>
                <c:pt idx="227">
                  <c:v>02.06.1997</c:v>
                </c:pt>
                <c:pt idx="228">
                  <c:v>09.06.1997</c:v>
                </c:pt>
                <c:pt idx="229">
                  <c:v>16.06.1997</c:v>
                </c:pt>
                <c:pt idx="230">
                  <c:v>23.06.1997</c:v>
                </c:pt>
                <c:pt idx="231">
                  <c:v>30.06.1997</c:v>
                </c:pt>
                <c:pt idx="232">
                  <c:v>07.07.1997</c:v>
                </c:pt>
                <c:pt idx="233">
                  <c:v>14.07.1997</c:v>
                </c:pt>
                <c:pt idx="234">
                  <c:v>21.07.1997</c:v>
                </c:pt>
                <c:pt idx="235">
                  <c:v>28.07.1997</c:v>
                </c:pt>
                <c:pt idx="236">
                  <c:v>04.08.1997</c:v>
                </c:pt>
                <c:pt idx="237">
                  <c:v>11.08.1997</c:v>
                </c:pt>
                <c:pt idx="238">
                  <c:v>18.08.1997</c:v>
                </c:pt>
                <c:pt idx="239">
                  <c:v>25.08.1997</c:v>
                </c:pt>
                <c:pt idx="240">
                  <c:v>01.09.1997</c:v>
                </c:pt>
                <c:pt idx="241">
                  <c:v>08.09.1997</c:v>
                </c:pt>
                <c:pt idx="242">
                  <c:v>15.09.1997</c:v>
                </c:pt>
                <c:pt idx="243">
                  <c:v>22.09.1997</c:v>
                </c:pt>
                <c:pt idx="244">
                  <c:v>29.09.1997</c:v>
                </c:pt>
                <c:pt idx="245">
                  <c:v>06.10.1997</c:v>
                </c:pt>
                <c:pt idx="246">
                  <c:v>13.10.1997</c:v>
                </c:pt>
                <c:pt idx="247">
                  <c:v>20.10.1997</c:v>
                </c:pt>
                <c:pt idx="248">
                  <c:v>27.10.1997</c:v>
                </c:pt>
                <c:pt idx="249">
                  <c:v>03.11.1997</c:v>
                </c:pt>
                <c:pt idx="250">
                  <c:v>10.11.1997</c:v>
                </c:pt>
                <c:pt idx="251">
                  <c:v>17.11.1997</c:v>
                </c:pt>
                <c:pt idx="252">
                  <c:v>24.11.1997</c:v>
                </c:pt>
                <c:pt idx="253">
                  <c:v>01.12.1997</c:v>
                </c:pt>
                <c:pt idx="254">
                  <c:v>08.12.1997</c:v>
                </c:pt>
                <c:pt idx="255">
                  <c:v>15.12.1997</c:v>
                </c:pt>
                <c:pt idx="256">
                  <c:v>22.12.1997</c:v>
                </c:pt>
                <c:pt idx="257">
                  <c:v>29.12.1997</c:v>
                </c:pt>
                <c:pt idx="258">
                  <c:v>05.01.1998</c:v>
                </c:pt>
                <c:pt idx="259">
                  <c:v>12.01.1998</c:v>
                </c:pt>
                <c:pt idx="260">
                  <c:v>19.01.1998</c:v>
                </c:pt>
                <c:pt idx="261">
                  <c:v>26.01.1998</c:v>
                </c:pt>
                <c:pt idx="262">
                  <c:v>02.02.1998</c:v>
                </c:pt>
                <c:pt idx="263">
                  <c:v>09.02.1998</c:v>
                </c:pt>
                <c:pt idx="264">
                  <c:v>16.02.1998</c:v>
                </c:pt>
                <c:pt idx="265">
                  <c:v>23.02.1998</c:v>
                </c:pt>
                <c:pt idx="266">
                  <c:v>02.03.1998</c:v>
                </c:pt>
                <c:pt idx="267">
                  <c:v>09.03.1998</c:v>
                </c:pt>
                <c:pt idx="268">
                  <c:v>16.03.1998</c:v>
                </c:pt>
                <c:pt idx="269">
                  <c:v>23.03.1998</c:v>
                </c:pt>
                <c:pt idx="270">
                  <c:v>30.03.1998</c:v>
                </c:pt>
                <c:pt idx="271">
                  <c:v>06.04.1998</c:v>
                </c:pt>
                <c:pt idx="272">
                  <c:v>13.04.1998</c:v>
                </c:pt>
                <c:pt idx="273">
                  <c:v>20.04.1998</c:v>
                </c:pt>
                <c:pt idx="274">
                  <c:v>27.04.1998</c:v>
                </c:pt>
                <c:pt idx="275">
                  <c:v>04.05.1998</c:v>
                </c:pt>
                <c:pt idx="276">
                  <c:v>11.05.1998</c:v>
                </c:pt>
                <c:pt idx="277">
                  <c:v>18.05.1998</c:v>
                </c:pt>
                <c:pt idx="278">
                  <c:v>25.05.1998</c:v>
                </c:pt>
                <c:pt idx="279">
                  <c:v>01.06.1998</c:v>
                </c:pt>
                <c:pt idx="280">
                  <c:v>08.06.1998</c:v>
                </c:pt>
                <c:pt idx="281">
                  <c:v>15.06.1998</c:v>
                </c:pt>
                <c:pt idx="282">
                  <c:v>22.06.1998</c:v>
                </c:pt>
                <c:pt idx="283">
                  <c:v>29.06.1998</c:v>
                </c:pt>
                <c:pt idx="284">
                  <c:v>06.07.1998</c:v>
                </c:pt>
                <c:pt idx="285">
                  <c:v>13.07.1998</c:v>
                </c:pt>
                <c:pt idx="286">
                  <c:v>20.07.1998</c:v>
                </c:pt>
                <c:pt idx="287">
                  <c:v>27.07.1998</c:v>
                </c:pt>
                <c:pt idx="288">
                  <c:v>03.08.1998</c:v>
                </c:pt>
                <c:pt idx="289">
                  <c:v>10.08.1998</c:v>
                </c:pt>
                <c:pt idx="290">
                  <c:v>17.08.1998</c:v>
                </c:pt>
                <c:pt idx="291">
                  <c:v>24.08.1998</c:v>
                </c:pt>
                <c:pt idx="292">
                  <c:v>31.08.1998</c:v>
                </c:pt>
                <c:pt idx="293">
                  <c:v>07.09.1998</c:v>
                </c:pt>
                <c:pt idx="294">
                  <c:v>14.09.1998</c:v>
                </c:pt>
                <c:pt idx="295">
                  <c:v>21.09.1998</c:v>
                </c:pt>
                <c:pt idx="296">
                  <c:v>28.09.1998</c:v>
                </c:pt>
                <c:pt idx="297">
                  <c:v>05.10.1998</c:v>
                </c:pt>
                <c:pt idx="298">
                  <c:v>12.10.1998</c:v>
                </c:pt>
                <c:pt idx="299">
                  <c:v>19.10.1998</c:v>
                </c:pt>
                <c:pt idx="300">
                  <c:v>26.10.1998</c:v>
                </c:pt>
                <c:pt idx="301">
                  <c:v>02.11.1998</c:v>
                </c:pt>
                <c:pt idx="302">
                  <c:v>09.11.1998</c:v>
                </c:pt>
                <c:pt idx="303">
                  <c:v>16.11.1998</c:v>
                </c:pt>
                <c:pt idx="304">
                  <c:v>23.11.1998</c:v>
                </c:pt>
                <c:pt idx="305">
                  <c:v>30.11.1998</c:v>
                </c:pt>
                <c:pt idx="306">
                  <c:v>07.12.1998</c:v>
                </c:pt>
                <c:pt idx="307">
                  <c:v>14.12.1998</c:v>
                </c:pt>
                <c:pt idx="308">
                  <c:v>21.12.1998</c:v>
                </c:pt>
                <c:pt idx="309">
                  <c:v>28.12.1998</c:v>
                </c:pt>
                <c:pt idx="310">
                  <c:v>04.01.1999</c:v>
                </c:pt>
                <c:pt idx="311">
                  <c:v>11.01.1999</c:v>
                </c:pt>
                <c:pt idx="312">
                  <c:v>18.01.1999</c:v>
                </c:pt>
                <c:pt idx="313">
                  <c:v>25.01.1999</c:v>
                </c:pt>
                <c:pt idx="314">
                  <c:v>01.02.1999</c:v>
                </c:pt>
                <c:pt idx="315">
                  <c:v>08.02.1999</c:v>
                </c:pt>
                <c:pt idx="316">
                  <c:v>15.02.1999</c:v>
                </c:pt>
                <c:pt idx="317">
                  <c:v>22.02.1999</c:v>
                </c:pt>
                <c:pt idx="318">
                  <c:v>01.03.1999</c:v>
                </c:pt>
                <c:pt idx="319">
                  <c:v>08.03.1999</c:v>
                </c:pt>
                <c:pt idx="320">
                  <c:v>15.03.1999</c:v>
                </c:pt>
                <c:pt idx="321">
                  <c:v>22.03.1999</c:v>
                </c:pt>
                <c:pt idx="322">
                  <c:v>29.03.1999</c:v>
                </c:pt>
                <c:pt idx="323">
                  <c:v>05.04.1999</c:v>
                </c:pt>
                <c:pt idx="324">
                  <c:v>12.04.1999</c:v>
                </c:pt>
                <c:pt idx="325">
                  <c:v>19.04.1999</c:v>
                </c:pt>
                <c:pt idx="326">
                  <c:v>26.04.1999</c:v>
                </c:pt>
                <c:pt idx="327">
                  <c:v>03.05.1999</c:v>
                </c:pt>
                <c:pt idx="328">
                  <c:v>10.05.1999</c:v>
                </c:pt>
                <c:pt idx="329">
                  <c:v>17.05.1999</c:v>
                </c:pt>
                <c:pt idx="330">
                  <c:v>24.05.1999</c:v>
                </c:pt>
                <c:pt idx="331">
                  <c:v>31.05.1999</c:v>
                </c:pt>
                <c:pt idx="332">
                  <c:v>07.06.1999</c:v>
                </c:pt>
                <c:pt idx="333">
                  <c:v>14.06.1999</c:v>
                </c:pt>
                <c:pt idx="334">
                  <c:v>21.06.1999</c:v>
                </c:pt>
                <c:pt idx="335">
                  <c:v>28.06.1999</c:v>
                </c:pt>
                <c:pt idx="336">
                  <c:v>05.07.1999</c:v>
                </c:pt>
                <c:pt idx="337">
                  <c:v>12.07.1999</c:v>
                </c:pt>
                <c:pt idx="338">
                  <c:v>19.07.1999</c:v>
                </c:pt>
                <c:pt idx="339">
                  <c:v>26.07.1999</c:v>
                </c:pt>
                <c:pt idx="340">
                  <c:v>02.08.1999</c:v>
                </c:pt>
                <c:pt idx="341">
                  <c:v>09.08.1999</c:v>
                </c:pt>
                <c:pt idx="342">
                  <c:v>16.08.1999</c:v>
                </c:pt>
                <c:pt idx="343">
                  <c:v>23.08.1999</c:v>
                </c:pt>
                <c:pt idx="344">
                  <c:v>30.08.1999</c:v>
                </c:pt>
                <c:pt idx="345">
                  <c:v>06.09.1999</c:v>
                </c:pt>
                <c:pt idx="346">
                  <c:v>13.09.1999</c:v>
                </c:pt>
                <c:pt idx="347">
                  <c:v>20.09.1999</c:v>
                </c:pt>
                <c:pt idx="348">
                  <c:v>27.09.1999</c:v>
                </c:pt>
                <c:pt idx="349">
                  <c:v>04.10.1999</c:v>
                </c:pt>
                <c:pt idx="350">
                  <c:v>11.10.1999</c:v>
                </c:pt>
                <c:pt idx="351">
                  <c:v>18.10.1999</c:v>
                </c:pt>
                <c:pt idx="352">
                  <c:v>25.10.1999</c:v>
                </c:pt>
                <c:pt idx="353">
                  <c:v>01.11.1999</c:v>
                </c:pt>
                <c:pt idx="354">
                  <c:v>08.11.1999</c:v>
                </c:pt>
                <c:pt idx="355">
                  <c:v>15.11.1999</c:v>
                </c:pt>
                <c:pt idx="356">
                  <c:v>22.11.1999</c:v>
                </c:pt>
                <c:pt idx="357">
                  <c:v>29.11.1999</c:v>
                </c:pt>
                <c:pt idx="358">
                  <c:v>06.12.1999</c:v>
                </c:pt>
                <c:pt idx="359">
                  <c:v>13.12.1999</c:v>
                </c:pt>
                <c:pt idx="360">
                  <c:v>20.12.1999</c:v>
                </c:pt>
                <c:pt idx="361">
                  <c:v>27.12.1999</c:v>
                </c:pt>
                <c:pt idx="362">
                  <c:v>03.01.2000</c:v>
                </c:pt>
                <c:pt idx="363">
                  <c:v>10.01.2000</c:v>
                </c:pt>
                <c:pt idx="364">
                  <c:v>17.01.2000</c:v>
                </c:pt>
                <c:pt idx="365">
                  <c:v>24.01.2000</c:v>
                </c:pt>
                <c:pt idx="366">
                  <c:v>31.01.2000</c:v>
                </c:pt>
                <c:pt idx="367">
                  <c:v>07.02.2000</c:v>
                </c:pt>
                <c:pt idx="368">
                  <c:v>14.02.2000</c:v>
                </c:pt>
                <c:pt idx="369">
                  <c:v>21.02.2000</c:v>
                </c:pt>
                <c:pt idx="370">
                  <c:v>28.02.2000</c:v>
                </c:pt>
                <c:pt idx="371">
                  <c:v>06.03.2000</c:v>
                </c:pt>
                <c:pt idx="372">
                  <c:v>13.03.2000</c:v>
                </c:pt>
                <c:pt idx="373">
                  <c:v>20.03.2000</c:v>
                </c:pt>
                <c:pt idx="374">
                  <c:v>27.03.2000</c:v>
                </c:pt>
                <c:pt idx="375">
                  <c:v>03.04.2000</c:v>
                </c:pt>
                <c:pt idx="376">
                  <c:v>10.04.2000</c:v>
                </c:pt>
                <c:pt idx="377">
                  <c:v>17.04.2000</c:v>
                </c:pt>
                <c:pt idx="378">
                  <c:v>24.04.2000</c:v>
                </c:pt>
                <c:pt idx="379">
                  <c:v>01.05.2000</c:v>
                </c:pt>
                <c:pt idx="380">
                  <c:v>08.05.2000</c:v>
                </c:pt>
                <c:pt idx="381">
                  <c:v>15.05.2000</c:v>
                </c:pt>
                <c:pt idx="382">
                  <c:v>22.05.2000</c:v>
                </c:pt>
                <c:pt idx="383">
                  <c:v>29.05.2000</c:v>
                </c:pt>
                <c:pt idx="384">
                  <c:v>05.06.2000</c:v>
                </c:pt>
                <c:pt idx="385">
                  <c:v>12.06.2000</c:v>
                </c:pt>
                <c:pt idx="386">
                  <c:v>19.06.2000</c:v>
                </c:pt>
                <c:pt idx="387">
                  <c:v>26.06.2000</c:v>
                </c:pt>
                <c:pt idx="388">
                  <c:v>03.07.2000</c:v>
                </c:pt>
                <c:pt idx="389">
                  <c:v>10.07.2000</c:v>
                </c:pt>
                <c:pt idx="390">
                  <c:v>17.07.2000</c:v>
                </c:pt>
                <c:pt idx="391">
                  <c:v>24.07.2000</c:v>
                </c:pt>
                <c:pt idx="392">
                  <c:v>31.07.2000</c:v>
                </c:pt>
                <c:pt idx="393">
                  <c:v>07.08.2000</c:v>
                </c:pt>
                <c:pt idx="394">
                  <c:v>14.08.2000</c:v>
                </c:pt>
                <c:pt idx="395">
                  <c:v>21.08.2000</c:v>
                </c:pt>
                <c:pt idx="396">
                  <c:v>28.08.2000</c:v>
                </c:pt>
                <c:pt idx="397">
                  <c:v>04.09.2000</c:v>
                </c:pt>
                <c:pt idx="398">
                  <c:v>11.09.2000</c:v>
                </c:pt>
                <c:pt idx="399">
                  <c:v>18.09.2000</c:v>
                </c:pt>
                <c:pt idx="400">
                  <c:v>25.09.2000</c:v>
                </c:pt>
                <c:pt idx="401">
                  <c:v>02.10.2000</c:v>
                </c:pt>
                <c:pt idx="402">
                  <c:v>09.10.2000</c:v>
                </c:pt>
                <c:pt idx="403">
                  <c:v>16.10.2000</c:v>
                </c:pt>
                <c:pt idx="404">
                  <c:v>23.10.2000</c:v>
                </c:pt>
                <c:pt idx="405">
                  <c:v>30.10.2000</c:v>
                </c:pt>
                <c:pt idx="406">
                  <c:v>06.11.2000</c:v>
                </c:pt>
                <c:pt idx="407">
                  <c:v>13.11.2000</c:v>
                </c:pt>
                <c:pt idx="408">
                  <c:v>20.11.2000</c:v>
                </c:pt>
                <c:pt idx="409">
                  <c:v>27.11.2000</c:v>
                </c:pt>
                <c:pt idx="410">
                  <c:v>04.12.2000</c:v>
                </c:pt>
                <c:pt idx="411">
                  <c:v>11.12.2000</c:v>
                </c:pt>
                <c:pt idx="412">
                  <c:v>18.12.2000</c:v>
                </c:pt>
                <c:pt idx="413">
                  <c:v>25.12.2000</c:v>
                </c:pt>
                <c:pt idx="414">
                  <c:v>01.01.2001</c:v>
                </c:pt>
                <c:pt idx="415">
                  <c:v>08.01.2001</c:v>
                </c:pt>
                <c:pt idx="416">
                  <c:v>15.01.2001</c:v>
                </c:pt>
                <c:pt idx="417">
                  <c:v>22.01.2001</c:v>
                </c:pt>
                <c:pt idx="418">
                  <c:v>29.01.2001</c:v>
                </c:pt>
                <c:pt idx="419">
                  <c:v>05.02.2001</c:v>
                </c:pt>
                <c:pt idx="420">
                  <c:v>12.02.2001</c:v>
                </c:pt>
                <c:pt idx="421">
                  <c:v>19.02.2001</c:v>
                </c:pt>
                <c:pt idx="422">
                  <c:v>26.02.2001</c:v>
                </c:pt>
                <c:pt idx="423">
                  <c:v>05.03.2001</c:v>
                </c:pt>
                <c:pt idx="424">
                  <c:v>12.03.2001</c:v>
                </c:pt>
                <c:pt idx="425">
                  <c:v>19.03.2001</c:v>
                </c:pt>
                <c:pt idx="426">
                  <c:v>26.03.2001</c:v>
                </c:pt>
                <c:pt idx="427">
                  <c:v>02.04.2001</c:v>
                </c:pt>
                <c:pt idx="428">
                  <c:v>09.04.2001</c:v>
                </c:pt>
                <c:pt idx="429">
                  <c:v>16.04.2001</c:v>
                </c:pt>
                <c:pt idx="430">
                  <c:v>23.04.2001</c:v>
                </c:pt>
                <c:pt idx="431">
                  <c:v>30.04.2001</c:v>
                </c:pt>
                <c:pt idx="432">
                  <c:v>07.05.2001</c:v>
                </c:pt>
                <c:pt idx="433">
                  <c:v>14.05.2001</c:v>
                </c:pt>
                <c:pt idx="434">
                  <c:v>21.05.2001</c:v>
                </c:pt>
                <c:pt idx="435">
                  <c:v>28.05.2001</c:v>
                </c:pt>
                <c:pt idx="436">
                  <c:v>04.06.2001</c:v>
                </c:pt>
                <c:pt idx="437">
                  <c:v>11.06.2001</c:v>
                </c:pt>
                <c:pt idx="438">
                  <c:v>18.06.2001</c:v>
                </c:pt>
                <c:pt idx="439">
                  <c:v>25.06.2001</c:v>
                </c:pt>
                <c:pt idx="440">
                  <c:v>02.07.2001</c:v>
                </c:pt>
                <c:pt idx="441">
                  <c:v>09.07.2001</c:v>
                </c:pt>
                <c:pt idx="442">
                  <c:v>16.07.2001</c:v>
                </c:pt>
                <c:pt idx="443">
                  <c:v>23.07.2001</c:v>
                </c:pt>
                <c:pt idx="444">
                  <c:v>30.07.2001</c:v>
                </c:pt>
                <c:pt idx="445">
                  <c:v>06.08.2001</c:v>
                </c:pt>
                <c:pt idx="446">
                  <c:v>13.08.2001</c:v>
                </c:pt>
                <c:pt idx="447">
                  <c:v>20.08.2001</c:v>
                </c:pt>
                <c:pt idx="448">
                  <c:v>27.08.2001</c:v>
                </c:pt>
                <c:pt idx="449">
                  <c:v>03.09.2001</c:v>
                </c:pt>
                <c:pt idx="450">
                  <c:v>10.09.2001</c:v>
                </c:pt>
                <c:pt idx="451">
                  <c:v>17.09.2001</c:v>
                </c:pt>
                <c:pt idx="452">
                  <c:v>24.09.2001</c:v>
                </c:pt>
                <c:pt idx="453">
                  <c:v>01.10.2001</c:v>
                </c:pt>
                <c:pt idx="454">
                  <c:v>08.10.2001</c:v>
                </c:pt>
                <c:pt idx="455">
                  <c:v>15.10.2001</c:v>
                </c:pt>
                <c:pt idx="456">
                  <c:v>22.10.2001</c:v>
                </c:pt>
                <c:pt idx="457">
                  <c:v>29.10.2001</c:v>
                </c:pt>
                <c:pt idx="458">
                  <c:v>05.11.2001</c:v>
                </c:pt>
                <c:pt idx="459">
                  <c:v>12.11.2001</c:v>
                </c:pt>
                <c:pt idx="460">
                  <c:v>19.11.2001</c:v>
                </c:pt>
                <c:pt idx="461">
                  <c:v>26.11.2001</c:v>
                </c:pt>
                <c:pt idx="462">
                  <c:v>03.12.2001</c:v>
                </c:pt>
                <c:pt idx="463">
                  <c:v>10.12.2001</c:v>
                </c:pt>
                <c:pt idx="464">
                  <c:v>17.12.2001</c:v>
                </c:pt>
                <c:pt idx="465">
                  <c:v>24.12.2001</c:v>
                </c:pt>
                <c:pt idx="466">
                  <c:v>31.12.2001</c:v>
                </c:pt>
                <c:pt idx="467">
                  <c:v>07.01.2002</c:v>
                </c:pt>
                <c:pt idx="468">
                  <c:v>14.01.2002</c:v>
                </c:pt>
                <c:pt idx="469">
                  <c:v>21.01.2002</c:v>
                </c:pt>
                <c:pt idx="470">
                  <c:v>28.01.2002</c:v>
                </c:pt>
                <c:pt idx="471">
                  <c:v>04.02.2002</c:v>
                </c:pt>
                <c:pt idx="472">
                  <c:v>11.02.2002</c:v>
                </c:pt>
                <c:pt idx="473">
                  <c:v>18.02.2002</c:v>
                </c:pt>
                <c:pt idx="474">
                  <c:v>25.02.2002</c:v>
                </c:pt>
                <c:pt idx="475">
                  <c:v>04.03.2002</c:v>
                </c:pt>
                <c:pt idx="476">
                  <c:v>11.03.2002</c:v>
                </c:pt>
                <c:pt idx="477">
                  <c:v>18.03.2002</c:v>
                </c:pt>
                <c:pt idx="478">
                  <c:v>25.03.2002</c:v>
                </c:pt>
                <c:pt idx="479">
                  <c:v>01.04.2002</c:v>
                </c:pt>
                <c:pt idx="480">
                  <c:v>08.04.2002</c:v>
                </c:pt>
                <c:pt idx="481">
                  <c:v>15.04.2002</c:v>
                </c:pt>
                <c:pt idx="482">
                  <c:v>22.04.2002</c:v>
                </c:pt>
                <c:pt idx="483">
                  <c:v>29.04.2002</c:v>
                </c:pt>
                <c:pt idx="484">
                  <c:v>06.05.2002</c:v>
                </c:pt>
                <c:pt idx="485">
                  <c:v>13.05.2002</c:v>
                </c:pt>
                <c:pt idx="486">
                  <c:v>20.05.2002</c:v>
                </c:pt>
                <c:pt idx="487">
                  <c:v>27.05.2002</c:v>
                </c:pt>
                <c:pt idx="488">
                  <c:v>03.06.2002</c:v>
                </c:pt>
                <c:pt idx="489">
                  <c:v>10.06.2002</c:v>
                </c:pt>
                <c:pt idx="490">
                  <c:v>17.06.2002</c:v>
                </c:pt>
                <c:pt idx="491">
                  <c:v>24.06.2002</c:v>
                </c:pt>
                <c:pt idx="492">
                  <c:v>01.07.2002</c:v>
                </c:pt>
                <c:pt idx="493">
                  <c:v>08.07.2002</c:v>
                </c:pt>
                <c:pt idx="494">
                  <c:v>15.07.2002</c:v>
                </c:pt>
                <c:pt idx="495">
                  <c:v>22.07.2002</c:v>
                </c:pt>
                <c:pt idx="496">
                  <c:v>29.07.2002</c:v>
                </c:pt>
                <c:pt idx="497">
                  <c:v>05.08.2002</c:v>
                </c:pt>
                <c:pt idx="498">
                  <c:v>12.08.2002</c:v>
                </c:pt>
                <c:pt idx="499">
                  <c:v>19.08.2002</c:v>
                </c:pt>
                <c:pt idx="500">
                  <c:v>26.08.2002</c:v>
                </c:pt>
                <c:pt idx="501">
                  <c:v>02.09.2002</c:v>
                </c:pt>
                <c:pt idx="502">
                  <c:v>09.09.2002</c:v>
                </c:pt>
                <c:pt idx="503">
                  <c:v>16.09.2002</c:v>
                </c:pt>
                <c:pt idx="504">
                  <c:v>23.09.2002</c:v>
                </c:pt>
                <c:pt idx="505">
                  <c:v>30.09.2002</c:v>
                </c:pt>
                <c:pt idx="506">
                  <c:v>07.10.2002</c:v>
                </c:pt>
                <c:pt idx="507">
                  <c:v>14.10.2002</c:v>
                </c:pt>
                <c:pt idx="508">
                  <c:v>21.10.2002</c:v>
                </c:pt>
                <c:pt idx="509">
                  <c:v>28.10.2002</c:v>
                </c:pt>
                <c:pt idx="510">
                  <c:v>04.11.2002</c:v>
                </c:pt>
                <c:pt idx="511">
                  <c:v>11.11.2002</c:v>
                </c:pt>
                <c:pt idx="512">
                  <c:v>18.11.2002</c:v>
                </c:pt>
                <c:pt idx="513">
                  <c:v>25.11.2002</c:v>
                </c:pt>
                <c:pt idx="514">
                  <c:v>02.12.2002</c:v>
                </c:pt>
                <c:pt idx="515">
                  <c:v>09.12.2002</c:v>
                </c:pt>
                <c:pt idx="516">
                  <c:v>16.12.2002</c:v>
                </c:pt>
                <c:pt idx="517">
                  <c:v>23.12.2002</c:v>
                </c:pt>
                <c:pt idx="518">
                  <c:v>30.12.2002</c:v>
                </c:pt>
                <c:pt idx="519">
                  <c:v>06.01.2003</c:v>
                </c:pt>
                <c:pt idx="520">
                  <c:v>13.01.2003</c:v>
                </c:pt>
                <c:pt idx="521">
                  <c:v>20.01.2003</c:v>
                </c:pt>
                <c:pt idx="522">
                  <c:v>27.01.2003</c:v>
                </c:pt>
                <c:pt idx="523">
                  <c:v>03.02.2003</c:v>
                </c:pt>
                <c:pt idx="524">
                  <c:v>10.02.2003</c:v>
                </c:pt>
                <c:pt idx="525">
                  <c:v>17.02.2003</c:v>
                </c:pt>
                <c:pt idx="526">
                  <c:v>24.02.2003</c:v>
                </c:pt>
                <c:pt idx="527">
                  <c:v>03.03.2003</c:v>
                </c:pt>
                <c:pt idx="528">
                  <c:v>10.03.2003</c:v>
                </c:pt>
                <c:pt idx="529">
                  <c:v>17.03.2003</c:v>
                </c:pt>
                <c:pt idx="530">
                  <c:v>24.03.2003</c:v>
                </c:pt>
                <c:pt idx="531">
                  <c:v>31.03.2003</c:v>
                </c:pt>
                <c:pt idx="532">
                  <c:v>07.04.2003</c:v>
                </c:pt>
                <c:pt idx="533">
                  <c:v>14.04.2003</c:v>
                </c:pt>
                <c:pt idx="534">
                  <c:v>21.04.2003</c:v>
                </c:pt>
                <c:pt idx="535">
                  <c:v>28.04.2003</c:v>
                </c:pt>
                <c:pt idx="536">
                  <c:v>05.05.2003</c:v>
                </c:pt>
                <c:pt idx="537">
                  <c:v>12.05.2003</c:v>
                </c:pt>
                <c:pt idx="538">
                  <c:v>19.05.2003</c:v>
                </c:pt>
                <c:pt idx="539">
                  <c:v>26.05.2003</c:v>
                </c:pt>
                <c:pt idx="540">
                  <c:v>02.06.2003</c:v>
                </c:pt>
                <c:pt idx="541">
                  <c:v>09.06.2003</c:v>
                </c:pt>
                <c:pt idx="542">
                  <c:v>16.06.2003</c:v>
                </c:pt>
                <c:pt idx="543">
                  <c:v>23.06.2003</c:v>
                </c:pt>
                <c:pt idx="544">
                  <c:v>30.06.2003</c:v>
                </c:pt>
                <c:pt idx="545">
                  <c:v>07.07.2003</c:v>
                </c:pt>
                <c:pt idx="546">
                  <c:v>14.07.2003</c:v>
                </c:pt>
                <c:pt idx="547">
                  <c:v>21.07.2003</c:v>
                </c:pt>
                <c:pt idx="548">
                  <c:v>28.07.2003</c:v>
                </c:pt>
                <c:pt idx="549">
                  <c:v>04.08.2003</c:v>
                </c:pt>
                <c:pt idx="550">
                  <c:v>11.08.2003</c:v>
                </c:pt>
                <c:pt idx="551">
                  <c:v>18.08.2003</c:v>
                </c:pt>
                <c:pt idx="552">
                  <c:v>25.08.2003</c:v>
                </c:pt>
                <c:pt idx="553">
                  <c:v>01.09.2003</c:v>
                </c:pt>
                <c:pt idx="554">
                  <c:v>08.09.2003</c:v>
                </c:pt>
                <c:pt idx="555">
                  <c:v>15.09.2003</c:v>
                </c:pt>
                <c:pt idx="556">
                  <c:v>22.09.2003</c:v>
                </c:pt>
                <c:pt idx="557">
                  <c:v>29.09.2003</c:v>
                </c:pt>
                <c:pt idx="558">
                  <c:v>06.10.2003</c:v>
                </c:pt>
                <c:pt idx="559">
                  <c:v>13.10.2003</c:v>
                </c:pt>
                <c:pt idx="560">
                  <c:v>20.10.2003</c:v>
                </c:pt>
                <c:pt idx="561">
                  <c:v>27.10.2003</c:v>
                </c:pt>
                <c:pt idx="562">
                  <c:v>03.11.2003</c:v>
                </c:pt>
                <c:pt idx="563">
                  <c:v>10.11.2003</c:v>
                </c:pt>
                <c:pt idx="564">
                  <c:v>17.11.2003</c:v>
                </c:pt>
                <c:pt idx="565">
                  <c:v>24.11.2003</c:v>
                </c:pt>
                <c:pt idx="566">
                  <c:v>01.12.2003</c:v>
                </c:pt>
                <c:pt idx="567">
                  <c:v>08.12.2003</c:v>
                </c:pt>
                <c:pt idx="568">
                  <c:v>15.12.2003</c:v>
                </c:pt>
                <c:pt idx="569">
                  <c:v>22.12.2003</c:v>
                </c:pt>
                <c:pt idx="570">
                  <c:v>29.12.2003</c:v>
                </c:pt>
                <c:pt idx="571">
                  <c:v>05.01.2004</c:v>
                </c:pt>
                <c:pt idx="572">
                  <c:v>12.01.2004</c:v>
                </c:pt>
                <c:pt idx="573">
                  <c:v>19.01.2004</c:v>
                </c:pt>
                <c:pt idx="574">
                  <c:v>26.01.2004</c:v>
                </c:pt>
                <c:pt idx="575">
                  <c:v>02.02.2004</c:v>
                </c:pt>
                <c:pt idx="576">
                  <c:v>09.02.2004</c:v>
                </c:pt>
                <c:pt idx="577">
                  <c:v>16.02.2004</c:v>
                </c:pt>
                <c:pt idx="578">
                  <c:v>23.02.2004</c:v>
                </c:pt>
                <c:pt idx="579">
                  <c:v>01.03.2004</c:v>
                </c:pt>
                <c:pt idx="580">
                  <c:v>08.03.2004</c:v>
                </c:pt>
                <c:pt idx="581">
                  <c:v>15.03.2004</c:v>
                </c:pt>
                <c:pt idx="582">
                  <c:v>22.03.2004</c:v>
                </c:pt>
                <c:pt idx="583">
                  <c:v>29.03.2004</c:v>
                </c:pt>
                <c:pt idx="584">
                  <c:v>05.04.2004</c:v>
                </c:pt>
                <c:pt idx="585">
                  <c:v>12.04.2004</c:v>
                </c:pt>
                <c:pt idx="586">
                  <c:v>19.04.2004</c:v>
                </c:pt>
                <c:pt idx="587">
                  <c:v>26.04.2004</c:v>
                </c:pt>
                <c:pt idx="588">
                  <c:v>03.05.2004</c:v>
                </c:pt>
                <c:pt idx="589">
                  <c:v>10.05.2004</c:v>
                </c:pt>
                <c:pt idx="590">
                  <c:v>17.05.2004</c:v>
                </c:pt>
                <c:pt idx="591">
                  <c:v>24.05.2004</c:v>
                </c:pt>
                <c:pt idx="592">
                  <c:v>31.05.2004</c:v>
                </c:pt>
                <c:pt idx="593">
                  <c:v>07.06.2004</c:v>
                </c:pt>
                <c:pt idx="594">
                  <c:v>14.06.2004</c:v>
                </c:pt>
                <c:pt idx="595">
                  <c:v>21.06.2004</c:v>
                </c:pt>
                <c:pt idx="596">
                  <c:v>28.06.2004</c:v>
                </c:pt>
                <c:pt idx="597">
                  <c:v>05.07.2004</c:v>
                </c:pt>
                <c:pt idx="598">
                  <c:v>12.07.2004</c:v>
                </c:pt>
                <c:pt idx="599">
                  <c:v>19.07.2004</c:v>
                </c:pt>
                <c:pt idx="600">
                  <c:v>26.07.2004</c:v>
                </c:pt>
                <c:pt idx="601">
                  <c:v>02.08.2004</c:v>
                </c:pt>
                <c:pt idx="602">
                  <c:v>09.08.2004</c:v>
                </c:pt>
                <c:pt idx="603">
                  <c:v>16.08.2004</c:v>
                </c:pt>
                <c:pt idx="604">
                  <c:v>23.08.2004</c:v>
                </c:pt>
                <c:pt idx="605">
                  <c:v>30.08.2004</c:v>
                </c:pt>
                <c:pt idx="606">
                  <c:v>06.09.2004</c:v>
                </c:pt>
                <c:pt idx="607">
                  <c:v>13.09.2004</c:v>
                </c:pt>
                <c:pt idx="608">
                  <c:v>20.09.2004</c:v>
                </c:pt>
                <c:pt idx="609">
                  <c:v>27.09.2004</c:v>
                </c:pt>
                <c:pt idx="610">
                  <c:v>04.10.2004</c:v>
                </c:pt>
                <c:pt idx="611">
                  <c:v>11.10.2004</c:v>
                </c:pt>
                <c:pt idx="612">
                  <c:v>18.10.2004</c:v>
                </c:pt>
                <c:pt idx="613">
                  <c:v>25.10.2004</c:v>
                </c:pt>
                <c:pt idx="614">
                  <c:v>01.11.2004</c:v>
                </c:pt>
                <c:pt idx="615">
                  <c:v>08.11.2004</c:v>
                </c:pt>
                <c:pt idx="616">
                  <c:v>15.11.2004</c:v>
                </c:pt>
                <c:pt idx="617">
                  <c:v>22.11.2004</c:v>
                </c:pt>
                <c:pt idx="618">
                  <c:v>29.11.2004</c:v>
                </c:pt>
                <c:pt idx="619">
                  <c:v>06.12.2004</c:v>
                </c:pt>
                <c:pt idx="620">
                  <c:v>13.12.2004</c:v>
                </c:pt>
                <c:pt idx="621">
                  <c:v>20.12.2004</c:v>
                </c:pt>
                <c:pt idx="622">
                  <c:v>27.12.2004</c:v>
                </c:pt>
                <c:pt idx="623">
                  <c:v>03.01.2005</c:v>
                </c:pt>
                <c:pt idx="624">
                  <c:v>10.01.2005</c:v>
                </c:pt>
                <c:pt idx="625">
                  <c:v>17.01.2005</c:v>
                </c:pt>
                <c:pt idx="626">
                  <c:v>24.01.2005</c:v>
                </c:pt>
                <c:pt idx="627">
                  <c:v>31.01.2005</c:v>
                </c:pt>
                <c:pt idx="628">
                  <c:v>07.02.2005</c:v>
                </c:pt>
                <c:pt idx="629">
                  <c:v>14.02.2005</c:v>
                </c:pt>
                <c:pt idx="630">
                  <c:v>21.02.2005</c:v>
                </c:pt>
                <c:pt idx="631">
                  <c:v>28.02.2005</c:v>
                </c:pt>
                <c:pt idx="632">
                  <c:v>07.03.2005</c:v>
                </c:pt>
                <c:pt idx="633">
                  <c:v>14.03.2005</c:v>
                </c:pt>
                <c:pt idx="634">
                  <c:v>21.03.2005</c:v>
                </c:pt>
                <c:pt idx="635">
                  <c:v>28.03.2005</c:v>
                </c:pt>
                <c:pt idx="636">
                  <c:v>04.04.2005</c:v>
                </c:pt>
                <c:pt idx="637">
                  <c:v>11.04.2005</c:v>
                </c:pt>
                <c:pt idx="638">
                  <c:v>18.04.2005</c:v>
                </c:pt>
                <c:pt idx="639">
                  <c:v>25.04.2005</c:v>
                </c:pt>
                <c:pt idx="640">
                  <c:v>02.05.2005</c:v>
                </c:pt>
                <c:pt idx="641">
                  <c:v>09.05.2005</c:v>
                </c:pt>
                <c:pt idx="642">
                  <c:v>16.05.2005</c:v>
                </c:pt>
                <c:pt idx="643">
                  <c:v>23.05.2005</c:v>
                </c:pt>
                <c:pt idx="644">
                  <c:v>30.05.2005</c:v>
                </c:pt>
                <c:pt idx="645">
                  <c:v>06.06.2005</c:v>
                </c:pt>
                <c:pt idx="646">
                  <c:v>13.06.2005</c:v>
                </c:pt>
                <c:pt idx="647">
                  <c:v>20.06.2005</c:v>
                </c:pt>
                <c:pt idx="648">
                  <c:v>27.06.2005</c:v>
                </c:pt>
                <c:pt idx="649">
                  <c:v>04.07.2005</c:v>
                </c:pt>
                <c:pt idx="650">
                  <c:v>11.07.2005</c:v>
                </c:pt>
                <c:pt idx="651">
                  <c:v>18.07.2005</c:v>
                </c:pt>
                <c:pt idx="652">
                  <c:v>25.07.2005</c:v>
                </c:pt>
                <c:pt idx="653">
                  <c:v>01.08.2005</c:v>
                </c:pt>
                <c:pt idx="654">
                  <c:v>08.08.2005</c:v>
                </c:pt>
                <c:pt idx="655">
                  <c:v>15.08.2005</c:v>
                </c:pt>
                <c:pt idx="656">
                  <c:v>22.08.2005</c:v>
                </c:pt>
                <c:pt idx="657">
                  <c:v>29.08.2005</c:v>
                </c:pt>
                <c:pt idx="658">
                  <c:v>05.09.2005</c:v>
                </c:pt>
                <c:pt idx="659">
                  <c:v>12.09.2005</c:v>
                </c:pt>
                <c:pt idx="660">
                  <c:v>19.09.2005</c:v>
                </c:pt>
                <c:pt idx="661">
                  <c:v>26.09.2005</c:v>
                </c:pt>
                <c:pt idx="662">
                  <c:v>03.10.2005</c:v>
                </c:pt>
                <c:pt idx="663">
                  <c:v>10.10.2005</c:v>
                </c:pt>
                <c:pt idx="664">
                  <c:v>17.10.2005</c:v>
                </c:pt>
                <c:pt idx="665">
                  <c:v>24.10.2005</c:v>
                </c:pt>
                <c:pt idx="666">
                  <c:v>31.10.2005</c:v>
                </c:pt>
                <c:pt idx="667">
                  <c:v>07.11.2005</c:v>
                </c:pt>
                <c:pt idx="668">
                  <c:v>14.11.2005</c:v>
                </c:pt>
                <c:pt idx="669">
                  <c:v>21.11.2005</c:v>
                </c:pt>
                <c:pt idx="670">
                  <c:v>28.11.2005</c:v>
                </c:pt>
                <c:pt idx="671">
                  <c:v>05.12.2005</c:v>
                </c:pt>
                <c:pt idx="672">
                  <c:v>12.12.2005</c:v>
                </c:pt>
                <c:pt idx="673">
                  <c:v>19.12.2005</c:v>
                </c:pt>
                <c:pt idx="674">
                  <c:v>26.12.2005</c:v>
                </c:pt>
                <c:pt idx="675">
                  <c:v>02.01.2006</c:v>
                </c:pt>
                <c:pt idx="676">
                  <c:v>09.01.2006</c:v>
                </c:pt>
                <c:pt idx="677">
                  <c:v>16.01.2006</c:v>
                </c:pt>
                <c:pt idx="678">
                  <c:v>23.01.2006</c:v>
                </c:pt>
                <c:pt idx="679">
                  <c:v>30.01.2006</c:v>
                </c:pt>
                <c:pt idx="680">
                  <c:v>06.02.2006</c:v>
                </c:pt>
                <c:pt idx="681">
                  <c:v>13.02.2006</c:v>
                </c:pt>
                <c:pt idx="682">
                  <c:v>20.02.2006</c:v>
                </c:pt>
                <c:pt idx="683">
                  <c:v>27.02.2006</c:v>
                </c:pt>
                <c:pt idx="684">
                  <c:v>06.03.2006</c:v>
                </c:pt>
                <c:pt idx="685">
                  <c:v>13.03.2006</c:v>
                </c:pt>
                <c:pt idx="686">
                  <c:v>20.03.2006</c:v>
                </c:pt>
                <c:pt idx="687">
                  <c:v>27.03.2006</c:v>
                </c:pt>
                <c:pt idx="688">
                  <c:v>03.04.2006</c:v>
                </c:pt>
                <c:pt idx="689">
                  <c:v>10.04.2006</c:v>
                </c:pt>
                <c:pt idx="690">
                  <c:v>17.04.2006</c:v>
                </c:pt>
                <c:pt idx="691">
                  <c:v>24.04.2006</c:v>
                </c:pt>
                <c:pt idx="692">
                  <c:v>01.05.2006</c:v>
                </c:pt>
                <c:pt idx="693">
                  <c:v>08.05.2006</c:v>
                </c:pt>
                <c:pt idx="694">
                  <c:v>15.05.2006</c:v>
                </c:pt>
                <c:pt idx="695">
                  <c:v>22.05.2006</c:v>
                </c:pt>
                <c:pt idx="696">
                  <c:v>29.05.2006</c:v>
                </c:pt>
                <c:pt idx="697">
                  <c:v>05.06.2006</c:v>
                </c:pt>
                <c:pt idx="698">
                  <c:v>12.06.2006</c:v>
                </c:pt>
                <c:pt idx="699">
                  <c:v>19.06.2006</c:v>
                </c:pt>
                <c:pt idx="700">
                  <c:v>26.06.2006</c:v>
                </c:pt>
                <c:pt idx="701">
                  <c:v>03.07.2006</c:v>
                </c:pt>
                <c:pt idx="702">
                  <c:v>10.07.2006</c:v>
                </c:pt>
                <c:pt idx="703">
                  <c:v>17.07.2006</c:v>
                </c:pt>
                <c:pt idx="704">
                  <c:v>24.07.2006</c:v>
                </c:pt>
                <c:pt idx="705">
                  <c:v>31.07.2006</c:v>
                </c:pt>
                <c:pt idx="706">
                  <c:v>07.08.2006</c:v>
                </c:pt>
                <c:pt idx="707">
                  <c:v>14.08.2006</c:v>
                </c:pt>
                <c:pt idx="708">
                  <c:v>21.08.2006</c:v>
                </c:pt>
                <c:pt idx="709">
                  <c:v>28.08.2006</c:v>
                </c:pt>
                <c:pt idx="710">
                  <c:v>04.09.2006</c:v>
                </c:pt>
                <c:pt idx="711">
                  <c:v>11.09.2006</c:v>
                </c:pt>
                <c:pt idx="712">
                  <c:v>18.09.2006</c:v>
                </c:pt>
                <c:pt idx="713">
                  <c:v>25.09.2006</c:v>
                </c:pt>
                <c:pt idx="714">
                  <c:v>02.10.2006</c:v>
                </c:pt>
                <c:pt idx="715">
                  <c:v>09.10.2006</c:v>
                </c:pt>
                <c:pt idx="716">
                  <c:v>16.10.2006</c:v>
                </c:pt>
                <c:pt idx="717">
                  <c:v>23.10.2006</c:v>
                </c:pt>
                <c:pt idx="718">
                  <c:v>30.10.2006</c:v>
                </c:pt>
                <c:pt idx="719">
                  <c:v>06.11.2006</c:v>
                </c:pt>
                <c:pt idx="720">
                  <c:v>13.11.2006</c:v>
                </c:pt>
                <c:pt idx="721">
                  <c:v>20.11.2006</c:v>
                </c:pt>
                <c:pt idx="722">
                  <c:v>27.11.2006</c:v>
                </c:pt>
                <c:pt idx="723">
                  <c:v>04.12.2006</c:v>
                </c:pt>
                <c:pt idx="724">
                  <c:v>11.12.2006</c:v>
                </c:pt>
                <c:pt idx="725">
                  <c:v>18.12.2006</c:v>
                </c:pt>
                <c:pt idx="726">
                  <c:v>25.12.2006</c:v>
                </c:pt>
                <c:pt idx="727">
                  <c:v>01.01.2007</c:v>
                </c:pt>
                <c:pt idx="728">
                  <c:v>08.01.2007</c:v>
                </c:pt>
                <c:pt idx="729">
                  <c:v>15.01.2007</c:v>
                </c:pt>
                <c:pt idx="730">
                  <c:v>22.01.2007</c:v>
                </c:pt>
                <c:pt idx="731">
                  <c:v>29.01.2007</c:v>
                </c:pt>
                <c:pt idx="732">
                  <c:v>05.02.2007</c:v>
                </c:pt>
                <c:pt idx="733">
                  <c:v>12.02.2007</c:v>
                </c:pt>
                <c:pt idx="734">
                  <c:v>19.02.2007</c:v>
                </c:pt>
                <c:pt idx="735">
                  <c:v>26.02.2007</c:v>
                </c:pt>
                <c:pt idx="736">
                  <c:v>05.03.2007</c:v>
                </c:pt>
                <c:pt idx="737">
                  <c:v>12.03.2007</c:v>
                </c:pt>
                <c:pt idx="738">
                  <c:v>19.03.2007</c:v>
                </c:pt>
                <c:pt idx="739">
                  <c:v>26.03.2007</c:v>
                </c:pt>
                <c:pt idx="740">
                  <c:v>02.04.2007</c:v>
                </c:pt>
                <c:pt idx="741">
                  <c:v>09.04.2007</c:v>
                </c:pt>
                <c:pt idx="742">
                  <c:v>16.04.2007</c:v>
                </c:pt>
                <c:pt idx="743">
                  <c:v>23.04.2007</c:v>
                </c:pt>
                <c:pt idx="744">
                  <c:v>30.04.2007</c:v>
                </c:pt>
                <c:pt idx="745">
                  <c:v>07.05.2007</c:v>
                </c:pt>
                <c:pt idx="746">
                  <c:v>14.05.2007</c:v>
                </c:pt>
                <c:pt idx="747">
                  <c:v>21.05.2007</c:v>
                </c:pt>
                <c:pt idx="748">
                  <c:v>28.05.2007</c:v>
                </c:pt>
                <c:pt idx="749">
                  <c:v>04.06.2007</c:v>
                </c:pt>
                <c:pt idx="750">
                  <c:v>11.06.2007</c:v>
                </c:pt>
                <c:pt idx="751">
                  <c:v>18.06.2007</c:v>
                </c:pt>
                <c:pt idx="752">
                  <c:v>25.06.2007</c:v>
                </c:pt>
                <c:pt idx="753">
                  <c:v>02.07.2007</c:v>
                </c:pt>
                <c:pt idx="754">
                  <c:v>09.07.2007</c:v>
                </c:pt>
                <c:pt idx="755">
                  <c:v>16.07.2007</c:v>
                </c:pt>
                <c:pt idx="756">
                  <c:v>23.07.2007</c:v>
                </c:pt>
                <c:pt idx="757">
                  <c:v>30.07.2007</c:v>
                </c:pt>
                <c:pt idx="758">
                  <c:v>06.08.2007</c:v>
                </c:pt>
                <c:pt idx="759">
                  <c:v>13.08.2007</c:v>
                </c:pt>
                <c:pt idx="760">
                  <c:v>20.08.2007</c:v>
                </c:pt>
                <c:pt idx="761">
                  <c:v>27.08.2007</c:v>
                </c:pt>
                <c:pt idx="762">
                  <c:v>03.09.2007</c:v>
                </c:pt>
                <c:pt idx="763">
                  <c:v>10.09.2007</c:v>
                </c:pt>
                <c:pt idx="764">
                  <c:v>17.09.2007</c:v>
                </c:pt>
                <c:pt idx="765">
                  <c:v>24.09.2007</c:v>
                </c:pt>
                <c:pt idx="766">
                  <c:v>01.10.2007</c:v>
                </c:pt>
                <c:pt idx="767">
                  <c:v>08.10.2007</c:v>
                </c:pt>
                <c:pt idx="768">
                  <c:v>15.10.2007</c:v>
                </c:pt>
                <c:pt idx="769">
                  <c:v>22.10.2007</c:v>
                </c:pt>
                <c:pt idx="770">
                  <c:v>29.10.2007</c:v>
                </c:pt>
                <c:pt idx="771">
                  <c:v>05.11.2007</c:v>
                </c:pt>
                <c:pt idx="772">
                  <c:v>12.11.2007</c:v>
                </c:pt>
                <c:pt idx="773">
                  <c:v>19.11.2007</c:v>
                </c:pt>
                <c:pt idx="774">
                  <c:v>26.11.2007</c:v>
                </c:pt>
                <c:pt idx="775">
                  <c:v>03.12.2007</c:v>
                </c:pt>
                <c:pt idx="776">
                  <c:v>10.12.2007</c:v>
                </c:pt>
                <c:pt idx="777">
                  <c:v>17.12.2007</c:v>
                </c:pt>
                <c:pt idx="778">
                  <c:v>24.12.2007</c:v>
                </c:pt>
                <c:pt idx="779">
                  <c:v>31.12.2007</c:v>
                </c:pt>
                <c:pt idx="780">
                  <c:v>07.01.2008</c:v>
                </c:pt>
                <c:pt idx="781">
                  <c:v>14.01.2008</c:v>
                </c:pt>
                <c:pt idx="782">
                  <c:v>21.01.2008</c:v>
                </c:pt>
                <c:pt idx="783">
                  <c:v>28.01.2008</c:v>
                </c:pt>
                <c:pt idx="784">
                  <c:v>04.02.2008</c:v>
                </c:pt>
                <c:pt idx="785">
                  <c:v>11.02.2008</c:v>
                </c:pt>
                <c:pt idx="786">
                  <c:v>18.02.2008</c:v>
                </c:pt>
                <c:pt idx="787">
                  <c:v>25.02.2008</c:v>
                </c:pt>
                <c:pt idx="788">
                  <c:v>03.03.2008</c:v>
                </c:pt>
                <c:pt idx="789">
                  <c:v>10.03.2008</c:v>
                </c:pt>
                <c:pt idx="790">
                  <c:v>17.03.2008</c:v>
                </c:pt>
                <c:pt idx="791">
                  <c:v>24.03.2008</c:v>
                </c:pt>
                <c:pt idx="792">
                  <c:v>31.03.2008</c:v>
                </c:pt>
                <c:pt idx="793">
                  <c:v>07.04.2008</c:v>
                </c:pt>
                <c:pt idx="794">
                  <c:v>14.04.2008</c:v>
                </c:pt>
                <c:pt idx="795">
                  <c:v>21.04.2008</c:v>
                </c:pt>
                <c:pt idx="796">
                  <c:v>28.04.2008</c:v>
                </c:pt>
                <c:pt idx="797">
                  <c:v>05.05.2008</c:v>
                </c:pt>
                <c:pt idx="798">
                  <c:v>12.05.2008</c:v>
                </c:pt>
                <c:pt idx="799">
                  <c:v>19.05.2008</c:v>
                </c:pt>
                <c:pt idx="800">
                  <c:v>26.05.2008</c:v>
                </c:pt>
                <c:pt idx="801">
                  <c:v>02.06.2008</c:v>
                </c:pt>
                <c:pt idx="802">
                  <c:v>09.06.2008</c:v>
                </c:pt>
                <c:pt idx="803">
                  <c:v>16.06.2008</c:v>
                </c:pt>
                <c:pt idx="804">
                  <c:v>23.06.2008</c:v>
                </c:pt>
                <c:pt idx="805">
                  <c:v>30.06.2008</c:v>
                </c:pt>
                <c:pt idx="806">
                  <c:v>07.07.2008</c:v>
                </c:pt>
                <c:pt idx="807">
                  <c:v>14.07.2008</c:v>
                </c:pt>
                <c:pt idx="808">
                  <c:v>21.07.2008</c:v>
                </c:pt>
                <c:pt idx="809">
                  <c:v>28.07.2008</c:v>
                </c:pt>
                <c:pt idx="810">
                  <c:v>04.08.2008</c:v>
                </c:pt>
                <c:pt idx="811">
                  <c:v>11.08.2008</c:v>
                </c:pt>
                <c:pt idx="812">
                  <c:v>18.08.2008</c:v>
                </c:pt>
                <c:pt idx="813">
                  <c:v>25.08.2008</c:v>
                </c:pt>
                <c:pt idx="814">
                  <c:v>01.09.2008</c:v>
                </c:pt>
                <c:pt idx="815">
                  <c:v>08.09.2008</c:v>
                </c:pt>
                <c:pt idx="816">
                  <c:v>15.09.2008</c:v>
                </c:pt>
                <c:pt idx="817">
                  <c:v>22.09.2008</c:v>
                </c:pt>
                <c:pt idx="818">
                  <c:v>29.09.2008</c:v>
                </c:pt>
                <c:pt idx="819">
                  <c:v>06.10.2008</c:v>
                </c:pt>
                <c:pt idx="820">
                  <c:v>13.10.2008</c:v>
                </c:pt>
                <c:pt idx="821">
                  <c:v>20.10.2008</c:v>
                </c:pt>
                <c:pt idx="822">
                  <c:v>27.10.2008</c:v>
                </c:pt>
                <c:pt idx="823">
                  <c:v>03.11.2008</c:v>
                </c:pt>
                <c:pt idx="824">
                  <c:v>10.11.2008</c:v>
                </c:pt>
                <c:pt idx="825">
                  <c:v>17.11.2008</c:v>
                </c:pt>
                <c:pt idx="826">
                  <c:v>24.11.2008</c:v>
                </c:pt>
                <c:pt idx="827">
                  <c:v>01.12.2008</c:v>
                </c:pt>
                <c:pt idx="828">
                  <c:v>08.12.2008</c:v>
                </c:pt>
                <c:pt idx="829">
                  <c:v>15.12.2008</c:v>
                </c:pt>
                <c:pt idx="830">
                  <c:v>22.12.2008</c:v>
                </c:pt>
                <c:pt idx="831">
                  <c:v>29.12.2008</c:v>
                </c:pt>
                <c:pt idx="832">
                  <c:v>05.01.2009</c:v>
                </c:pt>
                <c:pt idx="833">
                  <c:v>12.01.2009</c:v>
                </c:pt>
                <c:pt idx="834">
                  <c:v>19.01.2009</c:v>
                </c:pt>
                <c:pt idx="835">
                  <c:v>26.01.2009</c:v>
                </c:pt>
                <c:pt idx="836">
                  <c:v>02.02.2009</c:v>
                </c:pt>
                <c:pt idx="837">
                  <c:v>09.02.2009</c:v>
                </c:pt>
                <c:pt idx="838">
                  <c:v>16.02.2009</c:v>
                </c:pt>
                <c:pt idx="839">
                  <c:v>23.02.2009</c:v>
                </c:pt>
                <c:pt idx="840">
                  <c:v>02.03.2009</c:v>
                </c:pt>
                <c:pt idx="841">
                  <c:v>09.03.2009</c:v>
                </c:pt>
                <c:pt idx="842">
                  <c:v>16.03.2009</c:v>
                </c:pt>
                <c:pt idx="843">
                  <c:v>23.03.2009</c:v>
                </c:pt>
                <c:pt idx="844">
                  <c:v>30.03.2009</c:v>
                </c:pt>
                <c:pt idx="845">
                  <c:v>06.04.2009</c:v>
                </c:pt>
                <c:pt idx="846">
                  <c:v>13.04.2009</c:v>
                </c:pt>
                <c:pt idx="847">
                  <c:v>20.04.2009</c:v>
                </c:pt>
                <c:pt idx="848">
                  <c:v>27.04.2009</c:v>
                </c:pt>
                <c:pt idx="849">
                  <c:v>04.05.2009</c:v>
                </c:pt>
                <c:pt idx="850">
                  <c:v>11.05.2009</c:v>
                </c:pt>
                <c:pt idx="851">
                  <c:v>18.05.2009</c:v>
                </c:pt>
                <c:pt idx="852">
                  <c:v>25.05.2009</c:v>
                </c:pt>
                <c:pt idx="853">
                  <c:v>01.06.2009</c:v>
                </c:pt>
                <c:pt idx="854">
                  <c:v>08.06.2009</c:v>
                </c:pt>
                <c:pt idx="855">
                  <c:v>15.06.2009</c:v>
                </c:pt>
                <c:pt idx="856">
                  <c:v>22.06.2009</c:v>
                </c:pt>
                <c:pt idx="857">
                  <c:v>29.06.2009</c:v>
                </c:pt>
                <c:pt idx="858">
                  <c:v>06.07.2009</c:v>
                </c:pt>
                <c:pt idx="859">
                  <c:v>13.07.2009</c:v>
                </c:pt>
                <c:pt idx="860">
                  <c:v>20.07.2009</c:v>
                </c:pt>
                <c:pt idx="861">
                  <c:v>27.07.2009</c:v>
                </c:pt>
                <c:pt idx="862">
                  <c:v>03.08.2009</c:v>
                </c:pt>
                <c:pt idx="863">
                  <c:v>10.08.2009</c:v>
                </c:pt>
                <c:pt idx="864">
                  <c:v>17.08.2009</c:v>
                </c:pt>
                <c:pt idx="865">
                  <c:v>24.08.2009</c:v>
                </c:pt>
                <c:pt idx="866">
                  <c:v>31.08.2009</c:v>
                </c:pt>
                <c:pt idx="867">
                  <c:v>07.09.2009</c:v>
                </c:pt>
                <c:pt idx="868">
                  <c:v>14.09.2009</c:v>
                </c:pt>
                <c:pt idx="869">
                  <c:v>21.09.2009</c:v>
                </c:pt>
                <c:pt idx="870">
                  <c:v>28.09.2009</c:v>
                </c:pt>
                <c:pt idx="871">
                  <c:v>05.10.2009</c:v>
                </c:pt>
                <c:pt idx="872">
                  <c:v>12.10.2009</c:v>
                </c:pt>
                <c:pt idx="873">
                  <c:v>19.10.2009</c:v>
                </c:pt>
                <c:pt idx="874">
                  <c:v>26.10.2009</c:v>
                </c:pt>
                <c:pt idx="875">
                  <c:v>02.11.2009</c:v>
                </c:pt>
                <c:pt idx="876">
                  <c:v>09.11.2009</c:v>
                </c:pt>
                <c:pt idx="877">
                  <c:v>16.11.2009</c:v>
                </c:pt>
                <c:pt idx="878">
                  <c:v>23.11.2009</c:v>
                </c:pt>
                <c:pt idx="879">
                  <c:v>30.11.2009</c:v>
                </c:pt>
                <c:pt idx="880">
                  <c:v>07.12.2009</c:v>
                </c:pt>
                <c:pt idx="881">
                  <c:v>14.12.2009</c:v>
                </c:pt>
                <c:pt idx="882">
                  <c:v>21.12.2009</c:v>
                </c:pt>
                <c:pt idx="883">
                  <c:v>28.12.2009</c:v>
                </c:pt>
                <c:pt idx="884">
                  <c:v>04.01.2010</c:v>
                </c:pt>
                <c:pt idx="885">
                  <c:v>11.01.2010</c:v>
                </c:pt>
                <c:pt idx="886">
                  <c:v>18.01.2010</c:v>
                </c:pt>
                <c:pt idx="887">
                  <c:v>25.01.2010</c:v>
                </c:pt>
                <c:pt idx="888">
                  <c:v>01.02.2010</c:v>
                </c:pt>
                <c:pt idx="889">
                  <c:v>08.02.2010</c:v>
                </c:pt>
                <c:pt idx="890">
                  <c:v>15.02.2010</c:v>
                </c:pt>
                <c:pt idx="891">
                  <c:v>22.02.2010</c:v>
                </c:pt>
                <c:pt idx="892">
                  <c:v>01.03.2010</c:v>
                </c:pt>
                <c:pt idx="893">
                  <c:v>08.03.2010</c:v>
                </c:pt>
                <c:pt idx="894">
                  <c:v>15.03.2010</c:v>
                </c:pt>
                <c:pt idx="895">
                  <c:v>22.03.2010</c:v>
                </c:pt>
                <c:pt idx="896">
                  <c:v>29.03.2010</c:v>
                </c:pt>
                <c:pt idx="897">
                  <c:v>05.04.2010</c:v>
                </c:pt>
                <c:pt idx="898">
                  <c:v>12.04.2010</c:v>
                </c:pt>
                <c:pt idx="899">
                  <c:v>19.04.2010</c:v>
                </c:pt>
                <c:pt idx="900">
                  <c:v>26.04.2010</c:v>
                </c:pt>
                <c:pt idx="901">
                  <c:v>03.05.2010</c:v>
                </c:pt>
                <c:pt idx="902">
                  <c:v>10.05.2010</c:v>
                </c:pt>
                <c:pt idx="903">
                  <c:v>17.05.2010</c:v>
                </c:pt>
                <c:pt idx="904">
                  <c:v>24.05.2010</c:v>
                </c:pt>
                <c:pt idx="905">
                  <c:v>31.05.2010</c:v>
                </c:pt>
                <c:pt idx="906">
                  <c:v>07.06.2010</c:v>
                </c:pt>
                <c:pt idx="907">
                  <c:v>14.06.2010</c:v>
                </c:pt>
                <c:pt idx="908">
                  <c:v>21.06.2010</c:v>
                </c:pt>
                <c:pt idx="909">
                  <c:v>28.06.2010</c:v>
                </c:pt>
                <c:pt idx="910">
                  <c:v>05.07.2010</c:v>
                </c:pt>
                <c:pt idx="911">
                  <c:v>12.07.2010</c:v>
                </c:pt>
                <c:pt idx="912">
                  <c:v>19.07.2010</c:v>
                </c:pt>
                <c:pt idx="913">
                  <c:v>26.07.2010</c:v>
                </c:pt>
                <c:pt idx="914">
                  <c:v>02.08.2010</c:v>
                </c:pt>
                <c:pt idx="915">
                  <c:v>09.08.2010</c:v>
                </c:pt>
                <c:pt idx="916">
                  <c:v>16.08.2010</c:v>
                </c:pt>
                <c:pt idx="917">
                  <c:v>23.08.2010</c:v>
                </c:pt>
                <c:pt idx="918">
                  <c:v>30.08.2010</c:v>
                </c:pt>
                <c:pt idx="919">
                  <c:v>06.09.2010</c:v>
                </c:pt>
                <c:pt idx="920">
                  <c:v>13.09.2010</c:v>
                </c:pt>
                <c:pt idx="921">
                  <c:v>20.09.2010</c:v>
                </c:pt>
                <c:pt idx="922">
                  <c:v>27.09.2010</c:v>
                </c:pt>
                <c:pt idx="923">
                  <c:v>04.10.2010</c:v>
                </c:pt>
                <c:pt idx="924">
                  <c:v>11.10.2010</c:v>
                </c:pt>
                <c:pt idx="925">
                  <c:v>18.10.2010</c:v>
                </c:pt>
                <c:pt idx="926">
                  <c:v>25.10.2010</c:v>
                </c:pt>
                <c:pt idx="927">
                  <c:v>01.11.2010</c:v>
                </c:pt>
                <c:pt idx="928">
                  <c:v>08.11.2010</c:v>
                </c:pt>
                <c:pt idx="929">
                  <c:v>15.11.2010</c:v>
                </c:pt>
                <c:pt idx="930">
                  <c:v>22.11.2010</c:v>
                </c:pt>
                <c:pt idx="931">
                  <c:v>29.11.2010</c:v>
                </c:pt>
                <c:pt idx="932">
                  <c:v>06.12.2010</c:v>
                </c:pt>
                <c:pt idx="933">
                  <c:v>13.12.2010</c:v>
                </c:pt>
                <c:pt idx="934">
                  <c:v>20.12.2010</c:v>
                </c:pt>
                <c:pt idx="935">
                  <c:v>27.12.2010</c:v>
                </c:pt>
                <c:pt idx="936">
                  <c:v>03.01.2011</c:v>
                </c:pt>
                <c:pt idx="937">
                  <c:v>10.01.2011</c:v>
                </c:pt>
                <c:pt idx="938">
                  <c:v>17.01.2011</c:v>
                </c:pt>
                <c:pt idx="939">
                  <c:v>24.01.2011</c:v>
                </c:pt>
                <c:pt idx="940">
                  <c:v>31.01.2011</c:v>
                </c:pt>
                <c:pt idx="941">
                  <c:v>07.02.2011</c:v>
                </c:pt>
                <c:pt idx="942">
                  <c:v>14.02.2011</c:v>
                </c:pt>
                <c:pt idx="943">
                  <c:v>21.02.2011</c:v>
                </c:pt>
                <c:pt idx="944">
                  <c:v>28.02.2011</c:v>
                </c:pt>
                <c:pt idx="945">
                  <c:v>07.03.2011</c:v>
                </c:pt>
                <c:pt idx="946">
                  <c:v>14.03.2011</c:v>
                </c:pt>
                <c:pt idx="947">
                  <c:v>21.03.2011</c:v>
                </c:pt>
                <c:pt idx="948">
                  <c:v>28.03.2011</c:v>
                </c:pt>
                <c:pt idx="949">
                  <c:v>04.04.2011</c:v>
                </c:pt>
                <c:pt idx="950">
                  <c:v>11.04.2011</c:v>
                </c:pt>
                <c:pt idx="951">
                  <c:v>18.04.2011</c:v>
                </c:pt>
                <c:pt idx="952">
                  <c:v>25.04.2011</c:v>
                </c:pt>
                <c:pt idx="953">
                  <c:v>02.05.2011</c:v>
                </c:pt>
                <c:pt idx="954">
                  <c:v>09.05.2011</c:v>
                </c:pt>
                <c:pt idx="955">
                  <c:v>16.05.2011</c:v>
                </c:pt>
                <c:pt idx="956">
                  <c:v>23.05.2011</c:v>
                </c:pt>
                <c:pt idx="957">
                  <c:v>30.05.2011</c:v>
                </c:pt>
                <c:pt idx="958">
                  <c:v>06.06.2011</c:v>
                </c:pt>
                <c:pt idx="959">
                  <c:v>13.06.2011</c:v>
                </c:pt>
                <c:pt idx="960">
                  <c:v>20.06.2011</c:v>
                </c:pt>
                <c:pt idx="961">
                  <c:v>27.06.2011</c:v>
                </c:pt>
                <c:pt idx="962">
                  <c:v>04.07.2011</c:v>
                </c:pt>
                <c:pt idx="963">
                  <c:v>11.07.2011</c:v>
                </c:pt>
                <c:pt idx="964">
                  <c:v>18.07.2011</c:v>
                </c:pt>
                <c:pt idx="965">
                  <c:v>25.07.2011</c:v>
                </c:pt>
                <c:pt idx="966">
                  <c:v>01.08.2011</c:v>
                </c:pt>
                <c:pt idx="967">
                  <c:v>08.08.2011</c:v>
                </c:pt>
                <c:pt idx="968">
                  <c:v>15.08.2011</c:v>
                </c:pt>
                <c:pt idx="969">
                  <c:v>22.08.2011</c:v>
                </c:pt>
                <c:pt idx="970">
                  <c:v>29.08.2011</c:v>
                </c:pt>
                <c:pt idx="971">
                  <c:v>05.09.2011</c:v>
                </c:pt>
                <c:pt idx="972">
                  <c:v>12.09.2011</c:v>
                </c:pt>
                <c:pt idx="973">
                  <c:v>19.09.2011</c:v>
                </c:pt>
                <c:pt idx="974">
                  <c:v>26.09.2011</c:v>
                </c:pt>
                <c:pt idx="975">
                  <c:v>03.10.2011</c:v>
                </c:pt>
                <c:pt idx="976">
                  <c:v>10.10.2011</c:v>
                </c:pt>
                <c:pt idx="977">
                  <c:v>17.10.2011</c:v>
                </c:pt>
                <c:pt idx="978">
                  <c:v>24.10.2011</c:v>
                </c:pt>
                <c:pt idx="979">
                  <c:v>31.10.2011</c:v>
                </c:pt>
                <c:pt idx="980">
                  <c:v>07.11.2011</c:v>
                </c:pt>
                <c:pt idx="981">
                  <c:v>14.11.2011</c:v>
                </c:pt>
                <c:pt idx="982">
                  <c:v>21.11.2011</c:v>
                </c:pt>
                <c:pt idx="983">
                  <c:v>28.11.2011</c:v>
                </c:pt>
                <c:pt idx="984">
                  <c:v>05.12.2011</c:v>
                </c:pt>
                <c:pt idx="985">
                  <c:v>12.12.2011</c:v>
                </c:pt>
                <c:pt idx="986">
                  <c:v>19.12.2011</c:v>
                </c:pt>
                <c:pt idx="987">
                  <c:v>26.12.2011</c:v>
                </c:pt>
                <c:pt idx="988">
                  <c:v>02.01.2012</c:v>
                </c:pt>
                <c:pt idx="989">
                  <c:v>09.01.2012</c:v>
                </c:pt>
                <c:pt idx="990">
                  <c:v>16.01.2012</c:v>
                </c:pt>
                <c:pt idx="991">
                  <c:v>23.01.2012</c:v>
                </c:pt>
                <c:pt idx="992">
                  <c:v>30.01.2012</c:v>
                </c:pt>
                <c:pt idx="993">
                  <c:v>06.02.2012</c:v>
                </c:pt>
                <c:pt idx="994">
                  <c:v>13.02.2012</c:v>
                </c:pt>
                <c:pt idx="995">
                  <c:v>20.02.2012</c:v>
                </c:pt>
                <c:pt idx="996">
                  <c:v>27.02.2012</c:v>
                </c:pt>
                <c:pt idx="997">
                  <c:v>05.03.2012</c:v>
                </c:pt>
                <c:pt idx="998">
                  <c:v>12.03.2012</c:v>
                </c:pt>
                <c:pt idx="999">
                  <c:v>19.03.2012</c:v>
                </c:pt>
                <c:pt idx="1000">
                  <c:v>26.03.2012</c:v>
                </c:pt>
                <c:pt idx="1001">
                  <c:v>02.04.2012</c:v>
                </c:pt>
                <c:pt idx="1002">
                  <c:v>09.04.2012</c:v>
                </c:pt>
                <c:pt idx="1003">
                  <c:v>16.04.2012</c:v>
                </c:pt>
                <c:pt idx="1004">
                  <c:v>23.04.2012</c:v>
                </c:pt>
                <c:pt idx="1005">
                  <c:v>30.04.2012</c:v>
                </c:pt>
                <c:pt idx="1006">
                  <c:v>07.05.2012</c:v>
                </c:pt>
                <c:pt idx="1007">
                  <c:v>14.05.2012</c:v>
                </c:pt>
                <c:pt idx="1008">
                  <c:v>21.05.2012</c:v>
                </c:pt>
                <c:pt idx="1009">
                  <c:v>28.05.2012</c:v>
                </c:pt>
                <c:pt idx="1010">
                  <c:v>04.06.2012</c:v>
                </c:pt>
                <c:pt idx="1011">
                  <c:v>11.06.2012</c:v>
                </c:pt>
                <c:pt idx="1012">
                  <c:v>18.06.2012</c:v>
                </c:pt>
                <c:pt idx="1013">
                  <c:v>25.06.2012</c:v>
                </c:pt>
                <c:pt idx="1014">
                  <c:v>02.07.2012</c:v>
                </c:pt>
                <c:pt idx="1015">
                  <c:v>09.07.2012</c:v>
                </c:pt>
                <c:pt idx="1016">
                  <c:v>16.07.2012</c:v>
                </c:pt>
                <c:pt idx="1017">
                  <c:v>23.07.2012</c:v>
                </c:pt>
                <c:pt idx="1018">
                  <c:v>30.07.2012</c:v>
                </c:pt>
                <c:pt idx="1019">
                  <c:v>06.08.2012</c:v>
                </c:pt>
                <c:pt idx="1020">
                  <c:v>13.08.2012</c:v>
                </c:pt>
                <c:pt idx="1021">
                  <c:v>20.08.2012</c:v>
                </c:pt>
                <c:pt idx="1022">
                  <c:v>27.08.2012</c:v>
                </c:pt>
                <c:pt idx="1023">
                  <c:v>03.09.2012</c:v>
                </c:pt>
                <c:pt idx="1024">
                  <c:v>10.09.2012</c:v>
                </c:pt>
                <c:pt idx="1025">
                  <c:v>17.09.2012</c:v>
                </c:pt>
                <c:pt idx="1026">
                  <c:v>24.09.2012</c:v>
                </c:pt>
                <c:pt idx="1027">
                  <c:v>01.10.2012</c:v>
                </c:pt>
                <c:pt idx="1028">
                  <c:v>08.10.2012</c:v>
                </c:pt>
                <c:pt idx="1029">
                  <c:v>15.10.2012</c:v>
                </c:pt>
                <c:pt idx="1030">
                  <c:v>22.10.2012</c:v>
                </c:pt>
                <c:pt idx="1031">
                  <c:v>29.10.2012</c:v>
                </c:pt>
                <c:pt idx="1032">
                  <c:v>05.11.2012</c:v>
                </c:pt>
                <c:pt idx="1033">
                  <c:v>12.11.2012</c:v>
                </c:pt>
                <c:pt idx="1034">
                  <c:v>19.11.2012</c:v>
                </c:pt>
                <c:pt idx="1035">
                  <c:v>26.11.2012</c:v>
                </c:pt>
                <c:pt idx="1036">
                  <c:v>03.12.2012</c:v>
                </c:pt>
                <c:pt idx="1037">
                  <c:v>10.12.2012</c:v>
                </c:pt>
                <c:pt idx="1038">
                  <c:v>17.12.2012</c:v>
                </c:pt>
                <c:pt idx="1039">
                  <c:v>24.12.2012</c:v>
                </c:pt>
                <c:pt idx="1040">
                  <c:v>31.12.2012</c:v>
                </c:pt>
                <c:pt idx="1041">
                  <c:v>07.01.2013</c:v>
                </c:pt>
                <c:pt idx="1042">
                  <c:v>14.01.2013</c:v>
                </c:pt>
                <c:pt idx="1043">
                  <c:v>21.01.2013</c:v>
                </c:pt>
                <c:pt idx="1044">
                  <c:v>28.01.2013</c:v>
                </c:pt>
                <c:pt idx="1045">
                  <c:v>04.02.2013</c:v>
                </c:pt>
                <c:pt idx="1046">
                  <c:v>11.02.2013</c:v>
                </c:pt>
                <c:pt idx="1047">
                  <c:v>18.02.2013</c:v>
                </c:pt>
                <c:pt idx="1048">
                  <c:v>25.02.2013</c:v>
                </c:pt>
                <c:pt idx="1049">
                  <c:v>04.03.2013</c:v>
                </c:pt>
                <c:pt idx="1050">
                  <c:v>11.03.2013</c:v>
                </c:pt>
                <c:pt idx="1051">
                  <c:v>18.03.2013</c:v>
                </c:pt>
                <c:pt idx="1052">
                  <c:v>25.03.2013</c:v>
                </c:pt>
                <c:pt idx="1053">
                  <c:v>01.04.2013</c:v>
                </c:pt>
                <c:pt idx="1054">
                  <c:v>08.04.2013</c:v>
                </c:pt>
                <c:pt idx="1055">
                  <c:v>15.04.2013</c:v>
                </c:pt>
                <c:pt idx="1056">
                  <c:v>22.04.2013</c:v>
                </c:pt>
                <c:pt idx="1057">
                  <c:v>29.04.2013</c:v>
                </c:pt>
                <c:pt idx="1058">
                  <c:v>06.05.2013</c:v>
                </c:pt>
                <c:pt idx="1059">
                  <c:v>13.05.2013</c:v>
                </c:pt>
                <c:pt idx="1060">
                  <c:v>20.05.2013</c:v>
                </c:pt>
                <c:pt idx="1061">
                  <c:v>27.05.2013</c:v>
                </c:pt>
                <c:pt idx="1062">
                  <c:v>03.06.2013</c:v>
                </c:pt>
                <c:pt idx="1063">
                  <c:v>10.06.2013</c:v>
                </c:pt>
                <c:pt idx="1064">
                  <c:v>17.06.2013</c:v>
                </c:pt>
                <c:pt idx="1065">
                  <c:v>24.06.2013</c:v>
                </c:pt>
                <c:pt idx="1066">
                  <c:v>01.07.2013</c:v>
                </c:pt>
                <c:pt idx="1067">
                  <c:v>08.07.2013</c:v>
                </c:pt>
                <c:pt idx="1068">
                  <c:v>15.07.2013</c:v>
                </c:pt>
                <c:pt idx="1069">
                  <c:v>22.07.2013</c:v>
                </c:pt>
                <c:pt idx="1070">
                  <c:v>29.07.2013</c:v>
                </c:pt>
                <c:pt idx="1071">
                  <c:v>05.08.2013</c:v>
                </c:pt>
                <c:pt idx="1072">
                  <c:v>12.08.2013</c:v>
                </c:pt>
                <c:pt idx="1073">
                  <c:v>19.08.2013</c:v>
                </c:pt>
                <c:pt idx="1074">
                  <c:v>26.08.2013</c:v>
                </c:pt>
                <c:pt idx="1075">
                  <c:v>02.09.2013</c:v>
                </c:pt>
                <c:pt idx="1076">
                  <c:v>09.09.2013</c:v>
                </c:pt>
                <c:pt idx="1077">
                  <c:v>16.09.2013</c:v>
                </c:pt>
                <c:pt idx="1078">
                  <c:v>23.09.2013</c:v>
                </c:pt>
                <c:pt idx="1079">
                  <c:v>30.09.2013</c:v>
                </c:pt>
                <c:pt idx="1080">
                  <c:v>07.10.2013</c:v>
                </c:pt>
                <c:pt idx="1081">
                  <c:v>14.10.2013</c:v>
                </c:pt>
                <c:pt idx="1082">
                  <c:v>21.10.2013</c:v>
                </c:pt>
                <c:pt idx="1083">
                  <c:v>28.10.2013</c:v>
                </c:pt>
                <c:pt idx="1084">
                  <c:v>04.11.2013</c:v>
                </c:pt>
                <c:pt idx="1085">
                  <c:v>11.11.2013</c:v>
                </c:pt>
                <c:pt idx="1086">
                  <c:v>18.11.2013</c:v>
                </c:pt>
                <c:pt idx="1087">
                  <c:v>25.11.2013</c:v>
                </c:pt>
                <c:pt idx="1088">
                  <c:v>02.12.2013</c:v>
                </c:pt>
                <c:pt idx="1089">
                  <c:v>09.12.2013</c:v>
                </c:pt>
                <c:pt idx="1090">
                  <c:v>16.12.2013</c:v>
                </c:pt>
                <c:pt idx="1091">
                  <c:v>23.12.2013</c:v>
                </c:pt>
                <c:pt idx="1092">
                  <c:v>30.12.2013</c:v>
                </c:pt>
                <c:pt idx="1093">
                  <c:v>06.01.2014</c:v>
                </c:pt>
                <c:pt idx="1094">
                  <c:v>13.01.2014</c:v>
                </c:pt>
                <c:pt idx="1095">
                  <c:v>20.01.2014</c:v>
                </c:pt>
                <c:pt idx="1096">
                  <c:v>27.01.2014</c:v>
                </c:pt>
                <c:pt idx="1097">
                  <c:v>03.02.2014</c:v>
                </c:pt>
                <c:pt idx="1098">
                  <c:v>10.02.2014</c:v>
                </c:pt>
                <c:pt idx="1099">
                  <c:v>17.02.2014</c:v>
                </c:pt>
                <c:pt idx="1100">
                  <c:v>24.02.2014</c:v>
                </c:pt>
                <c:pt idx="1101">
                  <c:v>03.03.2014</c:v>
                </c:pt>
                <c:pt idx="1102">
                  <c:v>10.03.2014</c:v>
                </c:pt>
                <c:pt idx="1103">
                  <c:v>17.03.2014</c:v>
                </c:pt>
                <c:pt idx="1104">
                  <c:v>24.03.2014</c:v>
                </c:pt>
                <c:pt idx="1105">
                  <c:v>31.03.2014</c:v>
                </c:pt>
                <c:pt idx="1106">
                  <c:v>07.04.2014</c:v>
                </c:pt>
                <c:pt idx="1107">
                  <c:v>14.04.2014</c:v>
                </c:pt>
                <c:pt idx="1108">
                  <c:v>21.04.2014</c:v>
                </c:pt>
                <c:pt idx="1109">
                  <c:v>28.04.2014</c:v>
                </c:pt>
                <c:pt idx="1110">
                  <c:v>05.05.2014</c:v>
                </c:pt>
                <c:pt idx="1111">
                  <c:v>12.05.2014</c:v>
                </c:pt>
                <c:pt idx="1112">
                  <c:v>19.05.2014</c:v>
                </c:pt>
                <c:pt idx="1113">
                  <c:v>26.05.2014</c:v>
                </c:pt>
                <c:pt idx="1114">
                  <c:v>02.06.2014</c:v>
                </c:pt>
                <c:pt idx="1115">
                  <c:v>09.06.2014</c:v>
                </c:pt>
                <c:pt idx="1116">
                  <c:v>16.06.2014</c:v>
                </c:pt>
                <c:pt idx="1117">
                  <c:v>23.06.2014</c:v>
                </c:pt>
                <c:pt idx="1118">
                  <c:v>30.06.2014</c:v>
                </c:pt>
                <c:pt idx="1119">
                  <c:v>07.07.2014</c:v>
                </c:pt>
                <c:pt idx="1120">
                  <c:v>14.07.2014</c:v>
                </c:pt>
                <c:pt idx="1121">
                  <c:v>21.07.2014</c:v>
                </c:pt>
                <c:pt idx="1122">
                  <c:v>28.07.2014</c:v>
                </c:pt>
                <c:pt idx="1123">
                  <c:v>04.08.2014</c:v>
                </c:pt>
                <c:pt idx="1124">
                  <c:v>11.08.2014</c:v>
                </c:pt>
                <c:pt idx="1125">
                  <c:v>18.08.2014</c:v>
                </c:pt>
                <c:pt idx="1126">
                  <c:v>25.08.2014</c:v>
                </c:pt>
                <c:pt idx="1127">
                  <c:v>01.09.2014</c:v>
                </c:pt>
                <c:pt idx="1128">
                  <c:v>08.09.2014</c:v>
                </c:pt>
                <c:pt idx="1129">
                  <c:v>15.09.2014</c:v>
                </c:pt>
                <c:pt idx="1130">
                  <c:v>22.09.2014</c:v>
                </c:pt>
                <c:pt idx="1131">
                  <c:v>29.09.2014</c:v>
                </c:pt>
                <c:pt idx="1132">
                  <c:v>06.10.2014</c:v>
                </c:pt>
                <c:pt idx="1133">
                  <c:v>13.10.2014</c:v>
                </c:pt>
                <c:pt idx="1134">
                  <c:v>20.10.2014</c:v>
                </c:pt>
                <c:pt idx="1135">
                  <c:v>27.10.2014</c:v>
                </c:pt>
                <c:pt idx="1136">
                  <c:v>03.11.2014</c:v>
                </c:pt>
                <c:pt idx="1137">
                  <c:v>10.11.2014</c:v>
                </c:pt>
                <c:pt idx="1138">
                  <c:v>17.11.2014</c:v>
                </c:pt>
                <c:pt idx="1139">
                  <c:v>24.11.2014</c:v>
                </c:pt>
                <c:pt idx="1140">
                  <c:v>01.12.2014</c:v>
                </c:pt>
                <c:pt idx="1141">
                  <c:v>08.12.2014</c:v>
                </c:pt>
                <c:pt idx="1142">
                  <c:v>15.12.2014</c:v>
                </c:pt>
                <c:pt idx="1143">
                  <c:v>22.12.2014</c:v>
                </c:pt>
                <c:pt idx="1144">
                  <c:v>29.12.2014</c:v>
                </c:pt>
                <c:pt idx="1145">
                  <c:v>05.01.2015</c:v>
                </c:pt>
                <c:pt idx="1146">
                  <c:v>12.01.2015</c:v>
                </c:pt>
                <c:pt idx="1147">
                  <c:v>19.01.2015</c:v>
                </c:pt>
                <c:pt idx="1148">
                  <c:v>26.01.2015</c:v>
                </c:pt>
                <c:pt idx="1149">
                  <c:v>02.02.2015</c:v>
                </c:pt>
                <c:pt idx="1150">
                  <c:v>09.02.2015</c:v>
                </c:pt>
                <c:pt idx="1151">
                  <c:v>16.02.2015</c:v>
                </c:pt>
                <c:pt idx="1152">
                  <c:v>23.02.2015</c:v>
                </c:pt>
                <c:pt idx="1153">
                  <c:v>02.03.2015</c:v>
                </c:pt>
                <c:pt idx="1154">
                  <c:v>09.03.2015</c:v>
                </c:pt>
                <c:pt idx="1155">
                  <c:v>16.03.2015</c:v>
                </c:pt>
                <c:pt idx="1156">
                  <c:v>23.03.2015</c:v>
                </c:pt>
                <c:pt idx="1157">
                  <c:v>30.03.2015</c:v>
                </c:pt>
                <c:pt idx="1158">
                  <c:v>06.04.2015</c:v>
                </c:pt>
                <c:pt idx="1159">
                  <c:v>13.04.2015</c:v>
                </c:pt>
                <c:pt idx="1160">
                  <c:v>20.04.2015</c:v>
                </c:pt>
                <c:pt idx="1161">
                  <c:v>27.04.2015</c:v>
                </c:pt>
                <c:pt idx="1162">
                  <c:v>04.05.2015</c:v>
                </c:pt>
                <c:pt idx="1163">
                  <c:v>11.05.2015</c:v>
                </c:pt>
                <c:pt idx="1164">
                  <c:v>18.05.2015</c:v>
                </c:pt>
                <c:pt idx="1165">
                  <c:v>25.05.2015</c:v>
                </c:pt>
                <c:pt idx="1166">
                  <c:v>01.06.2015</c:v>
                </c:pt>
                <c:pt idx="1167">
                  <c:v>08.06.2015</c:v>
                </c:pt>
                <c:pt idx="1168">
                  <c:v>15.06.2015</c:v>
                </c:pt>
                <c:pt idx="1169">
                  <c:v>22.06.2015</c:v>
                </c:pt>
                <c:pt idx="1170">
                  <c:v>29.06.2015</c:v>
                </c:pt>
                <c:pt idx="1171">
                  <c:v>06.07.2015</c:v>
                </c:pt>
                <c:pt idx="1172">
                  <c:v>13.07.2015</c:v>
                </c:pt>
                <c:pt idx="1173">
                  <c:v>20.07.2015</c:v>
                </c:pt>
                <c:pt idx="1174">
                  <c:v>27.07.2015</c:v>
                </c:pt>
                <c:pt idx="1175">
                  <c:v>03.08.2015</c:v>
                </c:pt>
                <c:pt idx="1176">
                  <c:v>10.08.2015</c:v>
                </c:pt>
                <c:pt idx="1177">
                  <c:v>17.08.2015</c:v>
                </c:pt>
                <c:pt idx="1178">
                  <c:v>24.08.2015</c:v>
                </c:pt>
                <c:pt idx="1179">
                  <c:v>31.08.2015</c:v>
                </c:pt>
                <c:pt idx="1180">
                  <c:v>07.09.2015</c:v>
                </c:pt>
                <c:pt idx="1181">
                  <c:v>14.09.2015</c:v>
                </c:pt>
                <c:pt idx="1182">
                  <c:v>21.09.2015</c:v>
                </c:pt>
                <c:pt idx="1183">
                  <c:v>28.09.2015</c:v>
                </c:pt>
                <c:pt idx="1184">
                  <c:v>05.10.2015</c:v>
                </c:pt>
                <c:pt idx="1185">
                  <c:v>12.10.2015</c:v>
                </c:pt>
                <c:pt idx="1186">
                  <c:v>19.10.2015</c:v>
                </c:pt>
                <c:pt idx="1187">
                  <c:v>26.10.2015</c:v>
                </c:pt>
                <c:pt idx="1188">
                  <c:v>02.11.2015</c:v>
                </c:pt>
                <c:pt idx="1189">
                  <c:v>09.11.2015</c:v>
                </c:pt>
                <c:pt idx="1190">
                  <c:v>16.11.2015</c:v>
                </c:pt>
                <c:pt idx="1191">
                  <c:v>23.11.2015</c:v>
                </c:pt>
                <c:pt idx="1192">
                  <c:v>30.11.2015</c:v>
                </c:pt>
                <c:pt idx="1193">
                  <c:v>07.12.2015</c:v>
                </c:pt>
                <c:pt idx="1194">
                  <c:v>14.12.2015</c:v>
                </c:pt>
                <c:pt idx="1195">
                  <c:v>21.12.2015</c:v>
                </c:pt>
                <c:pt idx="1196">
                  <c:v>28.12.2015</c:v>
                </c:pt>
                <c:pt idx="1197">
                  <c:v>04.01.2016</c:v>
                </c:pt>
                <c:pt idx="1198">
                  <c:v>11.01.2016</c:v>
                </c:pt>
                <c:pt idx="1199">
                  <c:v>18.01.2016</c:v>
                </c:pt>
                <c:pt idx="1200">
                  <c:v>25.01.2016</c:v>
                </c:pt>
                <c:pt idx="1201">
                  <c:v>01.02.2016</c:v>
                </c:pt>
                <c:pt idx="1202">
                  <c:v>08.02.2016</c:v>
                </c:pt>
                <c:pt idx="1203">
                  <c:v>15.02.2016</c:v>
                </c:pt>
                <c:pt idx="1204">
                  <c:v>22.02.2016</c:v>
                </c:pt>
                <c:pt idx="1205">
                  <c:v>29.02.2016</c:v>
                </c:pt>
                <c:pt idx="1206">
                  <c:v>07.03.2016</c:v>
                </c:pt>
                <c:pt idx="1207">
                  <c:v>14.03.2016</c:v>
                </c:pt>
                <c:pt idx="1208">
                  <c:v>21.03.2016</c:v>
                </c:pt>
                <c:pt idx="1209">
                  <c:v>28.03.2016</c:v>
                </c:pt>
                <c:pt idx="1210">
                  <c:v>04.04.2016</c:v>
                </c:pt>
                <c:pt idx="1211">
                  <c:v>11.04.2016</c:v>
                </c:pt>
                <c:pt idx="1212">
                  <c:v>18.04.2016</c:v>
                </c:pt>
                <c:pt idx="1213">
                  <c:v>25.04.2016</c:v>
                </c:pt>
                <c:pt idx="1214">
                  <c:v>02.05.2016</c:v>
                </c:pt>
                <c:pt idx="1215">
                  <c:v>09.05.2016</c:v>
                </c:pt>
                <c:pt idx="1216">
                  <c:v>16.05.2016</c:v>
                </c:pt>
                <c:pt idx="1217">
                  <c:v>23.05.2016</c:v>
                </c:pt>
                <c:pt idx="1218">
                  <c:v>30.05.2016</c:v>
                </c:pt>
                <c:pt idx="1219">
                  <c:v>06.06.2016</c:v>
                </c:pt>
                <c:pt idx="1220">
                  <c:v>13.06.2016</c:v>
                </c:pt>
                <c:pt idx="1221">
                  <c:v>20.06.2016</c:v>
                </c:pt>
                <c:pt idx="1222">
                  <c:v>27.06.2016</c:v>
                </c:pt>
                <c:pt idx="1223">
                  <c:v>04.07.2016</c:v>
                </c:pt>
                <c:pt idx="1224">
                  <c:v>11.07.2016</c:v>
                </c:pt>
                <c:pt idx="1225">
                  <c:v>18.07.2016</c:v>
                </c:pt>
                <c:pt idx="1226">
                  <c:v>25.07.2016</c:v>
                </c:pt>
                <c:pt idx="1227">
                  <c:v>01.08.2016</c:v>
                </c:pt>
                <c:pt idx="1228">
                  <c:v>08.08.2016</c:v>
                </c:pt>
                <c:pt idx="1229">
                  <c:v>15.08.2016</c:v>
                </c:pt>
                <c:pt idx="1230">
                  <c:v>22.08.2016</c:v>
                </c:pt>
                <c:pt idx="1231">
                  <c:v>29.08.2016</c:v>
                </c:pt>
                <c:pt idx="1232">
                  <c:v>05.09.2016</c:v>
                </c:pt>
                <c:pt idx="1233">
                  <c:v>12.09.2016</c:v>
                </c:pt>
                <c:pt idx="1234">
                  <c:v>19.09.2016</c:v>
                </c:pt>
                <c:pt idx="1235">
                  <c:v>26.09.2016</c:v>
                </c:pt>
                <c:pt idx="1236">
                  <c:v>03.10.2016</c:v>
                </c:pt>
                <c:pt idx="1237">
                  <c:v>10.10.2016</c:v>
                </c:pt>
                <c:pt idx="1238">
                  <c:v>17.10.2016</c:v>
                </c:pt>
                <c:pt idx="1239">
                  <c:v>24.10.2016</c:v>
                </c:pt>
                <c:pt idx="1240">
                  <c:v>31.10.2016</c:v>
                </c:pt>
                <c:pt idx="1241">
                  <c:v>07.11.2016</c:v>
                </c:pt>
                <c:pt idx="1242">
                  <c:v>14.11.2016</c:v>
                </c:pt>
                <c:pt idx="1243">
                  <c:v>21.11.2016</c:v>
                </c:pt>
                <c:pt idx="1244">
                  <c:v>28.11.2016</c:v>
                </c:pt>
                <c:pt idx="1245">
                  <c:v>05.12.2016</c:v>
                </c:pt>
                <c:pt idx="1246">
                  <c:v>12.12.2016</c:v>
                </c:pt>
                <c:pt idx="1247">
                  <c:v>19.12.2016</c:v>
                </c:pt>
                <c:pt idx="1248">
                  <c:v>26.12.2016</c:v>
                </c:pt>
                <c:pt idx="1249">
                  <c:v>02.01.2017</c:v>
                </c:pt>
                <c:pt idx="1250">
                  <c:v>09.01.2017</c:v>
                </c:pt>
                <c:pt idx="1251">
                  <c:v>16.01.2017</c:v>
                </c:pt>
                <c:pt idx="1252">
                  <c:v>23.01.2017</c:v>
                </c:pt>
                <c:pt idx="1253">
                  <c:v>30.01.2017</c:v>
                </c:pt>
                <c:pt idx="1254">
                  <c:v>06.02.2017</c:v>
                </c:pt>
                <c:pt idx="1255">
                  <c:v>13.02.2017</c:v>
                </c:pt>
                <c:pt idx="1256">
                  <c:v>20.02.2017</c:v>
                </c:pt>
                <c:pt idx="1257">
                  <c:v>27.02.2017</c:v>
                </c:pt>
                <c:pt idx="1258">
                  <c:v>06.03.2017</c:v>
                </c:pt>
                <c:pt idx="1259">
                  <c:v>13.03.2017</c:v>
                </c:pt>
                <c:pt idx="1260">
                  <c:v>20.03.2017</c:v>
                </c:pt>
                <c:pt idx="1261">
                  <c:v>27.03.2017</c:v>
                </c:pt>
                <c:pt idx="1262">
                  <c:v>03.04.2017</c:v>
                </c:pt>
                <c:pt idx="1263">
                  <c:v>10.04.2017</c:v>
                </c:pt>
                <c:pt idx="1264">
                  <c:v>17.04.2017</c:v>
                </c:pt>
                <c:pt idx="1265">
                  <c:v>24.04.2017</c:v>
                </c:pt>
                <c:pt idx="1266">
                  <c:v>01.05.2017</c:v>
                </c:pt>
                <c:pt idx="1267">
                  <c:v>08.05.2017</c:v>
                </c:pt>
                <c:pt idx="1268">
                  <c:v>15.05.2017</c:v>
                </c:pt>
                <c:pt idx="1269">
                  <c:v>22.05.2017</c:v>
                </c:pt>
                <c:pt idx="1270">
                  <c:v>29.05.2017</c:v>
                </c:pt>
                <c:pt idx="1271">
                  <c:v>05.06.2017</c:v>
                </c:pt>
                <c:pt idx="1272">
                  <c:v>12.06.2017</c:v>
                </c:pt>
                <c:pt idx="1273">
                  <c:v>19.06.2017</c:v>
                </c:pt>
                <c:pt idx="1274">
                  <c:v>26.06.2017</c:v>
                </c:pt>
                <c:pt idx="1275">
                  <c:v>03.07.2017</c:v>
                </c:pt>
                <c:pt idx="1276">
                  <c:v>10.07.2017</c:v>
                </c:pt>
                <c:pt idx="1277">
                  <c:v>17.07.2017</c:v>
                </c:pt>
                <c:pt idx="1278">
                  <c:v>24.07.2017</c:v>
                </c:pt>
                <c:pt idx="1279">
                  <c:v>31.07.2017</c:v>
                </c:pt>
                <c:pt idx="1280">
                  <c:v>07.08.2017</c:v>
                </c:pt>
                <c:pt idx="1281">
                  <c:v>14.08.2017</c:v>
                </c:pt>
                <c:pt idx="1282">
                  <c:v>21.08.2017</c:v>
                </c:pt>
                <c:pt idx="1283">
                  <c:v>28.08.2017</c:v>
                </c:pt>
                <c:pt idx="1284">
                  <c:v>04.09.2017</c:v>
                </c:pt>
                <c:pt idx="1285">
                  <c:v>11.09.2017</c:v>
                </c:pt>
                <c:pt idx="1286">
                  <c:v>18.09.2017</c:v>
                </c:pt>
                <c:pt idx="1287">
                  <c:v>25.09.2017</c:v>
                </c:pt>
                <c:pt idx="1288">
                  <c:v>02.10.2017</c:v>
                </c:pt>
                <c:pt idx="1289">
                  <c:v>09.10.2017</c:v>
                </c:pt>
                <c:pt idx="1290">
                  <c:v>16.10.2017</c:v>
                </c:pt>
                <c:pt idx="1291">
                  <c:v>23.10.2017</c:v>
                </c:pt>
                <c:pt idx="1292">
                  <c:v>30.10.2017</c:v>
                </c:pt>
                <c:pt idx="1293">
                  <c:v>06.11.2017</c:v>
                </c:pt>
                <c:pt idx="1294">
                  <c:v>13.11.2017</c:v>
                </c:pt>
                <c:pt idx="1295">
                  <c:v>20.11.2017</c:v>
                </c:pt>
                <c:pt idx="1296">
                  <c:v>27.11.2017</c:v>
                </c:pt>
                <c:pt idx="1297">
                  <c:v>04.12.2017</c:v>
                </c:pt>
                <c:pt idx="1298">
                  <c:v>11.12.2017</c:v>
                </c:pt>
                <c:pt idx="1299">
                  <c:v>18.12.2017</c:v>
                </c:pt>
                <c:pt idx="1300">
                  <c:v>25.12.2017</c:v>
                </c:pt>
                <c:pt idx="1301">
                  <c:v>01.01.2018</c:v>
                </c:pt>
                <c:pt idx="1302">
                  <c:v>08.01.2018</c:v>
                </c:pt>
                <c:pt idx="1303">
                  <c:v>15.01.2018</c:v>
                </c:pt>
                <c:pt idx="1304">
                  <c:v>22.01.2018</c:v>
                </c:pt>
                <c:pt idx="1305">
                  <c:v>29.01.2018</c:v>
                </c:pt>
                <c:pt idx="1306">
                  <c:v>05.02.2018</c:v>
                </c:pt>
                <c:pt idx="1307">
                  <c:v>12.02.2018</c:v>
                </c:pt>
                <c:pt idx="1308">
                  <c:v>19.02.2018</c:v>
                </c:pt>
                <c:pt idx="1309">
                  <c:v>26.02.2018</c:v>
                </c:pt>
                <c:pt idx="1310">
                  <c:v>05.03.2018</c:v>
                </c:pt>
                <c:pt idx="1311">
                  <c:v>12.03.2018</c:v>
                </c:pt>
                <c:pt idx="1312">
                  <c:v>19.03.2018</c:v>
                </c:pt>
                <c:pt idx="1313">
                  <c:v>26.03.2018</c:v>
                </c:pt>
                <c:pt idx="1314">
                  <c:v>02.04.2018</c:v>
                </c:pt>
                <c:pt idx="1315">
                  <c:v>09.04.2018</c:v>
                </c:pt>
                <c:pt idx="1316">
                  <c:v>16.04.2018</c:v>
                </c:pt>
                <c:pt idx="1317">
                  <c:v>23.04.2018</c:v>
                </c:pt>
                <c:pt idx="1318">
                  <c:v>30.04.2018</c:v>
                </c:pt>
                <c:pt idx="1319">
                  <c:v>07.05.2018</c:v>
                </c:pt>
                <c:pt idx="1320">
                  <c:v>14.05.2018</c:v>
                </c:pt>
                <c:pt idx="1321">
                  <c:v>21.05.2018</c:v>
                </c:pt>
                <c:pt idx="1322">
                  <c:v>28.05.2018</c:v>
                </c:pt>
                <c:pt idx="1323">
                  <c:v>04.06.2018</c:v>
                </c:pt>
                <c:pt idx="1324">
                  <c:v>11.06.2018</c:v>
                </c:pt>
                <c:pt idx="1325">
                  <c:v>18.06.2018</c:v>
                </c:pt>
                <c:pt idx="1326">
                  <c:v>25.06.2018</c:v>
                </c:pt>
                <c:pt idx="1327">
                  <c:v>02.07.2018</c:v>
                </c:pt>
                <c:pt idx="1328">
                  <c:v>09.07.2018</c:v>
                </c:pt>
                <c:pt idx="1329">
                  <c:v>16.07.2018</c:v>
                </c:pt>
                <c:pt idx="1330">
                  <c:v>23.07.2018</c:v>
                </c:pt>
                <c:pt idx="1331">
                  <c:v>30.07.2018</c:v>
                </c:pt>
                <c:pt idx="1332">
                  <c:v>06.08.2018</c:v>
                </c:pt>
                <c:pt idx="1333">
                  <c:v>13.08.2018</c:v>
                </c:pt>
                <c:pt idx="1334">
                  <c:v>20.08.2018</c:v>
                </c:pt>
                <c:pt idx="1335">
                  <c:v>27.08.2018</c:v>
                </c:pt>
                <c:pt idx="1336">
                  <c:v>03.09.2018</c:v>
                </c:pt>
                <c:pt idx="1337">
                  <c:v>10.09.2018</c:v>
                </c:pt>
                <c:pt idx="1338">
                  <c:v>17.09.2018</c:v>
                </c:pt>
                <c:pt idx="1339">
                  <c:v>24.09.2018</c:v>
                </c:pt>
                <c:pt idx="1340">
                  <c:v>01.10.2018</c:v>
                </c:pt>
                <c:pt idx="1341">
                  <c:v>08.10.2018</c:v>
                </c:pt>
                <c:pt idx="1342">
                  <c:v>15.10.2018</c:v>
                </c:pt>
                <c:pt idx="1343">
                  <c:v>22.10.2018</c:v>
                </c:pt>
                <c:pt idx="1344">
                  <c:v>29.10.2018</c:v>
                </c:pt>
                <c:pt idx="1345">
                  <c:v>05.11.2018</c:v>
                </c:pt>
                <c:pt idx="1346">
                  <c:v>12.11.2018</c:v>
                </c:pt>
                <c:pt idx="1347">
                  <c:v>19.11.2018</c:v>
                </c:pt>
                <c:pt idx="1348">
                  <c:v>26.11.2018</c:v>
                </c:pt>
                <c:pt idx="1349">
                  <c:v>03.12.2018</c:v>
                </c:pt>
                <c:pt idx="1350">
                  <c:v>10.12.2018</c:v>
                </c:pt>
                <c:pt idx="1351">
                  <c:v>17.12.2018</c:v>
                </c:pt>
                <c:pt idx="1352">
                  <c:v>24.12.2018</c:v>
                </c:pt>
                <c:pt idx="1353">
                  <c:v>31.12.2018</c:v>
                </c:pt>
                <c:pt idx="1354">
                  <c:v>07.01.2019</c:v>
                </c:pt>
                <c:pt idx="1355">
                  <c:v>14.01.2019</c:v>
                </c:pt>
                <c:pt idx="1356">
                  <c:v>21.01.2019</c:v>
                </c:pt>
                <c:pt idx="1357">
                  <c:v>28.01.2019</c:v>
                </c:pt>
                <c:pt idx="1358">
                  <c:v>04.02.2019</c:v>
                </c:pt>
                <c:pt idx="1359">
                  <c:v>11.02.2019</c:v>
                </c:pt>
                <c:pt idx="1360">
                  <c:v>18.02.2019</c:v>
                </c:pt>
                <c:pt idx="1361">
                  <c:v>25.02.2019</c:v>
                </c:pt>
                <c:pt idx="1362">
                  <c:v>04.03.2019</c:v>
                </c:pt>
                <c:pt idx="1363">
                  <c:v>11.03.2019</c:v>
                </c:pt>
                <c:pt idx="1364">
                  <c:v>18.03.2019</c:v>
                </c:pt>
                <c:pt idx="1365">
                  <c:v>25.03.2019</c:v>
                </c:pt>
                <c:pt idx="1366">
                  <c:v>01.04.2019</c:v>
                </c:pt>
                <c:pt idx="1367">
                  <c:v>08.04.2019</c:v>
                </c:pt>
                <c:pt idx="1368">
                  <c:v>15.04.2019</c:v>
                </c:pt>
                <c:pt idx="1369">
                  <c:v>22.04.2019</c:v>
                </c:pt>
                <c:pt idx="1370">
                  <c:v>29.04.2019</c:v>
                </c:pt>
                <c:pt idx="1371">
                  <c:v>06.05.2019</c:v>
                </c:pt>
                <c:pt idx="1372">
                  <c:v>13.05.2019</c:v>
                </c:pt>
                <c:pt idx="1373">
                  <c:v>20.05.2019</c:v>
                </c:pt>
                <c:pt idx="1374">
                  <c:v>27.05.2019</c:v>
                </c:pt>
                <c:pt idx="1375">
                  <c:v>03.06.2019</c:v>
                </c:pt>
                <c:pt idx="1376">
                  <c:v>10.06.2019</c:v>
                </c:pt>
                <c:pt idx="1377">
                  <c:v>17.06.2019</c:v>
                </c:pt>
                <c:pt idx="1378">
                  <c:v>24.06.2019</c:v>
                </c:pt>
                <c:pt idx="1379">
                  <c:v>01.07.2019</c:v>
                </c:pt>
                <c:pt idx="1380">
                  <c:v>08.07.2019</c:v>
                </c:pt>
                <c:pt idx="1381">
                  <c:v>15.07.2019</c:v>
                </c:pt>
                <c:pt idx="1382">
                  <c:v>22.07.2019</c:v>
                </c:pt>
                <c:pt idx="1383">
                  <c:v>29.07.2019</c:v>
                </c:pt>
                <c:pt idx="1384">
                  <c:v>05.08.2019</c:v>
                </c:pt>
                <c:pt idx="1385">
                  <c:v>12.08.2019</c:v>
                </c:pt>
                <c:pt idx="1386">
                  <c:v>19.08.2019</c:v>
                </c:pt>
                <c:pt idx="1387">
                  <c:v>26.08.2019</c:v>
                </c:pt>
                <c:pt idx="1388">
                  <c:v>02.09.2019</c:v>
                </c:pt>
                <c:pt idx="1389">
                  <c:v>09.09.2019</c:v>
                </c:pt>
                <c:pt idx="1390">
                  <c:v>16.09.2019</c:v>
                </c:pt>
                <c:pt idx="1391">
                  <c:v>23.09.2019</c:v>
                </c:pt>
                <c:pt idx="1392">
                  <c:v>30.09.2019</c:v>
                </c:pt>
                <c:pt idx="1393">
                  <c:v>07.10.2019</c:v>
                </c:pt>
                <c:pt idx="1394">
                  <c:v>14.10.2019</c:v>
                </c:pt>
                <c:pt idx="1395">
                  <c:v>21.10.2019</c:v>
                </c:pt>
                <c:pt idx="1396">
                  <c:v>28.10.2019</c:v>
                </c:pt>
                <c:pt idx="1397">
                  <c:v>04.11.2019</c:v>
                </c:pt>
                <c:pt idx="1398">
                  <c:v>11.11.2019</c:v>
                </c:pt>
                <c:pt idx="1399">
                  <c:v>18.11.2019</c:v>
                </c:pt>
                <c:pt idx="1400">
                  <c:v>25.11.2019</c:v>
                </c:pt>
                <c:pt idx="1401">
                  <c:v>02.12.2019</c:v>
                </c:pt>
                <c:pt idx="1402">
                  <c:v>09.12.2019</c:v>
                </c:pt>
                <c:pt idx="1403">
                  <c:v>16.12.2019</c:v>
                </c:pt>
                <c:pt idx="1404">
                  <c:v>23.12.2019</c:v>
                </c:pt>
                <c:pt idx="1405">
                  <c:v>30.12.2019</c:v>
                </c:pt>
                <c:pt idx="1406">
                  <c:v>06.01.2020</c:v>
                </c:pt>
                <c:pt idx="1407">
                  <c:v>13.01.2020</c:v>
                </c:pt>
                <c:pt idx="1408">
                  <c:v>20.01.2020</c:v>
                </c:pt>
                <c:pt idx="1409">
                  <c:v>27.01.2020</c:v>
                </c:pt>
                <c:pt idx="1410">
                  <c:v>03.02.2020</c:v>
                </c:pt>
                <c:pt idx="1411">
                  <c:v>10.02.2020</c:v>
                </c:pt>
                <c:pt idx="1412">
                  <c:v>17.02.2020</c:v>
                </c:pt>
                <c:pt idx="1413">
                  <c:v>24.02.2020</c:v>
                </c:pt>
                <c:pt idx="1414">
                  <c:v>02.03.2020</c:v>
                </c:pt>
                <c:pt idx="1415">
                  <c:v>09.03.2020</c:v>
                </c:pt>
                <c:pt idx="1416">
                  <c:v>16.03.2020</c:v>
                </c:pt>
                <c:pt idx="1417">
                  <c:v>23.03.2020</c:v>
                </c:pt>
                <c:pt idx="1418">
                  <c:v>30.03.2020</c:v>
                </c:pt>
                <c:pt idx="1419">
                  <c:v>06.04.2020</c:v>
                </c:pt>
                <c:pt idx="1420">
                  <c:v>13.04.2020</c:v>
                </c:pt>
                <c:pt idx="1421">
                  <c:v>20.04.2020</c:v>
                </c:pt>
                <c:pt idx="1422">
                  <c:v>27.04.2020</c:v>
                </c:pt>
                <c:pt idx="1423">
                  <c:v>04.05.2020</c:v>
                </c:pt>
                <c:pt idx="1424">
                  <c:v>11.05.2020</c:v>
                </c:pt>
                <c:pt idx="1425">
                  <c:v>18.05.2020</c:v>
                </c:pt>
                <c:pt idx="1426">
                  <c:v>25.05.2020</c:v>
                </c:pt>
                <c:pt idx="1427">
                  <c:v>01.06.2020</c:v>
                </c:pt>
                <c:pt idx="1428">
                  <c:v>08.06.2020</c:v>
                </c:pt>
                <c:pt idx="1429">
                  <c:v>15.06.2020</c:v>
                </c:pt>
                <c:pt idx="1430">
                  <c:v>22.06.2020</c:v>
                </c:pt>
                <c:pt idx="1431">
                  <c:v>29.06.2020</c:v>
                </c:pt>
                <c:pt idx="1432">
                  <c:v>06.07.2020</c:v>
                </c:pt>
                <c:pt idx="1433">
                  <c:v>13.07.2020</c:v>
                </c:pt>
                <c:pt idx="1434">
                  <c:v>20.07.2020</c:v>
                </c:pt>
                <c:pt idx="1435">
                  <c:v>27.07.2020</c:v>
                </c:pt>
                <c:pt idx="1436">
                  <c:v>03.08.2020</c:v>
                </c:pt>
                <c:pt idx="1437">
                  <c:v>10.08.2020</c:v>
                </c:pt>
                <c:pt idx="1438">
                  <c:v>17.08.2020</c:v>
                </c:pt>
                <c:pt idx="1439">
                  <c:v>24.08.2020</c:v>
                </c:pt>
                <c:pt idx="1440">
                  <c:v>31.08.2020</c:v>
                </c:pt>
                <c:pt idx="1441">
                  <c:v>07.09.2020</c:v>
                </c:pt>
                <c:pt idx="1442">
                  <c:v>14.09.2020</c:v>
                </c:pt>
                <c:pt idx="1443">
                  <c:v>21.09.2020</c:v>
                </c:pt>
                <c:pt idx="1444">
                  <c:v>28.09.2020</c:v>
                </c:pt>
                <c:pt idx="1445">
                  <c:v>05.10.2020</c:v>
                </c:pt>
                <c:pt idx="1446">
                  <c:v>12.10.2020</c:v>
                </c:pt>
                <c:pt idx="1447">
                  <c:v>19.10.2020</c:v>
                </c:pt>
                <c:pt idx="1448">
                  <c:v>26.10.2020</c:v>
                </c:pt>
                <c:pt idx="1449">
                  <c:v>02.11.2020</c:v>
                </c:pt>
                <c:pt idx="1450">
                  <c:v>09.11.2020</c:v>
                </c:pt>
                <c:pt idx="1451">
                  <c:v>16.11.2020</c:v>
                </c:pt>
                <c:pt idx="1452">
                  <c:v>23.11.2020</c:v>
                </c:pt>
                <c:pt idx="1453">
                  <c:v>30.11.2020</c:v>
                </c:pt>
                <c:pt idx="1454">
                  <c:v>07.12.2020</c:v>
                </c:pt>
                <c:pt idx="1455">
                  <c:v>14.12.2020</c:v>
                </c:pt>
                <c:pt idx="1456">
                  <c:v>21.12.2020</c:v>
                </c:pt>
                <c:pt idx="1457">
                  <c:v>28.12.2020</c:v>
                </c:pt>
                <c:pt idx="1458">
                  <c:v>04.01.2021</c:v>
                </c:pt>
                <c:pt idx="1459">
                  <c:v>11.01.2021</c:v>
                </c:pt>
                <c:pt idx="1460">
                  <c:v>18.01.2021</c:v>
                </c:pt>
                <c:pt idx="1461">
                  <c:v>25.01.2021</c:v>
                </c:pt>
                <c:pt idx="1462">
                  <c:v>01.02.2021</c:v>
                </c:pt>
                <c:pt idx="1463">
                  <c:v>08.02.2021</c:v>
                </c:pt>
                <c:pt idx="1464">
                  <c:v>15.02.2021</c:v>
                </c:pt>
                <c:pt idx="1465">
                  <c:v>22.02.2021</c:v>
                </c:pt>
                <c:pt idx="1466">
                  <c:v>01.03.2021</c:v>
                </c:pt>
                <c:pt idx="1467">
                  <c:v>08.03.2021</c:v>
                </c:pt>
                <c:pt idx="1468">
                  <c:v>15.03.2021</c:v>
                </c:pt>
                <c:pt idx="1469">
                  <c:v>22.03.2021</c:v>
                </c:pt>
                <c:pt idx="1470">
                  <c:v>29.03.2021</c:v>
                </c:pt>
                <c:pt idx="1471">
                  <c:v>05.04.2021</c:v>
                </c:pt>
                <c:pt idx="1472">
                  <c:v>12.04.2021</c:v>
                </c:pt>
                <c:pt idx="1473">
                  <c:v>19.04.2021</c:v>
                </c:pt>
                <c:pt idx="1474">
                  <c:v>26.04.2021</c:v>
                </c:pt>
                <c:pt idx="1475">
                  <c:v>03.05.2021</c:v>
                </c:pt>
                <c:pt idx="1476">
                  <c:v>10.05.2021</c:v>
                </c:pt>
                <c:pt idx="1477">
                  <c:v>17.05.2021</c:v>
                </c:pt>
                <c:pt idx="1478">
                  <c:v>24.05.2021</c:v>
                </c:pt>
                <c:pt idx="1479">
                  <c:v>31.05.2021</c:v>
                </c:pt>
                <c:pt idx="1480">
                  <c:v>07.06.2021</c:v>
                </c:pt>
                <c:pt idx="1481">
                  <c:v>14.06.2021</c:v>
                </c:pt>
                <c:pt idx="1482">
                  <c:v>21.06.2021</c:v>
                </c:pt>
                <c:pt idx="1483">
                  <c:v>28.06.2021</c:v>
                </c:pt>
                <c:pt idx="1484">
                  <c:v>05.07.2021</c:v>
                </c:pt>
                <c:pt idx="1485">
                  <c:v>12.07.2021</c:v>
                </c:pt>
                <c:pt idx="1486">
                  <c:v>19.07.2021</c:v>
                </c:pt>
                <c:pt idx="1487">
                  <c:v>26.07.2021</c:v>
                </c:pt>
                <c:pt idx="1488">
                  <c:v>02.08.2021</c:v>
                </c:pt>
                <c:pt idx="1489">
                  <c:v>09.08.2021</c:v>
                </c:pt>
                <c:pt idx="1490">
                  <c:v>16.08.2021</c:v>
                </c:pt>
                <c:pt idx="1491">
                  <c:v>23.08.2021</c:v>
                </c:pt>
                <c:pt idx="1492">
                  <c:v>30.08.2021</c:v>
                </c:pt>
                <c:pt idx="1493">
                  <c:v>06.09.2021</c:v>
                </c:pt>
                <c:pt idx="1494">
                  <c:v>13.09.2021</c:v>
                </c:pt>
                <c:pt idx="1495">
                  <c:v>20.09.2021</c:v>
                </c:pt>
                <c:pt idx="1496">
                  <c:v>27.09.2021</c:v>
                </c:pt>
                <c:pt idx="1497">
                  <c:v>04.10.2021</c:v>
                </c:pt>
                <c:pt idx="1498">
                  <c:v>11.10.2021</c:v>
                </c:pt>
                <c:pt idx="1499">
                  <c:v>18.10.2021</c:v>
                </c:pt>
                <c:pt idx="1500">
                  <c:v>25.10.2021</c:v>
                </c:pt>
                <c:pt idx="1501">
                  <c:v>01.11.2021</c:v>
                </c:pt>
                <c:pt idx="1502">
                  <c:v>08.11.2021</c:v>
                </c:pt>
                <c:pt idx="1503">
                  <c:v>15.11.2021</c:v>
                </c:pt>
                <c:pt idx="1504">
                  <c:v>22.11.2021</c:v>
                </c:pt>
                <c:pt idx="1505">
                  <c:v>29.11.2021</c:v>
                </c:pt>
                <c:pt idx="1506">
                  <c:v>06.12.2021</c:v>
                </c:pt>
                <c:pt idx="1507">
                  <c:v>13.12.2021</c:v>
                </c:pt>
                <c:pt idx="1508">
                  <c:v>20.12.2021</c:v>
                </c:pt>
                <c:pt idx="1509">
                  <c:v>27.12.2021</c:v>
                </c:pt>
                <c:pt idx="1510">
                  <c:v>03.01.2022</c:v>
                </c:pt>
                <c:pt idx="1511">
                  <c:v>10.01.2022</c:v>
                </c:pt>
                <c:pt idx="1512">
                  <c:v>17.01.2022</c:v>
                </c:pt>
                <c:pt idx="1513">
                  <c:v>24.01.2022</c:v>
                </c:pt>
                <c:pt idx="1514">
                  <c:v>31.01.2022</c:v>
                </c:pt>
                <c:pt idx="1515">
                  <c:v>07.02.2022</c:v>
                </c:pt>
                <c:pt idx="1516">
                  <c:v>14.02.2022</c:v>
                </c:pt>
                <c:pt idx="1517">
                  <c:v>21.02.2022</c:v>
                </c:pt>
                <c:pt idx="1518">
                  <c:v>28.02.2022</c:v>
                </c:pt>
                <c:pt idx="1519">
                  <c:v>07.03.2022</c:v>
                </c:pt>
                <c:pt idx="1520">
                  <c:v>14.03.2022</c:v>
                </c:pt>
                <c:pt idx="1521">
                  <c:v>21.03.2022</c:v>
                </c:pt>
                <c:pt idx="1522">
                  <c:v>28.03.2022</c:v>
                </c:pt>
                <c:pt idx="1523">
                  <c:v>04.04.2022</c:v>
                </c:pt>
                <c:pt idx="1524">
                  <c:v>11.04.2022</c:v>
                </c:pt>
                <c:pt idx="1525">
                  <c:v>18.04.2022</c:v>
                </c:pt>
                <c:pt idx="1526">
                  <c:v>25.04.2022</c:v>
                </c:pt>
                <c:pt idx="1527">
                  <c:v>02.05.2022</c:v>
                </c:pt>
                <c:pt idx="1528">
                  <c:v>09.05.2022</c:v>
                </c:pt>
                <c:pt idx="1529">
                  <c:v>16.05.2022</c:v>
                </c:pt>
                <c:pt idx="1530">
                  <c:v>23.05.2022</c:v>
                </c:pt>
                <c:pt idx="1531">
                  <c:v>30.05.2022</c:v>
                </c:pt>
                <c:pt idx="1532">
                  <c:v>06.06.2022</c:v>
                </c:pt>
                <c:pt idx="1533">
                  <c:v>13.06.2022</c:v>
                </c:pt>
                <c:pt idx="1534">
                  <c:v>20.06.2022</c:v>
                </c:pt>
                <c:pt idx="1535">
                  <c:v>24.06.2022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'quotes-calcs'!$Q$5:$Q$1539</c15:sqref>
                  </c15:fullRef>
                </c:ext>
              </c:extLst>
              <c:f>'quotes-calcs'!$Q$6:$Q$1539</c:f>
              <c:numCache>
                <c:formatCode>#,##0</c:formatCode>
                <c:ptCount val="1534"/>
                <c:pt idx="0">
                  <c:v>563.84609375000014</c:v>
                </c:pt>
                <c:pt idx="1">
                  <c:v>590.9810482006186</c:v>
                </c:pt>
                <c:pt idx="2">
                  <c:v>607.34729267624766</c:v>
                </c:pt>
                <c:pt idx="3">
                  <c:v>632.20934303105878</c:v>
                </c:pt>
                <c:pt idx="4">
                  <c:v>661.19042793880635</c:v>
                </c:pt>
                <c:pt idx="5">
                  <c:v>692.92145606380654</c:v>
                </c:pt>
                <c:pt idx="6">
                  <c:v>725.26942481380649</c:v>
                </c:pt>
                <c:pt idx="7">
                  <c:v>756.86539668880653</c:v>
                </c:pt>
                <c:pt idx="8">
                  <c:v>778.19340094223867</c:v>
                </c:pt>
                <c:pt idx="9">
                  <c:v>801.48140180347855</c:v>
                </c:pt>
                <c:pt idx="10">
                  <c:v>833.76046430347856</c:v>
                </c:pt>
                <c:pt idx="11">
                  <c:v>851.6471825768399</c:v>
                </c:pt>
                <c:pt idx="12">
                  <c:v>872.07084298545772</c:v>
                </c:pt>
                <c:pt idx="13">
                  <c:v>895.88403571953177</c:v>
                </c:pt>
                <c:pt idx="14">
                  <c:v>916.29266868996035</c:v>
                </c:pt>
                <c:pt idx="15">
                  <c:v>945.27375359770758</c:v>
                </c:pt>
                <c:pt idx="16">
                  <c:v>975.17937999543301</c:v>
                </c:pt>
                <c:pt idx="17">
                  <c:v>1004.5134177268064</c:v>
                </c:pt>
                <c:pt idx="18">
                  <c:v>1036.2444458518064</c:v>
                </c:pt>
                <c:pt idx="19">
                  <c:v>1062.2188546830807</c:v>
                </c:pt>
                <c:pt idx="20">
                  <c:v>1091.8278820693558</c:v>
                </c:pt>
                <c:pt idx="21">
                  <c:v>1120.1736518945779</c:v>
                </c:pt>
                <c:pt idx="22">
                  <c:v>1152.4756831445779</c:v>
                </c:pt>
                <c:pt idx="23">
                  <c:v>1181.456768052326</c:v>
                </c:pt>
                <c:pt idx="24">
                  <c:v>1210.4170910292726</c:v>
                </c:pt>
                <c:pt idx="25">
                  <c:v>1241.3220250917725</c:v>
                </c:pt>
                <c:pt idx="26">
                  <c:v>1273.6240563417732</c:v>
                </c:pt>
                <c:pt idx="27">
                  <c:v>1204.727523091773</c:v>
                </c:pt>
                <c:pt idx="28">
                  <c:v>1235.6695165892734</c:v>
                </c:pt>
                <c:pt idx="29">
                  <c:v>1266.2742692282736</c:v>
                </c:pt>
                <c:pt idx="30">
                  <c:v>1295.1148706074464</c:v>
                </c:pt>
                <c:pt idx="31">
                  <c:v>1323.3832009222106</c:v>
                </c:pt>
                <c:pt idx="32">
                  <c:v>1354.3251944197104</c:v>
                </c:pt>
                <c:pt idx="33">
                  <c:v>1384.6121624035859</c:v>
                </c:pt>
                <c:pt idx="34">
                  <c:v>1416.4435823410859</c:v>
                </c:pt>
                <c:pt idx="35">
                  <c:v>1349.5495198410863</c:v>
                </c:pt>
                <c:pt idx="36">
                  <c:v>1383.3904573410864</c:v>
                </c:pt>
                <c:pt idx="37">
                  <c:v>1409.3880173175394</c:v>
                </c:pt>
                <c:pt idx="38">
                  <c:v>1441.7047393800394</c:v>
                </c:pt>
                <c:pt idx="39">
                  <c:v>1464.0185085292662</c:v>
                </c:pt>
                <c:pt idx="40">
                  <c:v>1492.4040846230801</c:v>
                </c:pt>
                <c:pt idx="41">
                  <c:v>1517.307820797779</c:v>
                </c:pt>
                <c:pt idx="42">
                  <c:v>1544.4833266551782</c:v>
                </c:pt>
                <c:pt idx="43">
                  <c:v>1574.7724132034207</c:v>
                </c:pt>
                <c:pt idx="44">
                  <c:v>1603.1579892972345</c:v>
                </c:pt>
                <c:pt idx="45">
                  <c:v>1631.5240244278734</c:v>
                </c:pt>
                <c:pt idx="46">
                  <c:v>1662.4677473656734</c:v>
                </c:pt>
                <c:pt idx="47">
                  <c:v>1690.8533234594879</c:v>
                </c:pt>
                <c:pt idx="48">
                  <c:v>1724.6712922094875</c:v>
                </c:pt>
                <c:pt idx="49">
                  <c:v>1753.5649333458496</c:v>
                </c:pt>
                <c:pt idx="50">
                  <c:v>1683.0436069919588</c:v>
                </c:pt>
                <c:pt idx="51">
                  <c:v>1716.0882822419587</c:v>
                </c:pt>
                <c:pt idx="52">
                  <c:v>1738.3854655056373</c:v>
                </c:pt>
                <c:pt idx="53">
                  <c:v>1762.2204470899326</c:v>
                </c:pt>
                <c:pt idx="54">
                  <c:v>1783.560781228093</c:v>
                </c:pt>
                <c:pt idx="55">
                  <c:v>1803.9980507251739</c:v>
                </c:pt>
                <c:pt idx="56">
                  <c:v>1823.541969894563</c:v>
                </c:pt>
                <c:pt idx="57">
                  <c:v>1844.4260649983232</c:v>
                </c:pt>
                <c:pt idx="58">
                  <c:v>1866.7232482620018</c:v>
                </c:pt>
                <c:pt idx="59">
                  <c:v>1880.425977767984</c:v>
                </c:pt>
                <c:pt idx="60">
                  <c:v>1887.6446622677001</c:v>
                </c:pt>
                <c:pt idx="61">
                  <c:v>1895.20936152332</c:v>
                </c:pt>
                <c:pt idx="62">
                  <c:v>1902.4280460230361</c:v>
                </c:pt>
                <c:pt idx="63">
                  <c:v>1910.7272296680371</c:v>
                </c:pt>
                <c:pt idx="64">
                  <c:v>1919.8393031338176</c:v>
                </c:pt>
                <c:pt idx="65">
                  <c:v>1927.5855564048663</c:v>
                </c:pt>
                <c:pt idx="66">
                  <c:v>1934.4752732818667</c:v>
                </c:pt>
                <c:pt idx="67">
                  <c:v>1945.9207468528591</c:v>
                </c:pt>
                <c:pt idx="68">
                  <c:v>1959.3151514627136</c:v>
                </c:pt>
                <c:pt idx="69">
                  <c:v>1974.9858283388874</c:v>
                </c:pt>
                <c:pt idx="70">
                  <c:v>1989.9636092547746</c:v>
                </c:pt>
                <c:pt idx="71">
                  <c:v>2003.3580138646291</c:v>
                </c:pt>
                <c:pt idx="72">
                  <c:v>2008.9127745229689</c:v>
                </c:pt>
                <c:pt idx="73">
                  <c:v>2015.9666127953328</c:v>
                </c:pt>
                <c:pt idx="74">
                  <c:v>2024.4601224150106</c:v>
                </c:pt>
                <c:pt idx="75">
                  <c:v>2035.1451051579363</c:v>
                </c:pt>
                <c:pt idx="76">
                  <c:v>2045.5898154923843</c:v>
                </c:pt>
                <c:pt idx="77">
                  <c:v>2058.993855255243</c:v>
                </c:pt>
                <c:pt idx="78">
                  <c:v>2071.8003806397123</c:v>
                </c:pt>
                <c:pt idx="79">
                  <c:v>2088.1827976334539</c:v>
                </c:pt>
                <c:pt idx="80">
                  <c:v>2105.3077313100507</c:v>
                </c:pt>
                <c:pt idx="81">
                  <c:v>2135.6067835850781</c:v>
                </c:pt>
                <c:pt idx="82">
                  <c:v>2161.0557914800893</c:v>
                </c:pt>
                <c:pt idx="83">
                  <c:v>2183.3683088643688</c:v>
                </c:pt>
                <c:pt idx="84">
                  <c:v>2205.6884933089491</c:v>
                </c:pt>
                <c:pt idx="85">
                  <c:v>2219.0925330718078</c:v>
                </c:pt>
                <c:pt idx="86">
                  <c:v>2234.4130427594428</c:v>
                </c:pt>
                <c:pt idx="87">
                  <c:v>2245.3474590716319</c:v>
                </c:pt>
                <c:pt idx="88">
                  <c:v>2268.1541106687559</c:v>
                </c:pt>
                <c:pt idx="89">
                  <c:v>2286.4534458846897</c:v>
                </c:pt>
                <c:pt idx="90">
                  <c:v>2316.7321514675314</c:v>
                </c:pt>
                <c:pt idx="91">
                  <c:v>2333.1145684612729</c:v>
                </c:pt>
                <c:pt idx="92">
                  <c:v>2350.2334856674302</c:v>
                </c:pt>
                <c:pt idx="93">
                  <c:v>2367.741631675508</c:v>
                </c:pt>
                <c:pt idx="94">
                  <c:v>2378.6800646313245</c:v>
                </c:pt>
                <c:pt idx="95">
                  <c:v>2390.1255382023169</c:v>
                </c:pt>
                <c:pt idx="96">
                  <c:v>2399.030323595875</c:v>
                </c:pt>
                <c:pt idx="97">
                  <c:v>2411.5566499437286</c:v>
                </c:pt>
                <c:pt idx="98">
                  <c:v>2426.2042060864715</c:v>
                </c:pt>
                <c:pt idx="99">
                  <c:v>2437.6496796574638</c:v>
                </c:pt>
                <c:pt idx="100">
                  <c:v>2451.9841660867755</c:v>
                </c:pt>
                <c:pt idx="101">
                  <c:v>2471.9630381176344</c:v>
                </c:pt>
                <c:pt idx="102">
                  <c:v>2490.2559809392001</c:v>
                </c:pt>
                <c:pt idx="103">
                  <c:v>2513.575313307364</c:v>
                </c:pt>
                <c:pt idx="104">
                  <c:v>2548.1282820573642</c:v>
                </c:pt>
                <c:pt idx="105">
                  <c:v>2578.8647882143787</c:v>
                </c:pt>
                <c:pt idx="106">
                  <c:v>2508.4130516171008</c:v>
                </c:pt>
                <c:pt idx="107">
                  <c:v>2544.4130516171008</c:v>
                </c:pt>
                <c:pt idx="108">
                  <c:v>2577.4087554708503</c:v>
                </c:pt>
                <c:pt idx="109">
                  <c:v>2510.057922724488</c:v>
                </c:pt>
                <c:pt idx="110">
                  <c:v>2540.2998903199195</c:v>
                </c:pt>
                <c:pt idx="111">
                  <c:v>2574.2900223461693</c:v>
                </c:pt>
                <c:pt idx="112">
                  <c:v>2509.633805158669</c:v>
                </c:pt>
                <c:pt idx="113">
                  <c:v>2542.5700378841029</c:v>
                </c:pt>
                <c:pt idx="114">
                  <c:v>2578.611611321603</c:v>
                </c:pt>
                <c:pt idx="115">
                  <c:v>2514.518128509103</c:v>
                </c:pt>
                <c:pt idx="116">
                  <c:v>2546.6886695313497</c:v>
                </c:pt>
                <c:pt idx="117">
                  <c:v>2482.0407357938493</c:v>
                </c:pt>
                <c:pt idx="118">
                  <c:v>2517.0521023172491</c:v>
                </c:pt>
                <c:pt idx="119">
                  <c:v>2544.0155253849789</c:v>
                </c:pt>
                <c:pt idx="120">
                  <c:v>2476.8041989158201</c:v>
                </c:pt>
                <c:pt idx="121">
                  <c:v>2510.2209748344267</c:v>
                </c:pt>
                <c:pt idx="122">
                  <c:v>2537.6997644978969</c:v>
                </c:pt>
                <c:pt idx="123">
                  <c:v>2476.6167957478965</c:v>
                </c:pt>
                <c:pt idx="124">
                  <c:v>2517.1285144978965</c:v>
                </c:pt>
                <c:pt idx="125">
                  <c:v>2449.0521070366949</c:v>
                </c:pt>
                <c:pt idx="126">
                  <c:v>2486.8794347285702</c:v>
                </c:pt>
                <c:pt idx="127">
                  <c:v>2527.3238878535703</c:v>
                </c:pt>
                <c:pt idx="128">
                  <c:v>2559.8480289054314</c:v>
                </c:pt>
                <c:pt idx="129">
                  <c:v>2597.2639659859437</c:v>
                </c:pt>
                <c:pt idx="130">
                  <c:v>2638.5022472359437</c:v>
                </c:pt>
                <c:pt idx="131">
                  <c:v>2674.7292459934142</c:v>
                </c:pt>
                <c:pt idx="132">
                  <c:v>2713.6306355246634</c:v>
                </c:pt>
                <c:pt idx="133">
                  <c:v>2651.0465726051752</c:v>
                </c:pt>
                <c:pt idx="134">
                  <c:v>2587.9379531482955</c:v>
                </c:pt>
                <c:pt idx="135">
                  <c:v>2623.9070181346469</c:v>
                </c:pt>
                <c:pt idx="136">
                  <c:v>2660.4443662337399</c:v>
                </c:pt>
                <c:pt idx="137">
                  <c:v>2699.2267773312906</c:v>
                </c:pt>
                <c:pt idx="138">
                  <c:v>2735.7940350678964</c:v>
                </c:pt>
                <c:pt idx="139">
                  <c:v>2673.0720027625393</c:v>
                </c:pt>
                <c:pt idx="140">
                  <c:v>2711.2713849461534</c:v>
                </c:pt>
                <c:pt idx="141">
                  <c:v>2752.0478054149035</c:v>
                </c:pt>
                <c:pt idx="142">
                  <c:v>2784.1872107670806</c:v>
                </c:pt>
                <c:pt idx="143">
                  <c:v>2724.4141368752062</c:v>
                </c:pt>
                <c:pt idx="144">
                  <c:v>2761.6493765162595</c:v>
                </c:pt>
                <c:pt idx="145">
                  <c:v>2803.3853716412596</c:v>
                </c:pt>
                <c:pt idx="146">
                  <c:v>2743.5342567558473</c:v>
                </c:pt>
                <c:pt idx="147">
                  <c:v>2688.5225380058473</c:v>
                </c:pt>
                <c:pt idx="148">
                  <c:v>2731.6482619433473</c:v>
                </c:pt>
                <c:pt idx="149">
                  <c:v>2774.5313348183472</c:v>
                </c:pt>
                <c:pt idx="150">
                  <c:v>2809.0812648816109</c:v>
                </c:pt>
                <c:pt idx="151">
                  <c:v>2847.5627394190246</c:v>
                </c:pt>
                <c:pt idx="152">
                  <c:v>2886.9160697165862</c:v>
                </c:pt>
                <c:pt idx="153">
                  <c:v>2911.8248371965174</c:v>
                </c:pt>
                <c:pt idx="154">
                  <c:v>2947.1319575921898</c:v>
                </c:pt>
                <c:pt idx="155">
                  <c:v>2789.4342120603142</c:v>
                </c:pt>
                <c:pt idx="156">
                  <c:v>2630.9658841375694</c:v>
                </c:pt>
                <c:pt idx="157">
                  <c:v>2676.6835626063194</c:v>
                </c:pt>
                <c:pt idx="158">
                  <c:v>2711.1847734670509</c:v>
                </c:pt>
                <c:pt idx="159">
                  <c:v>2758.8988359670511</c:v>
                </c:pt>
                <c:pt idx="160">
                  <c:v>2792.6700855172257</c:v>
                </c:pt>
                <c:pt idx="161">
                  <c:v>2814.0217949488833</c:v>
                </c:pt>
                <c:pt idx="162">
                  <c:v>2840.5878991609816</c:v>
                </c:pt>
                <c:pt idx="163">
                  <c:v>2877.4178604486528</c:v>
                </c:pt>
                <c:pt idx="164">
                  <c:v>2909.0572784533338</c:v>
                </c:pt>
                <c:pt idx="165">
                  <c:v>2950.9641186201716</c:v>
                </c:pt>
                <c:pt idx="166">
                  <c:v>2973.7776924820528</c:v>
                </c:pt>
                <c:pt idx="167">
                  <c:v>3004.059352342802</c:v>
                </c:pt>
                <c:pt idx="168">
                  <c:v>3044.2281292310959</c:v>
                </c:pt>
                <c:pt idx="169">
                  <c:v>3072.0037184250164</c:v>
                </c:pt>
                <c:pt idx="170">
                  <c:v>3012.1334133869605</c:v>
                </c:pt>
                <c:pt idx="171">
                  <c:v>2958.8106665119612</c:v>
                </c:pt>
                <c:pt idx="172">
                  <c:v>3006.1827840432111</c:v>
                </c:pt>
                <c:pt idx="173">
                  <c:v>3041.0097038782092</c:v>
                </c:pt>
                <c:pt idx="174">
                  <c:v>3085.1885221326552</c:v>
                </c:pt>
                <c:pt idx="175">
                  <c:v>3120.7754295742752</c:v>
                </c:pt>
                <c:pt idx="176">
                  <c:v>3155.5690999514836</c:v>
                </c:pt>
                <c:pt idx="177">
                  <c:v>3193.5255588796726</c:v>
                </c:pt>
                <c:pt idx="178">
                  <c:v>3216.5417170720093</c:v>
                </c:pt>
                <c:pt idx="179">
                  <c:v>3233.0728202254181</c:v>
                </c:pt>
                <c:pt idx="180">
                  <c:v>3246.8897354779078</c:v>
                </c:pt>
                <c:pt idx="181">
                  <c:v>3259.523284051696</c:v>
                </c:pt>
                <c:pt idx="182">
                  <c:v>3291.4349609323581</c:v>
                </c:pt>
                <c:pt idx="183">
                  <c:v>3320.0560607875173</c:v>
                </c:pt>
                <c:pt idx="184">
                  <c:v>3354.8663558936205</c:v>
                </c:pt>
                <c:pt idx="185">
                  <c:v>3389.6849633641709</c:v>
                </c:pt>
                <c:pt idx="186">
                  <c:v>3411.2182070135523</c:v>
                </c:pt>
                <c:pt idx="187">
                  <c:v>3337.4441112455133</c:v>
                </c:pt>
                <c:pt idx="188">
                  <c:v>3382.2457874240044</c:v>
                </c:pt>
                <c:pt idx="189">
                  <c:v>3428.030053756142</c:v>
                </c:pt>
                <c:pt idx="190">
                  <c:v>3373.8460985537913</c:v>
                </c:pt>
                <c:pt idx="191">
                  <c:v>3420.7849824662171</c:v>
                </c:pt>
                <c:pt idx="192">
                  <c:v>3368.6754909037172</c:v>
                </c:pt>
                <c:pt idx="193">
                  <c:v>3418.1983792162173</c:v>
                </c:pt>
                <c:pt idx="194">
                  <c:v>3460.5362030169276</c:v>
                </c:pt>
                <c:pt idx="195">
                  <c:v>3306.6874046975154</c:v>
                </c:pt>
                <c:pt idx="196">
                  <c:v>3254.7175611156399</c:v>
                </c:pt>
                <c:pt idx="197">
                  <c:v>3209.4909986156399</c:v>
                </c:pt>
                <c:pt idx="198">
                  <c:v>3162.8873001781394</c:v>
                </c:pt>
                <c:pt idx="199">
                  <c:v>3219.1490189281394</c:v>
                </c:pt>
                <c:pt idx="200">
                  <c:v>3254.134266942116</c:v>
                </c:pt>
                <c:pt idx="201">
                  <c:v>3280.4956667851629</c:v>
                </c:pt>
                <c:pt idx="202">
                  <c:v>3321.2036277422508</c:v>
                </c:pt>
                <c:pt idx="203">
                  <c:v>3375.1063902422507</c:v>
                </c:pt>
                <c:pt idx="204">
                  <c:v>3418.5518813469698</c:v>
                </c:pt>
                <c:pt idx="205">
                  <c:v>3272.6347188469699</c:v>
                </c:pt>
                <c:pt idx="206">
                  <c:v>3323.415831096293</c:v>
                </c:pt>
                <c:pt idx="207">
                  <c:v>3364.329437387898</c:v>
                </c:pt>
                <c:pt idx="208">
                  <c:v>3316.7342173684738</c:v>
                </c:pt>
                <c:pt idx="209">
                  <c:v>3171.9042576809734</c:v>
                </c:pt>
                <c:pt idx="210">
                  <c:v>3229.6336139309733</c:v>
                </c:pt>
                <c:pt idx="211">
                  <c:v>3280.1686723859816</c:v>
                </c:pt>
                <c:pt idx="212">
                  <c:v>3316.7218833006218</c:v>
                </c:pt>
                <c:pt idx="213">
                  <c:v>3374.2036364256219</c:v>
                </c:pt>
                <c:pt idx="214">
                  <c:v>3416.7118595704078</c:v>
                </c:pt>
                <c:pt idx="215">
                  <c:v>3446.7809224354214</c:v>
                </c:pt>
                <c:pt idx="216">
                  <c:v>3467.4909214405552</c:v>
                </c:pt>
                <c:pt idx="217">
                  <c:v>3482.3526109652298</c:v>
                </c:pt>
                <c:pt idx="218">
                  <c:v>3489.84134518363</c:v>
                </c:pt>
                <c:pt idx="219">
                  <c:v>3507.9935094285629</c:v>
                </c:pt>
                <c:pt idx="220">
                  <c:v>3526.137958504416</c:v>
                </c:pt>
                <c:pt idx="221">
                  <c:v>3380.5977459214664</c:v>
                </c:pt>
                <c:pt idx="222">
                  <c:v>3435.8625877981667</c:v>
                </c:pt>
                <c:pt idx="223">
                  <c:v>3293.856204110667</c:v>
                </c:pt>
                <c:pt idx="224">
                  <c:v>3352.9527797981664</c:v>
                </c:pt>
                <c:pt idx="225">
                  <c:v>3313.5408266731665</c:v>
                </c:pt>
                <c:pt idx="226">
                  <c:v>2972.5429890381656</c:v>
                </c:pt>
                <c:pt idx="227">
                  <c:v>3035.1249163506654</c:v>
                </c:pt>
                <c:pt idx="228">
                  <c:v>3095.1035639450529</c:v>
                </c:pt>
                <c:pt idx="229">
                  <c:v>2946.6782298597136</c:v>
                </c:pt>
                <c:pt idx="230">
                  <c:v>3013.5941673597135</c:v>
                </c:pt>
                <c:pt idx="231">
                  <c:v>3078.9542017347135</c:v>
                </c:pt>
                <c:pt idx="232">
                  <c:v>2936.4582057301668</c:v>
                </c:pt>
                <c:pt idx="233">
                  <c:v>2906.2316432301668</c:v>
                </c:pt>
                <c:pt idx="234">
                  <c:v>2975.2607057301666</c:v>
                </c:pt>
                <c:pt idx="235">
                  <c:v>3024.1853956680047</c:v>
                </c:pt>
                <c:pt idx="236">
                  <c:v>3045.6010764335933</c:v>
                </c:pt>
                <c:pt idx="237">
                  <c:v>3085.9068564104605</c:v>
                </c:pt>
                <c:pt idx="238">
                  <c:v>3110.3444851129143</c:v>
                </c:pt>
                <c:pt idx="239">
                  <c:v>3156.230552921103</c:v>
                </c:pt>
                <c:pt idx="240">
                  <c:v>3197.4166370725343</c:v>
                </c:pt>
                <c:pt idx="241">
                  <c:v>3267.9400745725343</c:v>
                </c:pt>
                <c:pt idx="242">
                  <c:v>3129.9533913854684</c:v>
                </c:pt>
                <c:pt idx="243">
                  <c:v>3196.0570679823436</c:v>
                </c:pt>
                <c:pt idx="244">
                  <c:v>3266.5101929823436</c:v>
                </c:pt>
                <c:pt idx="245">
                  <c:v>3305.9223208614371</c:v>
                </c:pt>
                <c:pt idx="246">
                  <c:v>3342.8598324875697</c:v>
                </c:pt>
                <c:pt idx="247">
                  <c:v>3366.7517152997398</c:v>
                </c:pt>
                <c:pt idx="248">
                  <c:v>3395.8381845145054</c:v>
                </c:pt>
                <c:pt idx="249">
                  <c:v>3425.5745099888791</c:v>
                </c:pt>
                <c:pt idx="250">
                  <c:v>3493.1197544888792</c:v>
                </c:pt>
                <c:pt idx="251">
                  <c:v>3346.4200124790314</c:v>
                </c:pt>
                <c:pt idx="252">
                  <c:v>3418.3890749790312</c:v>
                </c:pt>
                <c:pt idx="253">
                  <c:v>3454.5080058340245</c:v>
                </c:pt>
                <c:pt idx="254">
                  <c:v>3483.5778212024898</c:v>
                </c:pt>
                <c:pt idx="255">
                  <c:v>3506.9357162543147</c:v>
                </c:pt>
                <c:pt idx="256">
                  <c:v>3560.2282023119465</c:v>
                </c:pt>
                <c:pt idx="257">
                  <c:v>3577.004691252364</c:v>
                </c:pt>
                <c:pt idx="258">
                  <c:v>3618.1193892979177</c:v>
                </c:pt>
                <c:pt idx="259">
                  <c:v>3655.8337046876209</c:v>
                </c:pt>
                <c:pt idx="260">
                  <c:v>3419.0943983031084</c:v>
                </c:pt>
                <c:pt idx="261">
                  <c:v>3488.6461464981085</c:v>
                </c:pt>
                <c:pt idx="262">
                  <c:v>3364.3961464981076</c:v>
                </c:pt>
                <c:pt idx="263">
                  <c:v>3336.816471435608</c:v>
                </c:pt>
                <c:pt idx="264">
                  <c:v>3313.3333464356074</c:v>
                </c:pt>
                <c:pt idx="265">
                  <c:v>3290.4474089356081</c:v>
                </c:pt>
                <c:pt idx="266">
                  <c:v>3068.4113151856072</c:v>
                </c:pt>
                <c:pt idx="267">
                  <c:v>3148.4194401856071</c:v>
                </c:pt>
                <c:pt idx="268">
                  <c:v>2925.0530699356077</c:v>
                </c:pt>
                <c:pt idx="269">
                  <c:v>3002.1927374468578</c:v>
                </c:pt>
                <c:pt idx="270">
                  <c:v>3061.8006817406413</c:v>
                </c:pt>
                <c:pt idx="271">
                  <c:v>3135.6482991104308</c:v>
                </c:pt>
                <c:pt idx="272">
                  <c:v>3191.5151167406179</c:v>
                </c:pt>
                <c:pt idx="273">
                  <c:v>3268.654784251868</c:v>
                </c:pt>
                <c:pt idx="274">
                  <c:v>3327.0223202019861</c:v>
                </c:pt>
                <c:pt idx="275">
                  <c:v>3385.3399819654196</c:v>
                </c:pt>
                <c:pt idx="276">
                  <c:v>3446.2143414673956</c:v>
                </c:pt>
                <c:pt idx="277">
                  <c:v>3485.7847481393442</c:v>
                </c:pt>
                <c:pt idx="278">
                  <c:v>3555.0695601582765</c:v>
                </c:pt>
                <c:pt idx="279">
                  <c:v>3606.3643873877827</c:v>
                </c:pt>
                <c:pt idx="280">
                  <c:v>3554.4322324514305</c:v>
                </c:pt>
                <c:pt idx="281">
                  <c:v>3533.9335565764304</c:v>
                </c:pt>
                <c:pt idx="282">
                  <c:v>3517.5937128264304</c:v>
                </c:pt>
                <c:pt idx="283">
                  <c:v>3297.4140128026811</c:v>
                </c:pt>
                <c:pt idx="284">
                  <c:v>3378.682719030181</c:v>
                </c:pt>
                <c:pt idx="285">
                  <c:v>3415.3086674206911</c:v>
                </c:pt>
                <c:pt idx="286">
                  <c:v>3439.0054011608831</c:v>
                </c:pt>
                <c:pt idx="287">
                  <c:v>3453.5574577102052</c:v>
                </c:pt>
                <c:pt idx="288">
                  <c:v>3461.7878465487938</c:v>
                </c:pt>
                <c:pt idx="289">
                  <c:v>3474.7983955163563</c:v>
                </c:pt>
                <c:pt idx="290">
                  <c:v>3479.5449773942605</c:v>
                </c:pt>
                <c:pt idx="291">
                  <c:v>3480.7657911207134</c:v>
                </c:pt>
                <c:pt idx="292">
                  <c:v>3484.0906240686745</c:v>
                </c:pt>
                <c:pt idx="293">
                  <c:v>3487.6873591064741</c:v>
                </c:pt>
                <c:pt idx="294">
                  <c:v>3493.3225033540025</c:v>
                </c:pt>
                <c:pt idx="295">
                  <c:v>3495.9375202348001</c:v>
                </c:pt>
                <c:pt idx="296">
                  <c:v>3497.4758587743913</c:v>
                </c:pt>
                <c:pt idx="297">
                  <c:v>3505.5162737807759</c:v>
                </c:pt>
                <c:pt idx="298">
                  <c:v>3514.9726155380722</c:v>
                </c:pt>
                <c:pt idx="299">
                  <c:v>3531.9904991690169</c:v>
                </c:pt>
                <c:pt idx="300">
                  <c:v>3568.62668474068</c:v>
                </c:pt>
                <c:pt idx="301">
                  <c:v>3599.4308959401928</c:v>
                </c:pt>
                <c:pt idx="302">
                  <c:v>3557.0757307196473</c:v>
                </c:pt>
                <c:pt idx="303">
                  <c:v>3638.9929770596473</c:v>
                </c:pt>
                <c:pt idx="304">
                  <c:v>3705.1522506762158</c:v>
                </c:pt>
                <c:pt idx="305">
                  <c:v>3758.4947046114353</c:v>
                </c:pt>
                <c:pt idx="306">
                  <c:v>3526.0915694569267</c:v>
                </c:pt>
                <c:pt idx="307">
                  <c:v>3611.9459395819267</c:v>
                </c:pt>
                <c:pt idx="308">
                  <c:v>3198.241493456926</c:v>
                </c:pt>
                <c:pt idx="309">
                  <c:v>3289.509818456926</c:v>
                </c:pt>
                <c:pt idx="310">
                  <c:v>3341.7413461197675</c:v>
                </c:pt>
                <c:pt idx="311">
                  <c:v>3380.338566113147</c:v>
                </c:pt>
                <c:pt idx="312">
                  <c:v>3469.700347050647</c:v>
                </c:pt>
                <c:pt idx="313">
                  <c:v>3518.6908461050839</c:v>
                </c:pt>
                <c:pt idx="314">
                  <c:v>3564.5911139422597</c:v>
                </c:pt>
                <c:pt idx="315">
                  <c:v>3615.7108282406789</c:v>
                </c:pt>
                <c:pt idx="316">
                  <c:v>3660.6549778482699</c:v>
                </c:pt>
                <c:pt idx="317">
                  <c:v>3648.1388601538929</c:v>
                </c:pt>
                <c:pt idx="318">
                  <c:v>3638.7138964038932</c:v>
                </c:pt>
                <c:pt idx="319">
                  <c:v>3731.377802653893</c:v>
                </c:pt>
                <c:pt idx="320">
                  <c:v>3807.8358208644709</c:v>
                </c:pt>
                <c:pt idx="321">
                  <c:v>3394.7732000352953</c:v>
                </c:pt>
                <c:pt idx="322">
                  <c:v>3493.1563250352951</c:v>
                </c:pt>
                <c:pt idx="323">
                  <c:v>3450.746560660762</c:v>
                </c:pt>
                <c:pt idx="324">
                  <c:v>3549.818748160762</c:v>
                </c:pt>
                <c:pt idx="325">
                  <c:v>3615.7878198380367</c:v>
                </c:pt>
                <c:pt idx="326">
                  <c:v>3702.9355300792672</c:v>
                </c:pt>
                <c:pt idx="327">
                  <c:v>3774.8084529352782</c:v>
                </c:pt>
                <c:pt idx="328">
                  <c:v>3840.8244657980667</c:v>
                </c:pt>
                <c:pt idx="329">
                  <c:v>3881.038613748186</c:v>
                </c:pt>
                <c:pt idx="330">
                  <c:v>3946.9920383636227</c:v>
                </c:pt>
                <c:pt idx="331">
                  <c:v>3985.4659754306181</c:v>
                </c:pt>
                <c:pt idx="332">
                  <c:v>4063.7639241480906</c:v>
                </c:pt>
                <c:pt idx="333">
                  <c:v>3814.7617091857792</c:v>
                </c:pt>
                <c:pt idx="334">
                  <c:v>3712.4177446232788</c:v>
                </c:pt>
                <c:pt idx="335">
                  <c:v>3708.8622894832806</c:v>
                </c:pt>
                <c:pt idx="336">
                  <c:v>3812.3444769832804</c:v>
                </c:pt>
                <c:pt idx="337">
                  <c:v>3853.4495816326048</c:v>
                </c:pt>
                <c:pt idx="338">
                  <c:v>3879.4783570585637</c:v>
                </c:pt>
                <c:pt idx="339">
                  <c:v>3897.3832942689137</c:v>
                </c:pt>
                <c:pt idx="340">
                  <c:v>3925.1723442598609</c:v>
                </c:pt>
                <c:pt idx="341">
                  <c:v>3956.1726875853592</c:v>
                </c:pt>
                <c:pt idx="342">
                  <c:v>3993.0647799961498</c:v>
                </c:pt>
                <c:pt idx="343">
                  <c:v>4035.9659156899779</c:v>
                </c:pt>
                <c:pt idx="344">
                  <c:v>4077.9645333035905</c:v>
                </c:pt>
                <c:pt idx="345">
                  <c:v>4108.2935624854972</c:v>
                </c:pt>
                <c:pt idx="346">
                  <c:v>4120.2501736846634</c:v>
                </c:pt>
                <c:pt idx="347">
                  <c:v>4133.6364801771697</c:v>
                </c:pt>
                <c:pt idx="348">
                  <c:v>4164.6294138542844</c:v>
                </c:pt>
                <c:pt idx="349">
                  <c:v>4172.0056964939249</c:v>
                </c:pt>
                <c:pt idx="350">
                  <c:v>4189.1332486664705</c:v>
                </c:pt>
                <c:pt idx="351">
                  <c:v>4239.0466659349777</c:v>
                </c:pt>
                <c:pt idx="352">
                  <c:v>4295.8543066504271</c:v>
                </c:pt>
                <c:pt idx="353">
                  <c:v>4270.9673552400272</c:v>
                </c:pt>
                <c:pt idx="354">
                  <c:v>4370.8072502400273</c:v>
                </c:pt>
                <c:pt idx="355">
                  <c:v>4354.9973305562853</c:v>
                </c:pt>
                <c:pt idx="356">
                  <c:v>4459.9724868062849</c:v>
                </c:pt>
                <c:pt idx="357">
                  <c:v>4537.8108553846478</c:v>
                </c:pt>
                <c:pt idx="358">
                  <c:v>4426.2848932413544</c:v>
                </c:pt>
                <c:pt idx="359">
                  <c:v>4428.9373346476059</c:v>
                </c:pt>
                <c:pt idx="360">
                  <c:v>4536.1404596476059</c:v>
                </c:pt>
                <c:pt idx="361">
                  <c:v>4626.5295118954582</c:v>
                </c:pt>
                <c:pt idx="362">
                  <c:v>4736.0060743954582</c:v>
                </c:pt>
                <c:pt idx="363">
                  <c:v>4812.0955713474959</c:v>
                </c:pt>
                <c:pt idx="364">
                  <c:v>4833.2929457870832</c:v>
                </c:pt>
                <c:pt idx="365">
                  <c:v>4890.879936787288</c:v>
                </c:pt>
                <c:pt idx="366">
                  <c:v>4923.0139563155408</c:v>
                </c:pt>
                <c:pt idx="367">
                  <c:v>4942.4237107105855</c:v>
                </c:pt>
                <c:pt idx="368">
                  <c:v>4956.9496553020763</c:v>
                </c:pt>
                <c:pt idx="369">
                  <c:v>5003.3742574327598</c:v>
                </c:pt>
                <c:pt idx="370">
                  <c:v>5043.2875411375253</c:v>
                </c:pt>
                <c:pt idx="371">
                  <c:v>4452.7406661375244</c:v>
                </c:pt>
                <c:pt idx="372">
                  <c:v>4560.389513512524</c:v>
                </c:pt>
                <c:pt idx="373">
                  <c:v>4629.0879895894386</c:v>
                </c:pt>
                <c:pt idx="374">
                  <c:v>4708.901425813925</c:v>
                </c:pt>
                <c:pt idx="375">
                  <c:v>4717.7465594508958</c:v>
                </c:pt>
                <c:pt idx="376">
                  <c:v>4745.4266926947885</c:v>
                </c:pt>
                <c:pt idx="377">
                  <c:v>4778.3916301928248</c:v>
                </c:pt>
                <c:pt idx="378">
                  <c:v>4804.8925319204272</c:v>
                </c:pt>
                <c:pt idx="379">
                  <c:v>4828.6518377315133</c:v>
                </c:pt>
                <c:pt idx="380">
                  <c:v>4847.2953101339199</c:v>
                </c:pt>
                <c:pt idx="381">
                  <c:v>4859.2058499041132</c:v>
                </c:pt>
                <c:pt idx="382">
                  <c:v>4907.8763642265803</c:v>
                </c:pt>
                <c:pt idx="383">
                  <c:v>4948.8160240352054</c:v>
                </c:pt>
                <c:pt idx="384">
                  <c:v>4989.7556838438304</c:v>
                </c:pt>
                <c:pt idx="385">
                  <c:v>5019.3303500581023</c:v>
                </c:pt>
                <c:pt idx="386">
                  <c:v>5053.0278053953816</c:v>
                </c:pt>
                <c:pt idx="387">
                  <c:v>5103.8230814763983</c:v>
                </c:pt>
                <c:pt idx="388">
                  <c:v>5181.9274955704932</c:v>
                </c:pt>
                <c:pt idx="389">
                  <c:v>5229.5584137007454</c:v>
                </c:pt>
                <c:pt idx="390">
                  <c:v>5251.3012419770257</c:v>
                </c:pt>
                <c:pt idx="391">
                  <c:v>5290.5302446690894</c:v>
                </c:pt>
                <c:pt idx="392">
                  <c:v>5336.1567923423672</c:v>
                </c:pt>
                <c:pt idx="393">
                  <c:v>5399.1709927205102</c:v>
                </c:pt>
                <c:pt idx="394">
                  <c:v>5477.275406814605</c:v>
                </c:pt>
                <c:pt idx="395">
                  <c:v>5569.9781091023679</c:v>
                </c:pt>
                <c:pt idx="396">
                  <c:v>5634.3479541479173</c:v>
                </c:pt>
                <c:pt idx="397">
                  <c:v>5671.8954215506628</c:v>
                </c:pt>
                <c:pt idx="398">
                  <c:v>5705.5928768879421</c:v>
                </c:pt>
                <c:pt idx="399">
                  <c:v>5732.6680821337377</c:v>
                </c:pt>
                <c:pt idx="400">
                  <c:v>5751.3029657529723</c:v>
                </c:pt>
                <c:pt idx="401">
                  <c:v>5762.4311873304187</c:v>
                </c:pt>
                <c:pt idx="402">
                  <c:v>5778.0379496567775</c:v>
                </c:pt>
                <c:pt idx="403">
                  <c:v>5792.3075088093829</c:v>
                </c:pt>
                <c:pt idx="404">
                  <c:v>5816.0614515338584</c:v>
                </c:pt>
                <c:pt idx="405">
                  <c:v>5825.7619737203886</c:v>
                </c:pt>
                <c:pt idx="406">
                  <c:v>5835.4636910718527</c:v>
                </c:pt>
                <c:pt idx="407">
                  <c:v>5842.9726531306305</c:v>
                </c:pt>
                <c:pt idx="408">
                  <c:v>5847.9668720498566</c:v>
                </c:pt>
                <c:pt idx="409">
                  <c:v>5854.4855362993494</c:v>
                </c:pt>
                <c:pt idx="410">
                  <c:v>5858.4794884485245</c:v>
                </c:pt>
                <c:pt idx="411">
                  <c:v>5862.4723086597014</c:v>
                </c:pt>
                <c:pt idx="412">
                  <c:v>5866.6701176092638</c:v>
                </c:pt>
                <c:pt idx="413">
                  <c:v>5869.6670852617699</c:v>
                </c:pt>
                <c:pt idx="414">
                  <c:v>5874.4247058995634</c:v>
                </c:pt>
                <c:pt idx="415">
                  <c:v>5880.9459134185627</c:v>
                </c:pt>
                <c:pt idx="416">
                  <c:v>5889.5905017072755</c:v>
                </c:pt>
                <c:pt idx="417">
                  <c:v>5896.9316586803961</c:v>
                </c:pt>
                <c:pt idx="418">
                  <c:v>5901.5725843561468</c:v>
                </c:pt>
                <c:pt idx="419">
                  <c:v>5905.2681642107982</c:v>
                </c:pt>
                <c:pt idx="420">
                  <c:v>5906.5767102401924</c:v>
                </c:pt>
                <c:pt idx="421">
                  <c:v>5907.5591246393169</c:v>
                </c:pt>
                <c:pt idx="422">
                  <c:v>5908.4695703874313</c:v>
                </c:pt>
                <c:pt idx="423">
                  <c:v>5908.4695703874313</c:v>
                </c:pt>
                <c:pt idx="424">
                  <c:v>5908.4695703874313</c:v>
                </c:pt>
                <c:pt idx="425">
                  <c:v>5908.4695703874313</c:v>
                </c:pt>
                <c:pt idx="426">
                  <c:v>5908.4695703874313</c:v>
                </c:pt>
                <c:pt idx="427">
                  <c:v>5908.61001251784</c:v>
                </c:pt>
                <c:pt idx="428">
                  <c:v>5909.7903673531091</c:v>
                </c:pt>
                <c:pt idx="429">
                  <c:v>5911.3794453413593</c:v>
                </c:pt>
                <c:pt idx="430">
                  <c:v>5913.5277043208062</c:v>
                </c:pt>
                <c:pt idx="431">
                  <c:v>5914.9243891088136</c:v>
                </c:pt>
                <c:pt idx="432">
                  <c:v>5918.1725027400871</c:v>
                </c:pt>
                <c:pt idx="433">
                  <c:v>5920.647958799258</c:v>
                </c:pt>
                <c:pt idx="434">
                  <c:v>5922.5584149547376</c:v>
                </c:pt>
                <c:pt idx="435">
                  <c:v>5924.5844710049541</c:v>
                </c:pt>
                <c:pt idx="436">
                  <c:v>5925.1745691607102</c:v>
                </c:pt>
                <c:pt idx="437">
                  <c:v>5925.9809063923149</c:v>
                </c:pt>
                <c:pt idx="438">
                  <c:v>5926.7225709391823</c:v>
                </c:pt>
                <c:pt idx="439">
                  <c:v>5926.882714406599</c:v>
                </c:pt>
                <c:pt idx="440">
                  <c:v>5927.5611023973161</c:v>
                </c:pt>
                <c:pt idx="441">
                  <c:v>5928.0671129449183</c:v>
                </c:pt>
                <c:pt idx="442">
                  <c:v>5928.4705568807694</c:v>
                </c:pt>
                <c:pt idx="443">
                  <c:v>5929.0890140376559</c:v>
                </c:pt>
                <c:pt idx="444">
                  <c:v>5929.2885957375875</c:v>
                </c:pt>
                <c:pt idx="445">
                  <c:v>5929.2885957375875</c:v>
                </c:pt>
                <c:pt idx="446">
                  <c:v>5929.448509807572</c:v>
                </c:pt>
                <c:pt idx="447">
                  <c:v>5929.448509807572</c:v>
                </c:pt>
                <c:pt idx="448">
                  <c:v>5929.448509807572</c:v>
                </c:pt>
                <c:pt idx="449">
                  <c:v>5929.448509807572</c:v>
                </c:pt>
                <c:pt idx="450">
                  <c:v>5929.448509807572</c:v>
                </c:pt>
                <c:pt idx="451">
                  <c:v>5929.448509807572</c:v>
                </c:pt>
                <c:pt idx="452">
                  <c:v>5929.448509807572</c:v>
                </c:pt>
                <c:pt idx="453">
                  <c:v>5929.448509807572</c:v>
                </c:pt>
                <c:pt idx="454">
                  <c:v>5929.448509807572</c:v>
                </c:pt>
                <c:pt idx="455">
                  <c:v>5929.448509807572</c:v>
                </c:pt>
                <c:pt idx="456">
                  <c:v>5929.448509807572</c:v>
                </c:pt>
                <c:pt idx="457">
                  <c:v>5929.448509807572</c:v>
                </c:pt>
                <c:pt idx="458">
                  <c:v>5929.448509807572</c:v>
                </c:pt>
                <c:pt idx="459">
                  <c:v>5929.448509807572</c:v>
                </c:pt>
                <c:pt idx="460">
                  <c:v>5929.448509807572</c:v>
                </c:pt>
                <c:pt idx="461">
                  <c:v>5929.448509807572</c:v>
                </c:pt>
                <c:pt idx="462">
                  <c:v>5929.448509807572</c:v>
                </c:pt>
                <c:pt idx="463">
                  <c:v>5929.448509807572</c:v>
                </c:pt>
                <c:pt idx="464">
                  <c:v>5929.448509807572</c:v>
                </c:pt>
                <c:pt idx="465">
                  <c:v>5929.448509807572</c:v>
                </c:pt>
                <c:pt idx="466">
                  <c:v>5929.448509807572</c:v>
                </c:pt>
                <c:pt idx="467">
                  <c:v>5929.448509807572</c:v>
                </c:pt>
                <c:pt idx="468">
                  <c:v>5929.448509807572</c:v>
                </c:pt>
                <c:pt idx="469">
                  <c:v>5929.448509807572</c:v>
                </c:pt>
                <c:pt idx="470">
                  <c:v>5929.448509807572</c:v>
                </c:pt>
                <c:pt idx="471">
                  <c:v>5929.448509807572</c:v>
                </c:pt>
                <c:pt idx="472">
                  <c:v>5929.448509807572</c:v>
                </c:pt>
                <c:pt idx="473">
                  <c:v>5929.448509807572</c:v>
                </c:pt>
                <c:pt idx="474">
                  <c:v>5929.448509807572</c:v>
                </c:pt>
                <c:pt idx="475">
                  <c:v>5929.448509807572</c:v>
                </c:pt>
                <c:pt idx="476">
                  <c:v>5929.448509807572</c:v>
                </c:pt>
                <c:pt idx="477">
                  <c:v>5929.448509807572</c:v>
                </c:pt>
                <c:pt idx="478">
                  <c:v>5929.448509807572</c:v>
                </c:pt>
                <c:pt idx="479">
                  <c:v>5929.448509807572</c:v>
                </c:pt>
                <c:pt idx="480">
                  <c:v>5929.448509807572</c:v>
                </c:pt>
                <c:pt idx="481">
                  <c:v>5929.448509807572</c:v>
                </c:pt>
                <c:pt idx="482">
                  <c:v>5929.448509807572</c:v>
                </c:pt>
                <c:pt idx="483">
                  <c:v>5929.448509807572</c:v>
                </c:pt>
                <c:pt idx="484">
                  <c:v>5929.448509807572</c:v>
                </c:pt>
                <c:pt idx="485">
                  <c:v>5929.448509807572</c:v>
                </c:pt>
                <c:pt idx="486">
                  <c:v>5929.448509807572</c:v>
                </c:pt>
                <c:pt idx="487">
                  <c:v>5929.448509807572</c:v>
                </c:pt>
                <c:pt idx="488">
                  <c:v>5929.448509807572</c:v>
                </c:pt>
                <c:pt idx="489">
                  <c:v>5929.448509807572</c:v>
                </c:pt>
                <c:pt idx="490">
                  <c:v>5929.448509807572</c:v>
                </c:pt>
                <c:pt idx="491">
                  <c:v>5929.448509807572</c:v>
                </c:pt>
                <c:pt idx="492">
                  <c:v>5929.448509807572</c:v>
                </c:pt>
                <c:pt idx="493">
                  <c:v>5929.448509807572</c:v>
                </c:pt>
                <c:pt idx="494">
                  <c:v>5929.448509807572</c:v>
                </c:pt>
                <c:pt idx="495">
                  <c:v>5929.448509807572</c:v>
                </c:pt>
                <c:pt idx="496">
                  <c:v>5929.448509807572</c:v>
                </c:pt>
                <c:pt idx="497">
                  <c:v>5929.448509807572</c:v>
                </c:pt>
                <c:pt idx="498">
                  <c:v>5929.448509807572</c:v>
                </c:pt>
                <c:pt idx="499">
                  <c:v>5929.448509807572</c:v>
                </c:pt>
                <c:pt idx="500">
                  <c:v>5929.448509807572</c:v>
                </c:pt>
                <c:pt idx="501">
                  <c:v>5929.448509807572</c:v>
                </c:pt>
                <c:pt idx="502">
                  <c:v>5929.448509807572</c:v>
                </c:pt>
                <c:pt idx="503">
                  <c:v>5929.448509807572</c:v>
                </c:pt>
                <c:pt idx="504">
                  <c:v>5929.448509807572</c:v>
                </c:pt>
                <c:pt idx="505">
                  <c:v>5929.448509807572</c:v>
                </c:pt>
                <c:pt idx="506">
                  <c:v>5929.448509807572</c:v>
                </c:pt>
                <c:pt idx="507">
                  <c:v>5929.448509807572</c:v>
                </c:pt>
                <c:pt idx="508">
                  <c:v>5929.448509807572</c:v>
                </c:pt>
                <c:pt idx="509">
                  <c:v>5929.448509807572</c:v>
                </c:pt>
                <c:pt idx="510">
                  <c:v>5929.448509807572</c:v>
                </c:pt>
                <c:pt idx="511">
                  <c:v>5929.448509807572</c:v>
                </c:pt>
                <c:pt idx="512">
                  <c:v>5929.448509807572</c:v>
                </c:pt>
                <c:pt idx="513">
                  <c:v>5929.448509807572</c:v>
                </c:pt>
                <c:pt idx="514">
                  <c:v>5929.448509807572</c:v>
                </c:pt>
                <c:pt idx="515">
                  <c:v>5929.448509807572</c:v>
                </c:pt>
                <c:pt idx="516">
                  <c:v>5929.448509807572</c:v>
                </c:pt>
                <c:pt idx="517">
                  <c:v>5929.448509807572</c:v>
                </c:pt>
                <c:pt idx="518">
                  <c:v>5929.448509807572</c:v>
                </c:pt>
                <c:pt idx="519">
                  <c:v>5929.448509807572</c:v>
                </c:pt>
                <c:pt idx="520">
                  <c:v>5929.448509807572</c:v>
                </c:pt>
                <c:pt idx="521">
                  <c:v>5929.448509807572</c:v>
                </c:pt>
                <c:pt idx="522">
                  <c:v>5929.448509807572</c:v>
                </c:pt>
                <c:pt idx="523">
                  <c:v>5929.448509807572</c:v>
                </c:pt>
                <c:pt idx="524">
                  <c:v>5929.448509807572</c:v>
                </c:pt>
                <c:pt idx="525">
                  <c:v>5929.448509807572</c:v>
                </c:pt>
                <c:pt idx="526">
                  <c:v>5929.448509807572</c:v>
                </c:pt>
                <c:pt idx="527">
                  <c:v>5929.448509807572</c:v>
                </c:pt>
                <c:pt idx="528">
                  <c:v>5929.448509807572</c:v>
                </c:pt>
                <c:pt idx="529">
                  <c:v>5929.448509807572</c:v>
                </c:pt>
                <c:pt idx="530">
                  <c:v>5929.448509807572</c:v>
                </c:pt>
                <c:pt idx="531">
                  <c:v>5929.448509807572</c:v>
                </c:pt>
                <c:pt idx="532">
                  <c:v>5929.448509807572</c:v>
                </c:pt>
                <c:pt idx="533">
                  <c:v>5929.448509807572</c:v>
                </c:pt>
                <c:pt idx="534">
                  <c:v>5929.448509807572</c:v>
                </c:pt>
                <c:pt idx="535">
                  <c:v>5929.448509807572</c:v>
                </c:pt>
                <c:pt idx="536">
                  <c:v>5929.448509807572</c:v>
                </c:pt>
                <c:pt idx="537">
                  <c:v>5929.448509807572</c:v>
                </c:pt>
                <c:pt idx="538">
                  <c:v>5929.448509807572</c:v>
                </c:pt>
                <c:pt idx="539">
                  <c:v>5929.448509807572</c:v>
                </c:pt>
                <c:pt idx="540">
                  <c:v>5929.448509807572</c:v>
                </c:pt>
                <c:pt idx="541">
                  <c:v>5929.448509807572</c:v>
                </c:pt>
                <c:pt idx="542">
                  <c:v>5929.448509807572</c:v>
                </c:pt>
                <c:pt idx="543">
                  <c:v>5929.448509807572</c:v>
                </c:pt>
                <c:pt idx="544">
                  <c:v>5929.448509807572</c:v>
                </c:pt>
                <c:pt idx="545">
                  <c:v>5929.448509807572</c:v>
                </c:pt>
                <c:pt idx="546">
                  <c:v>5929.448509807572</c:v>
                </c:pt>
                <c:pt idx="547">
                  <c:v>5929.448509807572</c:v>
                </c:pt>
                <c:pt idx="548">
                  <c:v>5929.448509807572</c:v>
                </c:pt>
                <c:pt idx="549">
                  <c:v>5929.448509807572</c:v>
                </c:pt>
                <c:pt idx="550">
                  <c:v>5929.448509807572</c:v>
                </c:pt>
                <c:pt idx="551">
                  <c:v>5929.448509807572</c:v>
                </c:pt>
                <c:pt idx="552">
                  <c:v>5929.448509807572</c:v>
                </c:pt>
                <c:pt idx="553">
                  <c:v>5929.448509807572</c:v>
                </c:pt>
                <c:pt idx="554">
                  <c:v>5929.448509807572</c:v>
                </c:pt>
                <c:pt idx="555">
                  <c:v>5929.448509807572</c:v>
                </c:pt>
                <c:pt idx="556">
                  <c:v>5929.448509807572</c:v>
                </c:pt>
                <c:pt idx="557">
                  <c:v>5929.448509807572</c:v>
                </c:pt>
                <c:pt idx="558">
                  <c:v>5929.448509807572</c:v>
                </c:pt>
                <c:pt idx="559">
                  <c:v>5929.448509807572</c:v>
                </c:pt>
                <c:pt idx="560">
                  <c:v>5929.448509807572</c:v>
                </c:pt>
                <c:pt idx="561">
                  <c:v>5929.448509807572</c:v>
                </c:pt>
                <c:pt idx="562">
                  <c:v>5929.448509807572</c:v>
                </c:pt>
                <c:pt idx="563">
                  <c:v>5929.448509807572</c:v>
                </c:pt>
                <c:pt idx="564">
                  <c:v>5929.448509807572</c:v>
                </c:pt>
                <c:pt idx="565">
                  <c:v>5929.448509807572</c:v>
                </c:pt>
                <c:pt idx="566">
                  <c:v>5929.448509807572</c:v>
                </c:pt>
                <c:pt idx="567">
                  <c:v>5929.448509807572</c:v>
                </c:pt>
                <c:pt idx="568">
                  <c:v>5929.448509807572</c:v>
                </c:pt>
                <c:pt idx="569">
                  <c:v>5929.448509807572</c:v>
                </c:pt>
                <c:pt idx="570">
                  <c:v>5929.448509807572</c:v>
                </c:pt>
                <c:pt idx="571">
                  <c:v>5929.448509807572</c:v>
                </c:pt>
                <c:pt idx="572">
                  <c:v>5929.448509807572</c:v>
                </c:pt>
                <c:pt idx="573">
                  <c:v>5929.448509807572</c:v>
                </c:pt>
                <c:pt idx="574">
                  <c:v>5929.448509807572</c:v>
                </c:pt>
                <c:pt idx="575">
                  <c:v>5929.448509807572</c:v>
                </c:pt>
                <c:pt idx="576">
                  <c:v>5929.448509807572</c:v>
                </c:pt>
                <c:pt idx="577">
                  <c:v>5929.448509807572</c:v>
                </c:pt>
                <c:pt idx="578">
                  <c:v>5929.448509807572</c:v>
                </c:pt>
                <c:pt idx="579">
                  <c:v>5929.448509807572</c:v>
                </c:pt>
                <c:pt idx="580">
                  <c:v>5929.448509807572</c:v>
                </c:pt>
                <c:pt idx="581">
                  <c:v>5929.448509807572</c:v>
                </c:pt>
                <c:pt idx="582">
                  <c:v>5929.448509807572</c:v>
                </c:pt>
                <c:pt idx="583">
                  <c:v>5929.448509807572</c:v>
                </c:pt>
                <c:pt idx="584">
                  <c:v>5929.448509807572</c:v>
                </c:pt>
                <c:pt idx="585">
                  <c:v>5929.448509807572</c:v>
                </c:pt>
                <c:pt idx="586">
                  <c:v>5929.448509807572</c:v>
                </c:pt>
                <c:pt idx="587">
                  <c:v>5929.448509807572</c:v>
                </c:pt>
                <c:pt idx="588">
                  <c:v>5929.448509807572</c:v>
                </c:pt>
                <c:pt idx="589">
                  <c:v>5929.448509807572</c:v>
                </c:pt>
                <c:pt idx="590">
                  <c:v>5929.448509807572</c:v>
                </c:pt>
                <c:pt idx="591">
                  <c:v>5929.448509807572</c:v>
                </c:pt>
                <c:pt idx="592">
                  <c:v>5929.448509807572</c:v>
                </c:pt>
                <c:pt idx="593">
                  <c:v>5929.448509807572</c:v>
                </c:pt>
                <c:pt idx="594">
                  <c:v>5929.448509807572</c:v>
                </c:pt>
                <c:pt idx="595">
                  <c:v>5929.448509807572</c:v>
                </c:pt>
                <c:pt idx="596">
                  <c:v>5929.448509807572</c:v>
                </c:pt>
                <c:pt idx="597">
                  <c:v>5929.448509807572</c:v>
                </c:pt>
                <c:pt idx="598">
                  <c:v>5929.448509807572</c:v>
                </c:pt>
                <c:pt idx="599">
                  <c:v>5929.448509807572</c:v>
                </c:pt>
                <c:pt idx="600">
                  <c:v>5929.448509807572</c:v>
                </c:pt>
                <c:pt idx="601">
                  <c:v>5929.448509807572</c:v>
                </c:pt>
                <c:pt idx="602">
                  <c:v>5929.448509807572</c:v>
                </c:pt>
                <c:pt idx="603">
                  <c:v>5929.448509807572</c:v>
                </c:pt>
                <c:pt idx="604">
                  <c:v>5929.448509807572</c:v>
                </c:pt>
                <c:pt idx="605">
                  <c:v>5929.448509807572</c:v>
                </c:pt>
                <c:pt idx="606">
                  <c:v>5929.448509807572</c:v>
                </c:pt>
                <c:pt idx="607">
                  <c:v>5929.448509807572</c:v>
                </c:pt>
                <c:pt idx="608">
                  <c:v>5929.448509807572</c:v>
                </c:pt>
                <c:pt idx="609">
                  <c:v>5929.448509807572</c:v>
                </c:pt>
                <c:pt idx="610">
                  <c:v>5929.448509807572</c:v>
                </c:pt>
                <c:pt idx="611">
                  <c:v>5929.448509807572</c:v>
                </c:pt>
                <c:pt idx="612">
                  <c:v>5929.448509807572</c:v>
                </c:pt>
                <c:pt idx="613">
                  <c:v>5929.448509807572</c:v>
                </c:pt>
                <c:pt idx="614">
                  <c:v>5929.5707025789216</c:v>
                </c:pt>
                <c:pt idx="615">
                  <c:v>5929.5707025789216</c:v>
                </c:pt>
                <c:pt idx="616">
                  <c:v>5929.6552538122369</c:v>
                </c:pt>
                <c:pt idx="617">
                  <c:v>5929.835531827428</c:v>
                </c:pt>
                <c:pt idx="618">
                  <c:v>5930.0354319464832</c:v>
                </c:pt>
                <c:pt idx="619">
                  <c:v>5930.255611282967</c:v>
                </c:pt>
                <c:pt idx="620">
                  <c:v>5930.6586733058011</c:v>
                </c:pt>
                <c:pt idx="621">
                  <c:v>5931.0862415086522</c:v>
                </c:pt>
                <c:pt idx="622">
                  <c:v>5931.1714274099058</c:v>
                </c:pt>
                <c:pt idx="623">
                  <c:v>5931.238527461187</c:v>
                </c:pt>
                <c:pt idx="624">
                  <c:v>5931.238527461187</c:v>
                </c:pt>
                <c:pt idx="625">
                  <c:v>5931.238527461187</c:v>
                </c:pt>
                <c:pt idx="626">
                  <c:v>5931.5689277658748</c:v>
                </c:pt>
                <c:pt idx="627">
                  <c:v>5931.9719897887089</c:v>
                </c:pt>
                <c:pt idx="628">
                  <c:v>5932.3259061628987</c:v>
                </c:pt>
                <c:pt idx="629">
                  <c:v>5932.8585002384352</c:v>
                </c:pt>
                <c:pt idx="630">
                  <c:v>5933.6322209603659</c:v>
                </c:pt>
                <c:pt idx="631">
                  <c:v>5933.9861373345557</c:v>
                </c:pt>
                <c:pt idx="632">
                  <c:v>5934.0890873850249</c:v>
                </c:pt>
                <c:pt idx="633">
                  <c:v>5934.0890873850249</c:v>
                </c:pt>
                <c:pt idx="634">
                  <c:v>5934.0890873850249</c:v>
                </c:pt>
                <c:pt idx="635">
                  <c:v>5934.1222374399795</c:v>
                </c:pt>
                <c:pt idx="636">
                  <c:v>5934.1222374399795</c:v>
                </c:pt>
                <c:pt idx="637">
                  <c:v>5934.1222374399795</c:v>
                </c:pt>
                <c:pt idx="638">
                  <c:v>5934.1222374399795</c:v>
                </c:pt>
                <c:pt idx="639">
                  <c:v>5934.1222374399795</c:v>
                </c:pt>
                <c:pt idx="640">
                  <c:v>5934.1222374399795</c:v>
                </c:pt>
                <c:pt idx="641">
                  <c:v>5934.3015013390186</c:v>
                </c:pt>
                <c:pt idx="642">
                  <c:v>5934.6320813389939</c:v>
                </c:pt>
                <c:pt idx="643">
                  <c:v>5934.9401691175799</c:v>
                </c:pt>
                <c:pt idx="644">
                  <c:v>5935.2702997849838</c:v>
                </c:pt>
                <c:pt idx="645">
                  <c:v>5935.7765174076794</c:v>
                </c:pt>
                <c:pt idx="646">
                  <c:v>5935.9361257214532</c:v>
                </c:pt>
                <c:pt idx="647">
                  <c:v>5936.1570360796077</c:v>
                </c:pt>
                <c:pt idx="648">
                  <c:v>5936.662839645277</c:v>
                </c:pt>
                <c:pt idx="649">
                  <c:v>5937.469050165565</c:v>
                </c:pt>
                <c:pt idx="650">
                  <c:v>5938.4158548364776</c:v>
                </c:pt>
                <c:pt idx="651">
                  <c:v>5939.4354837429673</c:v>
                </c:pt>
                <c:pt idx="652">
                  <c:v>5940.2422010198416</c:v>
                </c:pt>
                <c:pt idx="653">
                  <c:v>5941.0830149353233</c:v>
                </c:pt>
                <c:pt idx="654">
                  <c:v>5941.7932961612296</c:v>
                </c:pt>
                <c:pt idx="655">
                  <c:v>5942.1962627559342</c:v>
                </c:pt>
                <c:pt idx="656">
                  <c:v>5942.8750012883074</c:v>
                </c:pt>
                <c:pt idx="657">
                  <c:v>5944.0963332169513</c:v>
                </c:pt>
                <c:pt idx="658">
                  <c:v>5945.0425884797114</c:v>
                </c:pt>
                <c:pt idx="659">
                  <c:v>5945.5752882005245</c:v>
                </c:pt>
                <c:pt idx="660">
                  <c:v>5946.4158436119724</c:v>
                </c:pt>
                <c:pt idx="661">
                  <c:v>5946.6572315641151</c:v>
                </c:pt>
                <c:pt idx="662">
                  <c:v>5946.7785432364808</c:v>
                </c:pt>
                <c:pt idx="663">
                  <c:v>5946.8285563257441</c:v>
                </c:pt>
                <c:pt idx="664">
                  <c:v>5947.0917836568142</c:v>
                </c:pt>
                <c:pt idx="665">
                  <c:v>5947.7401152388829</c:v>
                </c:pt>
                <c:pt idx="666">
                  <c:v>5948.7600302263272</c:v>
                </c:pt>
                <c:pt idx="667">
                  <c:v>5950.1563718706784</c:v>
                </c:pt>
                <c:pt idx="668">
                  <c:v>5952.2419816837573</c:v>
                </c:pt>
                <c:pt idx="669">
                  <c:v>5954.2093033398951</c:v>
                </c:pt>
                <c:pt idx="670">
                  <c:v>5955.9553999533409</c:v>
                </c:pt>
                <c:pt idx="671">
                  <c:v>5957.7530421471556</c:v>
                </c:pt>
                <c:pt idx="672">
                  <c:v>5959.6641280747672</c:v>
                </c:pt>
                <c:pt idx="673">
                  <c:v>5960.8840361511557</c:v>
                </c:pt>
                <c:pt idx="674">
                  <c:v>5963.5014006737338</c:v>
                </c:pt>
                <c:pt idx="675">
                  <c:v>5966.2641625080087</c:v>
                </c:pt>
                <c:pt idx="676">
                  <c:v>5967.9045822793423</c:v>
                </c:pt>
                <c:pt idx="677">
                  <c:v>5970.5933435322786</c:v>
                </c:pt>
                <c:pt idx="678">
                  <c:v>5972.3382545344293</c:v>
                </c:pt>
                <c:pt idx="679">
                  <c:v>5974.1936498927171</c:v>
                </c:pt>
                <c:pt idx="680">
                  <c:v>5976.9599606594375</c:v>
                </c:pt>
                <c:pt idx="681">
                  <c:v>5980.0399822733207</c:v>
                </c:pt>
                <c:pt idx="682">
                  <c:v>5982.8049280366249</c:v>
                </c:pt>
                <c:pt idx="683">
                  <c:v>5985.4950269929095</c:v>
                </c:pt>
                <c:pt idx="684">
                  <c:v>5989.2889862791335</c:v>
                </c:pt>
                <c:pt idx="685">
                  <c:v>5992.8893070645263</c:v>
                </c:pt>
                <c:pt idx="686">
                  <c:v>5996.2218448303247</c:v>
                </c:pt>
                <c:pt idx="687">
                  <c:v>5999.3839558216278</c:v>
                </c:pt>
                <c:pt idx="688">
                  <c:v>6002.1475369909931</c:v>
                </c:pt>
                <c:pt idx="689">
                  <c:v>6006.3439313810704</c:v>
                </c:pt>
                <c:pt idx="690">
                  <c:v>6010.7568464483938</c:v>
                </c:pt>
                <c:pt idx="691">
                  <c:v>6016.0015432862074</c:v>
                </c:pt>
                <c:pt idx="692">
                  <c:v>6019.0000337991805</c:v>
                </c:pt>
                <c:pt idx="693">
                  <c:v>6021.0282756765855</c:v>
                </c:pt>
                <c:pt idx="694">
                  <c:v>6023.6440672330618</c:v>
                </c:pt>
                <c:pt idx="695">
                  <c:v>6026.560766028455</c:v>
                </c:pt>
                <c:pt idx="696">
                  <c:v>6028.004761230809</c:v>
                </c:pt>
                <c:pt idx="697">
                  <c:v>6029.226884286928</c:v>
                </c:pt>
                <c:pt idx="698">
                  <c:v>6030.4063088617204</c:v>
                </c:pt>
                <c:pt idx="699">
                  <c:v>6032.4952644401837</c:v>
                </c:pt>
                <c:pt idx="700">
                  <c:v>6034.3500426423552</c:v>
                </c:pt>
                <c:pt idx="701">
                  <c:v>6035.2965725611193</c:v>
                </c:pt>
                <c:pt idx="702">
                  <c:v>6036.3553808688266</c:v>
                </c:pt>
                <c:pt idx="703">
                  <c:v>6038.7633666585107</c:v>
                </c:pt>
                <c:pt idx="704">
                  <c:v>6041.2413404113713</c:v>
                </c:pt>
                <c:pt idx="705">
                  <c:v>6043.2676150923962</c:v>
                </c:pt>
                <c:pt idx="706">
                  <c:v>6047.1567933203805</c:v>
                </c:pt>
                <c:pt idx="707">
                  <c:v>6050.4887020552605</c:v>
                </c:pt>
                <c:pt idx="708">
                  <c:v>6054.7964344429356</c:v>
                </c:pt>
                <c:pt idx="709">
                  <c:v>6058.3990936634418</c:v>
                </c:pt>
                <c:pt idx="710">
                  <c:v>6063.1550456173554</c:v>
                </c:pt>
                <c:pt idx="711">
                  <c:v>6067.5679606846788</c:v>
                </c:pt>
                <c:pt idx="712">
                  <c:v>6073.6393176363708</c:v>
                </c:pt>
                <c:pt idx="713">
                  <c:v>6081.327219979963</c:v>
                </c:pt>
                <c:pt idx="714">
                  <c:v>6091.0281250017251</c:v>
                </c:pt>
                <c:pt idx="715">
                  <c:v>6101.1766749289063</c:v>
                </c:pt>
                <c:pt idx="716">
                  <c:v>6113.0789581923091</c:v>
                </c:pt>
                <c:pt idx="717">
                  <c:v>6122.7729781461621</c:v>
                </c:pt>
                <c:pt idx="718">
                  <c:v>6135.2284743549744</c:v>
                </c:pt>
                <c:pt idx="719">
                  <c:v>6152.2770351702102</c:v>
                </c:pt>
                <c:pt idx="720">
                  <c:v>6168.9609305535841</c:v>
                </c:pt>
                <c:pt idx="721">
                  <c:v>6185.6286770700362</c:v>
                </c:pt>
                <c:pt idx="722">
                  <c:v>6205.1140073325696</c:v>
                </c:pt>
                <c:pt idx="723">
                  <c:v>6227.3556481049072</c:v>
                </c:pt>
                <c:pt idx="724">
                  <c:v>6245.1816469960277</c:v>
                </c:pt>
                <c:pt idx="725">
                  <c:v>6265.5311338625588</c:v>
                </c:pt>
                <c:pt idx="726">
                  <c:v>6282.9584506586061</c:v>
                </c:pt>
                <c:pt idx="727">
                  <c:v>6308.3271105006097</c:v>
                </c:pt>
                <c:pt idx="728">
                  <c:v>6332.0877046538135</c:v>
                </c:pt>
                <c:pt idx="729">
                  <c:v>6353.836271940354</c:v>
                </c:pt>
                <c:pt idx="730">
                  <c:v>6385.4027744389587</c:v>
                </c:pt>
                <c:pt idx="731">
                  <c:v>6413.6888346150045</c:v>
                </c:pt>
                <c:pt idx="732">
                  <c:v>6449.6517018510613</c:v>
                </c:pt>
                <c:pt idx="733">
                  <c:v>6484.0567037261999</c:v>
                </c:pt>
                <c:pt idx="734">
                  <c:v>6497.0994688892142</c:v>
                </c:pt>
                <c:pt idx="735">
                  <c:v>6514.9294270086884</c:v>
                </c:pt>
                <c:pt idx="736">
                  <c:v>6527.9582672177985</c:v>
                </c:pt>
                <c:pt idx="737">
                  <c:v>6553.8878692977678</c:v>
                </c:pt>
                <c:pt idx="738">
                  <c:v>6575.1662975919553</c:v>
                </c:pt>
                <c:pt idx="739">
                  <c:v>6604.7126093243878</c:v>
                </c:pt>
                <c:pt idx="740">
                  <c:v>6639.1224511213641</c:v>
                </c:pt>
                <c:pt idx="741">
                  <c:v>6693.3330118595286</c:v>
                </c:pt>
                <c:pt idx="742">
                  <c:v>6755.0061774705782</c:v>
                </c:pt>
                <c:pt idx="743">
                  <c:v>6829.8227227921252</c:v>
                </c:pt>
                <c:pt idx="744">
                  <c:v>6904.6092272570613</c:v>
                </c:pt>
                <c:pt idx="745">
                  <c:v>6999.2941617227352</c:v>
                </c:pt>
                <c:pt idx="746">
                  <c:v>7082.5693232157973</c:v>
                </c:pt>
                <c:pt idx="747">
                  <c:v>7195.0681246857976</c:v>
                </c:pt>
                <c:pt idx="748">
                  <c:v>7271.4881527832213</c:v>
                </c:pt>
                <c:pt idx="749">
                  <c:v>7372.4350773630331</c:v>
                </c:pt>
                <c:pt idx="750">
                  <c:v>7444.0812650260768</c:v>
                </c:pt>
                <c:pt idx="751">
                  <c:v>7514.2229729678611</c:v>
                </c:pt>
                <c:pt idx="752">
                  <c:v>7513.0773534205473</c:v>
                </c:pt>
                <c:pt idx="753">
                  <c:v>7626.1421078305475</c:v>
                </c:pt>
                <c:pt idx="754">
                  <c:v>7719.4576147234766</c:v>
                </c:pt>
                <c:pt idx="755">
                  <c:v>7748.5770803358346</c:v>
                </c:pt>
                <c:pt idx="756">
                  <c:v>7773.0095087673062</c:v>
                </c:pt>
                <c:pt idx="757">
                  <c:v>7800.8670691722409</c:v>
                </c:pt>
                <c:pt idx="758">
                  <c:v>7828.7246295771756</c:v>
                </c:pt>
                <c:pt idx="759">
                  <c:v>7874.6418055560125</c:v>
                </c:pt>
                <c:pt idx="760">
                  <c:v>7915.8647868352027</c:v>
                </c:pt>
                <c:pt idx="761">
                  <c:v>7949.0565738270107</c:v>
                </c:pt>
                <c:pt idx="762">
                  <c:v>7999.0959519959606</c:v>
                </c:pt>
                <c:pt idx="763">
                  <c:v>8074.4382400973827</c:v>
                </c:pt>
                <c:pt idx="764">
                  <c:v>8056.516033339085</c:v>
                </c:pt>
                <c:pt idx="765">
                  <c:v>8170.3157877490848</c:v>
                </c:pt>
                <c:pt idx="766">
                  <c:v>8282.1702881896854</c:v>
                </c:pt>
                <c:pt idx="767">
                  <c:v>8330.4506524371191</c:v>
                </c:pt>
                <c:pt idx="768">
                  <c:v>8414.7948888287756</c:v>
                </c:pt>
                <c:pt idx="769">
                  <c:v>8474.6656510075918</c:v>
                </c:pt>
                <c:pt idx="770">
                  <c:v>8500.3807594341779</c:v>
                </c:pt>
                <c:pt idx="771">
                  <c:v>8529.0400060021566</c:v>
                </c:pt>
                <c:pt idx="772">
                  <c:v>8551.5707801527697</c:v>
                </c:pt>
                <c:pt idx="773">
                  <c:v>8593.9608616386104</c:v>
                </c:pt>
                <c:pt idx="774">
                  <c:v>8651.3193786391621</c:v>
                </c:pt>
                <c:pt idx="775">
                  <c:v>8685.4646726505543</c:v>
                </c:pt>
                <c:pt idx="776">
                  <c:v>8725.1730150496696</c:v>
                </c:pt>
                <c:pt idx="777">
                  <c:v>8760.0619123294782</c:v>
                </c:pt>
                <c:pt idx="778">
                  <c:v>8775.1785633131185</c:v>
                </c:pt>
                <c:pt idx="779">
                  <c:v>8787.816512875419</c:v>
                </c:pt>
                <c:pt idx="780">
                  <c:v>8791.5686853733259</c:v>
                </c:pt>
                <c:pt idx="781">
                  <c:v>8795.9387636847878</c:v>
                </c:pt>
                <c:pt idx="782">
                  <c:v>8807.7381477653362</c:v>
                </c:pt>
                <c:pt idx="783">
                  <c:v>8812.109381173299</c:v>
                </c:pt>
                <c:pt idx="784">
                  <c:v>8818.1223800853495</c:v>
                </c:pt>
                <c:pt idx="785">
                  <c:v>8824.5834698730014</c:v>
                </c:pt>
                <c:pt idx="786">
                  <c:v>8829.5309793991528</c:v>
                </c:pt>
                <c:pt idx="787">
                  <c:v>8831.9816541083565</c:v>
                </c:pt>
                <c:pt idx="788">
                  <c:v>8834.4298611076083</c:v>
                </c:pt>
                <c:pt idx="789">
                  <c:v>8838.1827155793162</c:v>
                </c:pt>
                <c:pt idx="790">
                  <c:v>8841.5680811565853</c:v>
                </c:pt>
                <c:pt idx="791">
                  <c:v>8849.3734806540542</c:v>
                </c:pt>
                <c:pt idx="792">
                  <c:v>8853.9682992303115</c:v>
                </c:pt>
                <c:pt idx="793">
                  <c:v>8864.0268827625368</c:v>
                </c:pt>
                <c:pt idx="794">
                  <c:v>8875.8280653663387</c:v>
                </c:pt>
                <c:pt idx="795">
                  <c:v>8891.2914400220016</c:v>
                </c:pt>
                <c:pt idx="796">
                  <c:v>8901.8298251145625</c:v>
                </c:pt>
                <c:pt idx="797">
                  <c:v>8919.9079038080708</c:v>
                </c:pt>
                <c:pt idx="798">
                  <c:v>8928.6745266059643</c:v>
                </c:pt>
                <c:pt idx="799">
                  <c:v>8941.8843932051241</c:v>
                </c:pt>
                <c:pt idx="800">
                  <c:v>8949.1513726460216</c:v>
                </c:pt>
                <c:pt idx="801">
                  <c:v>8956.2499420470103</c:v>
                </c:pt>
                <c:pt idx="802">
                  <c:v>8959.6375090123784</c:v>
                </c:pt>
                <c:pt idx="803">
                  <c:v>8961.259131018056</c:v>
                </c:pt>
                <c:pt idx="804">
                  <c:v>8962.5483007363473</c:v>
                </c:pt>
                <c:pt idx="805">
                  <c:v>8963.2453848818895</c:v>
                </c:pt>
                <c:pt idx="806">
                  <c:v>8964.4486869536831</c:v>
                </c:pt>
                <c:pt idx="807">
                  <c:v>8965.4931999978417</c:v>
                </c:pt>
                <c:pt idx="808">
                  <c:v>8966.7392132241257</c:v>
                </c:pt>
                <c:pt idx="809">
                  <c:v>8969.0550834525475</c:v>
                </c:pt>
                <c:pt idx="810">
                  <c:v>8971.7178039939972</c:v>
                </c:pt>
                <c:pt idx="811">
                  <c:v>8974.1669978452792</c:v>
                </c:pt>
                <c:pt idx="812">
                  <c:v>8976.2896335457044</c:v>
                </c:pt>
                <c:pt idx="813">
                  <c:v>8977.1158604760749</c:v>
                </c:pt>
                <c:pt idx="814">
                  <c:v>8978.3208679737272</c:v>
                </c:pt>
                <c:pt idx="815">
                  <c:v>8979.0810263020503</c:v>
                </c:pt>
                <c:pt idx="816">
                  <c:v>8979.2930260134726</c:v>
                </c:pt>
                <c:pt idx="817">
                  <c:v>8979.2930260134726</c:v>
                </c:pt>
                <c:pt idx="818">
                  <c:v>8979.2930260134726</c:v>
                </c:pt>
                <c:pt idx="819">
                  <c:v>8979.2930260134726</c:v>
                </c:pt>
                <c:pt idx="820">
                  <c:v>8979.2930260134726</c:v>
                </c:pt>
                <c:pt idx="821">
                  <c:v>8979.2930260134726</c:v>
                </c:pt>
                <c:pt idx="822">
                  <c:v>8979.2930260134726</c:v>
                </c:pt>
                <c:pt idx="823">
                  <c:v>8979.2930260134726</c:v>
                </c:pt>
                <c:pt idx="824">
                  <c:v>8979.2930260134726</c:v>
                </c:pt>
                <c:pt idx="825">
                  <c:v>8979.2930260134726</c:v>
                </c:pt>
                <c:pt idx="826">
                  <c:v>8979.2930260134726</c:v>
                </c:pt>
                <c:pt idx="827">
                  <c:v>8979.2930260134726</c:v>
                </c:pt>
                <c:pt idx="828">
                  <c:v>8979.2930260134726</c:v>
                </c:pt>
                <c:pt idx="829">
                  <c:v>8979.2930260134726</c:v>
                </c:pt>
                <c:pt idx="830">
                  <c:v>8979.2930260134726</c:v>
                </c:pt>
                <c:pt idx="831">
                  <c:v>8979.2930260134726</c:v>
                </c:pt>
                <c:pt idx="832">
                  <c:v>8979.2930260134726</c:v>
                </c:pt>
                <c:pt idx="833">
                  <c:v>8979.2930260134726</c:v>
                </c:pt>
                <c:pt idx="834">
                  <c:v>8979.2930260134726</c:v>
                </c:pt>
                <c:pt idx="835">
                  <c:v>8979.2930260134726</c:v>
                </c:pt>
                <c:pt idx="836">
                  <c:v>8979.2930260134726</c:v>
                </c:pt>
                <c:pt idx="837">
                  <c:v>8979.2930260134726</c:v>
                </c:pt>
                <c:pt idx="838">
                  <c:v>8979.2930260134726</c:v>
                </c:pt>
                <c:pt idx="839">
                  <c:v>8979.2930260134726</c:v>
                </c:pt>
                <c:pt idx="840">
                  <c:v>8979.2930260134726</c:v>
                </c:pt>
                <c:pt idx="841">
                  <c:v>8979.2930260134726</c:v>
                </c:pt>
                <c:pt idx="842">
                  <c:v>8979.2930260134726</c:v>
                </c:pt>
                <c:pt idx="843">
                  <c:v>8979.2930260134726</c:v>
                </c:pt>
                <c:pt idx="844">
                  <c:v>8979.2930260134726</c:v>
                </c:pt>
                <c:pt idx="845">
                  <c:v>8979.2930260134726</c:v>
                </c:pt>
                <c:pt idx="846">
                  <c:v>8979.2930260134726</c:v>
                </c:pt>
                <c:pt idx="847">
                  <c:v>8979.2930260134726</c:v>
                </c:pt>
                <c:pt idx="848">
                  <c:v>8979.2930260134726</c:v>
                </c:pt>
                <c:pt idx="849">
                  <c:v>8979.2930260134726</c:v>
                </c:pt>
                <c:pt idx="850">
                  <c:v>8979.2930260134726</c:v>
                </c:pt>
                <c:pt idx="851">
                  <c:v>8979.2930260134726</c:v>
                </c:pt>
                <c:pt idx="852">
                  <c:v>8979.2930260134726</c:v>
                </c:pt>
                <c:pt idx="853">
                  <c:v>8979.2930260134726</c:v>
                </c:pt>
                <c:pt idx="854">
                  <c:v>8979.2930260134726</c:v>
                </c:pt>
                <c:pt idx="855">
                  <c:v>8979.2930260134726</c:v>
                </c:pt>
                <c:pt idx="856">
                  <c:v>8979.2930260134726</c:v>
                </c:pt>
                <c:pt idx="857">
                  <c:v>8979.2930260134726</c:v>
                </c:pt>
                <c:pt idx="858">
                  <c:v>8979.2930260134726</c:v>
                </c:pt>
                <c:pt idx="859">
                  <c:v>8979.2930260134726</c:v>
                </c:pt>
                <c:pt idx="860">
                  <c:v>8979.2930260134726</c:v>
                </c:pt>
                <c:pt idx="861">
                  <c:v>8979.2930260134726</c:v>
                </c:pt>
                <c:pt idx="862">
                  <c:v>8979.2930260134726</c:v>
                </c:pt>
                <c:pt idx="863">
                  <c:v>8979.2930260134726</c:v>
                </c:pt>
                <c:pt idx="864">
                  <c:v>8979.2930260134726</c:v>
                </c:pt>
                <c:pt idx="865">
                  <c:v>8979.2930260134726</c:v>
                </c:pt>
                <c:pt idx="866">
                  <c:v>8979.2930260134726</c:v>
                </c:pt>
                <c:pt idx="867">
                  <c:v>8979.2930260134726</c:v>
                </c:pt>
                <c:pt idx="868">
                  <c:v>8979.2930260134726</c:v>
                </c:pt>
                <c:pt idx="869">
                  <c:v>8979.2930260134726</c:v>
                </c:pt>
                <c:pt idx="870">
                  <c:v>8979.2930260134726</c:v>
                </c:pt>
                <c:pt idx="871">
                  <c:v>8979.2930260134726</c:v>
                </c:pt>
                <c:pt idx="872">
                  <c:v>8979.2930260134726</c:v>
                </c:pt>
                <c:pt idx="873">
                  <c:v>8979.2930260134726</c:v>
                </c:pt>
                <c:pt idx="874">
                  <c:v>8979.2930260134726</c:v>
                </c:pt>
                <c:pt idx="875">
                  <c:v>8979.2930260134726</c:v>
                </c:pt>
                <c:pt idx="876">
                  <c:v>8979.2930260134726</c:v>
                </c:pt>
                <c:pt idx="877">
                  <c:v>8979.2930260134726</c:v>
                </c:pt>
                <c:pt idx="878">
                  <c:v>8979.2930260134726</c:v>
                </c:pt>
                <c:pt idx="879">
                  <c:v>8979.2930260134726</c:v>
                </c:pt>
                <c:pt idx="880">
                  <c:v>8979.2930260134726</c:v>
                </c:pt>
                <c:pt idx="881">
                  <c:v>8979.2930260134726</c:v>
                </c:pt>
                <c:pt idx="882">
                  <c:v>8979.2930260134726</c:v>
                </c:pt>
                <c:pt idx="883">
                  <c:v>8979.2930260134726</c:v>
                </c:pt>
                <c:pt idx="884">
                  <c:v>8979.2930260134726</c:v>
                </c:pt>
                <c:pt idx="885">
                  <c:v>8979.2930260134726</c:v>
                </c:pt>
                <c:pt idx="886">
                  <c:v>8979.2930260134726</c:v>
                </c:pt>
                <c:pt idx="887">
                  <c:v>8979.2930260134726</c:v>
                </c:pt>
                <c:pt idx="888">
                  <c:v>8979.2930260134726</c:v>
                </c:pt>
                <c:pt idx="889">
                  <c:v>8979.2930260134726</c:v>
                </c:pt>
                <c:pt idx="890">
                  <c:v>8979.2930260134726</c:v>
                </c:pt>
                <c:pt idx="891">
                  <c:v>8979.2930260134726</c:v>
                </c:pt>
                <c:pt idx="892">
                  <c:v>8979.2930260134726</c:v>
                </c:pt>
                <c:pt idx="893">
                  <c:v>8979.2930260134726</c:v>
                </c:pt>
                <c:pt idx="894">
                  <c:v>8979.2930260134726</c:v>
                </c:pt>
                <c:pt idx="895">
                  <c:v>8979.2930260134726</c:v>
                </c:pt>
                <c:pt idx="896">
                  <c:v>8979.3364632288904</c:v>
                </c:pt>
                <c:pt idx="897">
                  <c:v>8979.3627959027526</c:v>
                </c:pt>
                <c:pt idx="898">
                  <c:v>8979.7073942198895</c:v>
                </c:pt>
                <c:pt idx="899">
                  <c:v>8979.7073942198895</c:v>
                </c:pt>
                <c:pt idx="900">
                  <c:v>8979.7073942198895</c:v>
                </c:pt>
                <c:pt idx="901">
                  <c:v>8979.7073942198895</c:v>
                </c:pt>
                <c:pt idx="902">
                  <c:v>8979.7073942198895</c:v>
                </c:pt>
                <c:pt idx="903">
                  <c:v>8979.7073942198895</c:v>
                </c:pt>
                <c:pt idx="904">
                  <c:v>8979.7073942198895</c:v>
                </c:pt>
                <c:pt idx="905">
                  <c:v>8979.7073942198895</c:v>
                </c:pt>
                <c:pt idx="906">
                  <c:v>8979.7073942198895</c:v>
                </c:pt>
                <c:pt idx="907">
                  <c:v>8979.7073942198895</c:v>
                </c:pt>
                <c:pt idx="908">
                  <c:v>8979.7073942198895</c:v>
                </c:pt>
                <c:pt idx="909">
                  <c:v>8979.7073942198895</c:v>
                </c:pt>
                <c:pt idx="910">
                  <c:v>8979.7073942198895</c:v>
                </c:pt>
                <c:pt idx="911">
                  <c:v>8979.7073942198895</c:v>
                </c:pt>
                <c:pt idx="912">
                  <c:v>8979.7073942198895</c:v>
                </c:pt>
                <c:pt idx="913">
                  <c:v>8979.7073942198895</c:v>
                </c:pt>
                <c:pt idx="914">
                  <c:v>8979.7073942198895</c:v>
                </c:pt>
                <c:pt idx="915">
                  <c:v>8979.7073942198895</c:v>
                </c:pt>
                <c:pt idx="916">
                  <c:v>8979.7073942198895</c:v>
                </c:pt>
                <c:pt idx="917">
                  <c:v>8979.7073942198895</c:v>
                </c:pt>
                <c:pt idx="918">
                  <c:v>8979.7073942198895</c:v>
                </c:pt>
                <c:pt idx="919">
                  <c:v>8979.7073942198895</c:v>
                </c:pt>
                <c:pt idx="920">
                  <c:v>8979.7073942198895</c:v>
                </c:pt>
                <c:pt idx="921">
                  <c:v>8979.7073942198895</c:v>
                </c:pt>
                <c:pt idx="922">
                  <c:v>8979.7073942198895</c:v>
                </c:pt>
                <c:pt idx="923">
                  <c:v>8979.7073942198895</c:v>
                </c:pt>
                <c:pt idx="924">
                  <c:v>8979.7073942198895</c:v>
                </c:pt>
                <c:pt idx="925">
                  <c:v>8979.7073942198895</c:v>
                </c:pt>
                <c:pt idx="926">
                  <c:v>8980.2022835253465</c:v>
                </c:pt>
                <c:pt idx="927">
                  <c:v>8980.3348289215664</c:v>
                </c:pt>
                <c:pt idx="928">
                  <c:v>8980.4680351548741</c:v>
                </c:pt>
                <c:pt idx="929">
                  <c:v>8980.4680351548741</c:v>
                </c:pt>
                <c:pt idx="930">
                  <c:v>8980.9900900421908</c:v>
                </c:pt>
                <c:pt idx="931">
                  <c:v>8981.8170771517798</c:v>
                </c:pt>
                <c:pt idx="932">
                  <c:v>8982.6102897785004</c:v>
                </c:pt>
                <c:pt idx="933">
                  <c:v>8983.6931766306916</c:v>
                </c:pt>
                <c:pt idx="934">
                  <c:v>8984.8157029966515</c:v>
                </c:pt>
                <c:pt idx="935">
                  <c:v>8986.3364433097649</c:v>
                </c:pt>
                <c:pt idx="936">
                  <c:v>8988.6506548352627</c:v>
                </c:pt>
                <c:pt idx="937">
                  <c:v>8990.5955395136498</c:v>
                </c:pt>
                <c:pt idx="938">
                  <c:v>8992.3186292609771</c:v>
                </c:pt>
                <c:pt idx="939">
                  <c:v>8995.5293623222842</c:v>
                </c:pt>
                <c:pt idx="940">
                  <c:v>8999.9021349096129</c:v>
                </c:pt>
                <c:pt idx="941">
                  <c:v>9005.3619525671238</c:v>
                </c:pt>
                <c:pt idx="942">
                  <c:v>9009.215398934075</c:v>
                </c:pt>
                <c:pt idx="943">
                  <c:v>9013.1677628111538</c:v>
                </c:pt>
                <c:pt idx="944">
                  <c:v>9016.2126596290818</c:v>
                </c:pt>
                <c:pt idx="945">
                  <c:v>9017.936523930608</c:v>
                </c:pt>
                <c:pt idx="946">
                  <c:v>9021.2327110089918</c:v>
                </c:pt>
                <c:pt idx="947">
                  <c:v>9025.7116005275711</c:v>
                </c:pt>
                <c:pt idx="948">
                  <c:v>9029.9724887752072</c:v>
                </c:pt>
                <c:pt idx="949">
                  <c:v>9033.6339494554231</c:v>
                </c:pt>
                <c:pt idx="950">
                  <c:v>9038.5797556042817</c:v>
                </c:pt>
                <c:pt idx="951">
                  <c:v>9046.0187501490727</c:v>
                </c:pt>
                <c:pt idx="952">
                  <c:v>9051.2180295627495</c:v>
                </c:pt>
                <c:pt idx="953">
                  <c:v>9056.291372044232</c:v>
                </c:pt>
                <c:pt idx="954">
                  <c:v>9061.0046730665417</c:v>
                </c:pt>
                <c:pt idx="955">
                  <c:v>9065.7138848524319</c:v>
                </c:pt>
                <c:pt idx="956">
                  <c:v>9068.5241460921152</c:v>
                </c:pt>
                <c:pt idx="957">
                  <c:v>9070.1954968551545</c:v>
                </c:pt>
                <c:pt idx="958">
                  <c:v>9071.6692471661918</c:v>
                </c:pt>
                <c:pt idx="959">
                  <c:v>9073.09440569055</c:v>
                </c:pt>
                <c:pt idx="960">
                  <c:v>9078.0461724252291</c:v>
                </c:pt>
                <c:pt idx="961">
                  <c:v>9083.4999891361076</c:v>
                </c:pt>
                <c:pt idx="962">
                  <c:v>9086.9755258132773</c:v>
                </c:pt>
                <c:pt idx="963">
                  <c:v>9092.5644296537048</c:v>
                </c:pt>
                <c:pt idx="964">
                  <c:v>9094.8793521094376</c:v>
                </c:pt>
                <c:pt idx="965">
                  <c:v>9094.9933831782928</c:v>
                </c:pt>
                <c:pt idx="966">
                  <c:v>9094.9933831782928</c:v>
                </c:pt>
                <c:pt idx="967">
                  <c:v>9094.9933831782928</c:v>
                </c:pt>
                <c:pt idx="968">
                  <c:v>9094.9933831782928</c:v>
                </c:pt>
                <c:pt idx="969">
                  <c:v>9094.9933831782928</c:v>
                </c:pt>
                <c:pt idx="970">
                  <c:v>9094.9933831782928</c:v>
                </c:pt>
                <c:pt idx="971">
                  <c:v>9095.2921326173982</c:v>
                </c:pt>
                <c:pt idx="972">
                  <c:v>9095.2921326173982</c:v>
                </c:pt>
                <c:pt idx="973">
                  <c:v>9095.2921326173982</c:v>
                </c:pt>
                <c:pt idx="974">
                  <c:v>9095.2921326173982</c:v>
                </c:pt>
                <c:pt idx="975">
                  <c:v>9095.7606329377049</c:v>
                </c:pt>
                <c:pt idx="976">
                  <c:v>9096.4887995381596</c:v>
                </c:pt>
                <c:pt idx="977">
                  <c:v>9098.4936090517022</c:v>
                </c:pt>
                <c:pt idx="978">
                  <c:v>9099.5381220958607</c:v>
                </c:pt>
                <c:pt idx="979">
                  <c:v>9100.9172560750922</c:v>
                </c:pt>
                <c:pt idx="980">
                  <c:v>9101.2857519946356</c:v>
                </c:pt>
                <c:pt idx="981">
                  <c:v>9101.2857519946356</c:v>
                </c:pt>
                <c:pt idx="982">
                  <c:v>9102.18277526772</c:v>
                </c:pt>
                <c:pt idx="983">
                  <c:v>9103.3871626795826</c:v>
                </c:pt>
                <c:pt idx="984">
                  <c:v>9103.6865162284121</c:v>
                </c:pt>
                <c:pt idx="985">
                  <c:v>9104.9769774962188</c:v>
                </c:pt>
                <c:pt idx="986">
                  <c:v>9106.0217765212237</c:v>
                </c:pt>
                <c:pt idx="987">
                  <c:v>9107.7446725961163</c:v>
                </c:pt>
                <c:pt idx="988">
                  <c:v>9109.8684236037152</c:v>
                </c:pt>
                <c:pt idx="989">
                  <c:v>9113.5268775144941</c:v>
                </c:pt>
                <c:pt idx="990">
                  <c:v>9117.0929062361192</c:v>
                </c:pt>
                <c:pt idx="991">
                  <c:v>9122.5531852101994</c:v>
                </c:pt>
                <c:pt idx="992">
                  <c:v>9127.8811164568924</c:v>
                </c:pt>
                <c:pt idx="993">
                  <c:v>9135.1551552988403</c:v>
                </c:pt>
                <c:pt idx="994">
                  <c:v>9143.1377053566011</c:v>
                </c:pt>
                <c:pt idx="995">
                  <c:v>9151.5055567017953</c:v>
                </c:pt>
                <c:pt idx="996">
                  <c:v>9160.2673401545308</c:v>
                </c:pt>
                <c:pt idx="997">
                  <c:v>9173.1931353606014</c:v>
                </c:pt>
                <c:pt idx="998">
                  <c:v>9184.9988122945542</c:v>
                </c:pt>
                <c:pt idx="999">
                  <c:v>9199.1295375347036</c:v>
                </c:pt>
                <c:pt idx="1000">
                  <c:v>9211.2042967075413</c:v>
                </c:pt>
                <c:pt idx="1001">
                  <c:v>9219.3787282837093</c:v>
                </c:pt>
                <c:pt idx="1002">
                  <c:v>9228.5600657419527</c:v>
                </c:pt>
                <c:pt idx="1003">
                  <c:v>9241.7739102315354</c:v>
                </c:pt>
                <c:pt idx="1004">
                  <c:v>9249.7609249037923</c:v>
                </c:pt>
                <c:pt idx="1005">
                  <c:v>9256.2214832975933</c:v>
                </c:pt>
                <c:pt idx="1006">
                  <c:v>9258.7382332245525</c:v>
                </c:pt>
                <c:pt idx="1007">
                  <c:v>9262.4917696700595</c:v>
                </c:pt>
                <c:pt idx="1008">
                  <c:v>9264.3784364591975</c:v>
                </c:pt>
                <c:pt idx="1009">
                  <c:v>9268.7508243863831</c:v>
                </c:pt>
                <c:pt idx="1010">
                  <c:v>9273.9474440021895</c:v>
                </c:pt>
                <c:pt idx="1011">
                  <c:v>9278.6546117832186</c:v>
                </c:pt>
                <c:pt idx="1012">
                  <c:v>9285.5933857960517</c:v>
                </c:pt>
                <c:pt idx="1013">
                  <c:v>9292.0475638480002</c:v>
                </c:pt>
                <c:pt idx="1014">
                  <c:v>9298.6628723387385</c:v>
                </c:pt>
                <c:pt idx="1015">
                  <c:v>9306.1042683004507</c:v>
                </c:pt>
                <c:pt idx="1016">
                  <c:v>9316.3993638265547</c:v>
                </c:pt>
                <c:pt idx="1017">
                  <c:v>9327.6819326449931</c:v>
                </c:pt>
                <c:pt idx="1018">
                  <c:v>9341.81582805773</c:v>
                </c:pt>
                <c:pt idx="1019">
                  <c:v>9358.727039440726</c:v>
                </c:pt>
                <c:pt idx="1020">
                  <c:v>9374.1904140963888</c:v>
                </c:pt>
                <c:pt idx="1021">
                  <c:v>9388.9732271814974</c:v>
                </c:pt>
                <c:pt idx="1022">
                  <c:v>9412.0120832110897</c:v>
                </c:pt>
                <c:pt idx="1023">
                  <c:v>9446.8864641126547</c:v>
                </c:pt>
                <c:pt idx="1024">
                  <c:v>9475.5618489525095</c:v>
                </c:pt>
                <c:pt idx="1025">
                  <c:v>9497.6016796764434</c:v>
                </c:pt>
                <c:pt idx="1026">
                  <c:v>9527.5470680070339</c:v>
                </c:pt>
                <c:pt idx="1027">
                  <c:v>9546.4330875087981</c:v>
                </c:pt>
                <c:pt idx="1028">
                  <c:v>9566.6190174435396</c:v>
                </c:pt>
                <c:pt idx="1029">
                  <c:v>9581.740160628593</c:v>
                </c:pt>
                <c:pt idx="1030">
                  <c:v>9597.209264330977</c:v>
                </c:pt>
                <c:pt idx="1031">
                  <c:v>9606.8158411167133</c:v>
                </c:pt>
                <c:pt idx="1032">
                  <c:v>9614.0875265112554</c:v>
                </c:pt>
                <c:pt idx="1033">
                  <c:v>9629.2086696963088</c:v>
                </c:pt>
                <c:pt idx="1034">
                  <c:v>9646.1161546852527</c:v>
                </c:pt>
                <c:pt idx="1035">
                  <c:v>9663.7853370288467</c:v>
                </c:pt>
                <c:pt idx="1036">
                  <c:v>9680.6866126446148</c:v>
                </c:pt>
                <c:pt idx="1037">
                  <c:v>9699.1664437362961</c:v>
                </c:pt>
                <c:pt idx="1038">
                  <c:v>9711.7929306722926</c:v>
                </c:pt>
                <c:pt idx="1039">
                  <c:v>9742.4140499737132</c:v>
                </c:pt>
                <c:pt idx="1040">
                  <c:v>9776.5356352442541</c:v>
                </c:pt>
                <c:pt idx="1041">
                  <c:v>9817.1253975215459</c:v>
                </c:pt>
                <c:pt idx="1042">
                  <c:v>9869.7384353185334</c:v>
                </c:pt>
                <c:pt idx="1043">
                  <c:v>9929.6252379437865</c:v>
                </c:pt>
                <c:pt idx="1044">
                  <c:v>9994.8590021375221</c:v>
                </c:pt>
                <c:pt idx="1045">
                  <c:v>10062.953767625122</c:v>
                </c:pt>
                <c:pt idx="1046">
                  <c:v>10129.574056669071</c:v>
                </c:pt>
                <c:pt idx="1047">
                  <c:v>10197.668822156671</c:v>
                </c:pt>
                <c:pt idx="1048">
                  <c:v>10304.448503633022</c:v>
                </c:pt>
                <c:pt idx="1049">
                  <c:v>10418.233555103023</c:v>
                </c:pt>
                <c:pt idx="1050">
                  <c:v>10427.320665738385</c:v>
                </c:pt>
                <c:pt idx="1051">
                  <c:v>10539.420065297785</c:v>
                </c:pt>
                <c:pt idx="1052">
                  <c:v>10429.987552792954</c:v>
                </c:pt>
                <c:pt idx="1053">
                  <c:v>10545.955554997954</c:v>
                </c:pt>
                <c:pt idx="1054">
                  <c:v>10619.972467943584</c:v>
                </c:pt>
                <c:pt idx="1055">
                  <c:v>10526.49979149751</c:v>
                </c:pt>
                <c:pt idx="1056">
                  <c:v>10441.984598896011</c:v>
                </c:pt>
                <c:pt idx="1057">
                  <c:v>10156.584740259586</c:v>
                </c:pt>
                <c:pt idx="1058">
                  <c:v>10281.039741759587</c:v>
                </c:pt>
                <c:pt idx="1059">
                  <c:v>10381.592469813913</c:v>
                </c:pt>
                <c:pt idx="1060">
                  <c:v>10461.046052734615</c:v>
                </c:pt>
                <c:pt idx="1061">
                  <c:v>10555.347221777463</c:v>
                </c:pt>
                <c:pt idx="1062">
                  <c:v>10631.497500604828</c:v>
                </c:pt>
                <c:pt idx="1063">
                  <c:v>10676.908491317121</c:v>
                </c:pt>
                <c:pt idx="1064">
                  <c:v>10730.877311146516</c:v>
                </c:pt>
                <c:pt idx="1065">
                  <c:v>10705.415695837139</c:v>
                </c:pt>
                <c:pt idx="1066">
                  <c:v>10722.909996247668</c:v>
                </c:pt>
                <c:pt idx="1067">
                  <c:v>10846.499944777668</c:v>
                </c:pt>
                <c:pt idx="1068">
                  <c:v>10770.045795512669</c:v>
                </c:pt>
                <c:pt idx="1069">
                  <c:v>10897.50829326267</c:v>
                </c:pt>
                <c:pt idx="1070">
                  <c:v>11000.512239737658</c:v>
                </c:pt>
                <c:pt idx="1071">
                  <c:v>11067.605489068277</c:v>
                </c:pt>
                <c:pt idx="1072">
                  <c:v>11140.759217408227</c:v>
                </c:pt>
                <c:pt idx="1073">
                  <c:v>11191.496327001427</c:v>
                </c:pt>
                <c:pt idx="1074">
                  <c:v>11260.061795806429</c:v>
                </c:pt>
                <c:pt idx="1075">
                  <c:v>11363.078000824738</c:v>
                </c:pt>
                <c:pt idx="1076">
                  <c:v>11485.297617545039</c:v>
                </c:pt>
                <c:pt idx="1077">
                  <c:v>11583.957496253723</c:v>
                </c:pt>
                <c:pt idx="1078">
                  <c:v>11682.605601268862</c:v>
                </c:pt>
                <c:pt idx="1079">
                  <c:v>11499.637400001182</c:v>
                </c:pt>
                <c:pt idx="1080">
                  <c:v>11424.500516280881</c:v>
                </c:pt>
                <c:pt idx="1081">
                  <c:v>11555.71301403088</c:v>
                </c:pt>
                <c:pt idx="1082">
                  <c:v>11584.477369175878</c:v>
                </c:pt>
                <c:pt idx="1083">
                  <c:v>11411.429351133778</c:v>
                </c:pt>
                <c:pt idx="1084">
                  <c:v>11445.716853383779</c:v>
                </c:pt>
                <c:pt idx="1085">
                  <c:v>11577.86220191378</c:v>
                </c:pt>
                <c:pt idx="1086">
                  <c:v>11712.86220191378</c:v>
                </c:pt>
                <c:pt idx="1087">
                  <c:v>11847.817203413781</c:v>
                </c:pt>
                <c:pt idx="1088">
                  <c:v>11843.753912967677</c:v>
                </c:pt>
                <c:pt idx="1089">
                  <c:v>11773.781579527076</c:v>
                </c:pt>
                <c:pt idx="1090">
                  <c:v>11908.161333937076</c:v>
                </c:pt>
                <c:pt idx="1091">
                  <c:v>12028.920118049857</c:v>
                </c:pt>
                <c:pt idx="1092">
                  <c:v>12163.513017314857</c:v>
                </c:pt>
                <c:pt idx="1093">
                  <c:v>12295.038908594557</c:v>
                </c:pt>
                <c:pt idx="1094">
                  <c:v>12370.492851755354</c:v>
                </c:pt>
                <c:pt idx="1095">
                  <c:v>12439.75197246362</c:v>
                </c:pt>
                <c:pt idx="1096">
                  <c:v>12523.678048907619</c:v>
                </c:pt>
                <c:pt idx="1097">
                  <c:v>12660.94305190762</c:v>
                </c:pt>
                <c:pt idx="1098">
                  <c:v>12595.35220117262</c:v>
                </c:pt>
                <c:pt idx="1099">
                  <c:v>12528.78688313052</c:v>
                </c:pt>
                <c:pt idx="1100">
                  <c:v>12666.40797945552</c:v>
                </c:pt>
                <c:pt idx="1101">
                  <c:v>12761.93074918797</c:v>
                </c:pt>
                <c:pt idx="1102">
                  <c:v>12875.284964831402</c:v>
                </c:pt>
                <c:pt idx="1103">
                  <c:v>12981.519439953128</c:v>
                </c:pt>
                <c:pt idx="1104">
                  <c:v>13097.327373347058</c:v>
                </c:pt>
                <c:pt idx="1105">
                  <c:v>13163.700852289319</c:v>
                </c:pt>
                <c:pt idx="1106">
                  <c:v>13279.502535701587</c:v>
                </c:pt>
                <c:pt idx="1107">
                  <c:v>13395.24168427983</c:v>
                </c:pt>
                <c:pt idx="1108">
                  <c:v>13535.53668277983</c:v>
                </c:pt>
                <c:pt idx="1109">
                  <c:v>13675.756688029829</c:v>
                </c:pt>
                <c:pt idx="1110">
                  <c:v>13616.04419027983</c:v>
                </c:pt>
                <c:pt idx="1111">
                  <c:v>13452.403299601629</c:v>
                </c:pt>
                <c:pt idx="1112">
                  <c:v>13390.440698559527</c:v>
                </c:pt>
                <c:pt idx="1113">
                  <c:v>13530.422916161027</c:v>
                </c:pt>
                <c:pt idx="1114">
                  <c:v>13563.967417795509</c:v>
                </c:pt>
                <c:pt idx="1115">
                  <c:v>13710.17241929551</c:v>
                </c:pt>
                <c:pt idx="1116">
                  <c:v>13653.350124440505</c:v>
                </c:pt>
                <c:pt idx="1117">
                  <c:v>13798.277122235506</c:v>
                </c:pt>
                <c:pt idx="1118">
                  <c:v>13925.538743705329</c:v>
                </c:pt>
                <c:pt idx="1119">
                  <c:v>14070.105598850329</c:v>
                </c:pt>
                <c:pt idx="1120">
                  <c:v>14214.679799585329</c:v>
                </c:pt>
                <c:pt idx="1121">
                  <c:v>14295.931359988119</c:v>
                </c:pt>
                <c:pt idx="1122">
                  <c:v>14384.426406467555</c:v>
                </c:pt>
                <c:pt idx="1123">
                  <c:v>14398.864974933123</c:v>
                </c:pt>
                <c:pt idx="1124">
                  <c:v>14344.519626403126</c:v>
                </c:pt>
                <c:pt idx="1125">
                  <c:v>14491.291481548127</c:v>
                </c:pt>
                <c:pt idx="1126">
                  <c:v>14638.357332283127</c:v>
                </c:pt>
                <c:pt idx="1127">
                  <c:v>14762.125479314414</c:v>
                </c:pt>
                <c:pt idx="1128">
                  <c:v>14908.889977109415</c:v>
                </c:pt>
                <c:pt idx="1129">
                  <c:v>15017.762092845998</c:v>
                </c:pt>
                <c:pt idx="1130">
                  <c:v>15111.514243663798</c:v>
                </c:pt>
                <c:pt idx="1131">
                  <c:v>15160.745059902407</c:v>
                </c:pt>
                <c:pt idx="1132">
                  <c:v>15200.389369447268</c:v>
                </c:pt>
                <c:pt idx="1133">
                  <c:v>15192.209058623295</c:v>
                </c:pt>
                <c:pt idx="1134">
                  <c:v>15236.714759504495</c:v>
                </c:pt>
                <c:pt idx="1135">
                  <c:v>15282.430558623295</c:v>
                </c:pt>
                <c:pt idx="1136">
                  <c:v>15131.796962298293</c:v>
                </c:pt>
                <c:pt idx="1137">
                  <c:v>15279.918561256192</c:v>
                </c:pt>
                <c:pt idx="1138">
                  <c:v>15331.460559051193</c:v>
                </c:pt>
                <c:pt idx="1139">
                  <c:v>15486.710559051193</c:v>
                </c:pt>
                <c:pt idx="1140">
                  <c:v>15561.767008063609</c:v>
                </c:pt>
                <c:pt idx="1141">
                  <c:v>15695.480974512568</c:v>
                </c:pt>
                <c:pt idx="1142">
                  <c:v>15844.870307953168</c:v>
                </c:pt>
                <c:pt idx="1143">
                  <c:v>15965.023571251035</c:v>
                </c:pt>
                <c:pt idx="1144">
                  <c:v>16070.759614746696</c:v>
                </c:pt>
                <c:pt idx="1145">
                  <c:v>16150.849329189405</c:v>
                </c:pt>
                <c:pt idx="1146">
                  <c:v>16263.637711470254</c:v>
                </c:pt>
                <c:pt idx="1147">
                  <c:v>16328.225495479977</c:v>
                </c:pt>
                <c:pt idx="1148">
                  <c:v>16248.44938916836</c:v>
                </c:pt>
                <c:pt idx="1149">
                  <c:v>16301.887688433359</c:v>
                </c:pt>
                <c:pt idx="1150">
                  <c:v>16456.399092108357</c:v>
                </c:pt>
                <c:pt idx="1151">
                  <c:v>16607.387492989557</c:v>
                </c:pt>
                <c:pt idx="1152">
                  <c:v>16717.025692851421</c:v>
                </c:pt>
                <c:pt idx="1153">
                  <c:v>16809.434052754412</c:v>
                </c:pt>
                <c:pt idx="1154">
                  <c:v>16957.211212117989</c:v>
                </c:pt>
                <c:pt idx="1155">
                  <c:v>17049.578839509515</c:v>
                </c:pt>
                <c:pt idx="1156">
                  <c:v>17148.101299344344</c:v>
                </c:pt>
                <c:pt idx="1157">
                  <c:v>17289.745937718664</c:v>
                </c:pt>
                <c:pt idx="1158">
                  <c:v>17306.535817320248</c:v>
                </c:pt>
                <c:pt idx="1159">
                  <c:v>17458.237307998446</c:v>
                </c:pt>
                <c:pt idx="1160">
                  <c:v>17597.485838534576</c:v>
                </c:pt>
                <c:pt idx="1161">
                  <c:v>17749.165720933073</c:v>
                </c:pt>
                <c:pt idx="1162">
                  <c:v>17801.436254373672</c:v>
                </c:pt>
                <c:pt idx="1163">
                  <c:v>17960.428758123671</c:v>
                </c:pt>
                <c:pt idx="1164">
                  <c:v>18091.70688437048</c:v>
                </c:pt>
                <c:pt idx="1165">
                  <c:v>18207.154117082631</c:v>
                </c:pt>
                <c:pt idx="1166">
                  <c:v>18325.108372353334</c:v>
                </c:pt>
                <c:pt idx="1167">
                  <c:v>18453.543709942696</c:v>
                </c:pt>
                <c:pt idx="1168">
                  <c:v>18569.018640657978</c:v>
                </c:pt>
                <c:pt idx="1169">
                  <c:v>18658.381247724497</c:v>
                </c:pt>
                <c:pt idx="1170">
                  <c:v>18749.658289619187</c:v>
                </c:pt>
                <c:pt idx="1171">
                  <c:v>18901.957630737987</c:v>
                </c:pt>
                <c:pt idx="1172">
                  <c:v>18999.229806753716</c:v>
                </c:pt>
                <c:pt idx="1173">
                  <c:v>19122.366959513347</c:v>
                </c:pt>
                <c:pt idx="1174">
                  <c:v>19217.655598860638</c:v>
                </c:pt>
                <c:pt idx="1175">
                  <c:v>19328.31522100182</c:v>
                </c:pt>
                <c:pt idx="1176">
                  <c:v>19362.916472478006</c:v>
                </c:pt>
                <c:pt idx="1177">
                  <c:v>19403.186299067085</c:v>
                </c:pt>
                <c:pt idx="1178">
                  <c:v>19423.204470210883</c:v>
                </c:pt>
                <c:pt idx="1179">
                  <c:v>19454.233138523534</c:v>
                </c:pt>
                <c:pt idx="1180">
                  <c:v>19481.449446648545</c:v>
                </c:pt>
                <c:pt idx="1181">
                  <c:v>19501.920068721211</c:v>
                </c:pt>
                <c:pt idx="1182">
                  <c:v>19527.431132147958</c:v>
                </c:pt>
                <c:pt idx="1183">
                  <c:v>19576.386572346968</c:v>
                </c:pt>
                <c:pt idx="1184">
                  <c:v>19635.82791638251</c:v>
                </c:pt>
                <c:pt idx="1185">
                  <c:v>19727.118264230943</c:v>
                </c:pt>
                <c:pt idx="1186">
                  <c:v>19822.397665025845</c:v>
                </c:pt>
                <c:pt idx="1187">
                  <c:v>19940.368876109766</c:v>
                </c:pt>
                <c:pt idx="1188">
                  <c:v>19996.067032580933</c:v>
                </c:pt>
                <c:pt idx="1189">
                  <c:v>20106.668135676406</c:v>
                </c:pt>
                <c:pt idx="1190">
                  <c:v>20219.67742233623</c:v>
                </c:pt>
                <c:pt idx="1191">
                  <c:v>20332.719278264936</c:v>
                </c:pt>
                <c:pt idx="1192">
                  <c:v>20384.92470916051</c:v>
                </c:pt>
                <c:pt idx="1193">
                  <c:v>20427.919396042256</c:v>
                </c:pt>
                <c:pt idx="1194">
                  <c:v>20504.783363785013</c:v>
                </c:pt>
                <c:pt idx="1195">
                  <c:v>20568.174379123699</c:v>
                </c:pt>
                <c:pt idx="1196">
                  <c:v>20586.903214507944</c:v>
                </c:pt>
                <c:pt idx="1197">
                  <c:v>20599.138661482841</c:v>
                </c:pt>
                <c:pt idx="1198">
                  <c:v>20615.175382342175</c:v>
                </c:pt>
                <c:pt idx="1199">
                  <c:v>20637.535843623875</c:v>
                </c:pt>
                <c:pt idx="1200">
                  <c:v>20649.78097032621</c:v>
                </c:pt>
                <c:pt idx="1201">
                  <c:v>20660.461756924215</c:v>
                </c:pt>
                <c:pt idx="1202">
                  <c:v>20679.198712076097</c:v>
                </c:pt>
                <c:pt idx="1203">
                  <c:v>20705.258082870863</c:v>
                </c:pt>
                <c:pt idx="1204">
                  <c:v>20750.149848922068</c:v>
                </c:pt>
                <c:pt idx="1205">
                  <c:v>20807.062574750067</c:v>
                </c:pt>
                <c:pt idx="1206">
                  <c:v>20874.631762841065</c:v>
                </c:pt>
                <c:pt idx="1207">
                  <c:v>20934.028686927035</c:v>
                </c:pt>
                <c:pt idx="1208">
                  <c:v>21019.660024382887</c:v>
                </c:pt>
                <c:pt idx="1209">
                  <c:v>21087.269323838864</c:v>
                </c:pt>
                <c:pt idx="1210">
                  <c:v>21180.560249551359</c:v>
                </c:pt>
                <c:pt idx="1211">
                  <c:v>21286.578136177843</c:v>
                </c:pt>
                <c:pt idx="1212">
                  <c:v>21368.552224999064</c:v>
                </c:pt>
                <c:pt idx="1213">
                  <c:v>21445.431289881686</c:v>
                </c:pt>
                <c:pt idx="1214">
                  <c:v>21514.524360660635</c:v>
                </c:pt>
                <c:pt idx="1215">
                  <c:v>21589.765790352772</c:v>
                </c:pt>
                <c:pt idx="1216">
                  <c:v>21710.275243575139</c:v>
                </c:pt>
                <c:pt idx="1217">
                  <c:v>21830.807764008583</c:v>
                </c:pt>
                <c:pt idx="1218">
                  <c:v>21948.795939949428</c:v>
                </c:pt>
                <c:pt idx="1219">
                  <c:v>22032.536007815026</c:v>
                </c:pt>
                <c:pt idx="1220">
                  <c:v>22091.968468689778</c:v>
                </c:pt>
                <c:pt idx="1221">
                  <c:v>22209.871854825124</c:v>
                </c:pt>
                <c:pt idx="1222">
                  <c:v>22062.29364550332</c:v>
                </c:pt>
                <c:pt idx="1223">
                  <c:v>420.17869697332208</c:v>
                </c:pt>
                <c:pt idx="1224">
                  <c:v>738.02150432332564</c:v>
                </c:pt>
                <c:pt idx="1225">
                  <c:v>855.68789697332249</c:v>
                </c:pt>
                <c:pt idx="1226">
                  <c:v>1174.9124866833226</c:v>
                </c:pt>
                <c:pt idx="1227">
                  <c:v>1288.1259727675206</c:v>
                </c:pt>
                <c:pt idx="1228">
                  <c:v>1601.4546866833207</c:v>
                </c:pt>
                <c:pt idx="1229">
                  <c:v>1877.2481235155033</c:v>
                </c:pt>
                <c:pt idx="1230">
                  <c:v>2184.0402620165632</c:v>
                </c:pt>
                <c:pt idx="1231">
                  <c:v>2371.7394887533173</c:v>
                </c:pt>
                <c:pt idx="1232">
                  <c:v>2559.5185503254488</c:v>
                </c:pt>
                <c:pt idx="1233">
                  <c:v>2802.1872403865095</c:v>
                </c:pt>
                <c:pt idx="1234">
                  <c:v>3055.2885849334907</c:v>
                </c:pt>
                <c:pt idx="1235">
                  <c:v>3278.011429955814</c:v>
                </c:pt>
                <c:pt idx="1236">
                  <c:v>3461.7875724740729</c:v>
                </c:pt>
                <c:pt idx="1237">
                  <c:v>3661.9681958563556</c:v>
                </c:pt>
                <c:pt idx="1238">
                  <c:v>3837.9231449734261</c:v>
                </c:pt>
                <c:pt idx="1239">
                  <c:v>3955.0418265769413</c:v>
                </c:pt>
                <c:pt idx="1240">
                  <c:v>4208.2844142488193</c:v>
                </c:pt>
                <c:pt idx="1241">
                  <c:v>3921.5555142488156</c:v>
                </c:pt>
                <c:pt idx="1242">
                  <c:v>4239.1772320112159</c:v>
                </c:pt>
                <c:pt idx="1243">
                  <c:v>3506.9190547575345</c:v>
                </c:pt>
                <c:pt idx="1244">
                  <c:v>3831.7293535545346</c:v>
                </c:pt>
                <c:pt idx="1245">
                  <c:v>4111.6692393848361</c:v>
                </c:pt>
                <c:pt idx="1246">
                  <c:v>4410.0844743634016</c:v>
                </c:pt>
                <c:pt idx="1247">
                  <c:v>4656.2230005270394</c:v>
                </c:pt>
                <c:pt idx="1248">
                  <c:v>4988.7217108170371</c:v>
                </c:pt>
                <c:pt idx="1249">
                  <c:v>5327.7967153170375</c:v>
                </c:pt>
                <c:pt idx="1250">
                  <c:v>5259.6045226670394</c:v>
                </c:pt>
                <c:pt idx="1251">
                  <c:v>5601.559524167038</c:v>
                </c:pt>
                <c:pt idx="1252">
                  <c:v>5337.1893182870408</c:v>
                </c:pt>
                <c:pt idx="1253">
                  <c:v>5069.20261708404</c:v>
                </c:pt>
                <c:pt idx="1254">
                  <c:v>5020.33761108404</c:v>
                </c:pt>
                <c:pt idx="1255">
                  <c:v>5166.8454184340371</c:v>
                </c:pt>
                <c:pt idx="1256">
                  <c:v>5508.8132675528368</c:v>
                </c:pt>
                <c:pt idx="1257">
                  <c:v>5856.7175704928368</c:v>
                </c:pt>
                <c:pt idx="1258">
                  <c:v>6183.160956556485</c:v>
                </c:pt>
                <c:pt idx="1259">
                  <c:v>6430.4839399789762</c:v>
                </c:pt>
                <c:pt idx="1260">
                  <c:v>6723.8054923989266</c:v>
                </c:pt>
                <c:pt idx="1261">
                  <c:v>6999.1535490013384</c:v>
                </c:pt>
                <c:pt idx="1262">
                  <c:v>7216.799084148518</c:v>
                </c:pt>
                <c:pt idx="1263">
                  <c:v>7480.4943742025571</c:v>
                </c:pt>
                <c:pt idx="1264">
                  <c:v>7436.1143772025534</c:v>
                </c:pt>
                <c:pt idx="1265">
                  <c:v>7786.9733727925532</c:v>
                </c:pt>
                <c:pt idx="1266">
                  <c:v>8116.1146815735447</c:v>
                </c:pt>
                <c:pt idx="1267">
                  <c:v>8024.9391727112015</c:v>
                </c:pt>
                <c:pt idx="1268">
                  <c:v>7978.7528830012016</c:v>
                </c:pt>
                <c:pt idx="1269">
                  <c:v>8336.1827800612009</c:v>
                </c:pt>
                <c:pt idx="1270">
                  <c:v>8685.3392318236001</c:v>
                </c:pt>
                <c:pt idx="1271">
                  <c:v>9006.2504234340977</c:v>
                </c:pt>
                <c:pt idx="1272">
                  <c:v>9341.1334864630589</c:v>
                </c:pt>
                <c:pt idx="1273">
                  <c:v>9642.0338035395289</c:v>
                </c:pt>
                <c:pt idx="1274">
                  <c:v>9549.5011579115817</c:v>
                </c:pt>
                <c:pt idx="1275">
                  <c:v>9701.7548910303813</c:v>
                </c:pt>
                <c:pt idx="1276">
                  <c:v>10070.574898530382</c:v>
                </c:pt>
                <c:pt idx="1277">
                  <c:v>10439.43990453038</c:v>
                </c:pt>
                <c:pt idx="1278">
                  <c:v>10794.358756292781</c:v>
                </c:pt>
                <c:pt idx="1279">
                  <c:v>11080.206320304615</c:v>
                </c:pt>
                <c:pt idx="1280">
                  <c:v>11336.94555655705</c:v>
                </c:pt>
                <c:pt idx="1281">
                  <c:v>11435.180542584465</c:v>
                </c:pt>
                <c:pt idx="1282">
                  <c:v>11798.005336704466</c:v>
                </c:pt>
                <c:pt idx="1283">
                  <c:v>11924.151860772159</c:v>
                </c:pt>
                <c:pt idx="1284">
                  <c:v>12288.961163712156</c:v>
                </c:pt>
                <c:pt idx="1285">
                  <c:v>12246.804430593358</c:v>
                </c:pt>
                <c:pt idx="1286">
                  <c:v>12014.61252471336</c:v>
                </c:pt>
                <c:pt idx="1287">
                  <c:v>12187.036417363357</c:v>
                </c:pt>
                <c:pt idx="1288">
                  <c:v>12167.961412863355</c:v>
                </c:pt>
                <c:pt idx="1289">
                  <c:v>12352.126390363352</c:v>
                </c:pt>
                <c:pt idx="1290">
                  <c:v>12729.46007713335</c:v>
                </c:pt>
                <c:pt idx="1291">
                  <c:v>13100.283164420551</c:v>
                </c:pt>
                <c:pt idx="1292">
                  <c:v>13485.918158420551</c:v>
                </c:pt>
                <c:pt idx="1293">
                  <c:v>13463.472336370549</c:v>
                </c:pt>
                <c:pt idx="1294">
                  <c:v>13044.70151432055</c:v>
                </c:pt>
                <c:pt idx="1295">
                  <c:v>13024.182577355154</c:v>
                </c:pt>
                <c:pt idx="1296">
                  <c:v>13205.176297761151</c:v>
                </c:pt>
                <c:pt idx="1297">
                  <c:v>13387.610618167149</c:v>
                </c:pt>
                <c:pt idx="1298">
                  <c:v>13771.48553857315</c:v>
                </c:pt>
                <c:pt idx="1299">
                  <c:v>13139.200268586268</c:v>
                </c:pt>
                <c:pt idx="1300">
                  <c:v>12531.589139314063</c:v>
                </c:pt>
                <c:pt idx="1301">
                  <c:v>12546.969158814056</c:v>
                </c:pt>
                <c:pt idx="1302">
                  <c:v>11557.671864694057</c:v>
                </c:pt>
                <c:pt idx="1303">
                  <c:v>11977.444445584057</c:v>
                </c:pt>
                <c:pt idx="1304">
                  <c:v>12160.096718009097</c:v>
                </c:pt>
                <c:pt idx="1305">
                  <c:v>12223.562353176256</c:v>
                </c:pt>
                <c:pt idx="1306">
                  <c:v>12377.40134088874</c:v>
                </c:pt>
                <c:pt idx="1307">
                  <c:v>12548.758339746484</c:v>
                </c:pt>
                <c:pt idx="1308">
                  <c:v>12662.600837009008</c:v>
                </c:pt>
                <c:pt idx="1309">
                  <c:v>12898.688107029975</c:v>
                </c:pt>
                <c:pt idx="1310">
                  <c:v>13062.891779857437</c:v>
                </c:pt>
                <c:pt idx="1311">
                  <c:v>13111.69881782403</c:v>
                </c:pt>
                <c:pt idx="1312">
                  <c:v>13183.999250156525</c:v>
                </c:pt>
                <c:pt idx="1313">
                  <c:v>13239.656831846549</c:v>
                </c:pt>
                <c:pt idx="1314">
                  <c:v>13323.814181630869</c:v>
                </c:pt>
                <c:pt idx="1315">
                  <c:v>13417.597976106061</c:v>
                </c:pt>
                <c:pt idx="1316">
                  <c:v>13511.363905717584</c:v>
                </c:pt>
                <c:pt idx="1317">
                  <c:v>13601.171953154088</c:v>
                </c:pt>
                <c:pt idx="1318">
                  <c:v>13751.75924814917</c:v>
                </c:pt>
                <c:pt idx="1319">
                  <c:v>13884.234078617075</c:v>
                </c:pt>
                <c:pt idx="1320">
                  <c:v>14025.51018168382</c:v>
                </c:pt>
                <c:pt idx="1321">
                  <c:v>14182.803754074235</c:v>
                </c:pt>
                <c:pt idx="1322">
                  <c:v>14404.37373140719</c:v>
                </c:pt>
                <c:pt idx="1323">
                  <c:v>14612.025423362182</c:v>
                </c:pt>
                <c:pt idx="1324">
                  <c:v>14783.401298625149</c:v>
                </c:pt>
                <c:pt idx="1325">
                  <c:v>14915.851446477249</c:v>
                </c:pt>
                <c:pt idx="1326">
                  <c:v>15098.483663052662</c:v>
                </c:pt>
                <c:pt idx="1327">
                  <c:v>15345.006034088647</c:v>
                </c:pt>
                <c:pt idx="1328">
                  <c:v>15591.608240847101</c:v>
                </c:pt>
                <c:pt idx="1329">
                  <c:v>15877.676981801524</c:v>
                </c:pt>
                <c:pt idx="1330">
                  <c:v>16209.995483140758</c:v>
                </c:pt>
                <c:pt idx="1331">
                  <c:v>16535.130057369228</c:v>
                </c:pt>
                <c:pt idx="1332">
                  <c:v>16704.831851525814</c:v>
                </c:pt>
                <c:pt idx="1333">
                  <c:v>16717.51877193182</c:v>
                </c:pt>
                <c:pt idx="1334">
                  <c:v>17142.774468991822</c:v>
                </c:pt>
                <c:pt idx="1335">
                  <c:v>17308.293644590463</c:v>
                </c:pt>
                <c:pt idx="1336">
                  <c:v>17543.113652090469</c:v>
                </c:pt>
                <c:pt idx="1337">
                  <c:v>17979.598637090468</c:v>
                </c:pt>
                <c:pt idx="1338">
                  <c:v>18380.324945686822</c:v>
                </c:pt>
                <c:pt idx="1339">
                  <c:v>18704.19478899302</c:v>
                </c:pt>
                <c:pt idx="1340">
                  <c:v>18838.950852998641</c:v>
                </c:pt>
                <c:pt idx="1341">
                  <c:v>18976.638801291192</c:v>
                </c:pt>
                <c:pt idx="1342">
                  <c:v>19038.44561896396</c:v>
                </c:pt>
                <c:pt idx="1343">
                  <c:v>19138.123071510243</c:v>
                </c:pt>
                <c:pt idx="1344">
                  <c:v>19291.447215361306</c:v>
                </c:pt>
                <c:pt idx="1345">
                  <c:v>19404.936253856948</c:v>
                </c:pt>
                <c:pt idx="1346">
                  <c:v>19457.963687357511</c:v>
                </c:pt>
                <c:pt idx="1347">
                  <c:v>19589.849452751499</c:v>
                </c:pt>
                <c:pt idx="1348">
                  <c:v>19644.057327354425</c:v>
                </c:pt>
                <c:pt idx="1349">
                  <c:v>19686.639718681021</c:v>
                </c:pt>
                <c:pt idx="1350">
                  <c:v>19695.452045441649</c:v>
                </c:pt>
                <c:pt idx="1351">
                  <c:v>19711.189313184033</c:v>
                </c:pt>
                <c:pt idx="1352">
                  <c:v>19733.95036889736</c:v>
                </c:pt>
                <c:pt idx="1353">
                  <c:v>19772.069418863666</c:v>
                </c:pt>
                <c:pt idx="1354">
                  <c:v>19839.496811935031</c:v>
                </c:pt>
                <c:pt idx="1355">
                  <c:v>19902.705168037388</c:v>
                </c:pt>
                <c:pt idx="1356">
                  <c:v>19990.229186921191</c:v>
                </c:pt>
                <c:pt idx="1357">
                  <c:v>20079.70793637084</c:v>
                </c:pt>
                <c:pt idx="1358">
                  <c:v>20229.722549888214</c:v>
                </c:pt>
                <c:pt idx="1359">
                  <c:v>20400.35418214809</c:v>
                </c:pt>
                <c:pt idx="1360">
                  <c:v>20586.329151753136</c:v>
                </c:pt>
                <c:pt idx="1361">
                  <c:v>20707.328801051088</c:v>
                </c:pt>
                <c:pt idx="1362">
                  <c:v>20905.649846720898</c:v>
                </c:pt>
                <c:pt idx="1363">
                  <c:v>21076.349301208174</c:v>
                </c:pt>
                <c:pt idx="1364">
                  <c:v>21292.38947861761</c:v>
                </c:pt>
                <c:pt idx="1365">
                  <c:v>21630.55804430936</c:v>
                </c:pt>
                <c:pt idx="1366">
                  <c:v>22014.612087471662</c:v>
                </c:pt>
                <c:pt idx="1367">
                  <c:v>22190.772723875911</c:v>
                </c:pt>
                <c:pt idx="1368">
                  <c:v>22420.585429755913</c:v>
                </c:pt>
                <c:pt idx="1369">
                  <c:v>22860.130428255914</c:v>
                </c:pt>
                <c:pt idx="1370">
                  <c:v>23147.137219258351</c:v>
                </c:pt>
                <c:pt idx="1371">
                  <c:v>23389.162681050842</c:v>
                </c:pt>
                <c:pt idx="1372">
                  <c:v>23584.51059824714</c:v>
                </c:pt>
                <c:pt idx="1373">
                  <c:v>23696.333834604218</c:v>
                </c:pt>
                <c:pt idx="1374">
                  <c:v>23971.482954922034</c:v>
                </c:pt>
                <c:pt idx="1375">
                  <c:v>24284.031558766877</c:v>
                </c:pt>
                <c:pt idx="1376">
                  <c:v>24723.531558766877</c:v>
                </c:pt>
                <c:pt idx="1377">
                  <c:v>24335.685442766873</c:v>
                </c:pt>
                <c:pt idx="1378">
                  <c:v>24164.146905801477</c:v>
                </c:pt>
                <c:pt idx="1379">
                  <c:v>24604.602396981478</c:v>
                </c:pt>
                <c:pt idx="1380">
                  <c:v>24745.897987102042</c:v>
                </c:pt>
                <c:pt idx="1381">
                  <c:v>25197.413002102043</c:v>
                </c:pt>
                <c:pt idx="1382">
                  <c:v>25430.553841753135</c:v>
                </c:pt>
                <c:pt idx="1383">
                  <c:v>25649.141216854059</c:v>
                </c:pt>
                <c:pt idx="1384">
                  <c:v>25825.760513046884</c:v>
                </c:pt>
                <c:pt idx="1385">
                  <c:v>25959.34136979211</c:v>
                </c:pt>
                <c:pt idx="1386">
                  <c:v>26187.655815808415</c:v>
                </c:pt>
                <c:pt idx="1387">
                  <c:v>26529.966486644473</c:v>
                </c:pt>
                <c:pt idx="1388">
                  <c:v>26953.54172991732</c:v>
                </c:pt>
                <c:pt idx="1389">
                  <c:v>27303.139685273669</c:v>
                </c:pt>
                <c:pt idx="1390">
                  <c:v>27585.742414933342</c:v>
                </c:pt>
                <c:pt idx="1391">
                  <c:v>27850.687185180152</c:v>
                </c:pt>
                <c:pt idx="1392">
                  <c:v>28151.940587022997</c:v>
                </c:pt>
                <c:pt idx="1393">
                  <c:v>28494.158990168278</c:v>
                </c:pt>
                <c:pt idx="1394">
                  <c:v>28136.010998988277</c:v>
                </c:pt>
                <c:pt idx="1395">
                  <c:v>27993.72102148828</c:v>
                </c:pt>
                <c:pt idx="1396">
                  <c:v>27855.631024488277</c:v>
                </c:pt>
                <c:pt idx="1397">
                  <c:v>28312.462337718276</c:v>
                </c:pt>
                <c:pt idx="1398">
                  <c:v>28349.971921492179</c:v>
                </c:pt>
                <c:pt idx="1399">
                  <c:v>28610.507618552176</c:v>
                </c:pt>
                <c:pt idx="1400">
                  <c:v>28681.31261105217</c:v>
                </c:pt>
                <c:pt idx="1401">
                  <c:v>28346.273021342175</c:v>
                </c:pt>
                <c:pt idx="1402">
                  <c:v>28416.246137512178</c:v>
                </c:pt>
                <c:pt idx="1403">
                  <c:v>28899.036115012179</c:v>
                </c:pt>
                <c:pt idx="1404">
                  <c:v>28761.999966774572</c:v>
                </c:pt>
                <c:pt idx="1405">
                  <c:v>28039.293653544577</c:v>
                </c:pt>
                <c:pt idx="1406">
                  <c:v>28535.718671544579</c:v>
                </c:pt>
                <c:pt idx="1407">
                  <c:v>28937.162198143506</c:v>
                </c:pt>
                <c:pt idx="1408">
                  <c:v>29193.6452519741</c:v>
                </c:pt>
                <c:pt idx="1409">
                  <c:v>28480.479269614094</c:v>
                </c:pt>
                <c:pt idx="1410">
                  <c:v>28975.251278434094</c:v>
                </c:pt>
                <c:pt idx="1411">
                  <c:v>29358.431670678652</c:v>
                </c:pt>
                <c:pt idx="1412">
                  <c:v>29393.963196125216</c:v>
                </c:pt>
                <c:pt idx="1413">
                  <c:v>29431.967908361548</c:v>
                </c:pt>
                <c:pt idx="1414">
                  <c:v>29437.155245857928</c:v>
                </c:pt>
                <c:pt idx="1415">
                  <c:v>29437.155245857928</c:v>
                </c:pt>
                <c:pt idx="1416">
                  <c:v>29438.089977306052</c:v>
                </c:pt>
                <c:pt idx="1417">
                  <c:v>29438.315861597017</c:v>
                </c:pt>
                <c:pt idx="1418">
                  <c:v>29448.496425265588</c:v>
                </c:pt>
                <c:pt idx="1419">
                  <c:v>29466.93947545423</c:v>
                </c:pt>
                <c:pt idx="1420">
                  <c:v>29481.204040517223</c:v>
                </c:pt>
                <c:pt idx="1421">
                  <c:v>29495.458578031059</c:v>
                </c:pt>
                <c:pt idx="1422">
                  <c:v>29522.643142207482</c:v>
                </c:pt>
                <c:pt idx="1423">
                  <c:v>29540.662784153847</c:v>
                </c:pt>
                <c:pt idx="1424">
                  <c:v>29573.920089072817</c:v>
                </c:pt>
                <c:pt idx="1425">
                  <c:v>29632.958265340159</c:v>
                </c:pt>
                <c:pt idx="1426">
                  <c:v>29789.139037372635</c:v>
                </c:pt>
                <c:pt idx="1427">
                  <c:v>29848.155328230387</c:v>
                </c:pt>
                <c:pt idx="1428">
                  <c:v>29926.493774338629</c:v>
                </c:pt>
                <c:pt idx="1429">
                  <c:v>29971.832530156349</c:v>
                </c:pt>
                <c:pt idx="1430">
                  <c:v>30071.199193820648</c:v>
                </c:pt>
                <c:pt idx="1431">
                  <c:v>30211.449045916714</c:v>
                </c:pt>
                <c:pt idx="1432">
                  <c:v>30392.936347835388</c:v>
                </c:pt>
                <c:pt idx="1433">
                  <c:v>30563.212857923176</c:v>
                </c:pt>
                <c:pt idx="1434">
                  <c:v>30808.139469709495</c:v>
                </c:pt>
                <c:pt idx="1435">
                  <c:v>31216.69155178931</c:v>
                </c:pt>
                <c:pt idx="1436">
                  <c:v>31490.738216062149</c:v>
                </c:pt>
                <c:pt idx="1437">
                  <c:v>29588.273832232153</c:v>
                </c:pt>
                <c:pt idx="1438">
                  <c:v>30102.126413122154</c:v>
                </c:pt>
                <c:pt idx="1439">
                  <c:v>30417.04822440472</c:v>
                </c:pt>
                <c:pt idx="1440">
                  <c:v>30605.554246793665</c:v>
                </c:pt>
                <c:pt idx="1441">
                  <c:v>30757.718258943547</c:v>
                </c:pt>
                <c:pt idx="1442">
                  <c:v>30894.311805031015</c:v>
                </c:pt>
                <c:pt idx="1443">
                  <c:v>31078.895077291632</c:v>
                </c:pt>
                <c:pt idx="1444">
                  <c:v>31485.663577795207</c:v>
                </c:pt>
                <c:pt idx="1445">
                  <c:v>31901.292574807925</c:v>
                </c:pt>
                <c:pt idx="1446">
                  <c:v>32282.866210169163</c:v>
                </c:pt>
                <c:pt idx="1447">
                  <c:v>32400.450085094686</c:v>
                </c:pt>
                <c:pt idx="1448">
                  <c:v>31503.390586857087</c:v>
                </c:pt>
                <c:pt idx="1449">
                  <c:v>32039.040595857088</c:v>
                </c:pt>
                <c:pt idx="1450">
                  <c:v>31300.247147521484</c:v>
                </c:pt>
                <c:pt idx="1451">
                  <c:v>30633.342066631478</c:v>
                </c:pt>
                <c:pt idx="1452">
                  <c:v>31186.617075631479</c:v>
                </c:pt>
                <c:pt idx="1453">
                  <c:v>31634.057714668532</c:v>
                </c:pt>
                <c:pt idx="1454">
                  <c:v>32164.398412584331</c:v>
                </c:pt>
                <c:pt idx="1455">
                  <c:v>31883.84818458432</c:v>
                </c:pt>
                <c:pt idx="1456">
                  <c:v>31043.168192084326</c:v>
                </c:pt>
                <c:pt idx="1457">
                  <c:v>31602.120406784325</c:v>
                </c:pt>
                <c:pt idx="1458">
                  <c:v>31625.335336468052</c:v>
                </c:pt>
                <c:pt idx="1459">
                  <c:v>32198.15534396805</c:v>
                </c:pt>
                <c:pt idx="1460">
                  <c:v>31475.949417902215</c:v>
                </c:pt>
                <c:pt idx="1461">
                  <c:v>31044.383104672219</c:v>
                </c:pt>
                <c:pt idx="1462">
                  <c:v>31620.063926722218</c:v>
                </c:pt>
                <c:pt idx="1463">
                  <c:v>32116.298577992435</c:v>
                </c:pt>
                <c:pt idx="1464">
                  <c:v>32413.694853091733</c:v>
                </c:pt>
                <c:pt idx="1465">
                  <c:v>32566.542573452549</c:v>
                </c:pt>
                <c:pt idx="1466">
                  <c:v>33156.132570452552</c:v>
                </c:pt>
                <c:pt idx="1467">
                  <c:v>33222.435853399671</c:v>
                </c:pt>
                <c:pt idx="1468">
                  <c:v>32814.905869899667</c:v>
                </c:pt>
                <c:pt idx="1469">
                  <c:v>31402.302547849671</c:v>
                </c:pt>
                <c:pt idx="1470">
                  <c:v>30805.692833149675</c:v>
                </c:pt>
                <c:pt idx="1471">
                  <c:v>31417.565047849675</c:v>
                </c:pt>
                <c:pt idx="1472">
                  <c:v>32028.672833149671</c:v>
                </c:pt>
                <c:pt idx="1473">
                  <c:v>31640.603815509676</c:v>
                </c:pt>
                <c:pt idx="1474">
                  <c:v>32272.283808009677</c:v>
                </c:pt>
                <c:pt idx="1475">
                  <c:v>32751.322813390703</c:v>
                </c:pt>
                <c:pt idx="1476">
                  <c:v>33191.311776007162</c:v>
                </c:pt>
                <c:pt idx="1477">
                  <c:v>33559.3361254419</c:v>
                </c:pt>
                <c:pt idx="1478">
                  <c:v>33979.058134261897</c:v>
                </c:pt>
                <c:pt idx="1479">
                  <c:v>34601.293831321898</c:v>
                </c:pt>
                <c:pt idx="1480">
                  <c:v>34406.989576551612</c:v>
                </c:pt>
                <c:pt idx="1481">
                  <c:v>33632.606254501618</c:v>
                </c:pt>
                <c:pt idx="1482">
                  <c:v>33868.674655971612</c:v>
                </c:pt>
                <c:pt idx="1483">
                  <c:v>34507.389039801616</c:v>
                </c:pt>
                <c:pt idx="1484">
                  <c:v>34223.970226245845</c:v>
                </c:pt>
                <c:pt idx="1485">
                  <c:v>34882.380229245842</c:v>
                </c:pt>
                <c:pt idx="1486">
                  <c:v>35099.963399243716</c:v>
                </c:pt>
                <c:pt idx="1487">
                  <c:v>34948.923684543712</c:v>
                </c:pt>
                <c:pt idx="1488">
                  <c:v>35616.303704043712</c:v>
                </c:pt>
                <c:pt idx="1489">
                  <c:v>35403.92430108205</c:v>
                </c:pt>
                <c:pt idx="1490">
                  <c:v>35464.291801082043</c:v>
                </c:pt>
                <c:pt idx="1491">
                  <c:v>36142.411781582043</c:v>
                </c:pt>
                <c:pt idx="1492">
                  <c:v>36614.852215001265</c:v>
                </c:pt>
                <c:pt idx="1493">
                  <c:v>37004.915127313579</c:v>
                </c:pt>
                <c:pt idx="1494">
                  <c:v>37447.951913431934</c:v>
                </c:pt>
                <c:pt idx="1495">
                  <c:v>37730.95709369528</c:v>
                </c:pt>
                <c:pt idx="1496">
                  <c:v>38066.656665729402</c:v>
                </c:pt>
                <c:pt idx="1497">
                  <c:v>38549.236194821788</c:v>
                </c:pt>
                <c:pt idx="1498">
                  <c:v>38027.416187321782</c:v>
                </c:pt>
                <c:pt idx="1499">
                  <c:v>36701.013687321785</c:v>
                </c:pt>
                <c:pt idx="1500">
                  <c:v>37388.252785851786</c:v>
                </c:pt>
                <c:pt idx="1501">
                  <c:v>38033.245225817511</c:v>
                </c:pt>
                <c:pt idx="1502">
                  <c:v>38735.080248317514</c:v>
                </c:pt>
                <c:pt idx="1503">
                  <c:v>39184.005934569657</c:v>
                </c:pt>
                <c:pt idx="1504">
                  <c:v>39131.688412012329</c:v>
                </c:pt>
                <c:pt idx="1505">
                  <c:v>39822.176197312328</c:v>
                </c:pt>
                <c:pt idx="1506">
                  <c:v>40245.44454771962</c:v>
                </c:pt>
                <c:pt idx="1507">
                  <c:v>40135.726556539623</c:v>
                </c:pt>
                <c:pt idx="1508">
                  <c:v>40846.666543039624</c:v>
                </c:pt>
                <c:pt idx="1509">
                  <c:v>41321.440109700183</c:v>
                </c:pt>
                <c:pt idx="1510">
                  <c:v>41766.887379480919</c:v>
                </c:pt>
                <c:pt idx="1511">
                  <c:v>41901.274862109101</c:v>
                </c:pt>
                <c:pt idx="1512">
                  <c:v>42060.946903824646</c:v>
                </c:pt>
                <c:pt idx="1513">
                  <c:v>42281.001877173934</c:v>
                </c:pt>
                <c:pt idx="1514">
                  <c:v>42430.684282313079</c:v>
                </c:pt>
                <c:pt idx="1515">
                  <c:v>42543.802487681853</c:v>
                </c:pt>
                <c:pt idx="1516">
                  <c:v>42678.118607199889</c:v>
                </c:pt>
                <c:pt idx="1517">
                  <c:v>42781.837251203135</c:v>
                </c:pt>
                <c:pt idx="1518">
                  <c:v>42840.820862458357</c:v>
                </c:pt>
                <c:pt idx="1519">
                  <c:v>43022.320992483044</c:v>
                </c:pt>
                <c:pt idx="1520">
                  <c:v>43283.555864656271</c:v>
                </c:pt>
                <c:pt idx="1521">
                  <c:v>43550.288892516743</c:v>
                </c:pt>
                <c:pt idx="1522">
                  <c:v>43756.78951021393</c:v>
                </c:pt>
                <c:pt idx="1523">
                  <c:v>43891.118042906441</c:v>
                </c:pt>
                <c:pt idx="1524">
                  <c:v>43969.385810987456</c:v>
                </c:pt>
                <c:pt idx="1525">
                  <c:v>44009.963951757316</c:v>
                </c:pt>
                <c:pt idx="1526">
                  <c:v>44049.634470715675</c:v>
                </c:pt>
                <c:pt idx="1527">
                  <c:v>44074.977428649909</c:v>
                </c:pt>
                <c:pt idx="1528">
                  <c:v>44088.87447005861</c:v>
                </c:pt>
                <c:pt idx="1529">
                  <c:v>44136.228107651754</c:v>
                </c:pt>
                <c:pt idx="1530">
                  <c:v>44174.19137509643</c:v>
                </c:pt>
                <c:pt idx="1531">
                  <c:v>44188.409496158769</c:v>
                </c:pt>
                <c:pt idx="1532">
                  <c:v>44192.174559260471</c:v>
                </c:pt>
                <c:pt idx="1533">
                  <c:v>44206.403970877742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B-42DF-8B68-5D513A195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1472"/>
        <c:axId val="573558544"/>
      </c:areaChart>
      <c:dateAx>
        <c:axId val="66711472"/>
        <c:scaling>
          <c:orientation val="minMax"/>
        </c:scaling>
        <c:delete val="0"/>
        <c:axPos val="b"/>
        <c:numFmt formatCode="dd/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58544"/>
        <c:crosses val="autoZero"/>
        <c:auto val="0"/>
        <c:lblOffset val="100"/>
        <c:baseTimeUnit val="days"/>
      </c:dateAx>
      <c:valAx>
        <c:axId val="5735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1472"/>
        <c:crosses val="autoZero"/>
        <c:crossBetween val="midCat"/>
        <c:majorUnit val="1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"wheel" cycle frequency, occurances / weeks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4608496783720554E-2"/>
          <c:y val="7.392126393508329E-2"/>
          <c:w val="0.95078300643255886"/>
          <c:h val="0.8738514610122114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wheels!$H$3</c:f>
              <c:strCache>
                <c:ptCount val="1"/>
                <c:pt idx="0">
                  <c:v>wheel time, weeks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wheels!$H$4:$H$26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14</c:v>
                </c:pt>
                <c:pt idx="13">
                  <c:v>16</c:v>
                </c:pt>
                <c:pt idx="14">
                  <c:v>18</c:v>
                </c:pt>
                <c:pt idx="15">
                  <c:v>19</c:v>
                </c:pt>
                <c:pt idx="16">
                  <c:v>27</c:v>
                </c:pt>
                <c:pt idx="17">
                  <c:v>30</c:v>
                </c:pt>
                <c:pt idx="18">
                  <c:v>31</c:v>
                </c:pt>
                <c:pt idx="19">
                  <c:v>53</c:v>
                </c:pt>
                <c:pt idx="20">
                  <c:v>60</c:v>
                </c:pt>
                <c:pt idx="21">
                  <c:v>285</c:v>
                </c:pt>
                <c:pt idx="22">
                  <c:v>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6-47BE-9C14-C4E668DD2443}"/>
            </c:ext>
          </c:extLst>
        </c:ser>
        <c:ser>
          <c:idx val="1"/>
          <c:order val="1"/>
          <c:tx>
            <c:strRef>
              <c:f>wheels!$J$3</c:f>
              <c:strCache>
                <c:ptCount val="1"/>
                <c:pt idx="0">
                  <c:v>number of observations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wheels!$K$4:$K$26</c:f>
              <c:numCache>
                <c:formatCode>#;#;0</c:formatCode>
                <c:ptCount val="23"/>
                <c:pt idx="0">
                  <c:v>-149</c:v>
                </c:pt>
                <c:pt idx="1">
                  <c:v>-35</c:v>
                </c:pt>
                <c:pt idx="2">
                  <c:v>-17</c:v>
                </c:pt>
                <c:pt idx="3">
                  <c:v>-7</c:v>
                </c:pt>
                <c:pt idx="4">
                  <c:v>-3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-6</c:v>
                </c:pt>
                <c:pt idx="9">
                  <c:v>-2</c:v>
                </c:pt>
                <c:pt idx="10">
                  <c:v>-3</c:v>
                </c:pt>
                <c:pt idx="11">
                  <c:v>-4</c:v>
                </c:pt>
                <c:pt idx="12">
                  <c:v>-3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AE6-47BE-9C14-C4E668DD2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"/>
        <c:overlap val="100"/>
        <c:axId val="983285087"/>
        <c:axId val="983280927"/>
        <c:extLst/>
      </c:barChart>
      <c:catAx>
        <c:axId val="9832850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83280927"/>
        <c:crosses val="autoZero"/>
        <c:auto val="1"/>
        <c:lblAlgn val="ctr"/>
        <c:lblOffset val="100"/>
        <c:noMultiLvlLbl val="0"/>
      </c:catAx>
      <c:valAx>
        <c:axId val="983280927"/>
        <c:scaling>
          <c:orientation val="minMax"/>
          <c:max val="375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OCCURANCES</a:t>
                </a:r>
                <a:r>
                  <a:rPr lang="en-US" baseline="0"/>
                  <a:t> | WEEKS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2818030412030785"/>
              <c:y val="0.956792492921625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8328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weekly_options_vs_SPY_analysis+reinvest.xlsx]withdrawals!PivotTable1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withdrawals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withdrawals!$F$6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withdrawals!$E$7:$E$37</c:f>
              <c:strCache>
                <c:ptCount val="31"/>
                <c:pt idx="0">
                  <c:v>&lt;25.01.1993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</c:strCache>
            </c:strRef>
          </c:cat>
          <c:val>
            <c:numRef>
              <c:f>withdrawals!$F$7:$F$37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609.30990735956777</c:v>
                </c:pt>
                <c:pt idx="25">
                  <c:v>2947.1628780098767</c:v>
                </c:pt>
                <c:pt idx="26">
                  <c:v>1732.4583500518495</c:v>
                </c:pt>
                <c:pt idx="27">
                  <c:v>2638.0082663128728</c:v>
                </c:pt>
                <c:pt idx="28">
                  <c:v>2213.5280375516277</c:v>
                </c:pt>
                <c:pt idx="29">
                  <c:v>4767.2497251592149</c:v>
                </c:pt>
                <c:pt idx="30">
                  <c:v>562.32780657589467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E-4A7B-94FB-C321B0342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-27"/>
        <c:axId val="906814847"/>
        <c:axId val="865822959"/>
      </c:barChart>
      <c:catAx>
        <c:axId val="90681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822959"/>
        <c:crosses val="autoZero"/>
        <c:auto val="1"/>
        <c:lblAlgn val="ctr"/>
        <c:lblOffset val="100"/>
        <c:noMultiLvlLbl val="0"/>
      </c:catAx>
      <c:valAx>
        <c:axId val="8658229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0681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</a:t>
            </a:r>
            <a:r>
              <a:rPr lang="en-US" baseline="0"/>
              <a:t> v</a:t>
            </a:r>
            <a:r>
              <a:rPr lang="en-US"/>
              <a:t>alue dynamics, $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decades!$D$4</c:f>
              <c:strCache>
                <c:ptCount val="1"/>
                <c:pt idx="0">
                  <c:v>Portfolio value (25% profit withdraw), 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decades!$B$5:$B$1541</c:f>
              <c:numCache>
                <c:formatCode>m/d/yyyy</c:formatCode>
                <c:ptCount val="1537"/>
                <c:pt idx="0">
                  <c:v>41281</c:v>
                </c:pt>
                <c:pt idx="1">
                  <c:v>41288</c:v>
                </c:pt>
                <c:pt idx="2">
                  <c:v>41295</c:v>
                </c:pt>
                <c:pt idx="3">
                  <c:v>41302</c:v>
                </c:pt>
                <c:pt idx="4">
                  <c:v>41309</c:v>
                </c:pt>
                <c:pt idx="5">
                  <c:v>41316</c:v>
                </c:pt>
                <c:pt idx="6">
                  <c:v>41323</c:v>
                </c:pt>
                <c:pt idx="7">
                  <c:v>41330</c:v>
                </c:pt>
                <c:pt idx="8">
                  <c:v>41337</c:v>
                </c:pt>
                <c:pt idx="9">
                  <c:v>41344</c:v>
                </c:pt>
                <c:pt idx="10">
                  <c:v>41351</c:v>
                </c:pt>
                <c:pt idx="11">
                  <c:v>41358</c:v>
                </c:pt>
                <c:pt idx="12">
                  <c:v>41365</c:v>
                </c:pt>
                <c:pt idx="13">
                  <c:v>41372</c:v>
                </c:pt>
                <c:pt idx="14">
                  <c:v>41379</c:v>
                </c:pt>
                <c:pt idx="15">
                  <c:v>41386</c:v>
                </c:pt>
                <c:pt idx="16">
                  <c:v>41393</c:v>
                </c:pt>
                <c:pt idx="17">
                  <c:v>41400</c:v>
                </c:pt>
                <c:pt idx="18">
                  <c:v>41407</c:v>
                </c:pt>
                <c:pt idx="19">
                  <c:v>41414</c:v>
                </c:pt>
                <c:pt idx="20">
                  <c:v>41421</c:v>
                </c:pt>
                <c:pt idx="21">
                  <c:v>41428</c:v>
                </c:pt>
                <c:pt idx="22">
                  <c:v>41435</c:v>
                </c:pt>
                <c:pt idx="23">
                  <c:v>41442</c:v>
                </c:pt>
                <c:pt idx="24">
                  <c:v>41449</c:v>
                </c:pt>
                <c:pt idx="25">
                  <c:v>41456</c:v>
                </c:pt>
                <c:pt idx="26">
                  <c:v>41463</c:v>
                </c:pt>
                <c:pt idx="27">
                  <c:v>41470</c:v>
                </c:pt>
                <c:pt idx="28">
                  <c:v>41477</c:v>
                </c:pt>
                <c:pt idx="29">
                  <c:v>41484</c:v>
                </c:pt>
                <c:pt idx="30">
                  <c:v>41491</c:v>
                </c:pt>
                <c:pt idx="31">
                  <c:v>41498</c:v>
                </c:pt>
                <c:pt idx="32">
                  <c:v>41505</c:v>
                </c:pt>
                <c:pt idx="33">
                  <c:v>41512</c:v>
                </c:pt>
                <c:pt idx="34">
                  <c:v>41519</c:v>
                </c:pt>
                <c:pt idx="35">
                  <c:v>41526</c:v>
                </c:pt>
                <c:pt idx="36">
                  <c:v>41533</c:v>
                </c:pt>
                <c:pt idx="37">
                  <c:v>41540</c:v>
                </c:pt>
                <c:pt idx="38">
                  <c:v>41547</c:v>
                </c:pt>
                <c:pt idx="39">
                  <c:v>41554</c:v>
                </c:pt>
                <c:pt idx="40">
                  <c:v>41561</c:v>
                </c:pt>
                <c:pt idx="41">
                  <c:v>41568</c:v>
                </c:pt>
                <c:pt idx="42">
                  <c:v>41575</c:v>
                </c:pt>
                <c:pt idx="43">
                  <c:v>41582</c:v>
                </c:pt>
                <c:pt idx="44">
                  <c:v>41589</c:v>
                </c:pt>
                <c:pt idx="45">
                  <c:v>41596</c:v>
                </c:pt>
                <c:pt idx="46">
                  <c:v>41603</c:v>
                </c:pt>
                <c:pt idx="47">
                  <c:v>41610</c:v>
                </c:pt>
                <c:pt idx="48">
                  <c:v>41617</c:v>
                </c:pt>
                <c:pt idx="49">
                  <c:v>41624</c:v>
                </c:pt>
                <c:pt idx="50">
                  <c:v>41631</c:v>
                </c:pt>
                <c:pt idx="51">
                  <c:v>41638</c:v>
                </c:pt>
                <c:pt idx="52">
                  <c:v>41645</c:v>
                </c:pt>
                <c:pt idx="53">
                  <c:v>41652</c:v>
                </c:pt>
                <c:pt idx="54">
                  <c:v>41659</c:v>
                </c:pt>
                <c:pt idx="55">
                  <c:v>41666</c:v>
                </c:pt>
                <c:pt idx="56">
                  <c:v>41673</c:v>
                </c:pt>
                <c:pt idx="57">
                  <c:v>41680</c:v>
                </c:pt>
                <c:pt idx="58">
                  <c:v>41687</c:v>
                </c:pt>
                <c:pt idx="59">
                  <c:v>41694</c:v>
                </c:pt>
                <c:pt idx="60">
                  <c:v>41701</c:v>
                </c:pt>
                <c:pt idx="61">
                  <c:v>41708</c:v>
                </c:pt>
                <c:pt idx="62">
                  <c:v>41715</c:v>
                </c:pt>
                <c:pt idx="63">
                  <c:v>41722</c:v>
                </c:pt>
                <c:pt idx="64">
                  <c:v>41729</c:v>
                </c:pt>
                <c:pt idx="65">
                  <c:v>41736</c:v>
                </c:pt>
                <c:pt idx="66">
                  <c:v>41743</c:v>
                </c:pt>
                <c:pt idx="67">
                  <c:v>41750</c:v>
                </c:pt>
                <c:pt idx="68">
                  <c:v>41757</c:v>
                </c:pt>
                <c:pt idx="69">
                  <c:v>41764</c:v>
                </c:pt>
                <c:pt idx="70">
                  <c:v>41771</c:v>
                </c:pt>
                <c:pt idx="71">
                  <c:v>41778</c:v>
                </c:pt>
                <c:pt idx="72">
                  <c:v>41785</c:v>
                </c:pt>
                <c:pt idx="73">
                  <c:v>41792</c:v>
                </c:pt>
                <c:pt idx="74">
                  <c:v>41799</c:v>
                </c:pt>
                <c:pt idx="75">
                  <c:v>41806</c:v>
                </c:pt>
                <c:pt idx="76">
                  <c:v>41813</c:v>
                </c:pt>
                <c:pt idx="77">
                  <c:v>41820</c:v>
                </c:pt>
                <c:pt idx="78">
                  <c:v>41827</c:v>
                </c:pt>
                <c:pt idx="79">
                  <c:v>41834</c:v>
                </c:pt>
                <c:pt idx="80">
                  <c:v>41841</c:v>
                </c:pt>
                <c:pt idx="81">
                  <c:v>41848</c:v>
                </c:pt>
                <c:pt idx="82">
                  <c:v>41855</c:v>
                </c:pt>
                <c:pt idx="83">
                  <c:v>41862</c:v>
                </c:pt>
                <c:pt idx="84">
                  <c:v>41869</c:v>
                </c:pt>
                <c:pt idx="85">
                  <c:v>41876</c:v>
                </c:pt>
                <c:pt idx="86">
                  <c:v>41883</c:v>
                </c:pt>
                <c:pt idx="87">
                  <c:v>41890</c:v>
                </c:pt>
                <c:pt idx="88">
                  <c:v>41897</c:v>
                </c:pt>
                <c:pt idx="89">
                  <c:v>41904</c:v>
                </c:pt>
                <c:pt idx="90">
                  <c:v>41911</c:v>
                </c:pt>
                <c:pt idx="91">
                  <c:v>41918</c:v>
                </c:pt>
                <c:pt idx="92">
                  <c:v>41925</c:v>
                </c:pt>
                <c:pt idx="93">
                  <c:v>41932</c:v>
                </c:pt>
                <c:pt idx="94">
                  <c:v>41939</c:v>
                </c:pt>
                <c:pt idx="95">
                  <c:v>41946</c:v>
                </c:pt>
                <c:pt idx="96">
                  <c:v>41953</c:v>
                </c:pt>
                <c:pt idx="97">
                  <c:v>41960</c:v>
                </c:pt>
                <c:pt idx="98">
                  <c:v>41967</c:v>
                </c:pt>
                <c:pt idx="99">
                  <c:v>41974</c:v>
                </c:pt>
                <c:pt idx="100">
                  <c:v>41981</c:v>
                </c:pt>
                <c:pt idx="101">
                  <c:v>41988</c:v>
                </c:pt>
                <c:pt idx="102">
                  <c:v>41995</c:v>
                </c:pt>
                <c:pt idx="103">
                  <c:v>42002</c:v>
                </c:pt>
                <c:pt idx="104">
                  <c:v>42009</c:v>
                </c:pt>
                <c:pt idx="105">
                  <c:v>42016</c:v>
                </c:pt>
                <c:pt idx="106">
                  <c:v>42023</c:v>
                </c:pt>
                <c:pt idx="107">
                  <c:v>42030</c:v>
                </c:pt>
                <c:pt idx="108">
                  <c:v>42037</c:v>
                </c:pt>
                <c:pt idx="109">
                  <c:v>42044</c:v>
                </c:pt>
                <c:pt idx="110">
                  <c:v>42051</c:v>
                </c:pt>
                <c:pt idx="111">
                  <c:v>42058</c:v>
                </c:pt>
                <c:pt idx="112">
                  <c:v>42065</c:v>
                </c:pt>
                <c:pt idx="113">
                  <c:v>42072</c:v>
                </c:pt>
                <c:pt idx="114">
                  <c:v>42079</c:v>
                </c:pt>
                <c:pt idx="115">
                  <c:v>42086</c:v>
                </c:pt>
                <c:pt idx="116">
                  <c:v>42093</c:v>
                </c:pt>
                <c:pt idx="117">
                  <c:v>42100</c:v>
                </c:pt>
                <c:pt idx="118">
                  <c:v>42107</c:v>
                </c:pt>
                <c:pt idx="119">
                  <c:v>42114</c:v>
                </c:pt>
                <c:pt idx="120">
                  <c:v>42121</c:v>
                </c:pt>
                <c:pt idx="121">
                  <c:v>42128</c:v>
                </c:pt>
                <c:pt idx="122">
                  <c:v>42135</c:v>
                </c:pt>
                <c:pt idx="123">
                  <c:v>42142</c:v>
                </c:pt>
                <c:pt idx="124">
                  <c:v>42149</c:v>
                </c:pt>
                <c:pt idx="125">
                  <c:v>42156</c:v>
                </c:pt>
                <c:pt idx="126">
                  <c:v>42163</c:v>
                </c:pt>
                <c:pt idx="127">
                  <c:v>42170</c:v>
                </c:pt>
                <c:pt idx="128">
                  <c:v>42177</c:v>
                </c:pt>
                <c:pt idx="129">
                  <c:v>42184</c:v>
                </c:pt>
                <c:pt idx="130">
                  <c:v>42191</c:v>
                </c:pt>
                <c:pt idx="131">
                  <c:v>42198</c:v>
                </c:pt>
                <c:pt idx="132">
                  <c:v>42205</c:v>
                </c:pt>
                <c:pt idx="133">
                  <c:v>42212</c:v>
                </c:pt>
                <c:pt idx="134">
                  <c:v>42219</c:v>
                </c:pt>
                <c:pt idx="135">
                  <c:v>42226</c:v>
                </c:pt>
                <c:pt idx="136">
                  <c:v>42233</c:v>
                </c:pt>
                <c:pt idx="137">
                  <c:v>42240</c:v>
                </c:pt>
                <c:pt idx="138">
                  <c:v>42247</c:v>
                </c:pt>
                <c:pt idx="139">
                  <c:v>42254</c:v>
                </c:pt>
                <c:pt idx="140">
                  <c:v>42261</c:v>
                </c:pt>
                <c:pt idx="141">
                  <c:v>42268</c:v>
                </c:pt>
                <c:pt idx="142">
                  <c:v>42275</c:v>
                </c:pt>
                <c:pt idx="143">
                  <c:v>42282</c:v>
                </c:pt>
                <c:pt idx="144">
                  <c:v>42289</c:v>
                </c:pt>
                <c:pt idx="145">
                  <c:v>42296</c:v>
                </c:pt>
                <c:pt idx="146">
                  <c:v>42303</c:v>
                </c:pt>
                <c:pt idx="147">
                  <c:v>42310</c:v>
                </c:pt>
                <c:pt idx="148">
                  <c:v>42317</c:v>
                </c:pt>
                <c:pt idx="149">
                  <c:v>42324</c:v>
                </c:pt>
                <c:pt idx="150">
                  <c:v>42331</c:v>
                </c:pt>
                <c:pt idx="151">
                  <c:v>42338</c:v>
                </c:pt>
                <c:pt idx="152">
                  <c:v>42345</c:v>
                </c:pt>
                <c:pt idx="153">
                  <c:v>42352</c:v>
                </c:pt>
                <c:pt idx="154">
                  <c:v>42359</c:v>
                </c:pt>
                <c:pt idx="155">
                  <c:v>42366</c:v>
                </c:pt>
                <c:pt idx="156">
                  <c:v>42373</c:v>
                </c:pt>
                <c:pt idx="157">
                  <c:v>42380</c:v>
                </c:pt>
                <c:pt idx="158">
                  <c:v>42387</c:v>
                </c:pt>
                <c:pt idx="159">
                  <c:v>42394</c:v>
                </c:pt>
                <c:pt idx="160">
                  <c:v>42401</c:v>
                </c:pt>
                <c:pt idx="161">
                  <c:v>42408</c:v>
                </c:pt>
                <c:pt idx="162">
                  <c:v>42415</c:v>
                </c:pt>
                <c:pt idx="163">
                  <c:v>42422</c:v>
                </c:pt>
                <c:pt idx="164">
                  <c:v>42429</c:v>
                </c:pt>
                <c:pt idx="165">
                  <c:v>42436</c:v>
                </c:pt>
                <c:pt idx="166">
                  <c:v>42443</c:v>
                </c:pt>
                <c:pt idx="167">
                  <c:v>42450</c:v>
                </c:pt>
                <c:pt idx="168">
                  <c:v>42457</c:v>
                </c:pt>
                <c:pt idx="169">
                  <c:v>42464</c:v>
                </c:pt>
                <c:pt idx="170">
                  <c:v>42471</c:v>
                </c:pt>
                <c:pt idx="171">
                  <c:v>42478</c:v>
                </c:pt>
                <c:pt idx="172">
                  <c:v>42485</c:v>
                </c:pt>
                <c:pt idx="173">
                  <c:v>42492</c:v>
                </c:pt>
                <c:pt idx="174">
                  <c:v>42499</c:v>
                </c:pt>
                <c:pt idx="175">
                  <c:v>42506</c:v>
                </c:pt>
                <c:pt idx="176">
                  <c:v>42513</c:v>
                </c:pt>
                <c:pt idx="177">
                  <c:v>42520</c:v>
                </c:pt>
                <c:pt idx="178">
                  <c:v>42527</c:v>
                </c:pt>
                <c:pt idx="179">
                  <c:v>42534</c:v>
                </c:pt>
                <c:pt idx="180">
                  <c:v>42541</c:v>
                </c:pt>
                <c:pt idx="181">
                  <c:v>42548</c:v>
                </c:pt>
                <c:pt idx="182">
                  <c:v>42555</c:v>
                </c:pt>
                <c:pt idx="183">
                  <c:v>42562</c:v>
                </c:pt>
                <c:pt idx="184">
                  <c:v>42569</c:v>
                </c:pt>
                <c:pt idx="185">
                  <c:v>42576</c:v>
                </c:pt>
                <c:pt idx="186">
                  <c:v>42583</c:v>
                </c:pt>
                <c:pt idx="187">
                  <c:v>42590</c:v>
                </c:pt>
                <c:pt idx="188">
                  <c:v>42597</c:v>
                </c:pt>
                <c:pt idx="189">
                  <c:v>42604</c:v>
                </c:pt>
                <c:pt idx="190">
                  <c:v>42611</c:v>
                </c:pt>
                <c:pt idx="191">
                  <c:v>42618</c:v>
                </c:pt>
                <c:pt idx="192">
                  <c:v>42625</c:v>
                </c:pt>
                <c:pt idx="193">
                  <c:v>42632</c:v>
                </c:pt>
                <c:pt idx="194">
                  <c:v>42639</c:v>
                </c:pt>
                <c:pt idx="195">
                  <c:v>42646</c:v>
                </c:pt>
                <c:pt idx="196">
                  <c:v>42653</c:v>
                </c:pt>
                <c:pt idx="197">
                  <c:v>42660</c:v>
                </c:pt>
                <c:pt idx="198">
                  <c:v>42667</c:v>
                </c:pt>
                <c:pt idx="199">
                  <c:v>42674</c:v>
                </c:pt>
                <c:pt idx="200">
                  <c:v>42681</c:v>
                </c:pt>
                <c:pt idx="201">
                  <c:v>42688</c:v>
                </c:pt>
                <c:pt idx="202">
                  <c:v>42695</c:v>
                </c:pt>
                <c:pt idx="203">
                  <c:v>42702</c:v>
                </c:pt>
                <c:pt idx="204">
                  <c:v>42709</c:v>
                </c:pt>
                <c:pt idx="205">
                  <c:v>42716</c:v>
                </c:pt>
                <c:pt idx="206">
                  <c:v>42723</c:v>
                </c:pt>
                <c:pt idx="207">
                  <c:v>42730</c:v>
                </c:pt>
                <c:pt idx="208">
                  <c:v>42737</c:v>
                </c:pt>
                <c:pt idx="209">
                  <c:v>42744</c:v>
                </c:pt>
                <c:pt idx="210">
                  <c:v>42751</c:v>
                </c:pt>
                <c:pt idx="211">
                  <c:v>42758</c:v>
                </c:pt>
                <c:pt idx="212">
                  <c:v>42765</c:v>
                </c:pt>
                <c:pt idx="213">
                  <c:v>42772</c:v>
                </c:pt>
                <c:pt idx="214">
                  <c:v>42779</c:v>
                </c:pt>
                <c:pt idx="215">
                  <c:v>42786</c:v>
                </c:pt>
                <c:pt idx="216">
                  <c:v>42793</c:v>
                </c:pt>
                <c:pt idx="217">
                  <c:v>42800</c:v>
                </c:pt>
                <c:pt idx="218">
                  <c:v>42807</c:v>
                </c:pt>
                <c:pt idx="219">
                  <c:v>42814</c:v>
                </c:pt>
                <c:pt idx="220">
                  <c:v>42821</c:v>
                </c:pt>
                <c:pt idx="221">
                  <c:v>42828</c:v>
                </c:pt>
                <c:pt idx="222">
                  <c:v>42835</c:v>
                </c:pt>
                <c:pt idx="223">
                  <c:v>42842</c:v>
                </c:pt>
                <c:pt idx="224">
                  <c:v>42849</c:v>
                </c:pt>
                <c:pt idx="225">
                  <c:v>42856</c:v>
                </c:pt>
                <c:pt idx="226">
                  <c:v>42863</c:v>
                </c:pt>
                <c:pt idx="227">
                  <c:v>42870</c:v>
                </c:pt>
                <c:pt idx="228">
                  <c:v>42877</c:v>
                </c:pt>
                <c:pt idx="229">
                  <c:v>42884</c:v>
                </c:pt>
                <c:pt idx="230">
                  <c:v>42891</c:v>
                </c:pt>
                <c:pt idx="231">
                  <c:v>42898</c:v>
                </c:pt>
                <c:pt idx="232">
                  <c:v>42905</c:v>
                </c:pt>
                <c:pt idx="233">
                  <c:v>42912</c:v>
                </c:pt>
                <c:pt idx="234">
                  <c:v>42919</c:v>
                </c:pt>
                <c:pt idx="235">
                  <c:v>42926</c:v>
                </c:pt>
                <c:pt idx="236">
                  <c:v>42933</c:v>
                </c:pt>
                <c:pt idx="237">
                  <c:v>42940</c:v>
                </c:pt>
                <c:pt idx="238">
                  <c:v>42947</c:v>
                </c:pt>
                <c:pt idx="239">
                  <c:v>42954</c:v>
                </c:pt>
                <c:pt idx="240">
                  <c:v>42961</c:v>
                </c:pt>
                <c:pt idx="241">
                  <c:v>42968</c:v>
                </c:pt>
                <c:pt idx="242">
                  <c:v>42975</c:v>
                </c:pt>
                <c:pt idx="243">
                  <c:v>42982</c:v>
                </c:pt>
                <c:pt idx="244">
                  <c:v>42989</c:v>
                </c:pt>
                <c:pt idx="245">
                  <c:v>42996</c:v>
                </c:pt>
                <c:pt idx="246">
                  <c:v>43003</c:v>
                </c:pt>
                <c:pt idx="247">
                  <c:v>43010</c:v>
                </c:pt>
                <c:pt idx="248">
                  <c:v>43017</c:v>
                </c:pt>
                <c:pt idx="249">
                  <c:v>43024</c:v>
                </c:pt>
                <c:pt idx="250">
                  <c:v>43031</c:v>
                </c:pt>
                <c:pt idx="251">
                  <c:v>43038</c:v>
                </c:pt>
                <c:pt idx="252">
                  <c:v>43045</c:v>
                </c:pt>
                <c:pt idx="253">
                  <c:v>43052</c:v>
                </c:pt>
                <c:pt idx="254">
                  <c:v>43059</c:v>
                </c:pt>
                <c:pt idx="255">
                  <c:v>43066</c:v>
                </c:pt>
                <c:pt idx="256">
                  <c:v>43073</c:v>
                </c:pt>
                <c:pt idx="257">
                  <c:v>43080</c:v>
                </c:pt>
                <c:pt idx="258">
                  <c:v>43087</c:v>
                </c:pt>
                <c:pt idx="259">
                  <c:v>43094</c:v>
                </c:pt>
                <c:pt idx="260">
                  <c:v>43101</c:v>
                </c:pt>
                <c:pt idx="261">
                  <c:v>43108</c:v>
                </c:pt>
                <c:pt idx="262">
                  <c:v>43115</c:v>
                </c:pt>
                <c:pt idx="263">
                  <c:v>43122</c:v>
                </c:pt>
                <c:pt idx="264">
                  <c:v>43129</c:v>
                </c:pt>
                <c:pt idx="265">
                  <c:v>43136</c:v>
                </c:pt>
                <c:pt idx="266">
                  <c:v>43143</c:v>
                </c:pt>
                <c:pt idx="267">
                  <c:v>43150</c:v>
                </c:pt>
                <c:pt idx="268">
                  <c:v>43157</c:v>
                </c:pt>
                <c:pt idx="269">
                  <c:v>43164</c:v>
                </c:pt>
                <c:pt idx="270">
                  <c:v>43171</c:v>
                </c:pt>
                <c:pt idx="271">
                  <c:v>43178</c:v>
                </c:pt>
                <c:pt idx="272">
                  <c:v>43185</c:v>
                </c:pt>
                <c:pt idx="273">
                  <c:v>43192</c:v>
                </c:pt>
                <c:pt idx="274">
                  <c:v>43199</c:v>
                </c:pt>
                <c:pt idx="275">
                  <c:v>43206</c:v>
                </c:pt>
                <c:pt idx="276">
                  <c:v>43213</c:v>
                </c:pt>
                <c:pt idx="277">
                  <c:v>43220</c:v>
                </c:pt>
                <c:pt idx="278">
                  <c:v>43227</c:v>
                </c:pt>
                <c:pt idx="279">
                  <c:v>43234</c:v>
                </c:pt>
                <c:pt idx="280">
                  <c:v>43241</c:v>
                </c:pt>
                <c:pt idx="281">
                  <c:v>43248</c:v>
                </c:pt>
                <c:pt idx="282">
                  <c:v>43255</c:v>
                </c:pt>
                <c:pt idx="283">
                  <c:v>43262</c:v>
                </c:pt>
                <c:pt idx="284">
                  <c:v>43269</c:v>
                </c:pt>
                <c:pt idx="285">
                  <c:v>43276</c:v>
                </c:pt>
                <c:pt idx="286">
                  <c:v>43283</c:v>
                </c:pt>
                <c:pt idx="287">
                  <c:v>43290</c:v>
                </c:pt>
                <c:pt idx="288">
                  <c:v>43297</c:v>
                </c:pt>
                <c:pt idx="289">
                  <c:v>43304</c:v>
                </c:pt>
                <c:pt idx="290">
                  <c:v>43311</c:v>
                </c:pt>
                <c:pt idx="291">
                  <c:v>43318</c:v>
                </c:pt>
                <c:pt idx="292">
                  <c:v>43325</c:v>
                </c:pt>
                <c:pt idx="293">
                  <c:v>43332</c:v>
                </c:pt>
                <c:pt idx="294">
                  <c:v>43339</c:v>
                </c:pt>
                <c:pt idx="295">
                  <c:v>43346</c:v>
                </c:pt>
                <c:pt idx="296">
                  <c:v>43353</c:v>
                </c:pt>
                <c:pt idx="297">
                  <c:v>43360</c:v>
                </c:pt>
                <c:pt idx="298">
                  <c:v>43367</c:v>
                </c:pt>
                <c:pt idx="299">
                  <c:v>43374</c:v>
                </c:pt>
                <c:pt idx="300">
                  <c:v>43381</c:v>
                </c:pt>
                <c:pt idx="301">
                  <c:v>43388</c:v>
                </c:pt>
                <c:pt idx="302">
                  <c:v>43395</c:v>
                </c:pt>
                <c:pt idx="303">
                  <c:v>43402</c:v>
                </c:pt>
                <c:pt idx="304">
                  <c:v>43409</c:v>
                </c:pt>
                <c:pt idx="305">
                  <c:v>43416</c:v>
                </c:pt>
                <c:pt idx="306">
                  <c:v>43423</c:v>
                </c:pt>
                <c:pt idx="307">
                  <c:v>43430</c:v>
                </c:pt>
                <c:pt idx="308">
                  <c:v>43437</c:v>
                </c:pt>
                <c:pt idx="309">
                  <c:v>43444</c:v>
                </c:pt>
                <c:pt idx="310">
                  <c:v>43451</c:v>
                </c:pt>
                <c:pt idx="311">
                  <c:v>43458</c:v>
                </c:pt>
                <c:pt idx="312">
                  <c:v>43465</c:v>
                </c:pt>
                <c:pt idx="313">
                  <c:v>43472</c:v>
                </c:pt>
                <c:pt idx="314">
                  <c:v>43479</c:v>
                </c:pt>
                <c:pt idx="315">
                  <c:v>43486</c:v>
                </c:pt>
                <c:pt idx="316">
                  <c:v>43493</c:v>
                </c:pt>
                <c:pt idx="317">
                  <c:v>43500</c:v>
                </c:pt>
                <c:pt idx="318">
                  <c:v>43507</c:v>
                </c:pt>
                <c:pt idx="319">
                  <c:v>43514</c:v>
                </c:pt>
                <c:pt idx="320">
                  <c:v>43521</c:v>
                </c:pt>
                <c:pt idx="321">
                  <c:v>43528</c:v>
                </c:pt>
                <c:pt idx="322">
                  <c:v>43535</c:v>
                </c:pt>
                <c:pt idx="323">
                  <c:v>43542</c:v>
                </c:pt>
                <c:pt idx="324">
                  <c:v>43549</c:v>
                </c:pt>
                <c:pt idx="325">
                  <c:v>43556</c:v>
                </c:pt>
                <c:pt idx="326">
                  <c:v>43563</c:v>
                </c:pt>
                <c:pt idx="327">
                  <c:v>43570</c:v>
                </c:pt>
                <c:pt idx="328">
                  <c:v>43577</c:v>
                </c:pt>
                <c:pt idx="329">
                  <c:v>43584</c:v>
                </c:pt>
                <c:pt idx="330">
                  <c:v>43591</c:v>
                </c:pt>
                <c:pt idx="331">
                  <c:v>43598</c:v>
                </c:pt>
                <c:pt idx="332">
                  <c:v>43605</c:v>
                </c:pt>
                <c:pt idx="333">
                  <c:v>43612</c:v>
                </c:pt>
                <c:pt idx="334">
                  <c:v>43619</c:v>
                </c:pt>
                <c:pt idx="335">
                  <c:v>43626</c:v>
                </c:pt>
                <c:pt idx="336">
                  <c:v>43633</c:v>
                </c:pt>
                <c:pt idx="337">
                  <c:v>43640</c:v>
                </c:pt>
                <c:pt idx="338">
                  <c:v>43647</c:v>
                </c:pt>
                <c:pt idx="339">
                  <c:v>43654</c:v>
                </c:pt>
                <c:pt idx="340">
                  <c:v>43661</c:v>
                </c:pt>
                <c:pt idx="341">
                  <c:v>43668</c:v>
                </c:pt>
                <c:pt idx="342">
                  <c:v>43675</c:v>
                </c:pt>
                <c:pt idx="343">
                  <c:v>43682</c:v>
                </c:pt>
                <c:pt idx="344">
                  <c:v>43689</c:v>
                </c:pt>
                <c:pt idx="345">
                  <c:v>43696</c:v>
                </c:pt>
                <c:pt idx="346">
                  <c:v>43703</c:v>
                </c:pt>
                <c:pt idx="347">
                  <c:v>43710</c:v>
                </c:pt>
                <c:pt idx="348">
                  <c:v>43717</c:v>
                </c:pt>
                <c:pt idx="349">
                  <c:v>43724</c:v>
                </c:pt>
                <c:pt idx="350">
                  <c:v>43731</c:v>
                </c:pt>
                <c:pt idx="351">
                  <c:v>43738</c:v>
                </c:pt>
                <c:pt idx="352">
                  <c:v>43745</c:v>
                </c:pt>
                <c:pt idx="353">
                  <c:v>43752</c:v>
                </c:pt>
                <c:pt idx="354">
                  <c:v>43759</c:v>
                </c:pt>
                <c:pt idx="355">
                  <c:v>43766</c:v>
                </c:pt>
                <c:pt idx="356">
                  <c:v>43773</c:v>
                </c:pt>
                <c:pt idx="357">
                  <c:v>43780</c:v>
                </c:pt>
                <c:pt idx="358">
                  <c:v>43787</c:v>
                </c:pt>
                <c:pt idx="359">
                  <c:v>43794</c:v>
                </c:pt>
                <c:pt idx="360">
                  <c:v>43801</c:v>
                </c:pt>
                <c:pt idx="361">
                  <c:v>43808</c:v>
                </c:pt>
                <c:pt idx="362">
                  <c:v>43815</c:v>
                </c:pt>
                <c:pt idx="363">
                  <c:v>43822</c:v>
                </c:pt>
                <c:pt idx="364">
                  <c:v>43829</c:v>
                </c:pt>
                <c:pt idx="365">
                  <c:v>43836</c:v>
                </c:pt>
                <c:pt idx="366">
                  <c:v>43843</c:v>
                </c:pt>
                <c:pt idx="367">
                  <c:v>43850</c:v>
                </c:pt>
                <c:pt idx="368">
                  <c:v>43857</c:v>
                </c:pt>
                <c:pt idx="369">
                  <c:v>43864</c:v>
                </c:pt>
                <c:pt idx="370">
                  <c:v>43871</c:v>
                </c:pt>
                <c:pt idx="371">
                  <c:v>43878</c:v>
                </c:pt>
                <c:pt idx="372">
                  <c:v>43885</c:v>
                </c:pt>
                <c:pt idx="373">
                  <c:v>43892</c:v>
                </c:pt>
                <c:pt idx="374">
                  <c:v>43899</c:v>
                </c:pt>
                <c:pt idx="375">
                  <c:v>43906</c:v>
                </c:pt>
                <c:pt idx="376">
                  <c:v>43913</c:v>
                </c:pt>
                <c:pt idx="377">
                  <c:v>43920</c:v>
                </c:pt>
                <c:pt idx="378">
                  <c:v>43927</c:v>
                </c:pt>
                <c:pt idx="379">
                  <c:v>43934</c:v>
                </c:pt>
                <c:pt idx="380">
                  <c:v>43941</c:v>
                </c:pt>
                <c:pt idx="381">
                  <c:v>43948</c:v>
                </c:pt>
                <c:pt idx="382">
                  <c:v>43955</c:v>
                </c:pt>
                <c:pt idx="383">
                  <c:v>43962</c:v>
                </c:pt>
                <c:pt idx="384">
                  <c:v>43969</c:v>
                </c:pt>
                <c:pt idx="385">
                  <c:v>43976</c:v>
                </c:pt>
                <c:pt idx="386">
                  <c:v>43983</c:v>
                </c:pt>
                <c:pt idx="387">
                  <c:v>43990</c:v>
                </c:pt>
                <c:pt idx="388">
                  <c:v>43997</c:v>
                </c:pt>
                <c:pt idx="389">
                  <c:v>44004</c:v>
                </c:pt>
                <c:pt idx="390">
                  <c:v>44011</c:v>
                </c:pt>
                <c:pt idx="391">
                  <c:v>44018</c:v>
                </c:pt>
                <c:pt idx="392">
                  <c:v>44025</c:v>
                </c:pt>
                <c:pt idx="393">
                  <c:v>44032</c:v>
                </c:pt>
                <c:pt idx="394">
                  <c:v>44039</c:v>
                </c:pt>
                <c:pt idx="395">
                  <c:v>44046</c:v>
                </c:pt>
                <c:pt idx="396">
                  <c:v>44053</c:v>
                </c:pt>
                <c:pt idx="397">
                  <c:v>44060</c:v>
                </c:pt>
                <c:pt idx="398">
                  <c:v>44067</c:v>
                </c:pt>
                <c:pt idx="399">
                  <c:v>44074</c:v>
                </c:pt>
                <c:pt idx="400">
                  <c:v>44081</c:v>
                </c:pt>
                <c:pt idx="401">
                  <c:v>44088</c:v>
                </c:pt>
                <c:pt idx="402">
                  <c:v>44095</c:v>
                </c:pt>
                <c:pt idx="403">
                  <c:v>44102</c:v>
                </c:pt>
                <c:pt idx="404">
                  <c:v>44109</c:v>
                </c:pt>
                <c:pt idx="405">
                  <c:v>44116</c:v>
                </c:pt>
                <c:pt idx="406">
                  <c:v>44123</c:v>
                </c:pt>
                <c:pt idx="407">
                  <c:v>44130</c:v>
                </c:pt>
                <c:pt idx="408">
                  <c:v>44137</c:v>
                </c:pt>
                <c:pt idx="409">
                  <c:v>44144</c:v>
                </c:pt>
                <c:pt idx="410">
                  <c:v>44151</c:v>
                </c:pt>
                <c:pt idx="411">
                  <c:v>44158</c:v>
                </c:pt>
                <c:pt idx="412">
                  <c:v>44165</c:v>
                </c:pt>
                <c:pt idx="413">
                  <c:v>44172</c:v>
                </c:pt>
                <c:pt idx="414">
                  <c:v>44179</c:v>
                </c:pt>
                <c:pt idx="415">
                  <c:v>44186</c:v>
                </c:pt>
                <c:pt idx="416">
                  <c:v>44193</c:v>
                </c:pt>
                <c:pt idx="417">
                  <c:v>44200</c:v>
                </c:pt>
                <c:pt idx="418">
                  <c:v>44207</c:v>
                </c:pt>
                <c:pt idx="419">
                  <c:v>44214</c:v>
                </c:pt>
                <c:pt idx="420">
                  <c:v>44221</c:v>
                </c:pt>
                <c:pt idx="421">
                  <c:v>44228</c:v>
                </c:pt>
                <c:pt idx="422">
                  <c:v>44235</c:v>
                </c:pt>
                <c:pt idx="423">
                  <c:v>44242</c:v>
                </c:pt>
                <c:pt idx="424">
                  <c:v>44249</c:v>
                </c:pt>
                <c:pt idx="425">
                  <c:v>44256</c:v>
                </c:pt>
                <c:pt idx="426">
                  <c:v>44263</c:v>
                </c:pt>
                <c:pt idx="427">
                  <c:v>44270</c:v>
                </c:pt>
                <c:pt idx="428">
                  <c:v>44277</c:v>
                </c:pt>
                <c:pt idx="429">
                  <c:v>44284</c:v>
                </c:pt>
                <c:pt idx="430">
                  <c:v>44291</c:v>
                </c:pt>
                <c:pt idx="431">
                  <c:v>44298</c:v>
                </c:pt>
                <c:pt idx="432">
                  <c:v>44305</c:v>
                </c:pt>
                <c:pt idx="433">
                  <c:v>44312</c:v>
                </c:pt>
                <c:pt idx="434">
                  <c:v>44319</c:v>
                </c:pt>
                <c:pt idx="435">
                  <c:v>44326</c:v>
                </c:pt>
                <c:pt idx="436">
                  <c:v>44333</c:v>
                </c:pt>
                <c:pt idx="437">
                  <c:v>44340</c:v>
                </c:pt>
                <c:pt idx="438">
                  <c:v>44347</c:v>
                </c:pt>
                <c:pt idx="439">
                  <c:v>44354</c:v>
                </c:pt>
                <c:pt idx="440">
                  <c:v>44361</c:v>
                </c:pt>
                <c:pt idx="441">
                  <c:v>44368</c:v>
                </c:pt>
                <c:pt idx="442">
                  <c:v>44375</c:v>
                </c:pt>
                <c:pt idx="443">
                  <c:v>44382</c:v>
                </c:pt>
                <c:pt idx="444">
                  <c:v>44389</c:v>
                </c:pt>
                <c:pt idx="445">
                  <c:v>44396</c:v>
                </c:pt>
                <c:pt idx="446">
                  <c:v>44403</c:v>
                </c:pt>
                <c:pt idx="447">
                  <c:v>44410</c:v>
                </c:pt>
                <c:pt idx="448">
                  <c:v>44417</c:v>
                </c:pt>
                <c:pt idx="449">
                  <c:v>44424</c:v>
                </c:pt>
                <c:pt idx="450">
                  <c:v>44431</c:v>
                </c:pt>
                <c:pt idx="451">
                  <c:v>44438</c:v>
                </c:pt>
                <c:pt idx="452">
                  <c:v>44445</c:v>
                </c:pt>
                <c:pt idx="453">
                  <c:v>44452</c:v>
                </c:pt>
                <c:pt idx="454">
                  <c:v>44459</c:v>
                </c:pt>
                <c:pt idx="455">
                  <c:v>44466</c:v>
                </c:pt>
                <c:pt idx="456">
                  <c:v>44473</c:v>
                </c:pt>
                <c:pt idx="457">
                  <c:v>44480</c:v>
                </c:pt>
                <c:pt idx="458">
                  <c:v>44487</c:v>
                </c:pt>
                <c:pt idx="459">
                  <c:v>44494</c:v>
                </c:pt>
                <c:pt idx="460">
                  <c:v>44501</c:v>
                </c:pt>
                <c:pt idx="461">
                  <c:v>44508</c:v>
                </c:pt>
                <c:pt idx="462">
                  <c:v>44515</c:v>
                </c:pt>
                <c:pt idx="463">
                  <c:v>44522</c:v>
                </c:pt>
                <c:pt idx="464">
                  <c:v>44529</c:v>
                </c:pt>
                <c:pt idx="465">
                  <c:v>44536</c:v>
                </c:pt>
                <c:pt idx="466">
                  <c:v>44543</c:v>
                </c:pt>
                <c:pt idx="467">
                  <c:v>44550</c:v>
                </c:pt>
                <c:pt idx="468">
                  <c:v>44557</c:v>
                </c:pt>
                <c:pt idx="469">
                  <c:v>44564</c:v>
                </c:pt>
                <c:pt idx="470">
                  <c:v>44571</c:v>
                </c:pt>
                <c:pt idx="471">
                  <c:v>44578</c:v>
                </c:pt>
                <c:pt idx="472">
                  <c:v>44585</c:v>
                </c:pt>
                <c:pt idx="473">
                  <c:v>44592</c:v>
                </c:pt>
                <c:pt idx="474">
                  <c:v>44599</c:v>
                </c:pt>
                <c:pt idx="475">
                  <c:v>44606</c:v>
                </c:pt>
                <c:pt idx="476">
                  <c:v>44613</c:v>
                </c:pt>
                <c:pt idx="477">
                  <c:v>44620</c:v>
                </c:pt>
                <c:pt idx="478">
                  <c:v>44627</c:v>
                </c:pt>
                <c:pt idx="479">
                  <c:v>44634</c:v>
                </c:pt>
                <c:pt idx="480">
                  <c:v>44641</c:v>
                </c:pt>
                <c:pt idx="481">
                  <c:v>44648</c:v>
                </c:pt>
                <c:pt idx="482">
                  <c:v>44655</c:v>
                </c:pt>
                <c:pt idx="483">
                  <c:v>44662</c:v>
                </c:pt>
                <c:pt idx="484">
                  <c:v>44669</c:v>
                </c:pt>
                <c:pt idx="485">
                  <c:v>44676</c:v>
                </c:pt>
                <c:pt idx="486">
                  <c:v>44683</c:v>
                </c:pt>
                <c:pt idx="487">
                  <c:v>44690</c:v>
                </c:pt>
                <c:pt idx="488">
                  <c:v>44697</c:v>
                </c:pt>
                <c:pt idx="489">
                  <c:v>44704</c:v>
                </c:pt>
                <c:pt idx="490">
                  <c:v>44711</c:v>
                </c:pt>
                <c:pt idx="491">
                  <c:v>44718</c:v>
                </c:pt>
                <c:pt idx="492">
                  <c:v>44725</c:v>
                </c:pt>
                <c:pt idx="493">
                  <c:v>44732</c:v>
                </c:pt>
                <c:pt idx="494">
                  <c:v>44736</c:v>
                </c:pt>
              </c:numCache>
            </c:numRef>
          </c:cat>
          <c:val>
            <c:numRef>
              <c:f>decades!$D$5:$D$1541</c:f>
              <c:numCache>
                <c:formatCode>#,##0</c:formatCode>
                <c:ptCount val="1537"/>
                <c:pt idx="0">
                  <c:v>15007.000700000001</c:v>
                </c:pt>
                <c:pt idx="1">
                  <c:v>15142.55270525</c:v>
                </c:pt>
                <c:pt idx="2">
                  <c:v>15240.644605690599</c:v>
                </c:pt>
                <c:pt idx="3">
                  <c:v>15347.120180690599</c:v>
                </c:pt>
                <c:pt idx="4">
                  <c:v>15411.308156292098</c:v>
                </c:pt>
                <c:pt idx="5">
                  <c:v>15553.130958497099</c:v>
                </c:pt>
                <c:pt idx="6">
                  <c:v>15642.181609232097</c:v>
                </c:pt>
                <c:pt idx="7">
                  <c:v>15775.070958497099</c:v>
                </c:pt>
                <c:pt idx="8">
                  <c:v>15919.121909232097</c:v>
                </c:pt>
                <c:pt idx="9">
                  <c:v>15967.096074003886</c:v>
                </c:pt>
                <c:pt idx="10">
                  <c:v>16057.881525473887</c:v>
                </c:pt>
                <c:pt idx="11">
                  <c:v>16173.96783610925</c:v>
                </c:pt>
                <c:pt idx="12">
                  <c:v>16135.067835668649</c:v>
                </c:pt>
                <c:pt idx="13">
                  <c:v>16389.635223163819</c:v>
                </c:pt>
                <c:pt idx="14">
                  <c:v>16173.602525368819</c:v>
                </c:pt>
                <c:pt idx="15">
                  <c:v>16523.620338314449</c:v>
                </c:pt>
                <c:pt idx="16">
                  <c:v>16743.146661868373</c:v>
                </c:pt>
                <c:pt idx="17">
                  <c:v>16862.632369266874</c:v>
                </c:pt>
                <c:pt idx="18">
                  <c:v>16930.23231063045</c:v>
                </c:pt>
                <c:pt idx="19">
                  <c:v>16891.686912130452</c:v>
                </c:pt>
                <c:pt idx="20">
                  <c:v>16806.239540184779</c:v>
                </c:pt>
                <c:pt idx="21">
                  <c:v>17020.69372310548</c:v>
                </c:pt>
                <c:pt idx="22">
                  <c:v>16952.993892148326</c:v>
                </c:pt>
                <c:pt idx="23">
                  <c:v>16618.145570975692</c:v>
                </c:pt>
                <c:pt idx="24">
                  <c:v>16798.555661687984</c:v>
                </c:pt>
                <c:pt idx="25">
                  <c:v>17112.525081517382</c:v>
                </c:pt>
                <c:pt idx="26">
                  <c:v>17536.062566208006</c:v>
                </c:pt>
                <c:pt idx="27">
                  <c:v>17719.557166618531</c:v>
                </c:pt>
                <c:pt idx="28">
                  <c:v>17837.147415148534</c:v>
                </c:pt>
                <c:pt idx="29">
                  <c:v>17944.692865883535</c:v>
                </c:pt>
                <c:pt idx="30">
                  <c:v>17908.155463633535</c:v>
                </c:pt>
                <c:pt idx="31">
                  <c:v>17663.159810108526</c:v>
                </c:pt>
                <c:pt idx="32">
                  <c:v>17809.252359439139</c:v>
                </c:pt>
                <c:pt idx="33">
                  <c:v>17585.40598777909</c:v>
                </c:pt>
                <c:pt idx="34">
                  <c:v>17875.142997372292</c:v>
                </c:pt>
                <c:pt idx="35">
                  <c:v>18272.709366177296</c:v>
                </c:pt>
                <c:pt idx="36">
                  <c:v>18514.725471195605</c:v>
                </c:pt>
                <c:pt idx="37">
                  <c:v>18455.945387915901</c:v>
                </c:pt>
                <c:pt idx="38">
                  <c:v>18552.604766624587</c:v>
                </c:pt>
                <c:pt idx="39">
                  <c:v>18788.252471639731</c:v>
                </c:pt>
                <c:pt idx="40">
                  <c:v>19018.284670372046</c:v>
                </c:pt>
                <c:pt idx="41">
                  <c:v>19099.147586651747</c:v>
                </c:pt>
                <c:pt idx="42">
                  <c:v>19256.361084401746</c:v>
                </c:pt>
                <c:pt idx="43">
                  <c:v>19393.124039546743</c:v>
                </c:pt>
                <c:pt idx="44">
                  <c:v>19496.077021504643</c:v>
                </c:pt>
                <c:pt idx="45">
                  <c:v>19606.364023754646</c:v>
                </c:pt>
                <c:pt idx="46">
                  <c:v>19757.509572284645</c:v>
                </c:pt>
                <c:pt idx="47">
                  <c:v>19886.509772284644</c:v>
                </c:pt>
                <c:pt idx="48">
                  <c:v>19738.464673784645</c:v>
                </c:pt>
                <c:pt idx="49">
                  <c:v>20079.40108333854</c:v>
                </c:pt>
                <c:pt idx="50">
                  <c:v>20238.429549897937</c:v>
                </c:pt>
                <c:pt idx="51">
                  <c:v>20276.808604307938</c:v>
                </c:pt>
                <c:pt idx="52">
                  <c:v>20522.567388420721</c:v>
                </c:pt>
                <c:pt idx="53">
                  <c:v>20607.160287685721</c:v>
                </c:pt>
                <c:pt idx="54">
                  <c:v>20263.686178965421</c:v>
                </c:pt>
                <c:pt idx="55">
                  <c:v>20268.139522126217</c:v>
                </c:pt>
                <c:pt idx="56">
                  <c:v>20487.398642834487</c:v>
                </c:pt>
                <c:pt idx="57">
                  <c:v>21005.325819278485</c:v>
                </c:pt>
                <c:pt idx="58">
                  <c:v>21129.590322278484</c:v>
                </c:pt>
                <c:pt idx="59">
                  <c:v>21303.998871543485</c:v>
                </c:pt>
                <c:pt idx="60">
                  <c:v>21434.433753501387</c:v>
                </c:pt>
                <c:pt idx="61">
                  <c:v>21212.055749826384</c:v>
                </c:pt>
                <c:pt idx="62">
                  <c:v>21461.577819558835</c:v>
                </c:pt>
                <c:pt idx="63">
                  <c:v>21503.932835202268</c:v>
                </c:pt>
                <c:pt idx="64">
                  <c:v>21701.166210323994</c:v>
                </c:pt>
                <c:pt idx="65">
                  <c:v>21327.974243717927</c:v>
                </c:pt>
                <c:pt idx="66">
                  <c:v>21882.348122660183</c:v>
                </c:pt>
                <c:pt idx="67">
                  <c:v>21988.149206072452</c:v>
                </c:pt>
                <c:pt idx="68">
                  <c:v>22280.888854650697</c:v>
                </c:pt>
                <c:pt idx="69">
                  <c:v>22411.184753150697</c:v>
                </c:pt>
                <c:pt idx="70">
                  <c:v>22560.404358400698</c:v>
                </c:pt>
                <c:pt idx="71">
                  <c:v>22730.692160650698</c:v>
                </c:pt>
                <c:pt idx="72">
                  <c:v>22800.049969972497</c:v>
                </c:pt>
                <c:pt idx="73">
                  <c:v>23008.088568930398</c:v>
                </c:pt>
                <c:pt idx="74">
                  <c:v>23023.070786531898</c:v>
                </c:pt>
                <c:pt idx="75">
                  <c:v>23237.614988166377</c:v>
                </c:pt>
                <c:pt idx="76">
                  <c:v>23371.820489666377</c:v>
                </c:pt>
                <c:pt idx="77">
                  <c:v>23552.997194811378</c:v>
                </c:pt>
                <c:pt idx="78">
                  <c:v>23538.924592606378</c:v>
                </c:pt>
                <c:pt idx="79">
                  <c:v>23776.186814076202</c:v>
                </c:pt>
                <c:pt idx="80">
                  <c:v>23921.753069221202</c:v>
                </c:pt>
                <c:pt idx="81">
                  <c:v>23544.327169956199</c:v>
                </c:pt>
                <c:pt idx="82">
                  <c:v>23699.579230358988</c:v>
                </c:pt>
                <c:pt idx="83">
                  <c:v>24036.073876838429</c:v>
                </c:pt>
                <c:pt idx="84">
                  <c:v>24397.512545303995</c:v>
                </c:pt>
                <c:pt idx="85">
                  <c:v>24495.167696773995</c:v>
                </c:pt>
                <c:pt idx="86">
                  <c:v>24681.938951918997</c:v>
                </c:pt>
                <c:pt idx="87">
                  <c:v>24631.005202654</c:v>
                </c:pt>
                <c:pt idx="88">
                  <c:v>24911.772549685284</c:v>
                </c:pt>
                <c:pt idx="89">
                  <c:v>24778.536747480284</c:v>
                </c:pt>
                <c:pt idx="90">
                  <c:v>24749.409863216868</c:v>
                </c:pt>
                <c:pt idx="91">
                  <c:v>24245.160914034663</c:v>
                </c:pt>
                <c:pt idx="92">
                  <c:v>24087.392530273275</c:v>
                </c:pt>
                <c:pt idx="93">
                  <c:v>24923.036039818136</c:v>
                </c:pt>
                <c:pt idx="94">
                  <c:v>25437.856828994161</c:v>
                </c:pt>
                <c:pt idx="95">
                  <c:v>25650.361729875367</c:v>
                </c:pt>
                <c:pt idx="96">
                  <c:v>25786.078428994162</c:v>
                </c:pt>
                <c:pt idx="97">
                  <c:v>25879.443632669165</c:v>
                </c:pt>
                <c:pt idx="98">
                  <c:v>26079.565631627065</c:v>
                </c:pt>
                <c:pt idx="99">
                  <c:v>26211.107929422065</c:v>
                </c:pt>
                <c:pt idx="100">
                  <c:v>25655.357829422064</c:v>
                </c:pt>
                <c:pt idx="101">
                  <c:v>26293.414778434482</c:v>
                </c:pt>
                <c:pt idx="102">
                  <c:v>26619.128544883442</c:v>
                </c:pt>
                <c:pt idx="103">
                  <c:v>26467.516978324042</c:v>
                </c:pt>
                <c:pt idx="104">
                  <c:v>26469.670941621909</c:v>
                </c:pt>
                <c:pt idx="105">
                  <c:v>26313.407485117576</c:v>
                </c:pt>
                <c:pt idx="106">
                  <c:v>26727.496799560282</c:v>
                </c:pt>
                <c:pt idx="107">
                  <c:v>26288.284781841132</c:v>
                </c:pt>
                <c:pt idx="108">
                  <c:v>26962.873165850851</c:v>
                </c:pt>
                <c:pt idx="109">
                  <c:v>27306.096659539231</c:v>
                </c:pt>
                <c:pt idx="110">
                  <c:v>27505.535558804229</c:v>
                </c:pt>
                <c:pt idx="111">
                  <c:v>27602.046862479227</c:v>
                </c:pt>
                <c:pt idx="112">
                  <c:v>27437.03486336043</c:v>
                </c:pt>
                <c:pt idx="113">
                  <c:v>27379.673263222296</c:v>
                </c:pt>
                <c:pt idx="114">
                  <c:v>27930.081823125282</c:v>
                </c:pt>
                <c:pt idx="115">
                  <c:v>27610.85908248886</c:v>
                </c:pt>
                <c:pt idx="116">
                  <c:v>27773.226409880383</c:v>
                </c:pt>
                <c:pt idx="117">
                  <c:v>28231.747969715216</c:v>
                </c:pt>
                <c:pt idx="118">
                  <c:v>28164.393008089537</c:v>
                </c:pt>
                <c:pt idx="119">
                  <c:v>28551.182587691121</c:v>
                </c:pt>
                <c:pt idx="120">
                  <c:v>28609.88477836932</c:v>
                </c:pt>
                <c:pt idx="121">
                  <c:v>28839.132708905447</c:v>
                </c:pt>
                <c:pt idx="122">
                  <c:v>29072.813291303948</c:v>
                </c:pt>
                <c:pt idx="123">
                  <c:v>29180.084124744546</c:v>
                </c:pt>
                <c:pt idx="124">
                  <c:v>29154.076028494546</c:v>
                </c:pt>
                <c:pt idx="125">
                  <c:v>29148.354654741357</c:v>
                </c:pt>
                <c:pt idx="126">
                  <c:v>29287.800987453509</c:v>
                </c:pt>
                <c:pt idx="127">
                  <c:v>29485.755542724211</c:v>
                </c:pt>
                <c:pt idx="128">
                  <c:v>29515.191780313573</c:v>
                </c:pt>
                <c:pt idx="129">
                  <c:v>29379.665811028855</c:v>
                </c:pt>
                <c:pt idx="130">
                  <c:v>29486.028218095373</c:v>
                </c:pt>
                <c:pt idx="131">
                  <c:v>30077.305259990062</c:v>
                </c:pt>
                <c:pt idx="132">
                  <c:v>29781.605001108866</c:v>
                </c:pt>
                <c:pt idx="133">
                  <c:v>30128.877177124596</c:v>
                </c:pt>
                <c:pt idx="134">
                  <c:v>29997.014029884227</c:v>
                </c:pt>
                <c:pt idx="135">
                  <c:v>30239.302769231515</c:v>
                </c:pt>
                <c:pt idx="136">
                  <c:v>29190.962791372702</c:v>
                </c:pt>
                <c:pt idx="137">
                  <c:v>29370.563742848884</c:v>
                </c:pt>
                <c:pt idx="138">
                  <c:v>28741.833269437964</c:v>
                </c:pt>
                <c:pt idx="139">
                  <c:v>29176.852340581758</c:v>
                </c:pt>
                <c:pt idx="140">
                  <c:v>29078.880208894407</c:v>
                </c:pt>
                <c:pt idx="141">
                  <c:v>28846.097417019417</c:v>
                </c:pt>
                <c:pt idx="142">
                  <c:v>29081.567439092083</c:v>
                </c:pt>
                <c:pt idx="143">
                  <c:v>29740.078702518833</c:v>
                </c:pt>
                <c:pt idx="144">
                  <c:v>29983.034342717841</c:v>
                </c:pt>
                <c:pt idx="145">
                  <c:v>30466.474786753384</c:v>
                </c:pt>
                <c:pt idx="146">
                  <c:v>30599.764934601815</c:v>
                </c:pt>
                <c:pt idx="147">
                  <c:v>30906.04433539672</c:v>
                </c:pt>
                <c:pt idx="148">
                  <c:v>30274.015546480641</c:v>
                </c:pt>
                <c:pt idx="149">
                  <c:v>31006.714202951807</c:v>
                </c:pt>
                <c:pt idx="150">
                  <c:v>31142.31530604728</c:v>
                </c:pt>
                <c:pt idx="151">
                  <c:v>31261.324292707104</c:v>
                </c:pt>
                <c:pt idx="152">
                  <c:v>30600.367148635814</c:v>
                </c:pt>
                <c:pt idx="153">
                  <c:v>30466.572479531387</c:v>
                </c:pt>
                <c:pt idx="154">
                  <c:v>31075.566066413128</c:v>
                </c:pt>
                <c:pt idx="155">
                  <c:v>30971.430234155887</c:v>
                </c:pt>
                <c:pt idx="156">
                  <c:v>29839.821549494576</c:v>
                </c:pt>
                <c:pt idx="157">
                  <c:v>29447.550384878825</c:v>
                </c:pt>
                <c:pt idx="158">
                  <c:v>29730.786431853718</c:v>
                </c:pt>
                <c:pt idx="159">
                  <c:v>30066.822852713056</c:v>
                </c:pt>
                <c:pt idx="160">
                  <c:v>29512.182913994751</c:v>
                </c:pt>
                <c:pt idx="161">
                  <c:v>29392.428840697088</c:v>
                </c:pt>
                <c:pt idx="162">
                  <c:v>29940.109127295094</c:v>
                </c:pt>
                <c:pt idx="163">
                  <c:v>30267.845682446976</c:v>
                </c:pt>
                <c:pt idx="164">
                  <c:v>30827.904753241743</c:v>
                </c:pt>
                <c:pt idx="165">
                  <c:v>31105.79671929295</c:v>
                </c:pt>
                <c:pt idx="166">
                  <c:v>31324.710445120952</c:v>
                </c:pt>
                <c:pt idx="167">
                  <c:v>31266.278633211947</c:v>
                </c:pt>
                <c:pt idx="168">
                  <c:v>31705.675857297916</c:v>
                </c:pt>
                <c:pt idx="169">
                  <c:v>31549.30739475377</c:v>
                </c:pt>
                <c:pt idx="170">
                  <c:v>31944.916594209746</c:v>
                </c:pt>
                <c:pt idx="171">
                  <c:v>32157.20771992224</c:v>
                </c:pt>
                <c:pt idx="172">
                  <c:v>31999.225706548725</c:v>
                </c:pt>
                <c:pt idx="173">
                  <c:v>32020.199695369949</c:v>
                </c:pt>
                <c:pt idx="174">
                  <c:v>32001.078160252568</c:v>
                </c:pt>
                <c:pt idx="175">
                  <c:v>32143.172231031516</c:v>
                </c:pt>
                <c:pt idx="176">
                  <c:v>32693.413660723651</c:v>
                </c:pt>
                <c:pt idx="177">
                  <c:v>32817.922513946018</c:v>
                </c:pt>
                <c:pt idx="178">
                  <c:v>32917.455834379463</c:v>
                </c:pt>
                <c:pt idx="179">
                  <c:v>32680.443710320309</c:v>
                </c:pt>
                <c:pt idx="180">
                  <c:v>32436.183878185908</c:v>
                </c:pt>
                <c:pt idx="181">
                  <c:v>33163.615639060656</c:v>
                </c:pt>
                <c:pt idx="182">
                  <c:v>33554.518625196004</c:v>
                </c:pt>
                <c:pt idx="183">
                  <c:v>33724.941215874205</c:v>
                </c:pt>
                <c:pt idx="184">
                  <c:v>33923.826567344207</c:v>
                </c:pt>
                <c:pt idx="185">
                  <c:v>34070.746971019202</c:v>
                </c:pt>
                <c:pt idx="186">
                  <c:v>34235.579967344209</c:v>
                </c:pt>
                <c:pt idx="187">
                  <c:v>34423.193662199206</c:v>
                </c:pt>
                <c:pt idx="188">
                  <c:v>34487.799005241308</c:v>
                </c:pt>
                <c:pt idx="189">
                  <c:v>34519.463362199203</c:v>
                </c:pt>
                <c:pt idx="190">
                  <c:v>34765.360280615292</c:v>
                </c:pt>
                <c:pt idx="191">
                  <c:v>34409.756749865825</c:v>
                </c:pt>
                <c:pt idx="192">
                  <c:v>34512.6059632342</c:v>
                </c:pt>
                <c:pt idx="193">
                  <c:v>34868.496494020263</c:v>
                </c:pt>
                <c:pt idx="194">
                  <c:v>35020.830639050801</c:v>
                </c:pt>
                <c:pt idx="195">
                  <c:v>35021.38031132429</c:v>
                </c:pt>
                <c:pt idx="196">
                  <c:v>34940.741933835452</c:v>
                </c:pt>
                <c:pt idx="197">
                  <c:v>35118.630105094577</c:v>
                </c:pt>
                <c:pt idx="198">
                  <c:v>35074.72011678572</c:v>
                </c:pt>
                <c:pt idx="199">
                  <c:v>34763.698591344255</c:v>
                </c:pt>
                <c:pt idx="200">
                  <c:v>35609.257432146012</c:v>
                </c:pt>
                <c:pt idx="201">
                  <c:v>35943.878925981953</c:v>
                </c:pt>
                <c:pt idx="202">
                  <c:v>36102.514875981957</c:v>
                </c:pt>
                <c:pt idx="203">
                  <c:v>36077.324634863151</c:v>
                </c:pt>
                <c:pt idx="204">
                  <c:v>36394.195746236321</c:v>
                </c:pt>
                <c:pt idx="205">
                  <c:v>36409.600695634814</c:v>
                </c:pt>
                <c:pt idx="206">
                  <c:v>36616.572038549966</c:v>
                </c:pt>
                <c:pt idx="207">
                  <c:v>36547.778856039251</c:v>
                </c:pt>
                <c:pt idx="208">
                  <c:v>37038.848919121068</c:v>
                </c:pt>
                <c:pt idx="209">
                  <c:v>37189.097874266066</c:v>
                </c:pt>
                <c:pt idx="210">
                  <c:v>37327.635576516062</c:v>
                </c:pt>
                <c:pt idx="211">
                  <c:v>37516.539080191069</c:v>
                </c:pt>
                <c:pt idx="212">
                  <c:v>37724.516080941066</c:v>
                </c:pt>
                <c:pt idx="213">
                  <c:v>37809.33087800107</c:v>
                </c:pt>
                <c:pt idx="214">
                  <c:v>38033.337627399567</c:v>
                </c:pt>
                <c:pt idx="215">
                  <c:v>38173.906024399563</c:v>
                </c:pt>
                <c:pt idx="216">
                  <c:v>38415.159228074568</c:v>
                </c:pt>
                <c:pt idx="217">
                  <c:v>38513.14355263397</c:v>
                </c:pt>
                <c:pt idx="218">
                  <c:v>38621.095404103966</c:v>
                </c:pt>
                <c:pt idx="219">
                  <c:v>38467.3172971358</c:v>
                </c:pt>
                <c:pt idx="220">
                  <c:v>38778.979188847035</c:v>
                </c:pt>
                <c:pt idx="221">
                  <c:v>38871.639165057015</c:v>
                </c:pt>
                <c:pt idx="222">
                  <c:v>38740.312993358224</c:v>
                </c:pt>
                <c:pt idx="223">
                  <c:v>39057.135860931812</c:v>
                </c:pt>
                <c:pt idx="224">
                  <c:v>39537.984105958843</c:v>
                </c:pt>
                <c:pt idx="225">
                  <c:v>39677.793607458843</c:v>
                </c:pt>
                <c:pt idx="226">
                  <c:v>39781.223005253843</c:v>
                </c:pt>
                <c:pt idx="227">
                  <c:v>39878.793859644342</c:v>
                </c:pt>
                <c:pt idx="228">
                  <c:v>40173.207005213175</c:v>
                </c:pt>
                <c:pt idx="229">
                  <c:v>40396.112960358172</c:v>
                </c:pt>
                <c:pt idx="230">
                  <c:v>40498.828508888168</c:v>
                </c:pt>
                <c:pt idx="231">
                  <c:v>40596.406234769369</c:v>
                </c:pt>
                <c:pt idx="232">
                  <c:v>40805.86243057462</c:v>
                </c:pt>
                <c:pt idx="233">
                  <c:v>40840.303762089097</c:v>
                </c:pt>
                <c:pt idx="234">
                  <c:v>41021.753720627341</c:v>
                </c:pt>
                <c:pt idx="235">
                  <c:v>41320.487097813369</c:v>
                </c:pt>
                <c:pt idx="236">
                  <c:v>41528.61466437277</c:v>
                </c:pt>
                <c:pt idx="237">
                  <c:v>41716.024568122768</c:v>
                </c:pt>
                <c:pt idx="238">
                  <c:v>41950.457071122764</c:v>
                </c:pt>
                <c:pt idx="239">
                  <c:v>41798.915597003965</c:v>
                </c:pt>
                <c:pt idx="240">
                  <c:v>41800.840579009884</c:v>
                </c:pt>
                <c:pt idx="241">
                  <c:v>42114.209297136098</c:v>
                </c:pt>
                <c:pt idx="242">
                  <c:v>42491.326590149809</c:v>
                </c:pt>
                <c:pt idx="243">
                  <c:v>42546.739587209813</c:v>
                </c:pt>
                <c:pt idx="244">
                  <c:v>42870.812849243652</c:v>
                </c:pt>
                <c:pt idx="245">
                  <c:v>43078.217500713654</c:v>
                </c:pt>
                <c:pt idx="246">
                  <c:v>43236.138534154248</c:v>
                </c:pt>
                <c:pt idx="247">
                  <c:v>43434.042481214252</c:v>
                </c:pt>
                <c:pt idx="248">
                  <c:v>43578.254627539252</c:v>
                </c:pt>
                <c:pt idx="249">
                  <c:v>43784.715925289245</c:v>
                </c:pt>
                <c:pt idx="250">
                  <c:v>43936.79901403925</c:v>
                </c:pt>
                <c:pt idx="251">
                  <c:v>44199.467957424247</c:v>
                </c:pt>
                <c:pt idx="252">
                  <c:v>44348.877901067841</c:v>
                </c:pt>
                <c:pt idx="253">
                  <c:v>44518.694298067843</c:v>
                </c:pt>
                <c:pt idx="254">
                  <c:v>44757.471387042839</c:v>
                </c:pt>
                <c:pt idx="255">
                  <c:v>44958.086576017842</c:v>
                </c:pt>
                <c:pt idx="256">
                  <c:v>45052.829007535147</c:v>
                </c:pt>
                <c:pt idx="257">
                  <c:v>45243.325867738145</c:v>
                </c:pt>
                <c:pt idx="258">
                  <c:v>45434.543027941145</c:v>
                </c:pt>
                <c:pt idx="259">
                  <c:v>45561.477988144135</c:v>
                </c:pt>
                <c:pt idx="260">
                  <c:v>45901.338153150704</c:v>
                </c:pt>
                <c:pt idx="261">
                  <c:v>46047.532588514601</c:v>
                </c:pt>
                <c:pt idx="262">
                  <c:v>46304.221698264591</c:v>
                </c:pt>
                <c:pt idx="263">
                  <c:v>46426.571351204591</c:v>
                </c:pt>
                <c:pt idx="264">
                  <c:v>45523.460141649601</c:v>
                </c:pt>
                <c:pt idx="265">
                  <c:v>44219.785077862114</c:v>
                </c:pt>
                <c:pt idx="266">
                  <c:v>45412.516395445695</c:v>
                </c:pt>
                <c:pt idx="267">
                  <c:v>45649.436489301937</c:v>
                </c:pt>
                <c:pt idx="268">
                  <c:v>45172.114588730808</c:v>
                </c:pt>
                <c:pt idx="269">
                  <c:v>46208.036637362071</c:v>
                </c:pt>
                <c:pt idx="270">
                  <c:v>45859.081972372558</c:v>
                </c:pt>
                <c:pt idx="271">
                  <c:v>44326.18140878628</c:v>
                </c:pt>
                <c:pt idx="272">
                  <c:v>44860.585527769581</c:v>
                </c:pt>
                <c:pt idx="273">
                  <c:v>44553.736443935828</c:v>
                </c:pt>
                <c:pt idx="274">
                  <c:v>45124.564534780839</c:v>
                </c:pt>
                <c:pt idx="275">
                  <c:v>45312.642309673</c:v>
                </c:pt>
                <c:pt idx="276">
                  <c:v>45354.535506910594</c:v>
                </c:pt>
                <c:pt idx="277">
                  <c:v>45347.41757171636</c:v>
                </c:pt>
                <c:pt idx="278">
                  <c:v>46075.323295434602</c:v>
                </c:pt>
                <c:pt idx="279">
                  <c:v>45998.61504293215</c:v>
                </c:pt>
                <c:pt idx="280">
                  <c:v>46146.853158166101</c:v>
                </c:pt>
                <c:pt idx="281">
                  <c:v>46362.492409699473</c:v>
                </c:pt>
                <c:pt idx="282">
                  <c:v>46900.13879589468</c:v>
                </c:pt>
                <c:pt idx="283">
                  <c:v>46904.924084561157</c:v>
                </c:pt>
                <c:pt idx="284">
                  <c:v>46769.748430538646</c:v>
                </c:pt>
                <c:pt idx="285">
                  <c:v>46509.437268170135</c:v>
                </c:pt>
                <c:pt idx="286">
                  <c:v>46989.663742096185</c:v>
                </c:pt>
                <c:pt idx="287">
                  <c:v>47497.978150383889</c:v>
                </c:pt>
                <c:pt idx="288">
                  <c:v>47630.23903590189</c:v>
                </c:pt>
                <c:pt idx="289">
                  <c:v>47927.542139281111</c:v>
                </c:pt>
                <c:pt idx="290">
                  <c:v>48288.575809758324</c:v>
                </c:pt>
                <c:pt idx="291">
                  <c:v>48410.73486042794</c:v>
                </c:pt>
                <c:pt idx="292">
                  <c:v>48763.301547542178</c:v>
                </c:pt>
                <c:pt idx="293">
                  <c:v>49093.153644620477</c:v>
                </c:pt>
                <c:pt idx="294">
                  <c:v>49379.495904823474</c:v>
                </c:pt>
                <c:pt idx="295">
                  <c:v>49321.124553353475</c:v>
                </c:pt>
                <c:pt idx="296">
                  <c:v>49731.884041152793</c:v>
                </c:pt>
                <c:pt idx="297">
                  <c:v>49960.292544902797</c:v>
                </c:pt>
                <c:pt idx="298">
                  <c:v>50051.5361374028</c:v>
                </c:pt>
                <c:pt idx="299">
                  <c:v>49961.899891700974</c:v>
                </c:pt>
                <c:pt idx="300">
                  <c:v>48936.83531335408</c:v>
                </c:pt>
                <c:pt idx="301">
                  <c:v>49034.212145356883</c:v>
                </c:pt>
                <c:pt idx="302">
                  <c:v>48011.054819503159</c:v>
                </c:pt>
                <c:pt idx="303">
                  <c:v>48697.961028339545</c:v>
                </c:pt>
                <c:pt idx="304">
                  <c:v>49334.799254612692</c:v>
                </c:pt>
                <c:pt idx="305">
                  <c:v>49008.461426538212</c:v>
                </c:pt>
                <c:pt idx="306">
                  <c:v>48017.204845786036</c:v>
                </c:pt>
                <c:pt idx="307">
                  <c:v>49283.717962536321</c:v>
                </c:pt>
                <c:pt idx="308">
                  <c:v>48141.662145233306</c:v>
                </c:pt>
                <c:pt idx="309">
                  <c:v>47858.765482534771</c:v>
                </c:pt>
                <c:pt idx="310">
                  <c:v>45903.05627819807</c:v>
                </c:pt>
                <c:pt idx="311">
                  <c:v>46612.462741578391</c:v>
                </c:pt>
                <c:pt idx="312">
                  <c:v>47084.331275449578</c:v>
                </c:pt>
                <c:pt idx="313">
                  <c:v>47754.713003306242</c:v>
                </c:pt>
                <c:pt idx="314">
                  <c:v>48521.770528289395</c:v>
                </c:pt>
                <c:pt idx="315">
                  <c:v>48487.485024825073</c:v>
                </c:pt>
                <c:pt idx="316">
                  <c:v>48947.089102876256</c:v>
                </c:pt>
                <c:pt idx="317">
                  <c:v>49031.851412318152</c:v>
                </c:pt>
                <c:pt idx="318">
                  <c:v>49766.590187042981</c:v>
                </c:pt>
                <c:pt idx="319">
                  <c:v>50018.599493801667</c:v>
                </c:pt>
                <c:pt idx="320">
                  <c:v>50231.9151099316</c:v>
                </c:pt>
                <c:pt idx="321">
                  <c:v>49728.900394734126</c:v>
                </c:pt>
                <c:pt idx="322">
                  <c:v>50474.400919383101</c:v>
                </c:pt>
                <c:pt idx="323">
                  <c:v>50367.561642218003</c:v>
                </c:pt>
                <c:pt idx="324">
                  <c:v>50775.912469461648</c:v>
                </c:pt>
                <c:pt idx="325">
                  <c:v>51492.932158166361</c:v>
                </c:pt>
                <c:pt idx="326">
                  <c:v>51821.016141012238</c:v>
                </c:pt>
                <c:pt idx="327">
                  <c:v>51999.041662593394</c:v>
                </c:pt>
                <c:pt idx="328">
                  <c:v>52426.123480795519</c:v>
                </c:pt>
                <c:pt idx="329">
                  <c:v>52603.029333735525</c:v>
                </c:pt>
                <c:pt idx="330">
                  <c:v>52229.802532985523</c:v>
                </c:pt>
                <c:pt idx="331">
                  <c:v>52147.304928486745</c:v>
                </c:pt>
                <c:pt idx="332">
                  <c:v>51962.317959382985</c:v>
                </c:pt>
                <c:pt idx="333">
                  <c:v>51308.990917981137</c:v>
                </c:pt>
                <c:pt idx="334">
                  <c:v>52602.903036159674</c:v>
                </c:pt>
                <c:pt idx="335">
                  <c:v>52901.479196318585</c:v>
                </c:pt>
                <c:pt idx="336">
                  <c:v>53531.752498241003</c:v>
                </c:pt>
                <c:pt idx="337">
                  <c:v>53651.502498241003</c:v>
                </c:pt>
                <c:pt idx="338">
                  <c:v>54003.578540241004</c:v>
                </c:pt>
                <c:pt idx="339">
                  <c:v>54136.809571758306</c:v>
                </c:pt>
                <c:pt idx="340">
                  <c:v>54009.039217348305</c:v>
                </c:pt>
                <c:pt idx="341">
                  <c:v>54563.686712408598</c:v>
                </c:pt>
                <c:pt idx="342">
                  <c:v>53850.442719908591</c:v>
                </c:pt>
                <c:pt idx="343">
                  <c:v>53867.013139734147</c:v>
                </c:pt>
                <c:pt idx="344">
                  <c:v>53699.307927284608</c:v>
                </c:pt>
                <c:pt idx="345">
                  <c:v>53387.617575381017</c:v>
                </c:pt>
                <c:pt idx="346">
                  <c:v>54214.408603753633</c:v>
                </c:pt>
                <c:pt idx="347">
                  <c:v>54888.563426761779</c:v>
                </c:pt>
                <c:pt idx="348">
                  <c:v>55363.719562179809</c:v>
                </c:pt>
                <c:pt idx="349">
                  <c:v>55294.507483816233</c:v>
                </c:pt>
                <c:pt idx="350">
                  <c:v>55181.305961494407</c:v>
                </c:pt>
                <c:pt idx="351">
                  <c:v>55217.608526324242</c:v>
                </c:pt>
                <c:pt idx="352">
                  <c:v>55543.080211447654</c:v>
                </c:pt>
                <c:pt idx="353">
                  <c:v>55862.707112369069</c:v>
                </c:pt>
                <c:pt idx="354">
                  <c:v>56396.81681394171</c:v>
                </c:pt>
                <c:pt idx="355">
                  <c:v>56671.743718351718</c:v>
                </c:pt>
                <c:pt idx="356">
                  <c:v>56880.597429601708</c:v>
                </c:pt>
                <c:pt idx="357">
                  <c:v>57096.553131101711</c:v>
                </c:pt>
                <c:pt idx="358">
                  <c:v>57241.966987716718</c:v>
                </c:pt>
                <c:pt idx="359">
                  <c:v>57595.722479603675</c:v>
                </c:pt>
                <c:pt idx="360">
                  <c:v>57781.990028133674</c:v>
                </c:pt>
                <c:pt idx="361">
                  <c:v>58062.393724383663</c:v>
                </c:pt>
                <c:pt idx="362">
                  <c:v>58235.874329528669</c:v>
                </c:pt>
                <c:pt idx="363">
                  <c:v>58483.858287613664</c:v>
                </c:pt>
                <c:pt idx="364">
                  <c:v>58680.255176363673</c:v>
                </c:pt>
                <c:pt idx="365">
                  <c:v>58941.735802244868</c:v>
                </c:pt>
                <c:pt idx="366">
                  <c:v>59204.384745629868</c:v>
                </c:pt>
                <c:pt idx="367">
                  <c:v>59134.594954629865</c:v>
                </c:pt>
                <c:pt idx="368">
                  <c:v>58631.318917929326</c:v>
                </c:pt>
                <c:pt idx="369">
                  <c:v>59806.560544844629</c:v>
                </c:pt>
                <c:pt idx="370">
                  <c:v>59989.976953664627</c:v>
                </c:pt>
                <c:pt idx="371">
                  <c:v>59825.363458074629</c:v>
                </c:pt>
                <c:pt idx="372">
                  <c:v>56294.953554196909</c:v>
                </c:pt>
                <c:pt idx="373">
                  <c:v>56432.71741692019</c:v>
                </c:pt>
                <c:pt idx="374">
                  <c:v>53637.721373038352</c:v>
                </c:pt>
                <c:pt idx="375">
                  <c:v>49588.31464178655</c:v>
                </c:pt>
                <c:pt idx="376">
                  <c:v>52050.314141786548</c:v>
                </c:pt>
                <c:pt idx="377">
                  <c:v>51527.781907510609</c:v>
                </c:pt>
                <c:pt idx="378">
                  <c:v>54528.895849656095</c:v>
                </c:pt>
                <c:pt idx="379">
                  <c:v>55377.986431490383</c:v>
                </c:pt>
                <c:pt idx="380">
                  <c:v>55020.206556584701</c:v>
                </c:pt>
                <c:pt idx="381">
                  <c:v>55009.339639116195</c:v>
                </c:pt>
                <c:pt idx="382">
                  <c:v>55981.466207873113</c:v>
                </c:pt>
                <c:pt idx="383">
                  <c:v>55379.058189961324</c:v>
                </c:pt>
                <c:pt idx="384">
                  <c:v>56304.068310934505</c:v>
                </c:pt>
                <c:pt idx="385">
                  <c:v>57208.697463393983</c:v>
                </c:pt>
                <c:pt idx="386">
                  <c:v>58740.215451527663</c:v>
                </c:pt>
                <c:pt idx="387">
                  <c:v>57305.305337543898</c:v>
                </c:pt>
                <c:pt idx="388">
                  <c:v>57777.815882972776</c:v>
                </c:pt>
                <c:pt idx="389">
                  <c:v>56957.982406026887</c:v>
                </c:pt>
                <c:pt idx="390">
                  <c:v>58198.654083935748</c:v>
                </c:pt>
                <c:pt idx="391">
                  <c:v>58784.335915767908</c:v>
                </c:pt>
                <c:pt idx="392">
                  <c:v>59267.461341815942</c:v>
                </c:pt>
                <c:pt idx="393">
                  <c:v>59274.205392775271</c:v>
                </c:pt>
                <c:pt idx="394">
                  <c:v>59923.342047819169</c:v>
                </c:pt>
                <c:pt idx="395">
                  <c:v>60850.807153712325</c:v>
                </c:pt>
                <c:pt idx="396">
                  <c:v>61282.08209475223</c:v>
                </c:pt>
                <c:pt idx="397">
                  <c:v>61683.106926888657</c:v>
                </c:pt>
                <c:pt idx="398">
                  <c:v>61841.872334973661</c:v>
                </c:pt>
                <c:pt idx="399">
                  <c:v>61297.800625418655</c:v>
                </c:pt>
                <c:pt idx="400">
                  <c:v>60604.260631059937</c:v>
                </c:pt>
                <c:pt idx="401">
                  <c:v>60357.513242254412</c:v>
                </c:pt>
                <c:pt idx="402">
                  <c:v>60241.596948329359</c:v>
                </c:pt>
                <c:pt idx="403">
                  <c:v>60820.892221373084</c:v>
                </c:pt>
                <c:pt idx="404">
                  <c:v>62214.184857503395</c:v>
                </c:pt>
                <c:pt idx="405">
                  <c:v>62461.569407755189</c:v>
                </c:pt>
                <c:pt idx="406">
                  <c:v>62518.38290626154</c:v>
                </c:pt>
                <c:pt idx="407">
                  <c:v>60785.170723942167</c:v>
                </c:pt>
                <c:pt idx="408">
                  <c:v>63205.962161404932</c:v>
                </c:pt>
                <c:pt idx="409">
                  <c:v>63551.432612286124</c:v>
                </c:pt>
                <c:pt idx="410">
                  <c:v>63542.255716786123</c:v>
                </c:pt>
                <c:pt idx="411">
                  <c:v>64006.861592618319</c:v>
                </c:pt>
                <c:pt idx="412">
                  <c:v>64291.408352173319</c:v>
                </c:pt>
                <c:pt idx="413">
                  <c:v>64213.044056673316</c:v>
                </c:pt>
                <c:pt idx="414">
                  <c:v>64724.764876191846</c:v>
                </c:pt>
                <c:pt idx="415">
                  <c:v>64971.935925149744</c:v>
                </c:pt>
                <c:pt idx="416">
                  <c:v>65319.661311149743</c:v>
                </c:pt>
                <c:pt idx="417">
                  <c:v>65637.321814899755</c:v>
                </c:pt>
                <c:pt idx="418">
                  <c:v>65360.798122249747</c:v>
                </c:pt>
                <c:pt idx="419">
                  <c:v>66090.404887091616</c:v>
                </c:pt>
                <c:pt idx="420">
                  <c:v>65095.815090841614</c:v>
                </c:pt>
                <c:pt idx="421">
                  <c:v>66498.710527808711</c:v>
                </c:pt>
                <c:pt idx="422">
                  <c:v>66775.929771193711</c:v>
                </c:pt>
                <c:pt idx="423">
                  <c:v>66802.768582218705</c:v>
                </c:pt>
                <c:pt idx="424">
                  <c:v>66083.884507853829</c:v>
                </c:pt>
                <c:pt idx="425">
                  <c:v>66559.584645403462</c:v>
                </c:pt>
                <c:pt idx="426">
                  <c:v>67679.007805583882</c:v>
                </c:pt>
                <c:pt idx="427">
                  <c:v>67515.804104083887</c:v>
                </c:pt>
                <c:pt idx="428">
                  <c:v>68198.95574555744</c:v>
                </c:pt>
                <c:pt idx="429">
                  <c:v>68458.188153807438</c:v>
                </c:pt>
                <c:pt idx="430">
                  <c:v>68839.886992782427</c:v>
                </c:pt>
                <c:pt idx="431">
                  <c:v>69118.584135432437</c:v>
                </c:pt>
                <c:pt idx="432">
                  <c:v>69372.518242782433</c:v>
                </c:pt>
                <c:pt idx="433">
                  <c:v>69734.071935432439</c:v>
                </c:pt>
                <c:pt idx="434">
                  <c:v>70022.038126612446</c:v>
                </c:pt>
                <c:pt idx="435">
                  <c:v>69783.877322862449</c:v>
                </c:pt>
                <c:pt idx="436">
                  <c:v>69859.39832555296</c:v>
                </c:pt>
                <c:pt idx="437">
                  <c:v>70589.393506861175</c:v>
                </c:pt>
                <c:pt idx="438">
                  <c:v>71029.405381578559</c:v>
                </c:pt>
                <c:pt idx="439">
                  <c:v>71410.265585988556</c:v>
                </c:pt>
                <c:pt idx="440">
                  <c:v>70782.384934518559</c:v>
                </c:pt>
                <c:pt idx="441">
                  <c:v>71854.230007133418</c:v>
                </c:pt>
                <c:pt idx="442">
                  <c:v>72178.039946108416</c:v>
                </c:pt>
                <c:pt idx="443">
                  <c:v>72476.0729468434</c:v>
                </c:pt>
                <c:pt idx="444">
                  <c:v>72377.430838758402</c:v>
                </c:pt>
                <c:pt idx="445">
                  <c:v>73095.72203198052</c:v>
                </c:pt>
                <c:pt idx="446">
                  <c:v>73281.927833480528</c:v>
                </c:pt>
                <c:pt idx="447">
                  <c:v>73788.717418479457</c:v>
                </c:pt>
                <c:pt idx="448">
                  <c:v>74056.199861129455</c:v>
                </c:pt>
                <c:pt idx="449">
                  <c:v>74133.887070879471</c:v>
                </c:pt>
                <c:pt idx="450">
                  <c:v>74716.698869398635</c:v>
                </c:pt>
                <c:pt idx="451">
                  <c:v>75029.881319398643</c:v>
                </c:pt>
                <c:pt idx="452">
                  <c:v>74604.942809648637</c:v>
                </c:pt>
                <c:pt idx="453">
                  <c:v>74437.162226358239</c:v>
                </c:pt>
                <c:pt idx="454">
                  <c:v>74883.194682514411</c:v>
                </c:pt>
                <c:pt idx="455">
                  <c:v>74137.711675573577</c:v>
                </c:pt>
                <c:pt idx="456">
                  <c:v>74641.213765705252</c:v>
                </c:pt>
                <c:pt idx="457">
                  <c:v>75610.064551722317</c:v>
                </c:pt>
                <c:pt idx="458">
                  <c:v>76576.354316268509</c:v>
                </c:pt>
                <c:pt idx="459">
                  <c:v>76928.444812518501</c:v>
                </c:pt>
                <c:pt idx="460">
                  <c:v>77193.243462518498</c:v>
                </c:pt>
                <c:pt idx="461">
                  <c:v>77410.862011783494</c:v>
                </c:pt>
                <c:pt idx="462">
                  <c:v>77895.36083176636</c:v>
                </c:pt>
                <c:pt idx="463">
                  <c:v>77254.276943016375</c:v>
                </c:pt>
                <c:pt idx="464">
                  <c:v>76923.740986142438</c:v>
                </c:pt>
                <c:pt idx="465">
                  <c:v>78629.579924863763</c:v>
                </c:pt>
                <c:pt idx="466">
                  <c:v>77887.824317513776</c:v>
                </c:pt>
                <c:pt idx="467">
                  <c:v>79172.459592717409</c:v>
                </c:pt>
                <c:pt idx="468">
                  <c:v>79553.599097127415</c:v>
                </c:pt>
                <c:pt idx="469">
                  <c:v>79022.069590377418</c:v>
                </c:pt>
                <c:pt idx="470">
                  <c:v>79122.456873707706</c:v>
                </c:pt>
                <c:pt idx="471">
                  <c:v>76671.181508598063</c:v>
                </c:pt>
                <c:pt idx="472">
                  <c:v>77135.375349912152</c:v>
                </c:pt>
                <c:pt idx="473">
                  <c:v>77890.211370769917</c:v>
                </c:pt>
                <c:pt idx="474">
                  <c:v>77176.236757444567</c:v>
                </c:pt>
                <c:pt idx="475">
                  <c:v>76628.079960014147</c:v>
                </c:pt>
                <c:pt idx="476">
                  <c:v>77036.637962698529</c:v>
                </c:pt>
                <c:pt idx="477">
                  <c:v>76545.79732245754</c:v>
                </c:pt>
                <c:pt idx="478">
                  <c:v>75387.65604445916</c:v>
                </c:pt>
                <c:pt idx="479">
                  <c:v>77862.146050086769</c:v>
                </c:pt>
                <c:pt idx="480">
                  <c:v>78769.897415099113</c:v>
                </c:pt>
                <c:pt idx="481">
                  <c:v>78923.51595118572</c:v>
                </c:pt>
                <c:pt idx="482">
                  <c:v>78521.881865115967</c:v>
                </c:pt>
                <c:pt idx="483">
                  <c:v>77647.13237396456</c:v>
                </c:pt>
                <c:pt idx="484">
                  <c:v>76539.296640310815</c:v>
                </c:pt>
                <c:pt idx="485">
                  <c:v>75174.429624351324</c:v>
                </c:pt>
                <c:pt idx="486">
                  <c:v>75128.71829473626</c:v>
                </c:pt>
                <c:pt idx="487">
                  <c:v>74186.554054215434</c:v>
                </c:pt>
                <c:pt idx="488">
                  <c:v>72990.225933182548</c:v>
                </c:pt>
                <c:pt idx="489">
                  <c:v>75560.174953886904</c:v>
                </c:pt>
                <c:pt idx="490">
                  <c:v>75111.851672683464</c:v>
                </c:pt>
                <c:pt idx="491">
                  <c:v>73056.831206405812</c:v>
                </c:pt>
                <c:pt idx="492">
                  <c:v>70669.939966936974</c:v>
                </c:pt>
                <c:pt idx="493">
                  <c:v>73093.822698487842</c:v>
                </c:pt>
                <c:pt idx="494">
                  <c:v>73100.937404296477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F-40FC-92BF-D03836931D9A}"/>
            </c:ext>
          </c:extLst>
        </c:ser>
        <c:ser>
          <c:idx val="1"/>
          <c:order val="1"/>
          <c:tx>
            <c:strRef>
              <c:f>decades!$E$4</c:f>
              <c:strCache>
                <c:ptCount val="1"/>
                <c:pt idx="0">
                  <c:v>Portfolio value (50% profit withdraw), 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decades!$E$5:$E$1540</c:f>
              <c:numCache>
                <c:formatCode>#,##0</c:formatCode>
                <c:ptCount val="1536"/>
                <c:pt idx="0">
                  <c:v>15007.000700000001</c:v>
                </c:pt>
                <c:pt idx="1">
                  <c:v>15106.0352035</c:v>
                </c:pt>
                <c:pt idx="2">
                  <c:v>15168.7630704604</c:v>
                </c:pt>
                <c:pt idx="3">
                  <c:v>15239.4136204604</c:v>
                </c:pt>
                <c:pt idx="4">
                  <c:v>15267.538870861399</c:v>
                </c:pt>
                <c:pt idx="5">
                  <c:v>15372.4206723314</c:v>
                </c:pt>
                <c:pt idx="6">
                  <c:v>15424.454372821398</c:v>
                </c:pt>
                <c:pt idx="7">
                  <c:v>15520.380672331399</c:v>
                </c:pt>
                <c:pt idx="8">
                  <c:v>15627.414672821396</c:v>
                </c:pt>
                <c:pt idx="9">
                  <c:v>15639.06411600259</c:v>
                </c:pt>
                <c:pt idx="10">
                  <c:v>15691.921216982591</c:v>
                </c:pt>
                <c:pt idx="11">
                  <c:v>15771.645157406167</c:v>
                </c:pt>
                <c:pt idx="12">
                  <c:v>15695.378690445767</c:v>
                </c:pt>
                <c:pt idx="13">
                  <c:v>15919.756915442547</c:v>
                </c:pt>
                <c:pt idx="14">
                  <c:v>15665.068216912547</c:v>
                </c:pt>
                <c:pt idx="15">
                  <c:v>15990.413725542967</c:v>
                </c:pt>
                <c:pt idx="16">
                  <c:v>16174.430941245582</c:v>
                </c:pt>
                <c:pt idx="17">
                  <c:v>16255.421712844583</c:v>
                </c:pt>
                <c:pt idx="18">
                  <c:v>16284.821607086968</c:v>
                </c:pt>
                <c:pt idx="19">
                  <c:v>16204.79120808697</c:v>
                </c:pt>
                <c:pt idx="20">
                  <c:v>16085.826260123187</c:v>
                </c:pt>
                <c:pt idx="21">
                  <c:v>16273.795915403654</c:v>
                </c:pt>
                <c:pt idx="22">
                  <c:v>16174.66236143222</c:v>
                </c:pt>
                <c:pt idx="23">
                  <c:v>15814.430613983797</c:v>
                </c:pt>
                <c:pt idx="24">
                  <c:v>15979.70370779199</c:v>
                </c:pt>
                <c:pt idx="25">
                  <c:v>16275.68352101159</c:v>
                </c:pt>
                <c:pt idx="26">
                  <c:v>16674.374877472008</c:v>
                </c:pt>
                <c:pt idx="27">
                  <c:v>16818.704711079023</c:v>
                </c:pt>
                <c:pt idx="28">
                  <c:v>16895.098310099027</c:v>
                </c:pt>
                <c:pt idx="29">
                  <c:v>16961.461810589026</c:v>
                </c:pt>
                <c:pt idx="30">
                  <c:v>16882.436909089029</c:v>
                </c:pt>
                <c:pt idx="31">
                  <c:v>16603.10660673902</c:v>
                </c:pt>
                <c:pt idx="32">
                  <c:v>16726.834739626094</c:v>
                </c:pt>
                <c:pt idx="33">
                  <c:v>16478.603791852729</c:v>
                </c:pt>
                <c:pt idx="34">
                  <c:v>16751.428431581531</c:v>
                </c:pt>
                <c:pt idx="35">
                  <c:v>17126.139644118201</c:v>
                </c:pt>
                <c:pt idx="36">
                  <c:v>17333.817014130407</c:v>
                </c:pt>
                <c:pt idx="37">
                  <c:v>17234.297058610602</c:v>
                </c:pt>
                <c:pt idx="38">
                  <c:v>17298.06981108306</c:v>
                </c:pt>
                <c:pt idx="39">
                  <c:v>17500.834814426489</c:v>
                </c:pt>
                <c:pt idx="40">
                  <c:v>17691.856413581365</c:v>
                </c:pt>
                <c:pt idx="41">
                  <c:v>17731.098291101167</c:v>
                </c:pt>
                <c:pt idx="42">
                  <c:v>17844.574289601169</c:v>
                </c:pt>
                <c:pt idx="43">
                  <c:v>17938.415793031167</c:v>
                </c:pt>
                <c:pt idx="44">
                  <c:v>17999.051447669768</c:v>
                </c:pt>
                <c:pt idx="45">
                  <c:v>18064.575949169768</c:v>
                </c:pt>
                <c:pt idx="46">
                  <c:v>18171.673048189768</c:v>
                </c:pt>
                <c:pt idx="47">
                  <c:v>18255.673248189767</c:v>
                </c:pt>
                <c:pt idx="48">
                  <c:v>18062.643149189767</c:v>
                </c:pt>
                <c:pt idx="49">
                  <c:v>18371.600655559032</c:v>
                </c:pt>
                <c:pt idx="50">
                  <c:v>18487.286566598628</c:v>
                </c:pt>
                <c:pt idx="51">
                  <c:v>18480.872369538629</c:v>
                </c:pt>
                <c:pt idx="52">
                  <c:v>18686.378225613815</c:v>
                </c:pt>
                <c:pt idx="53">
                  <c:v>18726.106825123814</c:v>
                </c:pt>
                <c:pt idx="54">
                  <c:v>18338.790752643614</c:v>
                </c:pt>
                <c:pt idx="55">
                  <c:v>18318.092781417479</c:v>
                </c:pt>
                <c:pt idx="56">
                  <c:v>18514.265528556323</c:v>
                </c:pt>
                <c:pt idx="57">
                  <c:v>19004.217346185655</c:v>
                </c:pt>
                <c:pt idx="58">
                  <c:v>19082.726848185652</c:v>
                </c:pt>
                <c:pt idx="59">
                  <c:v>19212.332347695654</c:v>
                </c:pt>
                <c:pt idx="60">
                  <c:v>19298.289002334255</c:v>
                </c:pt>
                <c:pt idx="61">
                  <c:v>19030.03729988425</c:v>
                </c:pt>
                <c:pt idx="62">
                  <c:v>19247.718446372553</c:v>
                </c:pt>
                <c:pt idx="63">
                  <c:v>19252.288723468173</c:v>
                </c:pt>
                <c:pt idx="64">
                  <c:v>19414.110606882659</c:v>
                </c:pt>
                <c:pt idx="65">
                  <c:v>19002.315995811947</c:v>
                </c:pt>
                <c:pt idx="66">
                  <c:v>19534.565381773453</c:v>
                </c:pt>
                <c:pt idx="67">
                  <c:v>19601.765904048298</c:v>
                </c:pt>
                <c:pt idx="68">
                  <c:v>19855.925836433795</c:v>
                </c:pt>
                <c:pt idx="69">
                  <c:v>19939.456735433792</c:v>
                </c:pt>
                <c:pt idx="70">
                  <c:v>20041.936338933792</c:v>
                </c:pt>
                <c:pt idx="71">
                  <c:v>20165.46164043379</c:v>
                </c:pt>
                <c:pt idx="72">
                  <c:v>20189.36641331499</c:v>
                </c:pt>
                <c:pt idx="73">
                  <c:v>20351.392545953593</c:v>
                </c:pt>
                <c:pt idx="74">
                  <c:v>20319.714024354595</c:v>
                </c:pt>
                <c:pt idx="75">
                  <c:v>20489.743392110911</c:v>
                </c:pt>
                <c:pt idx="76">
                  <c:v>20575.213893110915</c:v>
                </c:pt>
                <c:pt idx="77">
                  <c:v>20708.664696540916</c:v>
                </c:pt>
                <c:pt idx="78">
                  <c:v>20646.283095070918</c:v>
                </c:pt>
                <c:pt idx="79">
                  <c:v>20841.124776050798</c:v>
                </c:pt>
                <c:pt idx="80">
                  <c:v>20938.502079480801</c:v>
                </c:pt>
                <c:pt idx="81">
                  <c:v>20512.884779970798</c:v>
                </c:pt>
                <c:pt idx="82">
                  <c:v>20641.05298690599</c:v>
                </c:pt>
                <c:pt idx="83">
                  <c:v>20948.049284558951</c:v>
                </c:pt>
                <c:pt idx="84">
                  <c:v>21271.341763535995</c:v>
                </c:pt>
                <c:pt idx="85">
                  <c:v>21320.445364515996</c:v>
                </c:pt>
                <c:pt idx="86">
                  <c:v>21458.292667945996</c:v>
                </c:pt>
                <c:pt idx="87">
                  <c:v>21358.336968435997</c:v>
                </c:pt>
                <c:pt idx="88">
                  <c:v>21597.848266456855</c:v>
                </c:pt>
                <c:pt idx="89">
                  <c:v>21415.690964986854</c:v>
                </c:pt>
                <c:pt idx="90">
                  <c:v>21350.273375477907</c:v>
                </c:pt>
                <c:pt idx="91">
                  <c:v>20814.773709356439</c:v>
                </c:pt>
                <c:pt idx="92">
                  <c:v>20640.595053515513</c:v>
                </c:pt>
                <c:pt idx="93">
                  <c:v>21463.023793212087</c:v>
                </c:pt>
                <c:pt idx="94">
                  <c:v>21947.238019329441</c:v>
                </c:pt>
                <c:pt idx="95">
                  <c:v>22111.574353250246</c:v>
                </c:pt>
                <c:pt idx="96">
                  <c:v>22198.719119329442</c:v>
                </c:pt>
                <c:pt idx="97">
                  <c:v>22242.295521779444</c:v>
                </c:pt>
                <c:pt idx="98">
                  <c:v>22393.043654418045</c:v>
                </c:pt>
                <c:pt idx="99">
                  <c:v>22474.071952948045</c:v>
                </c:pt>
                <c:pt idx="100">
                  <c:v>21866.571852948044</c:v>
                </c:pt>
                <c:pt idx="101">
                  <c:v>22479.609985622988</c:v>
                </c:pt>
                <c:pt idx="102">
                  <c:v>22760.752429922293</c:v>
                </c:pt>
                <c:pt idx="103">
                  <c:v>22559.344418882694</c:v>
                </c:pt>
                <c:pt idx="104">
                  <c:v>22521.447294414607</c:v>
                </c:pt>
                <c:pt idx="105">
                  <c:v>22329.938490078384</c:v>
                </c:pt>
                <c:pt idx="106">
                  <c:v>22717.33123304019</c:v>
                </c:pt>
                <c:pt idx="107">
                  <c:v>22240.523087894086</c:v>
                </c:pt>
                <c:pt idx="108">
                  <c:v>22893.582210567234</c:v>
                </c:pt>
                <c:pt idx="109">
                  <c:v>23196.731073026152</c:v>
                </c:pt>
                <c:pt idx="110">
                  <c:v>23345.023872536152</c:v>
                </c:pt>
                <c:pt idx="111">
                  <c:v>23390.031374986153</c:v>
                </c:pt>
                <c:pt idx="112">
                  <c:v>23174.689908906956</c:v>
                </c:pt>
                <c:pt idx="113">
                  <c:v>23080.782242148198</c:v>
                </c:pt>
                <c:pt idx="114">
                  <c:v>23600.388015416851</c:v>
                </c:pt>
                <c:pt idx="115">
                  <c:v>23231.906221659239</c:v>
                </c:pt>
                <c:pt idx="116">
                  <c:v>23363.484339920255</c:v>
                </c:pt>
                <c:pt idx="117">
                  <c:v>23789.165079810144</c:v>
                </c:pt>
                <c:pt idx="118">
                  <c:v>23674.595238726357</c:v>
                </c:pt>
                <c:pt idx="119">
                  <c:v>24022.454858460747</c:v>
                </c:pt>
                <c:pt idx="120">
                  <c:v>24030.589885579546</c:v>
                </c:pt>
                <c:pt idx="121">
                  <c:v>24213.421639270298</c:v>
                </c:pt>
                <c:pt idx="122">
                  <c:v>24396.542260869297</c:v>
                </c:pt>
                <c:pt idx="123">
                  <c:v>24453.056249829697</c:v>
                </c:pt>
                <c:pt idx="124">
                  <c:v>24374.050652329697</c:v>
                </c:pt>
                <c:pt idx="125">
                  <c:v>24324.569903160904</c:v>
                </c:pt>
                <c:pt idx="126">
                  <c:v>24425.533824969007</c:v>
                </c:pt>
                <c:pt idx="127">
                  <c:v>24584.170295149474</c:v>
                </c:pt>
                <c:pt idx="128">
                  <c:v>24570.794753542381</c:v>
                </c:pt>
                <c:pt idx="129">
                  <c:v>24396.777140685903</c:v>
                </c:pt>
                <c:pt idx="130">
                  <c:v>24473.352012063584</c:v>
                </c:pt>
                <c:pt idx="131">
                  <c:v>25034.203373326709</c:v>
                </c:pt>
                <c:pt idx="132">
                  <c:v>24687.736667405912</c:v>
                </c:pt>
                <c:pt idx="133">
                  <c:v>25002.584784749732</c:v>
                </c:pt>
                <c:pt idx="134">
                  <c:v>24829.675919922818</c:v>
                </c:pt>
                <c:pt idx="135">
                  <c:v>25040.201779487677</c:v>
                </c:pt>
                <c:pt idx="136">
                  <c:v>23954.975260915136</c:v>
                </c:pt>
                <c:pt idx="137">
                  <c:v>24123.042461899255</c:v>
                </c:pt>
                <c:pt idx="138">
                  <c:v>23480.888712958647</c:v>
                </c:pt>
                <c:pt idx="139">
                  <c:v>23909.23506038784</c:v>
                </c:pt>
                <c:pt idx="140">
                  <c:v>23800.920039262943</c:v>
                </c:pt>
                <c:pt idx="141">
                  <c:v>23559.065144679615</c:v>
                </c:pt>
                <c:pt idx="142">
                  <c:v>23787.711626061391</c:v>
                </c:pt>
                <c:pt idx="143">
                  <c:v>24437.719201679225</c:v>
                </c:pt>
                <c:pt idx="144">
                  <c:v>24664.356361811897</c:v>
                </c:pt>
                <c:pt idx="145">
                  <c:v>25127.98302450226</c:v>
                </c:pt>
                <c:pt idx="146">
                  <c:v>25230.843056401216</c:v>
                </c:pt>
                <c:pt idx="147">
                  <c:v>25505.362656931149</c:v>
                </c:pt>
                <c:pt idx="148">
                  <c:v>24834.010130987095</c:v>
                </c:pt>
                <c:pt idx="149">
                  <c:v>25548.142735301211</c:v>
                </c:pt>
                <c:pt idx="150">
                  <c:v>25646.876804031523</c:v>
                </c:pt>
                <c:pt idx="151">
                  <c:v>25728.216028471405</c:v>
                </c:pt>
                <c:pt idx="152">
                  <c:v>25029.578265757213</c:v>
                </c:pt>
                <c:pt idx="153">
                  <c:v>24878.381786354261</c:v>
                </c:pt>
                <c:pt idx="154">
                  <c:v>25473.04381094209</c:v>
                </c:pt>
                <c:pt idx="155">
                  <c:v>25343.286656103926</c:v>
                </c:pt>
                <c:pt idx="156">
                  <c:v>24190.547632996386</c:v>
                </c:pt>
                <c:pt idx="157">
                  <c:v>23792.033523252554</c:v>
                </c:pt>
                <c:pt idx="158">
                  <c:v>24071.191087902484</c:v>
                </c:pt>
                <c:pt idx="159">
                  <c:v>24401.881935142039</c:v>
                </c:pt>
                <c:pt idx="160">
                  <c:v>23839.788509329839</c:v>
                </c:pt>
                <c:pt idx="161">
                  <c:v>23715.952727131396</c:v>
                </c:pt>
                <c:pt idx="162">
                  <c:v>24260.072751530064</c:v>
                </c:pt>
                <c:pt idx="163">
                  <c:v>24581.563654964655</c:v>
                </c:pt>
                <c:pt idx="164">
                  <c:v>25132.936268827831</c:v>
                </c:pt>
                <c:pt idx="165">
                  <c:v>25395.86431286197</c:v>
                </c:pt>
                <c:pt idx="166">
                  <c:v>25595.807130080637</c:v>
                </c:pt>
                <c:pt idx="167">
                  <c:v>25514.852255474631</c:v>
                </c:pt>
                <c:pt idx="168">
                  <c:v>25934.450504865279</c:v>
                </c:pt>
                <c:pt idx="169">
                  <c:v>25749.538263169183</c:v>
                </c:pt>
                <c:pt idx="170">
                  <c:v>26122.611029473162</c:v>
                </c:pt>
                <c:pt idx="171">
                  <c:v>26303.805179948162</c:v>
                </c:pt>
                <c:pt idx="172">
                  <c:v>26110.483871032488</c:v>
                </c:pt>
                <c:pt idx="173">
                  <c:v>26104.133163579965</c:v>
                </c:pt>
                <c:pt idx="174">
                  <c:v>26059.385273501714</c:v>
                </c:pt>
                <c:pt idx="175">
                  <c:v>26178.448320687679</c:v>
                </c:pt>
                <c:pt idx="176">
                  <c:v>26703.609273815768</c:v>
                </c:pt>
                <c:pt idx="177">
                  <c:v>26787.948309297346</c:v>
                </c:pt>
                <c:pt idx="178">
                  <c:v>26847.304122919646</c:v>
                </c:pt>
                <c:pt idx="179">
                  <c:v>26570.96260688021</c:v>
                </c:pt>
                <c:pt idx="180">
                  <c:v>26298.789418790606</c:v>
                </c:pt>
                <c:pt idx="181">
                  <c:v>27006.410359373771</c:v>
                </c:pt>
                <c:pt idx="182">
                  <c:v>27358.012216797339</c:v>
                </c:pt>
                <c:pt idx="183">
                  <c:v>27477.62754391614</c:v>
                </c:pt>
                <c:pt idx="184">
                  <c:v>27623.884544896137</c:v>
                </c:pt>
                <c:pt idx="185">
                  <c:v>27717.831147346136</c:v>
                </c:pt>
                <c:pt idx="186">
                  <c:v>27829.719744896138</c:v>
                </c:pt>
                <c:pt idx="187">
                  <c:v>27964.129341466138</c:v>
                </c:pt>
                <c:pt idx="188">
                  <c:v>27976.532436827536</c:v>
                </c:pt>
                <c:pt idx="189">
                  <c:v>27955.975341466135</c:v>
                </c:pt>
                <c:pt idx="190">
                  <c:v>28155.906687076862</c:v>
                </c:pt>
                <c:pt idx="191">
                  <c:v>27749.171133243883</c:v>
                </c:pt>
                <c:pt idx="192">
                  <c:v>27820.737142156133</c:v>
                </c:pt>
                <c:pt idx="193">
                  <c:v>28145.331162680177</c:v>
                </c:pt>
                <c:pt idx="194">
                  <c:v>28257.220526033867</c:v>
                </c:pt>
                <c:pt idx="195">
                  <c:v>28215.586640882859</c:v>
                </c:pt>
                <c:pt idx="196">
                  <c:v>28097.827789223633</c:v>
                </c:pt>
                <c:pt idx="197">
                  <c:v>28245.086603396387</c:v>
                </c:pt>
                <c:pt idx="198">
                  <c:v>28167.813177857148</c:v>
                </c:pt>
                <c:pt idx="199">
                  <c:v>27827.465827562839</c:v>
                </c:pt>
                <c:pt idx="200">
                  <c:v>28653.504888097341</c:v>
                </c:pt>
                <c:pt idx="201">
                  <c:v>28945.919283987969</c:v>
                </c:pt>
                <c:pt idx="202">
                  <c:v>29052.343383987969</c:v>
                </c:pt>
                <c:pt idx="203">
                  <c:v>28974.216189908766</c:v>
                </c:pt>
                <c:pt idx="204">
                  <c:v>29246.463664157545</c:v>
                </c:pt>
                <c:pt idx="205">
                  <c:v>29207.733563756541</c:v>
                </c:pt>
                <c:pt idx="206">
                  <c:v>29368.048259033312</c:v>
                </c:pt>
                <c:pt idx="207">
                  <c:v>29249.519204026165</c:v>
                </c:pt>
                <c:pt idx="208">
                  <c:v>29699.566179414047</c:v>
                </c:pt>
                <c:pt idx="209">
                  <c:v>29794.398682844047</c:v>
                </c:pt>
                <c:pt idx="210">
                  <c:v>29876.423884344047</c:v>
                </c:pt>
                <c:pt idx="211">
                  <c:v>30010.026086794045</c:v>
                </c:pt>
                <c:pt idx="212">
                  <c:v>30161.010587294048</c:v>
                </c:pt>
                <c:pt idx="213">
                  <c:v>30189.887085334045</c:v>
                </c:pt>
                <c:pt idx="214">
                  <c:v>30358.558284933046</c:v>
                </c:pt>
                <c:pt idx="215">
                  <c:v>30440.604182933042</c:v>
                </c:pt>
                <c:pt idx="216">
                  <c:v>30624.106085383042</c:v>
                </c:pt>
                <c:pt idx="217">
                  <c:v>30665.095768422645</c:v>
                </c:pt>
                <c:pt idx="218">
                  <c:v>30715.063569402642</c:v>
                </c:pt>
                <c:pt idx="219">
                  <c:v>30506.878231423863</c:v>
                </c:pt>
                <c:pt idx="220">
                  <c:v>30777.319625898024</c:v>
                </c:pt>
                <c:pt idx="221">
                  <c:v>30821.092676704677</c:v>
                </c:pt>
                <c:pt idx="222">
                  <c:v>30643.875162238815</c:v>
                </c:pt>
                <c:pt idx="223">
                  <c:v>30924.423773954542</c:v>
                </c:pt>
                <c:pt idx="224">
                  <c:v>31361.322803972558</c:v>
                </c:pt>
                <c:pt idx="225">
                  <c:v>31441.862304972557</c:v>
                </c:pt>
                <c:pt idx="226">
                  <c:v>31486.815203502556</c:v>
                </c:pt>
                <c:pt idx="227">
                  <c:v>31529.52917309622</c:v>
                </c:pt>
                <c:pt idx="228">
                  <c:v>31772.471570142108</c:v>
                </c:pt>
                <c:pt idx="229">
                  <c:v>31936.408573572106</c:v>
                </c:pt>
                <c:pt idx="230">
                  <c:v>31979.552472592106</c:v>
                </c:pt>
                <c:pt idx="231">
                  <c:v>32018.937456512907</c:v>
                </c:pt>
                <c:pt idx="232">
                  <c:v>32174.908453716409</c:v>
                </c:pt>
                <c:pt idx="233">
                  <c:v>32153.535941392729</c:v>
                </c:pt>
                <c:pt idx="234">
                  <c:v>32284.835847084883</c:v>
                </c:pt>
                <c:pt idx="235">
                  <c:v>32532.324665208907</c:v>
                </c:pt>
                <c:pt idx="236">
                  <c:v>32681.743276248508</c:v>
                </c:pt>
                <c:pt idx="237">
                  <c:v>32807.683178748506</c:v>
                </c:pt>
                <c:pt idx="238">
                  <c:v>32980.638180748509</c:v>
                </c:pt>
                <c:pt idx="239">
                  <c:v>32769.943564669309</c:v>
                </c:pt>
                <c:pt idx="240">
                  <c:v>32724.22728600659</c:v>
                </c:pt>
                <c:pt idx="241">
                  <c:v>32994.806131424069</c:v>
                </c:pt>
                <c:pt idx="242">
                  <c:v>33322.217593433212</c:v>
                </c:pt>
                <c:pt idx="243">
                  <c:v>33317.159791473212</c:v>
                </c:pt>
                <c:pt idx="244">
                  <c:v>33586.875299495776</c:v>
                </c:pt>
                <c:pt idx="245">
                  <c:v>33733.478400475768</c:v>
                </c:pt>
                <c:pt idx="246">
                  <c:v>33831.758889436169</c:v>
                </c:pt>
                <c:pt idx="247">
                  <c:v>33968.36148747617</c:v>
                </c:pt>
                <c:pt idx="248">
                  <c:v>34050.502985026171</c:v>
                </c:pt>
                <c:pt idx="249">
                  <c:v>34193.476783526174</c:v>
                </c:pt>
                <c:pt idx="250">
                  <c:v>34281.532376026174</c:v>
                </c:pt>
                <c:pt idx="251">
                  <c:v>34481.312371616179</c:v>
                </c:pt>
                <c:pt idx="252">
                  <c:v>34568.918467378578</c:v>
                </c:pt>
                <c:pt idx="253">
                  <c:v>34674.462365378575</c:v>
                </c:pt>
                <c:pt idx="254">
                  <c:v>34850.313758028569</c:v>
                </c:pt>
                <c:pt idx="255">
                  <c:v>34987.390750678576</c:v>
                </c:pt>
                <c:pt idx="256">
                  <c:v>35018.88633835678</c:v>
                </c:pt>
                <c:pt idx="257">
                  <c:v>35145.884245158777</c:v>
                </c:pt>
                <c:pt idx="258">
                  <c:v>35273.362351960779</c:v>
                </c:pt>
                <c:pt idx="259">
                  <c:v>35336.318158762777</c:v>
                </c:pt>
                <c:pt idx="260">
                  <c:v>35614.892535433813</c:v>
                </c:pt>
                <c:pt idx="261">
                  <c:v>35695.688825676421</c:v>
                </c:pt>
                <c:pt idx="262">
                  <c:v>35883.14793217642</c:v>
                </c:pt>
                <c:pt idx="263">
                  <c:v>35937.047134136417</c:v>
                </c:pt>
                <c:pt idx="264">
                  <c:v>34963.973827766415</c:v>
                </c:pt>
                <c:pt idx="265">
                  <c:v>33629.85671857476</c:v>
                </c:pt>
                <c:pt idx="266">
                  <c:v>34812.010430297145</c:v>
                </c:pt>
                <c:pt idx="267">
                  <c:v>35023.29069286798</c:v>
                </c:pt>
                <c:pt idx="268">
                  <c:v>34517.409292487224</c:v>
                </c:pt>
                <c:pt idx="269">
                  <c:v>35534.357591574735</c:v>
                </c:pt>
                <c:pt idx="270">
                  <c:v>35146.055048248389</c:v>
                </c:pt>
                <c:pt idx="271">
                  <c:v>33585.787205857538</c:v>
                </c:pt>
                <c:pt idx="272">
                  <c:v>34112.056818513076</c:v>
                </c:pt>
                <c:pt idx="273">
                  <c:v>33793.157662623904</c:v>
                </c:pt>
                <c:pt idx="274">
                  <c:v>34354.709489853914</c:v>
                </c:pt>
                <c:pt idx="275">
                  <c:v>34528.761039782017</c:v>
                </c:pt>
                <c:pt idx="276">
                  <c:v>34555.023604607086</c:v>
                </c:pt>
                <c:pt idx="277">
                  <c:v>34532.278014477597</c:v>
                </c:pt>
                <c:pt idx="278">
                  <c:v>35245.215730289761</c:v>
                </c:pt>
                <c:pt idx="279">
                  <c:v>35143.409595288118</c:v>
                </c:pt>
                <c:pt idx="280">
                  <c:v>35269.568572110758</c:v>
                </c:pt>
                <c:pt idx="281">
                  <c:v>35461.661806466334</c:v>
                </c:pt>
                <c:pt idx="282">
                  <c:v>35973.092597263145</c:v>
                </c:pt>
                <c:pt idx="283">
                  <c:v>35940.949556374122</c:v>
                </c:pt>
                <c:pt idx="284">
                  <c:v>35771.165287025789</c:v>
                </c:pt>
                <c:pt idx="285">
                  <c:v>35482.291478780113</c:v>
                </c:pt>
                <c:pt idx="286">
                  <c:v>35940.442928064149</c:v>
                </c:pt>
                <c:pt idx="287">
                  <c:v>36418.318633589282</c:v>
                </c:pt>
                <c:pt idx="288">
                  <c:v>36509.492457267952</c:v>
                </c:pt>
                <c:pt idx="289">
                  <c:v>36765.695192854095</c:v>
                </c:pt>
                <c:pt idx="290">
                  <c:v>37079.050739838902</c:v>
                </c:pt>
                <c:pt idx="291">
                  <c:v>37145.823373618652</c:v>
                </c:pt>
                <c:pt idx="292">
                  <c:v>37444.20096502814</c:v>
                </c:pt>
                <c:pt idx="293">
                  <c:v>37712.436096413672</c:v>
                </c:pt>
                <c:pt idx="294">
                  <c:v>37929.997203215666</c:v>
                </c:pt>
                <c:pt idx="295">
                  <c:v>37800.749902235664</c:v>
                </c:pt>
                <c:pt idx="296">
                  <c:v>38150.589527435208</c:v>
                </c:pt>
                <c:pt idx="297">
                  <c:v>38306.528029935209</c:v>
                </c:pt>
                <c:pt idx="298">
                  <c:v>38325.024124935211</c:v>
                </c:pt>
                <c:pt idx="299">
                  <c:v>38168.600161133989</c:v>
                </c:pt>
                <c:pt idx="300">
                  <c:v>37089.557275569401</c:v>
                </c:pt>
                <c:pt idx="301">
                  <c:v>37164.47476357127</c:v>
                </c:pt>
                <c:pt idx="302">
                  <c:v>36118.369446335448</c:v>
                </c:pt>
                <c:pt idx="303">
                  <c:v>36794.974518893039</c:v>
                </c:pt>
                <c:pt idx="304">
                  <c:v>37415.199836408472</c:v>
                </c:pt>
                <c:pt idx="305">
                  <c:v>37063.30798435882</c:v>
                </c:pt>
                <c:pt idx="306">
                  <c:v>36053.13656385737</c:v>
                </c:pt>
                <c:pt idx="307">
                  <c:v>37310.811775024224</c:v>
                </c:pt>
                <c:pt idx="308">
                  <c:v>36146.77499682222</c:v>
                </c:pt>
                <c:pt idx="309">
                  <c:v>35854.84368835653</c:v>
                </c:pt>
                <c:pt idx="310">
                  <c:v>33892.037418798725</c:v>
                </c:pt>
                <c:pt idx="311">
                  <c:v>34599.975161052265</c:v>
                </c:pt>
                <c:pt idx="312">
                  <c:v>35069.220816966394</c:v>
                </c:pt>
                <c:pt idx="313">
                  <c:v>35735.809035537502</c:v>
                </c:pt>
                <c:pt idx="314">
                  <c:v>36496.513385526276</c:v>
                </c:pt>
                <c:pt idx="315">
                  <c:v>36450.989983216728</c:v>
                </c:pt>
                <c:pt idx="316">
                  <c:v>36900.059335250844</c:v>
                </c:pt>
                <c:pt idx="317">
                  <c:v>36970.234308212115</c:v>
                </c:pt>
                <c:pt idx="318">
                  <c:v>37690.059958028665</c:v>
                </c:pt>
                <c:pt idx="319">
                  <c:v>37917.066829201125</c:v>
                </c:pt>
                <c:pt idx="320">
                  <c:v>38101.943839954416</c:v>
                </c:pt>
                <c:pt idx="321">
                  <c:v>37567.933296489427</c:v>
                </c:pt>
                <c:pt idx="322">
                  <c:v>38293.267212922081</c:v>
                </c:pt>
                <c:pt idx="323">
                  <c:v>38153.374428145355</c:v>
                </c:pt>
                <c:pt idx="324">
                  <c:v>38533.275346307775</c:v>
                </c:pt>
                <c:pt idx="325">
                  <c:v>39214.288338777587</c:v>
                </c:pt>
                <c:pt idx="326">
                  <c:v>39486.01089400817</c:v>
                </c:pt>
                <c:pt idx="327">
                  <c:v>39600.02740839561</c:v>
                </c:pt>
                <c:pt idx="328">
                  <c:v>39964.415787197024</c:v>
                </c:pt>
                <c:pt idx="329">
                  <c:v>40069.686189157015</c:v>
                </c:pt>
                <c:pt idx="330">
                  <c:v>39623.201888657015</c:v>
                </c:pt>
                <c:pt idx="331">
                  <c:v>39492.869818991167</c:v>
                </c:pt>
                <c:pt idx="332">
                  <c:v>39267.545272921991</c:v>
                </c:pt>
                <c:pt idx="333">
                  <c:v>38581.66024532076</c:v>
                </c:pt>
                <c:pt idx="334">
                  <c:v>39856.935157439788</c:v>
                </c:pt>
                <c:pt idx="335">
                  <c:v>40109.653130879058</c:v>
                </c:pt>
                <c:pt idx="336">
                  <c:v>40687.83499882734</c:v>
                </c:pt>
                <c:pt idx="337">
                  <c:v>40734.33499882734</c:v>
                </c:pt>
                <c:pt idx="338">
                  <c:v>41017.718726827341</c:v>
                </c:pt>
                <c:pt idx="339">
                  <c:v>41079.539514505537</c:v>
                </c:pt>
                <c:pt idx="340">
                  <c:v>40878.359911565538</c:v>
                </c:pt>
                <c:pt idx="341">
                  <c:v>41376.124808272398</c:v>
                </c:pt>
                <c:pt idx="342">
                  <c:v>40587.628313272398</c:v>
                </c:pt>
                <c:pt idx="343">
                  <c:v>40565.341926489426</c:v>
                </c:pt>
                <c:pt idx="344">
                  <c:v>40361.2054848564</c:v>
                </c:pt>
                <c:pt idx="345">
                  <c:v>40020.078583587339</c:v>
                </c:pt>
                <c:pt idx="346">
                  <c:v>40824.606135835755</c:v>
                </c:pt>
                <c:pt idx="347">
                  <c:v>41460.708551174517</c:v>
                </c:pt>
                <c:pt idx="348">
                  <c:v>41878.812908119871</c:v>
                </c:pt>
                <c:pt idx="349">
                  <c:v>41739.004955877492</c:v>
                </c:pt>
                <c:pt idx="350">
                  <c:v>41567.537107662938</c:v>
                </c:pt>
                <c:pt idx="351">
                  <c:v>41556.739217549497</c:v>
                </c:pt>
                <c:pt idx="352">
                  <c:v>41838.053440965101</c:v>
                </c:pt>
                <c:pt idx="353">
                  <c:v>42107.471441579386</c:v>
                </c:pt>
                <c:pt idx="354">
                  <c:v>42584.544742627812</c:v>
                </c:pt>
                <c:pt idx="355">
                  <c:v>42785.829645567821</c:v>
                </c:pt>
                <c:pt idx="356">
                  <c:v>42918.398353067809</c:v>
                </c:pt>
                <c:pt idx="357">
                  <c:v>43057.369054067814</c:v>
                </c:pt>
                <c:pt idx="358">
                  <c:v>43126.644358477817</c:v>
                </c:pt>
                <c:pt idx="359">
                  <c:v>43407.481586402457</c:v>
                </c:pt>
                <c:pt idx="360">
                  <c:v>43516.993185422456</c:v>
                </c:pt>
                <c:pt idx="361">
                  <c:v>43718.929382922448</c:v>
                </c:pt>
                <c:pt idx="362">
                  <c:v>43814.916586352454</c:v>
                </c:pt>
                <c:pt idx="363">
                  <c:v>43984.571691742443</c:v>
                </c:pt>
                <c:pt idx="364">
                  <c:v>44100.503584242448</c:v>
                </c:pt>
                <c:pt idx="365">
                  <c:v>44284.82356816325</c:v>
                </c:pt>
                <c:pt idx="366">
                  <c:v>44467.923563753247</c:v>
                </c:pt>
                <c:pt idx="367">
                  <c:v>44315.396269753248</c:v>
                </c:pt>
                <c:pt idx="368">
                  <c:v>43745.212978619558</c:v>
                </c:pt>
                <c:pt idx="369">
                  <c:v>44877.707429896422</c:v>
                </c:pt>
                <c:pt idx="370">
                  <c:v>44979.98483577642</c:v>
                </c:pt>
                <c:pt idx="371">
                  <c:v>44732.909338716425</c:v>
                </c:pt>
                <c:pt idx="372">
                  <c:v>41138.636036131276</c:v>
                </c:pt>
                <c:pt idx="373">
                  <c:v>41270.477977946794</c:v>
                </c:pt>
                <c:pt idx="374">
                  <c:v>38469.147815358905</c:v>
                </c:pt>
                <c:pt idx="375">
                  <c:v>34418.876527857705</c:v>
                </c:pt>
                <c:pt idx="376">
                  <c:v>36880.876027857696</c:v>
                </c:pt>
                <c:pt idx="377">
                  <c:v>36358.188005007076</c:v>
                </c:pt>
                <c:pt idx="378">
                  <c:v>39359.26429977073</c:v>
                </c:pt>
                <c:pt idx="379">
                  <c:v>40206.65812099359</c:v>
                </c:pt>
                <c:pt idx="380">
                  <c:v>39845.804404389804</c:v>
                </c:pt>
                <c:pt idx="381">
                  <c:v>39832.560059410796</c:v>
                </c:pt>
                <c:pt idx="382">
                  <c:v>40802.310871915412</c:v>
                </c:pt>
                <c:pt idx="383">
                  <c:v>40195.372093307553</c:v>
                </c:pt>
                <c:pt idx="384">
                  <c:v>41117.378940623006</c:v>
                </c:pt>
                <c:pt idx="385">
                  <c:v>42016.465208929323</c:v>
                </c:pt>
                <c:pt idx="386">
                  <c:v>43538.143501018443</c:v>
                </c:pt>
                <c:pt idx="387">
                  <c:v>42077.203258362599</c:v>
                </c:pt>
                <c:pt idx="388">
                  <c:v>42539.877755315189</c:v>
                </c:pt>
                <c:pt idx="389">
                  <c:v>41706.987870684592</c:v>
                </c:pt>
                <c:pt idx="390">
                  <c:v>42940.103089290504</c:v>
                </c:pt>
                <c:pt idx="391">
                  <c:v>43509.223810511932</c:v>
                </c:pt>
                <c:pt idx="392">
                  <c:v>43968.974261210627</c:v>
                </c:pt>
                <c:pt idx="393">
                  <c:v>43945.470428516848</c:v>
                </c:pt>
                <c:pt idx="394">
                  <c:v>44566.227665212784</c:v>
                </c:pt>
                <c:pt idx="395">
                  <c:v>45452.871669141547</c:v>
                </c:pt>
                <c:pt idx="396">
                  <c:v>45816.05459650149</c:v>
                </c:pt>
                <c:pt idx="397">
                  <c:v>46138.07165125911</c:v>
                </c:pt>
                <c:pt idx="398">
                  <c:v>46213.914456649109</c:v>
                </c:pt>
                <c:pt idx="399">
                  <c:v>45584.200650279105</c:v>
                </c:pt>
                <c:pt idx="400">
                  <c:v>44838.173687373288</c:v>
                </c:pt>
                <c:pt idx="401">
                  <c:v>44560.008628169606</c:v>
                </c:pt>
                <c:pt idx="402">
                  <c:v>44418.731665552899</c:v>
                </c:pt>
                <c:pt idx="403">
                  <c:v>44975.261347582054</c:v>
                </c:pt>
                <c:pt idx="404">
                  <c:v>46337.790105002263</c:v>
                </c:pt>
                <c:pt idx="405">
                  <c:v>46517.379905170121</c:v>
                </c:pt>
                <c:pt idx="406">
                  <c:v>46504.921904174356</c:v>
                </c:pt>
                <c:pt idx="407">
                  <c:v>44708.114115961442</c:v>
                </c:pt>
                <c:pt idx="408">
                  <c:v>47109.308240936618</c:v>
                </c:pt>
                <c:pt idx="409">
                  <c:v>47370.955274857413</c:v>
                </c:pt>
                <c:pt idx="410">
                  <c:v>47272.503377857414</c:v>
                </c:pt>
                <c:pt idx="411">
                  <c:v>47660.241495078873</c:v>
                </c:pt>
                <c:pt idx="412">
                  <c:v>47855.939101448879</c:v>
                </c:pt>
                <c:pt idx="413">
                  <c:v>47685.362304448878</c:v>
                </c:pt>
                <c:pt idx="414">
                  <c:v>48122.509684127901</c:v>
                </c:pt>
                <c:pt idx="415">
                  <c:v>48281.290616766499</c:v>
                </c:pt>
                <c:pt idx="416">
                  <c:v>48542.441040766491</c:v>
                </c:pt>
                <c:pt idx="417">
                  <c:v>48766.8815432665</c:v>
                </c:pt>
                <c:pt idx="418">
                  <c:v>48397.199148166495</c:v>
                </c:pt>
                <c:pt idx="419">
                  <c:v>49056.270091394406</c:v>
                </c:pt>
                <c:pt idx="420">
                  <c:v>47966.210293894408</c:v>
                </c:pt>
                <c:pt idx="421">
                  <c:v>49322.806718539134</c:v>
                </c:pt>
                <c:pt idx="422">
                  <c:v>49505.287014129128</c:v>
                </c:pt>
                <c:pt idx="423">
                  <c:v>49436.179021479125</c:v>
                </c:pt>
                <c:pt idx="424">
                  <c:v>48634.589171902539</c:v>
                </c:pt>
                <c:pt idx="425">
                  <c:v>49060.723263602296</c:v>
                </c:pt>
                <c:pt idx="426">
                  <c:v>50121.338470389237</c:v>
                </c:pt>
                <c:pt idx="427">
                  <c:v>49859.869769389239</c:v>
                </c:pt>
                <c:pt idx="428">
                  <c:v>50465.304197038276</c:v>
                </c:pt>
                <c:pt idx="429">
                  <c:v>50625.79160253828</c:v>
                </c:pt>
                <c:pt idx="430">
                  <c:v>50909.590995188271</c:v>
                </c:pt>
                <c:pt idx="431">
                  <c:v>51087.72309028828</c:v>
                </c:pt>
                <c:pt idx="432">
                  <c:v>51239.678495188273</c:v>
                </c:pt>
                <c:pt idx="433">
                  <c:v>51499.380890288281</c:v>
                </c:pt>
                <c:pt idx="434">
                  <c:v>51685.358584408285</c:v>
                </c:pt>
                <c:pt idx="435">
                  <c:v>51341.917781908283</c:v>
                </c:pt>
                <c:pt idx="436">
                  <c:v>51337.598950368621</c:v>
                </c:pt>
                <c:pt idx="437">
                  <c:v>51994.262637907443</c:v>
                </c:pt>
                <c:pt idx="438">
                  <c:v>52339.603787719025</c:v>
                </c:pt>
                <c:pt idx="439">
                  <c:v>52617.17699065902</c:v>
                </c:pt>
                <c:pt idx="440">
                  <c:v>51885.590389679019</c:v>
                </c:pt>
                <c:pt idx="441">
                  <c:v>52889.819504755593</c:v>
                </c:pt>
                <c:pt idx="442">
                  <c:v>53109.359997405598</c:v>
                </c:pt>
                <c:pt idx="443">
                  <c:v>53301.38159789559</c:v>
                </c:pt>
                <c:pt idx="444">
                  <c:v>53096.28709250559</c:v>
                </c:pt>
                <c:pt idx="445">
                  <c:v>53728.481421320343</c:v>
                </c:pt>
                <c:pt idx="446">
                  <c:v>53804.952222320346</c:v>
                </c:pt>
                <c:pt idx="447">
                  <c:v>54208.811278986301</c:v>
                </c:pt>
                <c:pt idx="448">
                  <c:v>54368.133674086304</c:v>
                </c:pt>
                <c:pt idx="449">
                  <c:v>54334.590880586307</c:v>
                </c:pt>
                <c:pt idx="450">
                  <c:v>54819.465912932421</c:v>
                </c:pt>
                <c:pt idx="451">
                  <c:v>55022.587112932422</c:v>
                </c:pt>
                <c:pt idx="452">
                  <c:v>54484.628606432423</c:v>
                </c:pt>
                <c:pt idx="453">
                  <c:v>54238.107950905498</c:v>
                </c:pt>
                <c:pt idx="454">
                  <c:v>54619.129921676271</c:v>
                </c:pt>
                <c:pt idx="455">
                  <c:v>53799.807450382381</c:v>
                </c:pt>
                <c:pt idx="456">
                  <c:v>54256.142010470168</c:v>
                </c:pt>
                <c:pt idx="457">
                  <c:v>55169.042867814875</c:v>
                </c:pt>
                <c:pt idx="458">
                  <c:v>56054.902710845665</c:v>
                </c:pt>
                <c:pt idx="459">
                  <c:v>56293.96320834566</c:v>
                </c:pt>
                <c:pt idx="460">
                  <c:v>56446.495608345656</c:v>
                </c:pt>
                <c:pt idx="461">
                  <c:v>56549.574307855662</c:v>
                </c:pt>
                <c:pt idx="462">
                  <c:v>56926.574387844237</c:v>
                </c:pt>
                <c:pt idx="463">
                  <c:v>56168.517995344242</c:v>
                </c:pt>
                <c:pt idx="464">
                  <c:v>55763.161090761612</c:v>
                </c:pt>
                <c:pt idx="465">
                  <c:v>57411.052949909164</c:v>
                </c:pt>
                <c:pt idx="466">
                  <c:v>56554.216045009176</c:v>
                </c:pt>
                <c:pt idx="467">
                  <c:v>57768.306595144932</c:v>
                </c:pt>
                <c:pt idx="468">
                  <c:v>58034.399098084934</c:v>
                </c:pt>
                <c:pt idx="469">
                  <c:v>57384.379593584927</c:v>
                </c:pt>
                <c:pt idx="470">
                  <c:v>57405.637949138458</c:v>
                </c:pt>
                <c:pt idx="471">
                  <c:v>54880.121372398702</c:v>
                </c:pt>
                <c:pt idx="472">
                  <c:v>55321.917299941422</c:v>
                </c:pt>
                <c:pt idx="473">
                  <c:v>56050.141313846601</c:v>
                </c:pt>
                <c:pt idx="474">
                  <c:v>55299.4908716297</c:v>
                </c:pt>
                <c:pt idx="475">
                  <c:v>54726.387006676086</c:v>
                </c:pt>
                <c:pt idx="476">
                  <c:v>55116.091975132338</c:v>
                </c:pt>
                <c:pt idx="477">
                  <c:v>54602.865314971685</c:v>
                </c:pt>
                <c:pt idx="478">
                  <c:v>53427.437596306096</c:v>
                </c:pt>
                <c:pt idx="479">
                  <c:v>55892.097000057838</c:v>
                </c:pt>
                <c:pt idx="480">
                  <c:v>56769.598343399404</c:v>
                </c:pt>
                <c:pt idx="481">
                  <c:v>56879.677734123805</c:v>
                </c:pt>
                <c:pt idx="482">
                  <c:v>56433.588143410634</c:v>
                </c:pt>
                <c:pt idx="483">
                  <c:v>55524.42188264303</c:v>
                </c:pt>
                <c:pt idx="484">
                  <c:v>54394.1980602072</c:v>
                </c:pt>
                <c:pt idx="485">
                  <c:v>53016.286416234201</c:v>
                </c:pt>
                <c:pt idx="486">
                  <c:v>52963.812063157486</c:v>
                </c:pt>
                <c:pt idx="487">
                  <c:v>52015.036069476948</c:v>
                </c:pt>
                <c:pt idx="488">
                  <c:v>50814.484122121678</c:v>
                </c:pt>
                <c:pt idx="489">
                  <c:v>53382.116969257921</c:v>
                </c:pt>
                <c:pt idx="490">
                  <c:v>52925.901415122295</c:v>
                </c:pt>
                <c:pt idx="491">
                  <c:v>50864.553737603856</c:v>
                </c:pt>
                <c:pt idx="492">
                  <c:v>48475.292811291307</c:v>
                </c:pt>
                <c:pt idx="493">
                  <c:v>50898.548032325205</c:v>
                </c:pt>
                <c:pt idx="494">
                  <c:v>50903.291169530967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E-4528-A59C-9B766679AA08}"/>
            </c:ext>
          </c:extLst>
        </c:ser>
        <c:ser>
          <c:idx val="2"/>
          <c:order val="2"/>
          <c:tx>
            <c:strRef>
              <c:f>decades!$C$4</c:f>
              <c:strCache>
                <c:ptCount val="1"/>
                <c:pt idx="0">
                  <c:v>Portfolio value (all reinvested), $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decades!$C$5:$C$1540</c:f>
              <c:numCache>
                <c:formatCode>#,##0</c:formatCode>
                <c:ptCount val="1536"/>
                <c:pt idx="0">
                  <c:v>15007.000700000001</c:v>
                </c:pt>
                <c:pt idx="1">
                  <c:v>15179.070207000001</c:v>
                </c:pt>
                <c:pt idx="2">
                  <c:v>15312.5261409208</c:v>
                </c:pt>
                <c:pt idx="3">
                  <c:v>15454.8267409208</c:v>
                </c:pt>
                <c:pt idx="4">
                  <c:v>15555.0774417228</c:v>
                </c:pt>
                <c:pt idx="5">
                  <c:v>15733.841244662803</c:v>
                </c:pt>
                <c:pt idx="6">
                  <c:v>15859.9088456428</c:v>
                </c:pt>
                <c:pt idx="7">
                  <c:v>16029.761244662803</c:v>
                </c:pt>
                <c:pt idx="8">
                  <c:v>16210.8291456428</c:v>
                </c:pt>
                <c:pt idx="9">
                  <c:v>16295.128032005185</c:v>
                </c:pt>
                <c:pt idx="10">
                  <c:v>16423.841833965187</c:v>
                </c:pt>
                <c:pt idx="11">
                  <c:v>16576.290514812339</c:v>
                </c:pt>
                <c:pt idx="12">
                  <c:v>16574.756980891536</c:v>
                </c:pt>
                <c:pt idx="13">
                  <c:v>16859.513530885099</c:v>
                </c:pt>
                <c:pt idx="14">
                  <c:v>16682.136833825098</c:v>
                </c:pt>
                <c:pt idx="15">
                  <c:v>17056.826951085939</c:v>
                </c:pt>
                <c:pt idx="16">
                  <c:v>17311.86238249117</c:v>
                </c:pt>
                <c:pt idx="17">
                  <c:v>17469.843025689173</c:v>
                </c:pt>
                <c:pt idx="18">
                  <c:v>17575.64301417394</c:v>
                </c:pt>
                <c:pt idx="19">
                  <c:v>17578.582616173942</c:v>
                </c:pt>
                <c:pt idx="20">
                  <c:v>17526.652820246378</c:v>
                </c:pt>
                <c:pt idx="21">
                  <c:v>17767.591530807313</c:v>
                </c:pt>
                <c:pt idx="22">
                  <c:v>17731.325422864444</c:v>
                </c:pt>
                <c:pt idx="23">
                  <c:v>17421.860527967598</c:v>
                </c:pt>
                <c:pt idx="24">
                  <c:v>17617.407615583987</c:v>
                </c:pt>
                <c:pt idx="25">
                  <c:v>17949.366642023182</c:v>
                </c:pt>
                <c:pt idx="26">
                  <c:v>18397.750254944014</c:v>
                </c:pt>
                <c:pt idx="27">
                  <c:v>18620.409622158051</c:v>
                </c:pt>
                <c:pt idx="28">
                  <c:v>18779.196520198053</c:v>
                </c:pt>
                <c:pt idx="29">
                  <c:v>18927.923921178051</c:v>
                </c:pt>
                <c:pt idx="30">
                  <c:v>18933.874018178052</c:v>
                </c:pt>
                <c:pt idx="31">
                  <c:v>18723.213013478038</c:v>
                </c:pt>
                <c:pt idx="32">
                  <c:v>18891.66997925219</c:v>
                </c:pt>
                <c:pt idx="33">
                  <c:v>18692.208183705461</c:v>
                </c:pt>
                <c:pt idx="34">
                  <c:v>18998.857563163059</c:v>
                </c:pt>
                <c:pt idx="35">
                  <c:v>19419.279088236399</c:v>
                </c:pt>
                <c:pt idx="36">
                  <c:v>19695.633928260813</c:v>
                </c:pt>
                <c:pt idx="37">
                  <c:v>19677.593717221207</c:v>
                </c:pt>
                <c:pt idx="38">
                  <c:v>19807.139722166121</c:v>
                </c:pt>
                <c:pt idx="39">
                  <c:v>20075.67012885298</c:v>
                </c:pt>
                <c:pt idx="40">
                  <c:v>20344.712927162735</c:v>
                </c:pt>
                <c:pt idx="41">
                  <c:v>20467.196882202337</c:v>
                </c:pt>
                <c:pt idx="42">
                  <c:v>20668.147879202337</c:v>
                </c:pt>
                <c:pt idx="43">
                  <c:v>20847.832286062338</c:v>
                </c:pt>
                <c:pt idx="44">
                  <c:v>20993.102595339536</c:v>
                </c:pt>
                <c:pt idx="45">
                  <c:v>21148.152098339538</c:v>
                </c:pt>
                <c:pt idx="46">
                  <c:v>21343.346096379537</c:v>
                </c:pt>
                <c:pt idx="47">
                  <c:v>21517.346296379535</c:v>
                </c:pt>
                <c:pt idx="48">
                  <c:v>21414.286198379537</c:v>
                </c:pt>
                <c:pt idx="49">
                  <c:v>21787.201511118066</c:v>
                </c:pt>
                <c:pt idx="50">
                  <c:v>21989.572533197264</c:v>
                </c:pt>
                <c:pt idx="51">
                  <c:v>22072.744839077262</c:v>
                </c:pt>
                <c:pt idx="52">
                  <c:v>22358.756551227638</c:v>
                </c:pt>
                <c:pt idx="53">
                  <c:v>22488.21375024764</c:v>
                </c:pt>
                <c:pt idx="54">
                  <c:v>22188.58160528724</c:v>
                </c:pt>
                <c:pt idx="55">
                  <c:v>22218.18626283497</c:v>
                </c:pt>
                <c:pt idx="56">
                  <c:v>22460.531757112658</c:v>
                </c:pt>
                <c:pt idx="57">
                  <c:v>23006.434292371323</c:v>
                </c:pt>
                <c:pt idx="58">
                  <c:v>23176.453796371323</c:v>
                </c:pt>
                <c:pt idx="59">
                  <c:v>23395.665395391319</c:v>
                </c:pt>
                <c:pt idx="60">
                  <c:v>23570.578504668523</c:v>
                </c:pt>
                <c:pt idx="61">
                  <c:v>23394.074199768518</c:v>
                </c:pt>
                <c:pt idx="62">
                  <c:v>23675.437192745121</c:v>
                </c:pt>
                <c:pt idx="63">
                  <c:v>23755.576946936366</c:v>
                </c:pt>
                <c:pt idx="64">
                  <c:v>23988.221813765336</c:v>
                </c:pt>
                <c:pt idx="65">
                  <c:v>23653.63249162391</c:v>
                </c:pt>
                <c:pt idx="66">
                  <c:v>24230.130863546921</c:v>
                </c:pt>
                <c:pt idx="67">
                  <c:v>24374.532508096614</c:v>
                </c:pt>
                <c:pt idx="68">
                  <c:v>24705.851872867606</c:v>
                </c:pt>
                <c:pt idx="69">
                  <c:v>24882.912770867606</c:v>
                </c:pt>
                <c:pt idx="70">
                  <c:v>25078.872377867607</c:v>
                </c:pt>
                <c:pt idx="71">
                  <c:v>25295.922680867607</c:v>
                </c:pt>
                <c:pt idx="72">
                  <c:v>25410.733526630007</c:v>
                </c:pt>
                <c:pt idx="73">
                  <c:v>25664.78459190721</c:v>
                </c:pt>
                <c:pt idx="74">
                  <c:v>25726.427548709209</c:v>
                </c:pt>
                <c:pt idx="75">
                  <c:v>25985.486584221846</c:v>
                </c:pt>
                <c:pt idx="76">
                  <c:v>26168.427086221847</c:v>
                </c:pt>
                <c:pt idx="77">
                  <c:v>26397.329693081847</c:v>
                </c:pt>
                <c:pt idx="78">
                  <c:v>26431.566090141849</c:v>
                </c:pt>
                <c:pt idx="79">
                  <c:v>26711.248852101609</c:v>
                </c:pt>
                <c:pt idx="80">
                  <c:v>26905.004058961611</c:v>
                </c:pt>
                <c:pt idx="81">
                  <c:v>26575.769559941611</c:v>
                </c:pt>
                <c:pt idx="82">
                  <c:v>26758.105473811993</c:v>
                </c:pt>
                <c:pt idx="83">
                  <c:v>27124.098469117915</c:v>
                </c:pt>
                <c:pt idx="84">
                  <c:v>27523.683327072005</c:v>
                </c:pt>
                <c:pt idx="85">
                  <c:v>27669.890029032009</c:v>
                </c:pt>
                <c:pt idx="86">
                  <c:v>27905.585235892009</c:v>
                </c:pt>
                <c:pt idx="87">
                  <c:v>27903.67343687201</c:v>
                </c:pt>
                <c:pt idx="88">
                  <c:v>28225.696832913723</c:v>
                </c:pt>
                <c:pt idx="89">
                  <c:v>28141.382529973722</c:v>
                </c:pt>
                <c:pt idx="90">
                  <c:v>28148.546350955832</c:v>
                </c:pt>
                <c:pt idx="91">
                  <c:v>27675.548118712897</c:v>
                </c:pt>
                <c:pt idx="92">
                  <c:v>27534.190007031044</c:v>
                </c:pt>
                <c:pt idx="93">
                  <c:v>28383.048286424189</c:v>
                </c:pt>
                <c:pt idx="94">
                  <c:v>28928.475638658896</c:v>
                </c:pt>
                <c:pt idx="95">
                  <c:v>29189.149106500503</c:v>
                </c:pt>
                <c:pt idx="96">
                  <c:v>29373.437738658897</c:v>
                </c:pt>
                <c:pt idx="97">
                  <c:v>29516.591743558896</c:v>
                </c:pt>
                <c:pt idx="98">
                  <c:v>29766.087608836096</c:v>
                </c:pt>
                <c:pt idx="99">
                  <c:v>29948.143905896097</c:v>
                </c:pt>
                <c:pt idx="100">
                  <c:v>29444.143805896096</c:v>
                </c:pt>
                <c:pt idx="101">
                  <c:v>30107.219571245987</c:v>
                </c:pt>
                <c:pt idx="102">
                  <c:v>30477.504659844599</c:v>
                </c:pt>
                <c:pt idx="103">
                  <c:v>30375.6895377654</c:v>
                </c:pt>
                <c:pt idx="104">
                  <c:v>30417.894588829222</c:v>
                </c:pt>
                <c:pt idx="105">
                  <c:v>30296.876480156774</c:v>
                </c:pt>
                <c:pt idx="106">
                  <c:v>30737.662366080385</c:v>
                </c:pt>
                <c:pt idx="107">
                  <c:v>30336.046475788182</c:v>
                </c:pt>
                <c:pt idx="108">
                  <c:v>31032.16412113448</c:v>
                </c:pt>
                <c:pt idx="109">
                  <c:v>31415.462246052317</c:v>
                </c:pt>
                <c:pt idx="110">
                  <c:v>31666.047245072317</c:v>
                </c:pt>
                <c:pt idx="111">
                  <c:v>31814.062349972315</c:v>
                </c:pt>
                <c:pt idx="112">
                  <c:v>31699.379817813919</c:v>
                </c:pt>
                <c:pt idx="113">
                  <c:v>31678.564284296408</c:v>
                </c:pt>
                <c:pt idx="114">
                  <c:v>32259.775630833719</c:v>
                </c:pt>
                <c:pt idx="115">
                  <c:v>31989.811943318491</c:v>
                </c:pt>
                <c:pt idx="116">
                  <c:v>32182.968479840525</c:v>
                </c:pt>
                <c:pt idx="117">
                  <c:v>32674.330859620299</c:v>
                </c:pt>
                <c:pt idx="118">
                  <c:v>32654.190777452728</c:v>
                </c:pt>
                <c:pt idx="119">
                  <c:v>33079.910316921509</c:v>
                </c:pt>
                <c:pt idx="120">
                  <c:v>33189.179671159109</c:v>
                </c:pt>
                <c:pt idx="121">
                  <c:v>33464.843778540613</c:v>
                </c:pt>
                <c:pt idx="122">
                  <c:v>33749.084321738599</c:v>
                </c:pt>
                <c:pt idx="123">
                  <c:v>33907.111999659406</c:v>
                </c:pt>
                <c:pt idx="124">
                  <c:v>33934.101404659406</c:v>
                </c:pt>
                <c:pt idx="125">
                  <c:v>33972.139406321818</c:v>
                </c:pt>
                <c:pt idx="126">
                  <c:v>34150.068149938015</c:v>
                </c:pt>
                <c:pt idx="127">
                  <c:v>34387.340790298957</c:v>
                </c:pt>
                <c:pt idx="128">
                  <c:v>34459.588807084772</c:v>
                </c:pt>
                <c:pt idx="129">
                  <c:v>34362.554481371815</c:v>
                </c:pt>
                <c:pt idx="130">
                  <c:v>34498.704424127172</c:v>
                </c:pt>
                <c:pt idx="131">
                  <c:v>35120.407146653422</c:v>
                </c:pt>
                <c:pt idx="132">
                  <c:v>34875.473334811824</c:v>
                </c:pt>
                <c:pt idx="133">
                  <c:v>35255.169569499471</c:v>
                </c:pt>
                <c:pt idx="134">
                  <c:v>35164.352139845643</c:v>
                </c:pt>
                <c:pt idx="135">
                  <c:v>35438.403758975364</c:v>
                </c:pt>
                <c:pt idx="136">
                  <c:v>34426.950321830271</c:v>
                </c:pt>
                <c:pt idx="137">
                  <c:v>34618.085023798521</c:v>
                </c:pt>
                <c:pt idx="138">
                  <c:v>34002.777825917292</c:v>
                </c:pt>
                <c:pt idx="139">
                  <c:v>34444.469620775686</c:v>
                </c:pt>
                <c:pt idx="140">
                  <c:v>34356.840378525885</c:v>
                </c:pt>
                <c:pt idx="141">
                  <c:v>34133.129689359237</c:v>
                </c:pt>
                <c:pt idx="142">
                  <c:v>34375.42325212279</c:v>
                </c:pt>
                <c:pt idx="143">
                  <c:v>35042.438203358455</c:v>
                </c:pt>
                <c:pt idx="144">
                  <c:v>35301.712323623797</c:v>
                </c:pt>
                <c:pt idx="145">
                  <c:v>35804.966549004523</c:v>
                </c:pt>
                <c:pt idx="146">
                  <c:v>35968.686812802436</c:v>
                </c:pt>
                <c:pt idx="147">
                  <c:v>36306.72601386231</c:v>
                </c:pt>
                <c:pt idx="148">
                  <c:v>35714.020961974202</c:v>
                </c:pt>
                <c:pt idx="149">
                  <c:v>36465.285670602425</c:v>
                </c:pt>
                <c:pt idx="150">
                  <c:v>36637.753808063047</c:v>
                </c:pt>
                <c:pt idx="151">
                  <c:v>36794.432556942818</c:v>
                </c:pt>
                <c:pt idx="152">
                  <c:v>36171.156031514431</c:v>
                </c:pt>
                <c:pt idx="153">
                  <c:v>36054.763172708525</c:v>
                </c:pt>
                <c:pt idx="154">
                  <c:v>36678.088321884185</c:v>
                </c:pt>
                <c:pt idx="155">
                  <c:v>36599.573812207862</c:v>
                </c:pt>
                <c:pt idx="156">
                  <c:v>35489.095465992781</c:v>
                </c:pt>
                <c:pt idx="157">
                  <c:v>35103.06724650511</c:v>
                </c:pt>
                <c:pt idx="158">
                  <c:v>35390.38177580497</c:v>
                </c:pt>
                <c:pt idx="159">
                  <c:v>35731.76377028408</c:v>
                </c:pt>
                <c:pt idx="160">
                  <c:v>35184.577318659678</c:v>
                </c:pt>
                <c:pt idx="161">
                  <c:v>35068.904954262798</c:v>
                </c:pt>
                <c:pt idx="162">
                  <c:v>35620.145503060136</c:v>
                </c:pt>
                <c:pt idx="163">
                  <c:v>35954.127709929315</c:v>
                </c:pt>
                <c:pt idx="164">
                  <c:v>36522.873237655673</c:v>
                </c:pt>
                <c:pt idx="165">
                  <c:v>36815.729125723941</c:v>
                </c:pt>
                <c:pt idx="166">
                  <c:v>37053.613760161279</c:v>
                </c:pt>
                <c:pt idx="167">
                  <c:v>37017.70501094927</c:v>
                </c:pt>
                <c:pt idx="168">
                  <c:v>37476.901209730568</c:v>
                </c:pt>
                <c:pt idx="169">
                  <c:v>37349.076526338366</c:v>
                </c:pt>
                <c:pt idx="170">
                  <c:v>37767.222158946337</c:v>
                </c:pt>
                <c:pt idx="171">
                  <c:v>38010.610259896333</c:v>
                </c:pt>
                <c:pt idx="172">
                  <c:v>37887.967542064973</c:v>
                </c:pt>
                <c:pt idx="173">
                  <c:v>37936.26622715994</c:v>
                </c:pt>
                <c:pt idx="174">
                  <c:v>37942.771047003436</c:v>
                </c:pt>
                <c:pt idx="175">
                  <c:v>38107.896141375371</c:v>
                </c:pt>
                <c:pt idx="176">
                  <c:v>38683.218047631548</c:v>
                </c:pt>
                <c:pt idx="177">
                  <c:v>38847.896718594704</c:v>
                </c:pt>
                <c:pt idx="178">
                  <c:v>38987.607545839302</c:v>
                </c:pt>
                <c:pt idx="179">
                  <c:v>38789.92481376043</c:v>
                </c:pt>
                <c:pt idx="180">
                  <c:v>38573.578337581217</c:v>
                </c:pt>
                <c:pt idx="181">
                  <c:v>39320.820918747559</c:v>
                </c:pt>
                <c:pt idx="182">
                  <c:v>39751.025033594684</c:v>
                </c:pt>
                <c:pt idx="183">
                  <c:v>39972.254887832285</c:v>
                </c:pt>
                <c:pt idx="184">
                  <c:v>40223.768589792278</c:v>
                </c:pt>
                <c:pt idx="185">
                  <c:v>40423.662794692282</c:v>
                </c:pt>
                <c:pt idx="186">
                  <c:v>40641.44018979228</c:v>
                </c:pt>
                <c:pt idx="187">
                  <c:v>40882.257982932279</c:v>
                </c:pt>
                <c:pt idx="188">
                  <c:v>40999.065573655083</c:v>
                </c:pt>
                <c:pt idx="189">
                  <c:v>41082.951382932282</c:v>
                </c:pt>
                <c:pt idx="190">
                  <c:v>41374.813874153733</c:v>
                </c:pt>
                <c:pt idx="191">
                  <c:v>41070.342366487777</c:v>
                </c:pt>
                <c:pt idx="192">
                  <c:v>41204.474784312275</c:v>
                </c:pt>
                <c:pt idx="193">
                  <c:v>41591.661825360366</c:v>
                </c:pt>
                <c:pt idx="194">
                  <c:v>41784.440752067734</c:v>
                </c:pt>
                <c:pt idx="195">
                  <c:v>41827.173981765722</c:v>
                </c:pt>
                <c:pt idx="196">
                  <c:v>41783.656078447268</c:v>
                </c:pt>
                <c:pt idx="197">
                  <c:v>41992.173606792778</c:v>
                </c:pt>
                <c:pt idx="198">
                  <c:v>41981.6270557143</c:v>
                </c:pt>
                <c:pt idx="199">
                  <c:v>41699.931355125678</c:v>
                </c:pt>
                <c:pt idx="200">
                  <c:v>42565.009976194691</c:v>
                </c:pt>
                <c:pt idx="201">
                  <c:v>42941.838567975945</c:v>
                </c:pt>
                <c:pt idx="202">
                  <c:v>43152.686367975941</c:v>
                </c:pt>
                <c:pt idx="203">
                  <c:v>43180.433079817543</c:v>
                </c:pt>
                <c:pt idx="204">
                  <c:v>43541.927828315092</c:v>
                </c:pt>
                <c:pt idx="205">
                  <c:v>43611.467827513086</c:v>
                </c:pt>
                <c:pt idx="206">
                  <c:v>43865.09581806662</c:v>
                </c:pt>
                <c:pt idx="207">
                  <c:v>43846.038508052327</c:v>
                </c:pt>
                <c:pt idx="208">
                  <c:v>44378.13165882809</c:v>
                </c:pt>
                <c:pt idx="209">
                  <c:v>44583.797065688093</c:v>
                </c:pt>
                <c:pt idx="210">
                  <c:v>44778.847268688092</c:v>
                </c:pt>
                <c:pt idx="211">
                  <c:v>45023.052073588085</c:v>
                </c:pt>
                <c:pt idx="212">
                  <c:v>45288.021574588092</c:v>
                </c:pt>
                <c:pt idx="213">
                  <c:v>45428.774670668092</c:v>
                </c:pt>
                <c:pt idx="214">
                  <c:v>45708.116969866089</c:v>
                </c:pt>
                <c:pt idx="215">
                  <c:v>45907.20786586609</c:v>
                </c:pt>
                <c:pt idx="216">
                  <c:v>46206.212370766087</c:v>
                </c:pt>
                <c:pt idx="217">
                  <c:v>46361.191336845288</c:v>
                </c:pt>
                <c:pt idx="218">
                  <c:v>46527.127238805289</c:v>
                </c:pt>
                <c:pt idx="219">
                  <c:v>46427.756362847722</c:v>
                </c:pt>
                <c:pt idx="220">
                  <c:v>46780.638751796047</c:v>
                </c:pt>
                <c:pt idx="221">
                  <c:v>46922.185653409353</c:v>
                </c:pt>
                <c:pt idx="222">
                  <c:v>46836.750824477625</c:v>
                </c:pt>
                <c:pt idx="223">
                  <c:v>47189.847947909075</c:v>
                </c:pt>
                <c:pt idx="224">
                  <c:v>47714.645407945114</c:v>
                </c:pt>
                <c:pt idx="225">
                  <c:v>47883.724609945115</c:v>
                </c:pt>
                <c:pt idx="226">
                  <c:v>48207.536404065111</c:v>
                </c:pt>
                <c:pt idx="227">
                  <c:v>48512.39188243977</c:v>
                </c:pt>
                <c:pt idx="228">
                  <c:v>49204.159670623318</c:v>
                </c:pt>
                <c:pt idx="229">
                  <c:v>49767.909484343312</c:v>
                </c:pt>
                <c:pt idx="230">
                  <c:v>50092.483880423308</c:v>
                </c:pt>
                <c:pt idx="231">
                  <c:v>50404.024816106517</c:v>
                </c:pt>
                <c:pt idx="232">
                  <c:v>50929.907604920518</c:v>
                </c:pt>
                <c:pt idx="233">
                  <c:v>51110.417955625795</c:v>
                </c:pt>
                <c:pt idx="234">
                  <c:v>51573.617978394424</c:v>
                </c:pt>
                <c:pt idx="235">
                  <c:v>52273.573850890505</c:v>
                </c:pt>
                <c:pt idx="236">
                  <c:v>52807.246895048906</c:v>
                </c:pt>
                <c:pt idx="237">
                  <c:v>53305.006705048894</c:v>
                </c:pt>
                <c:pt idx="238">
                  <c:v>53896.826713048897</c:v>
                </c:pt>
                <c:pt idx="239">
                  <c:v>53712.050048732097</c:v>
                </c:pt>
                <c:pt idx="240">
                  <c:v>53811.182534081214</c:v>
                </c:pt>
                <c:pt idx="241">
                  <c:v>54523.499715751132</c:v>
                </c:pt>
                <c:pt idx="242">
                  <c:v>55377.145963787683</c:v>
                </c:pt>
                <c:pt idx="243">
                  <c:v>55608.913555947685</c:v>
                </c:pt>
                <c:pt idx="244">
                  <c:v>56365.775588037941</c:v>
                </c:pt>
                <c:pt idx="245">
                  <c:v>56902.187991957944</c:v>
                </c:pt>
                <c:pt idx="246">
                  <c:v>57337.311147799548</c:v>
                </c:pt>
                <c:pt idx="247">
                  <c:v>57855.721739959547</c:v>
                </c:pt>
                <c:pt idx="248">
                  <c:v>58268.287330159554</c:v>
                </c:pt>
                <c:pt idx="249">
                  <c:v>58808.184924159548</c:v>
                </c:pt>
                <c:pt idx="250">
                  <c:v>59240.406094159553</c:v>
                </c:pt>
                <c:pt idx="251">
                  <c:v>59891.521876519553</c:v>
                </c:pt>
                <c:pt idx="252">
                  <c:v>60313.949459569143</c:v>
                </c:pt>
                <c:pt idx="253">
                  <c:v>60782.127251569138</c:v>
                </c:pt>
                <c:pt idx="254">
                  <c:v>61385.532822169138</c:v>
                </c:pt>
                <c:pt idx="255">
                  <c:v>61913.839592769145</c:v>
                </c:pt>
                <c:pt idx="256">
                  <c:v>62229.818143481949</c:v>
                </c:pt>
                <c:pt idx="257">
                  <c:v>62737.80977068995</c:v>
                </c:pt>
                <c:pt idx="258">
                  <c:v>63247.722197897951</c:v>
                </c:pt>
                <c:pt idx="259">
                  <c:v>63629.550425105939</c:v>
                </c:pt>
                <c:pt idx="260">
                  <c:v>64431.842331790096</c:v>
                </c:pt>
                <c:pt idx="261">
                  <c:v>64855.027492760499</c:v>
                </c:pt>
                <c:pt idx="262">
                  <c:v>65506.865718760499</c:v>
                </c:pt>
                <c:pt idx="263">
                  <c:v>65888.465926600504</c:v>
                </c:pt>
                <c:pt idx="264">
                  <c:v>64222.167701120503</c:v>
                </c:pt>
                <c:pt idx="265">
                  <c:v>61675.701664353881</c:v>
                </c:pt>
                <c:pt idx="266">
                  <c:v>64082.319511243426</c:v>
                </c:pt>
                <c:pt idx="267">
                  <c:v>64607.439361526747</c:v>
                </c:pt>
                <c:pt idx="268">
                  <c:v>63709.914560003737</c:v>
                </c:pt>
                <c:pt idx="269">
                  <c:v>65819.706156353772</c:v>
                </c:pt>
                <c:pt idx="270">
                  <c:v>65200.492583048399</c:v>
                </c:pt>
                <c:pt idx="271">
                  <c:v>62189.426013485005</c:v>
                </c:pt>
                <c:pt idx="272">
                  <c:v>63274.50326410713</c:v>
                </c:pt>
                <c:pt idx="273">
                  <c:v>62684.905240550463</c:v>
                </c:pt>
                <c:pt idx="274">
                  <c:v>63845.113949470491</c:v>
                </c:pt>
                <c:pt idx="275">
                  <c:v>64249.321949182908</c:v>
                </c:pt>
                <c:pt idx="276">
                  <c:v>64364.369608483175</c:v>
                </c:pt>
                <c:pt idx="277">
                  <c:v>64381.389047965204</c:v>
                </c:pt>
                <c:pt idx="278">
                  <c:v>65867.136511213874</c:v>
                </c:pt>
                <c:pt idx="279">
                  <c:v>65763.915771207321</c:v>
                </c:pt>
                <c:pt idx="280">
                  <c:v>66104.55027849786</c:v>
                </c:pt>
                <c:pt idx="281">
                  <c:v>66582.920815920181</c:v>
                </c:pt>
                <c:pt idx="282">
                  <c:v>67710.644779107402</c:v>
                </c:pt>
                <c:pt idx="283">
                  <c:v>67794.072015551341</c:v>
                </c:pt>
                <c:pt idx="284">
                  <c:v>67592.937938157993</c:v>
                </c:pt>
                <c:pt idx="285">
                  <c:v>67129.440905175288</c:v>
                </c:pt>
                <c:pt idx="286">
                  <c:v>68134.043902311416</c:v>
                </c:pt>
                <c:pt idx="287">
                  <c:v>69211.550124411966</c:v>
                </c:pt>
                <c:pt idx="288">
                  <c:v>69558.246019126629</c:v>
                </c:pt>
                <c:pt idx="289">
                  <c:v>70235.052961471229</c:v>
                </c:pt>
                <c:pt idx="290">
                  <c:v>71052.47654941045</c:v>
                </c:pt>
                <c:pt idx="291">
                  <c:v>71407.567484529427</c:v>
                </c:pt>
                <c:pt idx="292">
                  <c:v>72221.079050167391</c:v>
                </c:pt>
                <c:pt idx="293">
                  <c:v>73004.017175709523</c:v>
                </c:pt>
                <c:pt idx="294">
                  <c:v>73714.264002917509</c:v>
                </c:pt>
                <c:pt idx="295">
                  <c:v>73739.273198997515</c:v>
                </c:pt>
                <c:pt idx="296">
                  <c:v>74682.631899795699</c:v>
                </c:pt>
                <c:pt idx="297">
                  <c:v>75284.3889097957</c:v>
                </c:pt>
                <c:pt idx="298">
                  <c:v>75612.371089795706</c:v>
                </c:pt>
                <c:pt idx="299">
                  <c:v>75566.674034590833</c:v>
                </c:pt>
                <c:pt idx="300">
                  <c:v>73624.501492332449</c:v>
                </c:pt>
                <c:pt idx="301">
                  <c:v>73864.173844339937</c:v>
                </c:pt>
                <c:pt idx="302">
                  <c:v>71863.755175396669</c:v>
                </c:pt>
                <c:pt idx="303">
                  <c:v>73258.169865627031</c:v>
                </c:pt>
                <c:pt idx="304">
                  <c:v>74565.072135688737</c:v>
                </c:pt>
                <c:pt idx="305">
                  <c:v>73963.504527490149</c:v>
                </c:pt>
                <c:pt idx="306">
                  <c:v>72018.821045484336</c:v>
                </c:pt>
                <c:pt idx="307">
                  <c:v>74569.52309015175</c:v>
                </c:pt>
                <c:pt idx="308">
                  <c:v>72329.373377343727</c:v>
                </c:pt>
                <c:pt idx="309">
                  <c:v>71781.649343480967</c:v>
                </c:pt>
                <c:pt idx="310">
                  <c:v>67884.425065249772</c:v>
                </c:pt>
                <c:pt idx="311">
                  <c:v>69306.175434263932</c:v>
                </c:pt>
                <c:pt idx="312">
                  <c:v>70255.158257920441</c:v>
                </c:pt>
                <c:pt idx="313">
                  <c:v>71603.508732204878</c:v>
                </c:pt>
                <c:pt idx="314">
                  <c:v>73150.330132159957</c:v>
                </c:pt>
                <c:pt idx="315">
                  <c:v>73104.234922921765</c:v>
                </c:pt>
                <c:pt idx="316">
                  <c:v>74044.512531058252</c:v>
                </c:pt>
                <c:pt idx="317">
                  <c:v>74243.211822903322</c:v>
                </c:pt>
                <c:pt idx="318">
                  <c:v>75742.515622169536</c:v>
                </c:pt>
                <c:pt idx="319">
                  <c:v>76296.53910685936</c:v>
                </c:pt>
                <c:pt idx="320">
                  <c:v>76780.047549872514</c:v>
                </c:pt>
                <c:pt idx="321">
                  <c:v>75836.009776012594</c:v>
                </c:pt>
                <c:pt idx="322">
                  <c:v>77367.344041743185</c:v>
                </c:pt>
                <c:pt idx="323">
                  <c:v>77219.772502636275</c:v>
                </c:pt>
                <c:pt idx="324">
                  <c:v>78093.373975285969</c:v>
                </c:pt>
                <c:pt idx="325">
                  <c:v>79599.426745165212</c:v>
                </c:pt>
                <c:pt idx="326">
                  <c:v>80368.317566087557</c:v>
                </c:pt>
                <c:pt idx="327">
                  <c:v>80852.3866236373</c:v>
                </c:pt>
                <c:pt idx="328">
                  <c:v>81831.937138842943</c:v>
                </c:pt>
                <c:pt idx="329">
                  <c:v>82329.019746682956</c:v>
                </c:pt>
                <c:pt idx="330">
                  <c:v>81729.081144682947</c:v>
                </c:pt>
                <c:pt idx="331">
                  <c:v>81659.754866019532</c:v>
                </c:pt>
                <c:pt idx="332">
                  <c:v>81370.456081742857</c:v>
                </c:pt>
                <c:pt idx="333">
                  <c:v>80128.917971337913</c:v>
                </c:pt>
                <c:pt idx="334">
                  <c:v>82754.016619814021</c:v>
                </c:pt>
                <c:pt idx="335">
                  <c:v>83442.885313571111</c:v>
                </c:pt>
                <c:pt idx="336">
                  <c:v>84807.614785364232</c:v>
                </c:pt>
                <c:pt idx="337">
                  <c:v>85193.614785364232</c:v>
                </c:pt>
                <c:pt idx="338">
                  <c:v>86035.151497364233</c:v>
                </c:pt>
                <c:pt idx="339">
                  <c:v>86444.434048077033</c:v>
                </c:pt>
                <c:pt idx="340">
                  <c:v>86335.71183631703</c:v>
                </c:pt>
                <c:pt idx="341">
                  <c:v>87558.772023144469</c:v>
                </c:pt>
                <c:pt idx="342">
                  <c:v>86282.789043144468</c:v>
                </c:pt>
                <c:pt idx="343">
                  <c:v>86393.643496012592</c:v>
                </c:pt>
                <c:pt idx="344">
                  <c:v>86131.095529480488</c:v>
                </c:pt>
                <c:pt idx="345">
                  <c:v>85566.587924404244</c:v>
                </c:pt>
                <c:pt idx="346">
                  <c:v>87264.696933397892</c:v>
                </c:pt>
                <c:pt idx="347">
                  <c:v>88689.111394752952</c:v>
                </c:pt>
                <c:pt idx="348">
                  <c:v>89753.52722253438</c:v>
                </c:pt>
                <c:pt idx="349">
                  <c:v>89756.294813564833</c:v>
                </c:pt>
                <c:pt idx="350">
                  <c:v>89646.424420706637</c:v>
                </c:pt>
                <c:pt idx="351">
                  <c:v>89813.230460252875</c:v>
                </c:pt>
                <c:pt idx="352">
                  <c:v>90552.488753915284</c:v>
                </c:pt>
                <c:pt idx="353">
                  <c:v>91292.160356372406</c:v>
                </c:pt>
                <c:pt idx="354">
                  <c:v>92474.452560566118</c:v>
                </c:pt>
                <c:pt idx="355">
                  <c:v>93171.590372326114</c:v>
                </c:pt>
                <c:pt idx="356">
                  <c:v>93735.868002326111</c:v>
                </c:pt>
                <c:pt idx="357">
                  <c:v>94614.690108326104</c:v>
                </c:pt>
                <c:pt idx="358">
                  <c:v>95279.347334786115</c:v>
                </c:pt>
                <c:pt idx="359">
                  <c:v>96559.368602333925</c:v>
                </c:pt>
                <c:pt idx="360">
                  <c:v>97348.43909645392</c:v>
                </c:pt>
                <c:pt idx="361">
                  <c:v>98425.052681453904</c:v>
                </c:pt>
                <c:pt idx="362">
                  <c:v>99177.974702033913</c:v>
                </c:pt>
                <c:pt idx="363">
                  <c:v>100156.9131343739</c:v>
                </c:pt>
                <c:pt idx="364">
                  <c:v>100987.4987893739</c:v>
                </c:pt>
                <c:pt idx="365">
                  <c:v>102003.4225928987</c:v>
                </c:pt>
                <c:pt idx="366">
                  <c:v>103030.0162664387</c:v>
                </c:pt>
                <c:pt idx="367">
                  <c:v>103068.8594024387</c:v>
                </c:pt>
                <c:pt idx="368">
                  <c:v>101759.75305563654</c:v>
                </c:pt>
                <c:pt idx="369">
                  <c:v>105413.71946329775</c:v>
                </c:pt>
                <c:pt idx="370">
                  <c:v>106207.38569857774</c:v>
                </c:pt>
                <c:pt idx="371">
                  <c:v>105960.93121621774</c:v>
                </c:pt>
                <c:pt idx="372">
                  <c:v>95561.291700706875</c:v>
                </c:pt>
                <c:pt idx="373">
                  <c:v>95992.349051599987</c:v>
                </c:pt>
                <c:pt idx="374">
                  <c:v>87626.363276072632</c:v>
                </c:pt>
                <c:pt idx="375">
                  <c:v>75480.736751065415</c:v>
                </c:pt>
                <c:pt idx="376">
                  <c:v>82866.735251065416</c:v>
                </c:pt>
                <c:pt idx="377">
                  <c:v>81299.605913961655</c:v>
                </c:pt>
                <c:pt idx="378">
                  <c:v>90303.060682543597</c:v>
                </c:pt>
                <c:pt idx="379">
                  <c:v>92855.422709880746</c:v>
                </c:pt>
                <c:pt idx="380">
                  <c:v>91791.304610258027</c:v>
                </c:pt>
                <c:pt idx="381">
                  <c:v>91765.836140383995</c:v>
                </c:pt>
                <c:pt idx="382">
                  <c:v>94689.34311541167</c:v>
                </c:pt>
                <c:pt idx="383">
                  <c:v>92895.711343764502</c:v>
                </c:pt>
                <c:pt idx="384">
                  <c:v>95679.751527657252</c:v>
                </c:pt>
                <c:pt idx="385">
                  <c:v>98410.26763749517</c:v>
                </c:pt>
                <c:pt idx="386">
                  <c:v>103034.34069002987</c:v>
                </c:pt>
                <c:pt idx="387">
                  <c:v>98807.700734094833</c:v>
                </c:pt>
                <c:pt idx="388">
                  <c:v>100254.74051581034</c:v>
                </c:pt>
                <c:pt idx="389">
                  <c:v>97834.409308026792</c:v>
                </c:pt>
                <c:pt idx="390">
                  <c:v>101579.09371966224</c:v>
                </c:pt>
                <c:pt idx="391">
                  <c:v>103385.82254699085</c:v>
                </c:pt>
                <c:pt idx="392">
                  <c:v>104905.32375118299</c:v>
                </c:pt>
                <c:pt idx="393">
                  <c:v>105016.29955502033</c:v>
                </c:pt>
                <c:pt idx="394">
                  <c:v>107048.84777519591</c:v>
                </c:pt>
                <c:pt idx="395">
                  <c:v>109953.70639876853</c:v>
                </c:pt>
                <c:pt idx="396">
                  <c:v>111451.80726292817</c:v>
                </c:pt>
                <c:pt idx="397">
                  <c:v>112891.90509147386</c:v>
                </c:pt>
                <c:pt idx="398">
                  <c:v>113616.96912381386</c:v>
                </c:pt>
                <c:pt idx="399">
                  <c:v>112241.68028559384</c:v>
                </c:pt>
                <c:pt idx="400">
                  <c:v>110318.52120815899</c:v>
                </c:pt>
                <c:pt idx="401">
                  <c:v>109672.53205293688</c:v>
                </c:pt>
                <c:pt idx="402">
                  <c:v>109400.86517723664</c:v>
                </c:pt>
                <c:pt idx="403">
                  <c:v>111207.04776941158</c:v>
                </c:pt>
                <c:pt idx="404">
                  <c:v>115479.21731393281</c:v>
                </c:pt>
                <c:pt idx="405">
                  <c:v>116424.75521493996</c:v>
                </c:pt>
                <c:pt idx="406">
                  <c:v>116803.0102089654</c:v>
                </c:pt>
                <c:pt idx="407">
                  <c:v>111794.16047968787</c:v>
                </c:pt>
                <c:pt idx="408">
                  <c:v>119115.32672953892</c:v>
                </c:pt>
                <c:pt idx="409">
                  <c:v>120403.20833306373</c:v>
                </c:pt>
                <c:pt idx="410">
                  <c:v>120643.50265106373</c:v>
                </c:pt>
                <c:pt idx="411">
                  <c:v>122267.92355439249</c:v>
                </c:pt>
                <c:pt idx="412">
                  <c:v>123388.11129261249</c:v>
                </c:pt>
                <c:pt idx="413">
                  <c:v>123429.65591061248</c:v>
                </c:pt>
                <c:pt idx="414">
                  <c:v>125188.53868868662</c:v>
                </c:pt>
                <c:pt idx="415">
                  <c:v>126195.22218451819</c:v>
                </c:pt>
                <c:pt idx="416">
                  <c:v>127498.12322851819</c:v>
                </c:pt>
                <c:pt idx="417">
                  <c:v>128730.7647435182</c:v>
                </c:pt>
                <c:pt idx="418">
                  <c:v>128180.66977291821</c:v>
                </c:pt>
                <c:pt idx="419">
                  <c:v>130581.09753228567</c:v>
                </c:pt>
                <c:pt idx="420">
                  <c:v>127883.73814728565</c:v>
                </c:pt>
                <c:pt idx="421">
                  <c:v>132231.321495154</c:v>
                </c:pt>
                <c:pt idx="422">
                  <c:v>133347.19606869403</c:v>
                </c:pt>
                <c:pt idx="423">
                  <c:v>133715.55291279402</c:v>
                </c:pt>
                <c:pt idx="424">
                  <c:v>131807.01801533444</c:v>
                </c:pt>
                <c:pt idx="425">
                  <c:v>133382.81656553305</c:v>
                </c:pt>
                <c:pt idx="426">
                  <c:v>136917.50990625468</c:v>
                </c:pt>
                <c:pt idx="427">
                  <c:v>136722.69380025467</c:v>
                </c:pt>
                <c:pt idx="428">
                  <c:v>139005.30036614891</c:v>
                </c:pt>
                <c:pt idx="429">
                  <c:v>140079.23259914891</c:v>
                </c:pt>
                <c:pt idx="430">
                  <c:v>141518.02745504893</c:v>
                </c:pt>
                <c:pt idx="431">
                  <c:v>142655.81402564893</c:v>
                </c:pt>
                <c:pt idx="432">
                  <c:v>143723.55245504892</c:v>
                </c:pt>
                <c:pt idx="433">
                  <c:v>145113.76742564893</c:v>
                </c:pt>
                <c:pt idx="434">
                  <c:v>146283.63149036892</c:v>
                </c:pt>
                <c:pt idx="435">
                  <c:v>145884.98907536894</c:v>
                </c:pt>
                <c:pt idx="436">
                  <c:v>146351.07158613097</c:v>
                </c:pt>
                <c:pt idx="437">
                  <c:v>148761.05161136389</c:v>
                </c:pt>
                <c:pt idx="438">
                  <c:v>150365.09941023338</c:v>
                </c:pt>
                <c:pt idx="439">
                  <c:v>151817.54102787338</c:v>
                </c:pt>
                <c:pt idx="440">
                  <c:v>150245.01692199337</c:v>
                </c:pt>
                <c:pt idx="441">
                  <c:v>153663.40001245277</c:v>
                </c:pt>
                <c:pt idx="442">
                  <c:v>154947.63816835277</c:v>
                </c:pt>
                <c:pt idx="443">
                  <c:v>156159.77137129279</c:v>
                </c:pt>
                <c:pt idx="444">
                  <c:v>156183.20223895277</c:v>
                </c:pt>
                <c:pt idx="445">
                  <c:v>158596.36641184124</c:v>
                </c:pt>
                <c:pt idx="446">
                  <c:v>159484.18881784126</c:v>
                </c:pt>
                <c:pt idx="447">
                  <c:v>161313.34915783696</c:v>
                </c:pt>
                <c:pt idx="448">
                  <c:v>162440.27662843699</c:v>
                </c:pt>
                <c:pt idx="449">
                  <c:v>163007.02826743695</c:v>
                </c:pt>
                <c:pt idx="450">
                  <c:v>165049.27396151368</c:v>
                </c:pt>
                <c:pt idx="451">
                  <c:v>166319.00506151366</c:v>
                </c:pt>
                <c:pt idx="452">
                  <c:v>165383.24952251365</c:v>
                </c:pt>
                <c:pt idx="453">
                  <c:v>165116.12798935213</c:v>
                </c:pt>
                <c:pt idx="454">
                  <c:v>166649.25681397674</c:v>
                </c:pt>
                <c:pt idx="455">
                  <c:v>164634.32618621347</c:v>
                </c:pt>
                <c:pt idx="456">
                  <c:v>166286.33504674013</c:v>
                </c:pt>
                <c:pt idx="457">
                  <c:v>169360.7371908084</c:v>
                </c:pt>
                <c:pt idx="458">
                  <c:v>172500.89624899317</c:v>
                </c:pt>
                <c:pt idx="459">
                  <c:v>173896.25773399314</c:v>
                </c:pt>
                <c:pt idx="460">
                  <c:v>175027.45243399317</c:v>
                </c:pt>
                <c:pt idx="461">
                  <c:v>176023.92763105317</c:v>
                </c:pt>
                <c:pt idx="462">
                  <c:v>177799.9203109846</c:v>
                </c:pt>
                <c:pt idx="463">
                  <c:v>176227.58615598458</c:v>
                </c:pt>
                <c:pt idx="464">
                  <c:v>175460.44112848889</c:v>
                </c:pt>
                <c:pt idx="465">
                  <c:v>180751.79918337418</c:v>
                </c:pt>
                <c:pt idx="466">
                  <c:v>178871.77625397424</c:v>
                </c:pt>
                <c:pt idx="467">
                  <c:v>182937.31625478878</c:v>
                </c:pt>
                <c:pt idx="468">
                  <c:v>184425.87577242882</c:v>
                </c:pt>
                <c:pt idx="469">
                  <c:v>183186.7572454288</c:v>
                </c:pt>
                <c:pt idx="470">
                  <c:v>183725.3058787499</c:v>
                </c:pt>
                <c:pt idx="471">
                  <c:v>176594.20341831137</c:v>
                </c:pt>
                <c:pt idx="472">
                  <c:v>178053.97868356775</c:v>
                </c:pt>
                <c:pt idx="473">
                  <c:v>180398.32276699884</c:v>
                </c:pt>
                <c:pt idx="474">
                  <c:v>178366.42641369742</c:v>
                </c:pt>
                <c:pt idx="475">
                  <c:v>176796.79722397571</c:v>
                </c:pt>
                <c:pt idx="476">
                  <c:v>178079.03033471326</c:v>
                </c:pt>
                <c:pt idx="477">
                  <c:v>176673.66647374933</c:v>
                </c:pt>
                <c:pt idx="478">
                  <c:v>173251.1019617558</c:v>
                </c:pt>
                <c:pt idx="479">
                  <c:v>180704.0637842663</c:v>
                </c:pt>
                <c:pt idx="480">
                  <c:v>183518.06794431564</c:v>
                </c:pt>
                <c:pt idx="481">
                  <c:v>184109.54098866211</c:v>
                </c:pt>
                <c:pt idx="482">
                  <c:v>183038.00524438301</c:v>
                </c:pt>
                <c:pt idx="483">
                  <c:v>180517.0070797774</c:v>
                </c:pt>
                <c:pt idx="484">
                  <c:v>177260.66414516242</c:v>
                </c:pt>
                <c:pt idx="485">
                  <c:v>173205.19698132444</c:v>
                </c:pt>
                <c:pt idx="486">
                  <c:v>173088.35206286417</c:v>
                </c:pt>
                <c:pt idx="487">
                  <c:v>170281.69460078087</c:v>
                </c:pt>
                <c:pt idx="488">
                  <c:v>166705.38171664934</c:v>
                </c:pt>
                <c:pt idx="489">
                  <c:v>174422.17729946674</c:v>
                </c:pt>
                <c:pt idx="490">
                  <c:v>173100.88427465301</c:v>
                </c:pt>
                <c:pt idx="491">
                  <c:v>166954.80450954236</c:v>
                </c:pt>
                <c:pt idx="492">
                  <c:v>159801.23985166702</c:v>
                </c:pt>
                <c:pt idx="493">
                  <c:v>167074.77057787043</c:v>
                </c:pt>
                <c:pt idx="494">
                  <c:v>167103.229401105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E-4528-A59C-9B766679A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654159"/>
        <c:axId val="465633023"/>
      </c:lineChart>
      <c:dateAx>
        <c:axId val="860654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633023"/>
        <c:crosses val="autoZero"/>
        <c:auto val="1"/>
        <c:lblOffset val="100"/>
        <c:baseTimeUnit val="days"/>
      </c:dateAx>
      <c:valAx>
        <c:axId val="4656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decades!$O$4</c:f>
              <c:strCache>
                <c:ptCount val="1"/>
                <c:pt idx="0">
                  <c:v>Strategy 10Y growth, %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cat>
            <c:strRef>
              <c:f>decades!$L$5:$L$25</c:f>
              <c:strCache>
                <c:ptCount val="21"/>
                <c:pt idx="0">
                  <c:v>1993-2002</c:v>
                </c:pt>
                <c:pt idx="1">
                  <c:v>1994-2003</c:v>
                </c:pt>
                <c:pt idx="2">
                  <c:v>1995-2004</c:v>
                </c:pt>
                <c:pt idx="3">
                  <c:v>1996-2005</c:v>
                </c:pt>
                <c:pt idx="4">
                  <c:v>1997-2006</c:v>
                </c:pt>
                <c:pt idx="5">
                  <c:v>1998-2007</c:v>
                </c:pt>
                <c:pt idx="6">
                  <c:v>1999-2008</c:v>
                </c:pt>
                <c:pt idx="7">
                  <c:v>2000-2009</c:v>
                </c:pt>
                <c:pt idx="8">
                  <c:v>2001-2010</c:v>
                </c:pt>
                <c:pt idx="9">
                  <c:v>2002-2011</c:v>
                </c:pt>
                <c:pt idx="10">
                  <c:v>2003-2012</c:v>
                </c:pt>
                <c:pt idx="11">
                  <c:v>2004-2013</c:v>
                </c:pt>
                <c:pt idx="12">
                  <c:v>2005-2014</c:v>
                </c:pt>
                <c:pt idx="13">
                  <c:v>2006-2015</c:v>
                </c:pt>
                <c:pt idx="14">
                  <c:v>2007-2016</c:v>
                </c:pt>
                <c:pt idx="15">
                  <c:v>2008-2017</c:v>
                </c:pt>
                <c:pt idx="16">
                  <c:v>2009-2018</c:v>
                </c:pt>
                <c:pt idx="17">
                  <c:v>2010-2019</c:v>
                </c:pt>
                <c:pt idx="18">
                  <c:v>2011-2020</c:v>
                </c:pt>
                <c:pt idx="19">
                  <c:v>2012-2021</c:v>
                </c:pt>
                <c:pt idx="20">
                  <c:v>2013-2022</c:v>
                </c:pt>
              </c:strCache>
            </c:strRef>
          </c:cat>
          <c:val>
            <c:numRef>
              <c:f>decades!$O$5:$O$25</c:f>
              <c:numCache>
                <c:formatCode>0%</c:formatCode>
                <c:ptCount val="21"/>
                <c:pt idx="0">
                  <c:v>2.0128896619615144</c:v>
                </c:pt>
                <c:pt idx="1">
                  <c:v>2.1323190972696189</c:v>
                </c:pt>
                <c:pt idx="2">
                  <c:v>2.1656869205611313</c:v>
                </c:pt>
                <c:pt idx="3">
                  <c:v>1.4404771674854988</c:v>
                </c:pt>
                <c:pt idx="4">
                  <c:v>1.1735786582061314</c:v>
                </c:pt>
                <c:pt idx="5">
                  <c:v>1.0044240880159325</c:v>
                </c:pt>
                <c:pt idx="6">
                  <c:v>0.1751578025043492</c:v>
                </c:pt>
                <c:pt idx="7">
                  <c:v>6.0066495941200282E-2</c:v>
                </c:pt>
                <c:pt idx="8">
                  <c:v>0.39729256527991441</c:v>
                </c:pt>
                <c:pt idx="9">
                  <c:v>1.0139276473464074</c:v>
                </c:pt>
                <c:pt idx="10">
                  <c:v>1.717956444850707</c:v>
                </c:pt>
                <c:pt idx="11">
                  <c:v>1.6891130116083217</c:v>
                </c:pt>
                <c:pt idx="12">
                  <c:v>1.9028999611319706</c:v>
                </c:pt>
                <c:pt idx="13">
                  <c:v>1.8514758295262146</c:v>
                </c:pt>
                <c:pt idx="14">
                  <c:v>1.7833202344510144</c:v>
                </c:pt>
                <c:pt idx="15">
                  <c:v>2.1601968438335182</c:v>
                </c:pt>
                <c:pt idx="16">
                  <c:v>4.7204467235499328</c:v>
                </c:pt>
                <c:pt idx="17">
                  <c:v>4.4851051627563674</c:v>
                </c:pt>
                <c:pt idx="18">
                  <c:v>4.3140485650372922</c:v>
                </c:pt>
                <c:pt idx="19">
                  <c:v>5.252786808945662</c:v>
                </c:pt>
                <c:pt idx="20">
                  <c:v>3.8733958269530984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2-4716-8E22-B2BA8BC45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83183"/>
        <c:axId val="1282883599"/>
      </c:areaChart>
      <c:barChart>
        <c:barDir val="col"/>
        <c:grouping val="clustered"/>
        <c:varyColors val="0"/>
        <c:ser>
          <c:idx val="1"/>
          <c:order val="1"/>
          <c:tx>
            <c:strRef>
              <c:f>decades!$Q$4</c:f>
              <c:strCache>
                <c:ptCount val="1"/>
                <c:pt idx="0">
                  <c:v>SPY 10Y growth,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decades!$Q$5:$Q$25</c:f>
              <c:numCache>
                <c:formatCode>0%</c:formatCode>
                <c:ptCount val="21"/>
                <c:pt idx="0">
                  <c:v>1.1180084893314364</c:v>
                </c:pt>
                <c:pt idx="1">
                  <c:v>1.3896876863787377</c:v>
                </c:pt>
                <c:pt idx="2">
                  <c:v>1.5721615636240247</c:v>
                </c:pt>
                <c:pt idx="3">
                  <c:v>1.0852765418569255</c:v>
                </c:pt>
                <c:pt idx="4">
                  <c:v>0.84617396387520549</c:v>
                </c:pt>
                <c:pt idx="5">
                  <c:v>0.51821252809749474</c:v>
                </c:pt>
                <c:pt idx="6">
                  <c:v>-0.30262234050880632</c:v>
                </c:pt>
                <c:pt idx="7">
                  <c:v>-0.21392795883361926</c:v>
                </c:pt>
                <c:pt idx="8">
                  <c:v>-1.5849064344460539E-2</c:v>
                </c:pt>
                <c:pt idx="9">
                  <c:v>0.11110141619799152</c:v>
                </c:pt>
                <c:pt idx="10">
                  <c:v>0.58037835977602326</c:v>
                </c:pt>
                <c:pt idx="11">
                  <c:v>0.63840199874011905</c:v>
                </c:pt>
                <c:pt idx="12">
                  <c:v>0.72450182836032018</c:v>
                </c:pt>
                <c:pt idx="13">
                  <c:v>0.49423851612833203</c:v>
                </c:pt>
                <c:pt idx="14">
                  <c:v>0.6166928868425372</c:v>
                </c:pt>
                <c:pt idx="15">
                  <c:v>0.95090991584344975</c:v>
                </c:pt>
                <c:pt idx="16">
                  <c:v>1.9069482840699643</c:v>
                </c:pt>
                <c:pt idx="17">
                  <c:v>1.842890730557738</c:v>
                </c:pt>
                <c:pt idx="18">
                  <c:v>1.9987416469934063</c:v>
                </c:pt>
                <c:pt idx="19">
                  <c:v>2.6495967398762565</c:v>
                </c:pt>
                <c:pt idx="20">
                  <c:v>1.6650269886256406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8C-4DE3-AFF7-F7C46AC32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axId val="1282883183"/>
        <c:axId val="1282883599"/>
      </c:barChart>
      <c:catAx>
        <c:axId val="12828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883599"/>
        <c:crosses val="autoZero"/>
        <c:auto val="1"/>
        <c:lblAlgn val="ctr"/>
        <c:lblOffset val="100"/>
        <c:noMultiLvlLbl val="0"/>
      </c:catAx>
      <c:valAx>
        <c:axId val="12828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8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'quotes-calcs'!$B$2</c:f>
              <c:strCache>
                <c:ptCount val="1"/>
                <c:pt idx="0">
                  <c:v>SPY weekly prices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'quotes-calcs'!$B$4:$B$1539</c:f>
              <c:numCache>
                <c:formatCode>m/d/yyyy</c:formatCode>
                <c:ptCount val="1536"/>
                <c:pt idx="0">
                  <c:v>33994</c:v>
                </c:pt>
                <c:pt idx="1">
                  <c:v>34001</c:v>
                </c:pt>
                <c:pt idx="2">
                  <c:v>34008</c:v>
                </c:pt>
                <c:pt idx="3">
                  <c:v>34015</c:v>
                </c:pt>
                <c:pt idx="4">
                  <c:v>34022</c:v>
                </c:pt>
                <c:pt idx="5">
                  <c:v>34029</c:v>
                </c:pt>
                <c:pt idx="6">
                  <c:v>34036</c:v>
                </c:pt>
                <c:pt idx="7">
                  <c:v>34043</c:v>
                </c:pt>
                <c:pt idx="8">
                  <c:v>34050</c:v>
                </c:pt>
                <c:pt idx="9">
                  <c:v>34057</c:v>
                </c:pt>
                <c:pt idx="10">
                  <c:v>34064</c:v>
                </c:pt>
                <c:pt idx="11">
                  <c:v>34071</c:v>
                </c:pt>
                <c:pt idx="12">
                  <c:v>34078</c:v>
                </c:pt>
                <c:pt idx="13">
                  <c:v>34085</c:v>
                </c:pt>
                <c:pt idx="14">
                  <c:v>34092</c:v>
                </c:pt>
                <c:pt idx="15">
                  <c:v>34099</c:v>
                </c:pt>
                <c:pt idx="16">
                  <c:v>34106</c:v>
                </c:pt>
                <c:pt idx="17">
                  <c:v>34113</c:v>
                </c:pt>
                <c:pt idx="18">
                  <c:v>34120</c:v>
                </c:pt>
                <c:pt idx="19">
                  <c:v>34127</c:v>
                </c:pt>
                <c:pt idx="20">
                  <c:v>34134</c:v>
                </c:pt>
                <c:pt idx="21">
                  <c:v>34141</c:v>
                </c:pt>
                <c:pt idx="22">
                  <c:v>34148</c:v>
                </c:pt>
                <c:pt idx="23">
                  <c:v>34155</c:v>
                </c:pt>
                <c:pt idx="24">
                  <c:v>34162</c:v>
                </c:pt>
                <c:pt idx="25">
                  <c:v>34169</c:v>
                </c:pt>
                <c:pt idx="26">
                  <c:v>34176</c:v>
                </c:pt>
                <c:pt idx="27">
                  <c:v>34183</c:v>
                </c:pt>
                <c:pt idx="28">
                  <c:v>34190</c:v>
                </c:pt>
                <c:pt idx="29">
                  <c:v>34197</c:v>
                </c:pt>
                <c:pt idx="30">
                  <c:v>34204</c:v>
                </c:pt>
                <c:pt idx="31">
                  <c:v>34211</c:v>
                </c:pt>
                <c:pt idx="32">
                  <c:v>34218</c:v>
                </c:pt>
                <c:pt idx="33">
                  <c:v>34225</c:v>
                </c:pt>
                <c:pt idx="34">
                  <c:v>34232</c:v>
                </c:pt>
                <c:pt idx="35">
                  <c:v>34239</c:v>
                </c:pt>
                <c:pt idx="36">
                  <c:v>34246</c:v>
                </c:pt>
                <c:pt idx="37">
                  <c:v>34253</c:v>
                </c:pt>
                <c:pt idx="38">
                  <c:v>34260</c:v>
                </c:pt>
                <c:pt idx="39">
                  <c:v>34267</c:v>
                </c:pt>
                <c:pt idx="40">
                  <c:v>34274</c:v>
                </c:pt>
                <c:pt idx="41">
                  <c:v>34281</c:v>
                </c:pt>
                <c:pt idx="42">
                  <c:v>34288</c:v>
                </c:pt>
                <c:pt idx="43">
                  <c:v>34295</c:v>
                </c:pt>
                <c:pt idx="44">
                  <c:v>34302</c:v>
                </c:pt>
                <c:pt idx="45">
                  <c:v>34309</c:v>
                </c:pt>
                <c:pt idx="46">
                  <c:v>34316</c:v>
                </c:pt>
                <c:pt idx="47">
                  <c:v>34323</c:v>
                </c:pt>
                <c:pt idx="48">
                  <c:v>34330</c:v>
                </c:pt>
                <c:pt idx="49">
                  <c:v>34337</c:v>
                </c:pt>
                <c:pt idx="50">
                  <c:v>34344</c:v>
                </c:pt>
                <c:pt idx="51">
                  <c:v>34351</c:v>
                </c:pt>
                <c:pt idx="52">
                  <c:v>34358</c:v>
                </c:pt>
                <c:pt idx="53">
                  <c:v>34365</c:v>
                </c:pt>
                <c:pt idx="54">
                  <c:v>34372</c:v>
                </c:pt>
                <c:pt idx="55">
                  <c:v>34379</c:v>
                </c:pt>
                <c:pt idx="56">
                  <c:v>34386</c:v>
                </c:pt>
                <c:pt idx="57">
                  <c:v>34393</c:v>
                </c:pt>
                <c:pt idx="58">
                  <c:v>34400</c:v>
                </c:pt>
                <c:pt idx="59">
                  <c:v>34407</c:v>
                </c:pt>
                <c:pt idx="60">
                  <c:v>34414</c:v>
                </c:pt>
                <c:pt idx="61">
                  <c:v>34421</c:v>
                </c:pt>
                <c:pt idx="62">
                  <c:v>34428</c:v>
                </c:pt>
                <c:pt idx="63">
                  <c:v>34435</c:v>
                </c:pt>
                <c:pt idx="64">
                  <c:v>34442</c:v>
                </c:pt>
                <c:pt idx="65">
                  <c:v>34449</c:v>
                </c:pt>
                <c:pt idx="66">
                  <c:v>34456</c:v>
                </c:pt>
                <c:pt idx="67">
                  <c:v>34463</c:v>
                </c:pt>
                <c:pt idx="68">
                  <c:v>34470</c:v>
                </c:pt>
                <c:pt idx="69">
                  <c:v>34477</c:v>
                </c:pt>
                <c:pt idx="70">
                  <c:v>34484</c:v>
                </c:pt>
                <c:pt idx="71">
                  <c:v>34491</c:v>
                </c:pt>
                <c:pt idx="72">
                  <c:v>34498</c:v>
                </c:pt>
                <c:pt idx="73">
                  <c:v>34505</c:v>
                </c:pt>
                <c:pt idx="74">
                  <c:v>34512</c:v>
                </c:pt>
                <c:pt idx="75">
                  <c:v>34519</c:v>
                </c:pt>
                <c:pt idx="76">
                  <c:v>34526</c:v>
                </c:pt>
                <c:pt idx="77">
                  <c:v>34533</c:v>
                </c:pt>
                <c:pt idx="78">
                  <c:v>34540</c:v>
                </c:pt>
                <c:pt idx="79">
                  <c:v>34547</c:v>
                </c:pt>
                <c:pt idx="80">
                  <c:v>34554</c:v>
                </c:pt>
                <c:pt idx="81">
                  <c:v>34561</c:v>
                </c:pt>
                <c:pt idx="82">
                  <c:v>34568</c:v>
                </c:pt>
                <c:pt idx="83">
                  <c:v>34575</c:v>
                </c:pt>
                <c:pt idx="84">
                  <c:v>34582</c:v>
                </c:pt>
                <c:pt idx="85">
                  <c:v>34589</c:v>
                </c:pt>
                <c:pt idx="86">
                  <c:v>34596</c:v>
                </c:pt>
                <c:pt idx="87">
                  <c:v>34603</c:v>
                </c:pt>
                <c:pt idx="88">
                  <c:v>34610</c:v>
                </c:pt>
                <c:pt idx="89">
                  <c:v>34617</c:v>
                </c:pt>
                <c:pt idx="90">
                  <c:v>34624</c:v>
                </c:pt>
                <c:pt idx="91">
                  <c:v>34631</c:v>
                </c:pt>
                <c:pt idx="92">
                  <c:v>34638</c:v>
                </c:pt>
                <c:pt idx="93">
                  <c:v>34645</c:v>
                </c:pt>
                <c:pt idx="94">
                  <c:v>34652</c:v>
                </c:pt>
                <c:pt idx="95">
                  <c:v>34659</c:v>
                </c:pt>
                <c:pt idx="96">
                  <c:v>34666</c:v>
                </c:pt>
                <c:pt idx="97">
                  <c:v>34673</c:v>
                </c:pt>
                <c:pt idx="98">
                  <c:v>34680</c:v>
                </c:pt>
                <c:pt idx="99">
                  <c:v>34687</c:v>
                </c:pt>
                <c:pt idx="100">
                  <c:v>34694</c:v>
                </c:pt>
                <c:pt idx="101">
                  <c:v>34701</c:v>
                </c:pt>
                <c:pt idx="102">
                  <c:v>34708</c:v>
                </c:pt>
                <c:pt idx="103">
                  <c:v>34715</c:v>
                </c:pt>
                <c:pt idx="104">
                  <c:v>34722</c:v>
                </c:pt>
                <c:pt idx="105">
                  <c:v>34729</c:v>
                </c:pt>
                <c:pt idx="106">
                  <c:v>34736</c:v>
                </c:pt>
                <c:pt idx="107">
                  <c:v>34743</c:v>
                </c:pt>
                <c:pt idx="108">
                  <c:v>34750</c:v>
                </c:pt>
                <c:pt idx="109">
                  <c:v>34757</c:v>
                </c:pt>
                <c:pt idx="110">
                  <c:v>34764</c:v>
                </c:pt>
                <c:pt idx="111">
                  <c:v>34771</c:v>
                </c:pt>
                <c:pt idx="112">
                  <c:v>34778</c:v>
                </c:pt>
                <c:pt idx="113">
                  <c:v>34785</c:v>
                </c:pt>
                <c:pt idx="114">
                  <c:v>34792</c:v>
                </c:pt>
                <c:pt idx="115">
                  <c:v>34799</c:v>
                </c:pt>
                <c:pt idx="116">
                  <c:v>34806</c:v>
                </c:pt>
                <c:pt idx="117">
                  <c:v>34813</c:v>
                </c:pt>
                <c:pt idx="118">
                  <c:v>34820</c:v>
                </c:pt>
                <c:pt idx="119">
                  <c:v>34827</c:v>
                </c:pt>
                <c:pt idx="120">
                  <c:v>34834</c:v>
                </c:pt>
                <c:pt idx="121">
                  <c:v>34841</c:v>
                </c:pt>
                <c:pt idx="122">
                  <c:v>34848</c:v>
                </c:pt>
                <c:pt idx="123">
                  <c:v>34855</c:v>
                </c:pt>
                <c:pt idx="124">
                  <c:v>34862</c:v>
                </c:pt>
                <c:pt idx="125">
                  <c:v>34869</c:v>
                </c:pt>
                <c:pt idx="126">
                  <c:v>34876</c:v>
                </c:pt>
                <c:pt idx="127">
                  <c:v>34883</c:v>
                </c:pt>
                <c:pt idx="128">
                  <c:v>34890</c:v>
                </c:pt>
                <c:pt idx="129">
                  <c:v>34897</c:v>
                </c:pt>
                <c:pt idx="130">
                  <c:v>34904</c:v>
                </c:pt>
                <c:pt idx="131">
                  <c:v>34911</c:v>
                </c:pt>
                <c:pt idx="132">
                  <c:v>34918</c:v>
                </c:pt>
                <c:pt idx="133">
                  <c:v>34925</c:v>
                </c:pt>
                <c:pt idx="134">
                  <c:v>34932</c:v>
                </c:pt>
                <c:pt idx="135">
                  <c:v>34939</c:v>
                </c:pt>
                <c:pt idx="136">
                  <c:v>34946</c:v>
                </c:pt>
                <c:pt idx="137">
                  <c:v>34953</c:v>
                </c:pt>
                <c:pt idx="138">
                  <c:v>34960</c:v>
                </c:pt>
                <c:pt idx="139">
                  <c:v>34967</c:v>
                </c:pt>
                <c:pt idx="140">
                  <c:v>34974</c:v>
                </c:pt>
                <c:pt idx="141">
                  <c:v>34981</c:v>
                </c:pt>
                <c:pt idx="142">
                  <c:v>34988</c:v>
                </c:pt>
                <c:pt idx="143">
                  <c:v>34995</c:v>
                </c:pt>
                <c:pt idx="144">
                  <c:v>35002</c:v>
                </c:pt>
                <c:pt idx="145">
                  <c:v>35009</c:v>
                </c:pt>
                <c:pt idx="146">
                  <c:v>35016</c:v>
                </c:pt>
                <c:pt idx="147">
                  <c:v>35023</c:v>
                </c:pt>
                <c:pt idx="148">
                  <c:v>35030</c:v>
                </c:pt>
                <c:pt idx="149">
                  <c:v>35037</c:v>
                </c:pt>
                <c:pt idx="150">
                  <c:v>35044</c:v>
                </c:pt>
                <c:pt idx="151">
                  <c:v>35051</c:v>
                </c:pt>
                <c:pt idx="152">
                  <c:v>35058</c:v>
                </c:pt>
                <c:pt idx="153">
                  <c:v>35065</c:v>
                </c:pt>
                <c:pt idx="154">
                  <c:v>35072</c:v>
                </c:pt>
                <c:pt idx="155">
                  <c:v>35079</c:v>
                </c:pt>
                <c:pt idx="156">
                  <c:v>35086</c:v>
                </c:pt>
                <c:pt idx="157">
                  <c:v>35093</c:v>
                </c:pt>
                <c:pt idx="158">
                  <c:v>35100</c:v>
                </c:pt>
                <c:pt idx="159">
                  <c:v>35107</c:v>
                </c:pt>
                <c:pt idx="160">
                  <c:v>35114</c:v>
                </c:pt>
                <c:pt idx="161">
                  <c:v>35121</c:v>
                </c:pt>
                <c:pt idx="162">
                  <c:v>35128</c:v>
                </c:pt>
                <c:pt idx="163">
                  <c:v>35135</c:v>
                </c:pt>
                <c:pt idx="164">
                  <c:v>35142</c:v>
                </c:pt>
                <c:pt idx="165">
                  <c:v>35149</c:v>
                </c:pt>
                <c:pt idx="166">
                  <c:v>35156</c:v>
                </c:pt>
                <c:pt idx="167">
                  <c:v>35163</c:v>
                </c:pt>
                <c:pt idx="168">
                  <c:v>35170</c:v>
                </c:pt>
                <c:pt idx="169">
                  <c:v>35177</c:v>
                </c:pt>
                <c:pt idx="170">
                  <c:v>35184</c:v>
                </c:pt>
                <c:pt idx="171">
                  <c:v>35191</c:v>
                </c:pt>
                <c:pt idx="172">
                  <c:v>35198</c:v>
                </c:pt>
                <c:pt idx="173">
                  <c:v>35205</c:v>
                </c:pt>
                <c:pt idx="174">
                  <c:v>35212</c:v>
                </c:pt>
                <c:pt idx="175">
                  <c:v>35219</c:v>
                </c:pt>
                <c:pt idx="176">
                  <c:v>35226</c:v>
                </c:pt>
                <c:pt idx="177">
                  <c:v>35233</c:v>
                </c:pt>
                <c:pt idx="178">
                  <c:v>35240</c:v>
                </c:pt>
                <c:pt idx="179">
                  <c:v>35247</c:v>
                </c:pt>
                <c:pt idx="180">
                  <c:v>35254</c:v>
                </c:pt>
                <c:pt idx="181">
                  <c:v>35261</c:v>
                </c:pt>
                <c:pt idx="182">
                  <c:v>35268</c:v>
                </c:pt>
                <c:pt idx="183">
                  <c:v>35275</c:v>
                </c:pt>
                <c:pt idx="184">
                  <c:v>35282</c:v>
                </c:pt>
                <c:pt idx="185">
                  <c:v>35289</c:v>
                </c:pt>
                <c:pt idx="186">
                  <c:v>35296</c:v>
                </c:pt>
                <c:pt idx="187">
                  <c:v>35303</c:v>
                </c:pt>
                <c:pt idx="188">
                  <c:v>35310</c:v>
                </c:pt>
                <c:pt idx="189">
                  <c:v>35317</c:v>
                </c:pt>
                <c:pt idx="190">
                  <c:v>35324</c:v>
                </c:pt>
                <c:pt idx="191">
                  <c:v>35331</c:v>
                </c:pt>
                <c:pt idx="192">
                  <c:v>35338</c:v>
                </c:pt>
                <c:pt idx="193">
                  <c:v>35345</c:v>
                </c:pt>
                <c:pt idx="194">
                  <c:v>35352</c:v>
                </c:pt>
                <c:pt idx="195">
                  <c:v>35359</c:v>
                </c:pt>
                <c:pt idx="196">
                  <c:v>35366</c:v>
                </c:pt>
                <c:pt idx="197">
                  <c:v>35373</c:v>
                </c:pt>
                <c:pt idx="198">
                  <c:v>35380</c:v>
                </c:pt>
                <c:pt idx="199">
                  <c:v>35387</c:v>
                </c:pt>
                <c:pt idx="200">
                  <c:v>35394</c:v>
                </c:pt>
                <c:pt idx="201">
                  <c:v>35401</c:v>
                </c:pt>
                <c:pt idx="202">
                  <c:v>35408</c:v>
                </c:pt>
                <c:pt idx="203">
                  <c:v>35415</c:v>
                </c:pt>
                <c:pt idx="204">
                  <c:v>35422</c:v>
                </c:pt>
                <c:pt idx="205">
                  <c:v>35429</c:v>
                </c:pt>
                <c:pt idx="206">
                  <c:v>35436</c:v>
                </c:pt>
                <c:pt idx="207">
                  <c:v>35443</c:v>
                </c:pt>
                <c:pt idx="208">
                  <c:v>35450</c:v>
                </c:pt>
                <c:pt idx="209">
                  <c:v>35457</c:v>
                </c:pt>
                <c:pt idx="210">
                  <c:v>35464</c:v>
                </c:pt>
                <c:pt idx="211">
                  <c:v>35471</c:v>
                </c:pt>
                <c:pt idx="212">
                  <c:v>35478</c:v>
                </c:pt>
                <c:pt idx="213">
                  <c:v>35485</c:v>
                </c:pt>
                <c:pt idx="214">
                  <c:v>35492</c:v>
                </c:pt>
                <c:pt idx="215">
                  <c:v>35499</c:v>
                </c:pt>
                <c:pt idx="216">
                  <c:v>35506</c:v>
                </c:pt>
                <c:pt idx="217">
                  <c:v>35513</c:v>
                </c:pt>
                <c:pt idx="218">
                  <c:v>35520</c:v>
                </c:pt>
                <c:pt idx="219">
                  <c:v>35527</c:v>
                </c:pt>
                <c:pt idx="220">
                  <c:v>35534</c:v>
                </c:pt>
                <c:pt idx="221">
                  <c:v>35541</c:v>
                </c:pt>
                <c:pt idx="222">
                  <c:v>35548</c:v>
                </c:pt>
                <c:pt idx="223">
                  <c:v>35555</c:v>
                </c:pt>
                <c:pt idx="224">
                  <c:v>35562</c:v>
                </c:pt>
                <c:pt idx="225">
                  <c:v>35569</c:v>
                </c:pt>
                <c:pt idx="226">
                  <c:v>35576</c:v>
                </c:pt>
                <c:pt idx="227">
                  <c:v>35583</c:v>
                </c:pt>
                <c:pt idx="228">
                  <c:v>35590</c:v>
                </c:pt>
                <c:pt idx="229">
                  <c:v>35597</c:v>
                </c:pt>
                <c:pt idx="230">
                  <c:v>35604</c:v>
                </c:pt>
                <c:pt idx="231">
                  <c:v>35611</c:v>
                </c:pt>
                <c:pt idx="232">
                  <c:v>35618</c:v>
                </c:pt>
                <c:pt idx="233">
                  <c:v>35625</c:v>
                </c:pt>
                <c:pt idx="234">
                  <c:v>35632</c:v>
                </c:pt>
                <c:pt idx="235">
                  <c:v>35639</c:v>
                </c:pt>
                <c:pt idx="236">
                  <c:v>35646</c:v>
                </c:pt>
                <c:pt idx="237">
                  <c:v>35653</c:v>
                </c:pt>
                <c:pt idx="238">
                  <c:v>35660</c:v>
                </c:pt>
                <c:pt idx="239">
                  <c:v>35667</c:v>
                </c:pt>
                <c:pt idx="240">
                  <c:v>35674</c:v>
                </c:pt>
                <c:pt idx="241">
                  <c:v>35681</c:v>
                </c:pt>
                <c:pt idx="242">
                  <c:v>35688</c:v>
                </c:pt>
                <c:pt idx="243">
                  <c:v>35695</c:v>
                </c:pt>
                <c:pt idx="244">
                  <c:v>35702</c:v>
                </c:pt>
                <c:pt idx="245">
                  <c:v>35709</c:v>
                </c:pt>
                <c:pt idx="246">
                  <c:v>35716</c:v>
                </c:pt>
                <c:pt idx="247">
                  <c:v>35723</c:v>
                </c:pt>
                <c:pt idx="248">
                  <c:v>35730</c:v>
                </c:pt>
                <c:pt idx="249">
                  <c:v>35737</c:v>
                </c:pt>
                <c:pt idx="250">
                  <c:v>35744</c:v>
                </c:pt>
                <c:pt idx="251">
                  <c:v>35751</c:v>
                </c:pt>
                <c:pt idx="252">
                  <c:v>35758</c:v>
                </c:pt>
                <c:pt idx="253">
                  <c:v>35765</c:v>
                </c:pt>
                <c:pt idx="254">
                  <c:v>35772</c:v>
                </c:pt>
                <c:pt idx="255">
                  <c:v>35779</c:v>
                </c:pt>
                <c:pt idx="256">
                  <c:v>35786</c:v>
                </c:pt>
                <c:pt idx="257">
                  <c:v>35793</c:v>
                </c:pt>
                <c:pt idx="258">
                  <c:v>35800</c:v>
                </c:pt>
                <c:pt idx="259">
                  <c:v>35807</c:v>
                </c:pt>
                <c:pt idx="260">
                  <c:v>35814</c:v>
                </c:pt>
                <c:pt idx="261">
                  <c:v>35821</c:v>
                </c:pt>
                <c:pt idx="262">
                  <c:v>35828</c:v>
                </c:pt>
                <c:pt idx="263">
                  <c:v>35835</c:v>
                </c:pt>
                <c:pt idx="264">
                  <c:v>35842</c:v>
                </c:pt>
                <c:pt idx="265">
                  <c:v>35849</c:v>
                </c:pt>
                <c:pt idx="266">
                  <c:v>35856</c:v>
                </c:pt>
                <c:pt idx="267">
                  <c:v>35863</c:v>
                </c:pt>
                <c:pt idx="268">
                  <c:v>35870</c:v>
                </c:pt>
                <c:pt idx="269">
                  <c:v>35877</c:v>
                </c:pt>
                <c:pt idx="270">
                  <c:v>35884</c:v>
                </c:pt>
                <c:pt idx="271">
                  <c:v>35891</c:v>
                </c:pt>
                <c:pt idx="272">
                  <c:v>35898</c:v>
                </c:pt>
                <c:pt idx="273">
                  <c:v>35905</c:v>
                </c:pt>
                <c:pt idx="274">
                  <c:v>35912</c:v>
                </c:pt>
                <c:pt idx="275">
                  <c:v>35919</c:v>
                </c:pt>
                <c:pt idx="276">
                  <c:v>35926</c:v>
                </c:pt>
                <c:pt idx="277">
                  <c:v>35933</c:v>
                </c:pt>
                <c:pt idx="278">
                  <c:v>35940</c:v>
                </c:pt>
                <c:pt idx="279">
                  <c:v>35947</c:v>
                </c:pt>
                <c:pt idx="280">
                  <c:v>35954</c:v>
                </c:pt>
                <c:pt idx="281">
                  <c:v>35961</c:v>
                </c:pt>
                <c:pt idx="282">
                  <c:v>35968</c:v>
                </c:pt>
                <c:pt idx="283">
                  <c:v>35975</c:v>
                </c:pt>
                <c:pt idx="284">
                  <c:v>35982</c:v>
                </c:pt>
                <c:pt idx="285">
                  <c:v>35989</c:v>
                </c:pt>
                <c:pt idx="286">
                  <c:v>35996</c:v>
                </c:pt>
                <c:pt idx="287">
                  <c:v>36003</c:v>
                </c:pt>
                <c:pt idx="288">
                  <c:v>36010</c:v>
                </c:pt>
                <c:pt idx="289">
                  <c:v>36017</c:v>
                </c:pt>
                <c:pt idx="290">
                  <c:v>36024</c:v>
                </c:pt>
                <c:pt idx="291">
                  <c:v>36031</c:v>
                </c:pt>
                <c:pt idx="292">
                  <c:v>36038</c:v>
                </c:pt>
                <c:pt idx="293">
                  <c:v>36045</c:v>
                </c:pt>
                <c:pt idx="294">
                  <c:v>36052</c:v>
                </c:pt>
                <c:pt idx="295">
                  <c:v>36059</c:v>
                </c:pt>
                <c:pt idx="296">
                  <c:v>36066</c:v>
                </c:pt>
                <c:pt idx="297">
                  <c:v>36073</c:v>
                </c:pt>
                <c:pt idx="298">
                  <c:v>36080</c:v>
                </c:pt>
                <c:pt idx="299">
                  <c:v>36087</c:v>
                </c:pt>
                <c:pt idx="300">
                  <c:v>36094</c:v>
                </c:pt>
                <c:pt idx="301">
                  <c:v>36101</c:v>
                </c:pt>
                <c:pt idx="302">
                  <c:v>36108</c:v>
                </c:pt>
                <c:pt idx="303">
                  <c:v>36115</c:v>
                </c:pt>
                <c:pt idx="304">
                  <c:v>36122</c:v>
                </c:pt>
                <c:pt idx="305">
                  <c:v>36129</c:v>
                </c:pt>
                <c:pt idx="306">
                  <c:v>36136</c:v>
                </c:pt>
                <c:pt idx="307">
                  <c:v>36143</c:v>
                </c:pt>
                <c:pt idx="308">
                  <c:v>36150</c:v>
                </c:pt>
                <c:pt idx="309">
                  <c:v>36157</c:v>
                </c:pt>
                <c:pt idx="310">
                  <c:v>36164</c:v>
                </c:pt>
                <c:pt idx="311">
                  <c:v>36171</c:v>
                </c:pt>
                <c:pt idx="312">
                  <c:v>36178</c:v>
                </c:pt>
                <c:pt idx="313">
                  <c:v>36185</c:v>
                </c:pt>
                <c:pt idx="314">
                  <c:v>36192</c:v>
                </c:pt>
                <c:pt idx="315">
                  <c:v>36199</c:v>
                </c:pt>
                <c:pt idx="316">
                  <c:v>36206</c:v>
                </c:pt>
                <c:pt idx="317">
                  <c:v>36213</c:v>
                </c:pt>
                <c:pt idx="318">
                  <c:v>36220</c:v>
                </c:pt>
                <c:pt idx="319">
                  <c:v>36227</c:v>
                </c:pt>
                <c:pt idx="320">
                  <c:v>36234</c:v>
                </c:pt>
                <c:pt idx="321">
                  <c:v>36241</c:v>
                </c:pt>
                <c:pt idx="322">
                  <c:v>36248</c:v>
                </c:pt>
                <c:pt idx="323">
                  <c:v>36255</c:v>
                </c:pt>
                <c:pt idx="324">
                  <c:v>36262</c:v>
                </c:pt>
                <c:pt idx="325">
                  <c:v>36269</c:v>
                </c:pt>
                <c:pt idx="326">
                  <c:v>36276</c:v>
                </c:pt>
                <c:pt idx="327">
                  <c:v>36283</c:v>
                </c:pt>
                <c:pt idx="328">
                  <c:v>36290</c:v>
                </c:pt>
                <c:pt idx="329">
                  <c:v>36297</c:v>
                </c:pt>
                <c:pt idx="330">
                  <c:v>36304</c:v>
                </c:pt>
                <c:pt idx="331">
                  <c:v>36311</c:v>
                </c:pt>
                <c:pt idx="332">
                  <c:v>36318</c:v>
                </c:pt>
                <c:pt idx="333">
                  <c:v>36325</c:v>
                </c:pt>
                <c:pt idx="334">
                  <c:v>36332</c:v>
                </c:pt>
                <c:pt idx="335">
                  <c:v>36339</c:v>
                </c:pt>
                <c:pt idx="336">
                  <c:v>36346</c:v>
                </c:pt>
                <c:pt idx="337">
                  <c:v>36353</c:v>
                </c:pt>
                <c:pt idx="338">
                  <c:v>36360</c:v>
                </c:pt>
                <c:pt idx="339">
                  <c:v>36367</c:v>
                </c:pt>
                <c:pt idx="340">
                  <c:v>36374</c:v>
                </c:pt>
                <c:pt idx="341">
                  <c:v>36381</c:v>
                </c:pt>
                <c:pt idx="342">
                  <c:v>36388</c:v>
                </c:pt>
                <c:pt idx="343">
                  <c:v>36395</c:v>
                </c:pt>
                <c:pt idx="344">
                  <c:v>36402</c:v>
                </c:pt>
                <c:pt idx="345">
                  <c:v>36409</c:v>
                </c:pt>
                <c:pt idx="346">
                  <c:v>36416</c:v>
                </c:pt>
                <c:pt idx="347">
                  <c:v>36423</c:v>
                </c:pt>
                <c:pt idx="348">
                  <c:v>36430</c:v>
                </c:pt>
                <c:pt idx="349">
                  <c:v>36437</c:v>
                </c:pt>
                <c:pt idx="350">
                  <c:v>36444</c:v>
                </c:pt>
                <c:pt idx="351">
                  <c:v>36451</c:v>
                </c:pt>
                <c:pt idx="352">
                  <c:v>36458</c:v>
                </c:pt>
                <c:pt idx="353">
                  <c:v>36465</c:v>
                </c:pt>
                <c:pt idx="354">
                  <c:v>36472</c:v>
                </c:pt>
                <c:pt idx="355">
                  <c:v>36479</c:v>
                </c:pt>
                <c:pt idx="356">
                  <c:v>36486</c:v>
                </c:pt>
                <c:pt idx="357">
                  <c:v>36493</c:v>
                </c:pt>
                <c:pt idx="358">
                  <c:v>36500</c:v>
                </c:pt>
                <c:pt idx="359">
                  <c:v>36507</c:v>
                </c:pt>
                <c:pt idx="360">
                  <c:v>36514</c:v>
                </c:pt>
                <c:pt idx="361">
                  <c:v>36521</c:v>
                </c:pt>
                <c:pt idx="362">
                  <c:v>36528</c:v>
                </c:pt>
                <c:pt idx="363">
                  <c:v>36535</c:v>
                </c:pt>
                <c:pt idx="364">
                  <c:v>36542</c:v>
                </c:pt>
                <c:pt idx="365">
                  <c:v>36549</c:v>
                </c:pt>
                <c:pt idx="366">
                  <c:v>36556</c:v>
                </c:pt>
                <c:pt idx="367">
                  <c:v>36563</c:v>
                </c:pt>
                <c:pt idx="368">
                  <c:v>36570</c:v>
                </c:pt>
                <c:pt idx="369">
                  <c:v>36577</c:v>
                </c:pt>
                <c:pt idx="370">
                  <c:v>36584</c:v>
                </c:pt>
                <c:pt idx="371">
                  <c:v>36591</c:v>
                </c:pt>
                <c:pt idx="372">
                  <c:v>36598</c:v>
                </c:pt>
                <c:pt idx="373">
                  <c:v>36605</c:v>
                </c:pt>
                <c:pt idx="374">
                  <c:v>36612</c:v>
                </c:pt>
                <c:pt idx="375">
                  <c:v>36619</c:v>
                </c:pt>
                <c:pt idx="376">
                  <c:v>36626</c:v>
                </c:pt>
                <c:pt idx="377">
                  <c:v>36633</c:v>
                </c:pt>
                <c:pt idx="378">
                  <c:v>36640</c:v>
                </c:pt>
                <c:pt idx="379">
                  <c:v>36647</c:v>
                </c:pt>
                <c:pt idx="380">
                  <c:v>36654</c:v>
                </c:pt>
                <c:pt idx="381">
                  <c:v>36661</c:v>
                </c:pt>
                <c:pt idx="382">
                  <c:v>36668</c:v>
                </c:pt>
                <c:pt idx="383">
                  <c:v>36675</c:v>
                </c:pt>
                <c:pt idx="384">
                  <c:v>36682</c:v>
                </c:pt>
                <c:pt idx="385">
                  <c:v>36689</c:v>
                </c:pt>
                <c:pt idx="386">
                  <c:v>36696</c:v>
                </c:pt>
                <c:pt idx="387">
                  <c:v>36703</c:v>
                </c:pt>
                <c:pt idx="388">
                  <c:v>36710</c:v>
                </c:pt>
                <c:pt idx="389">
                  <c:v>36717</c:v>
                </c:pt>
                <c:pt idx="390">
                  <c:v>36724</c:v>
                </c:pt>
                <c:pt idx="391">
                  <c:v>36731</c:v>
                </c:pt>
                <c:pt idx="392">
                  <c:v>36738</c:v>
                </c:pt>
                <c:pt idx="393">
                  <c:v>36745</c:v>
                </c:pt>
                <c:pt idx="394">
                  <c:v>36752</c:v>
                </c:pt>
                <c:pt idx="395">
                  <c:v>36759</c:v>
                </c:pt>
                <c:pt idx="396">
                  <c:v>36766</c:v>
                </c:pt>
                <c:pt idx="397">
                  <c:v>36773</c:v>
                </c:pt>
                <c:pt idx="398">
                  <c:v>36780</c:v>
                </c:pt>
                <c:pt idx="399">
                  <c:v>36787</c:v>
                </c:pt>
                <c:pt idx="400">
                  <c:v>36794</c:v>
                </c:pt>
                <c:pt idx="401">
                  <c:v>36801</c:v>
                </c:pt>
                <c:pt idx="402">
                  <c:v>36808</c:v>
                </c:pt>
                <c:pt idx="403">
                  <c:v>36815</c:v>
                </c:pt>
                <c:pt idx="404">
                  <c:v>36822</c:v>
                </c:pt>
                <c:pt idx="405">
                  <c:v>36829</c:v>
                </c:pt>
                <c:pt idx="406">
                  <c:v>36836</c:v>
                </c:pt>
                <c:pt idx="407">
                  <c:v>36843</c:v>
                </c:pt>
                <c:pt idx="408">
                  <c:v>36850</c:v>
                </c:pt>
                <c:pt idx="409">
                  <c:v>36857</c:v>
                </c:pt>
                <c:pt idx="410">
                  <c:v>36864</c:v>
                </c:pt>
                <c:pt idx="411">
                  <c:v>36871</c:v>
                </c:pt>
                <c:pt idx="412">
                  <c:v>36878</c:v>
                </c:pt>
                <c:pt idx="413">
                  <c:v>36885</c:v>
                </c:pt>
                <c:pt idx="414">
                  <c:v>36892</c:v>
                </c:pt>
                <c:pt idx="415">
                  <c:v>36899</c:v>
                </c:pt>
                <c:pt idx="416">
                  <c:v>36906</c:v>
                </c:pt>
                <c:pt idx="417">
                  <c:v>36913</c:v>
                </c:pt>
                <c:pt idx="418">
                  <c:v>36920</c:v>
                </c:pt>
                <c:pt idx="419">
                  <c:v>36927</c:v>
                </c:pt>
                <c:pt idx="420">
                  <c:v>36934</c:v>
                </c:pt>
                <c:pt idx="421">
                  <c:v>36941</c:v>
                </c:pt>
                <c:pt idx="422">
                  <c:v>36948</c:v>
                </c:pt>
                <c:pt idx="423">
                  <c:v>36955</c:v>
                </c:pt>
                <c:pt idx="424">
                  <c:v>36962</c:v>
                </c:pt>
                <c:pt idx="425">
                  <c:v>36969</c:v>
                </c:pt>
                <c:pt idx="426">
                  <c:v>36976</c:v>
                </c:pt>
                <c:pt idx="427">
                  <c:v>36983</c:v>
                </c:pt>
                <c:pt idx="428">
                  <c:v>36990</c:v>
                </c:pt>
                <c:pt idx="429">
                  <c:v>36997</c:v>
                </c:pt>
                <c:pt idx="430">
                  <c:v>37004</c:v>
                </c:pt>
                <c:pt idx="431">
                  <c:v>37011</c:v>
                </c:pt>
                <c:pt idx="432">
                  <c:v>37018</c:v>
                </c:pt>
                <c:pt idx="433">
                  <c:v>37025</c:v>
                </c:pt>
                <c:pt idx="434">
                  <c:v>37032</c:v>
                </c:pt>
                <c:pt idx="435">
                  <c:v>37039</c:v>
                </c:pt>
                <c:pt idx="436">
                  <c:v>37046</c:v>
                </c:pt>
                <c:pt idx="437">
                  <c:v>37053</c:v>
                </c:pt>
                <c:pt idx="438">
                  <c:v>37060</c:v>
                </c:pt>
                <c:pt idx="439">
                  <c:v>37067</c:v>
                </c:pt>
                <c:pt idx="440">
                  <c:v>37074</c:v>
                </c:pt>
                <c:pt idx="441">
                  <c:v>37081</c:v>
                </c:pt>
                <c:pt idx="442">
                  <c:v>37088</c:v>
                </c:pt>
                <c:pt idx="443">
                  <c:v>37095</c:v>
                </c:pt>
                <c:pt idx="444">
                  <c:v>37102</c:v>
                </c:pt>
                <c:pt idx="445">
                  <c:v>37109</c:v>
                </c:pt>
                <c:pt idx="446">
                  <c:v>37116</c:v>
                </c:pt>
                <c:pt idx="447">
                  <c:v>37123</c:v>
                </c:pt>
                <c:pt idx="448">
                  <c:v>37130</c:v>
                </c:pt>
                <c:pt idx="449">
                  <c:v>37137</c:v>
                </c:pt>
                <c:pt idx="450">
                  <c:v>37144</c:v>
                </c:pt>
                <c:pt idx="451">
                  <c:v>37151</c:v>
                </c:pt>
                <c:pt idx="452">
                  <c:v>37158</c:v>
                </c:pt>
                <c:pt idx="453">
                  <c:v>37165</c:v>
                </c:pt>
                <c:pt idx="454">
                  <c:v>37172</c:v>
                </c:pt>
                <c:pt idx="455">
                  <c:v>37179</c:v>
                </c:pt>
                <c:pt idx="456">
                  <c:v>37186</c:v>
                </c:pt>
                <c:pt idx="457">
                  <c:v>37193</c:v>
                </c:pt>
                <c:pt idx="458">
                  <c:v>37200</c:v>
                </c:pt>
                <c:pt idx="459">
                  <c:v>37207</c:v>
                </c:pt>
                <c:pt idx="460">
                  <c:v>37214</c:v>
                </c:pt>
                <c:pt idx="461">
                  <c:v>37221</c:v>
                </c:pt>
                <c:pt idx="462">
                  <c:v>37228</c:v>
                </c:pt>
                <c:pt idx="463">
                  <c:v>37235</c:v>
                </c:pt>
                <c:pt idx="464">
                  <c:v>37242</c:v>
                </c:pt>
                <c:pt idx="465">
                  <c:v>37249</c:v>
                </c:pt>
                <c:pt idx="466">
                  <c:v>37256</c:v>
                </c:pt>
                <c:pt idx="467">
                  <c:v>37263</c:v>
                </c:pt>
                <c:pt idx="468">
                  <c:v>37270</c:v>
                </c:pt>
                <c:pt idx="469">
                  <c:v>37277</c:v>
                </c:pt>
                <c:pt idx="470">
                  <c:v>37284</c:v>
                </c:pt>
                <c:pt idx="471">
                  <c:v>37291</c:v>
                </c:pt>
                <c:pt idx="472">
                  <c:v>37298</c:v>
                </c:pt>
                <c:pt idx="473">
                  <c:v>37305</c:v>
                </c:pt>
                <c:pt idx="474">
                  <c:v>37312</c:v>
                </c:pt>
                <c:pt idx="475">
                  <c:v>37319</c:v>
                </c:pt>
                <c:pt idx="476">
                  <c:v>37326</c:v>
                </c:pt>
                <c:pt idx="477">
                  <c:v>37333</c:v>
                </c:pt>
                <c:pt idx="478">
                  <c:v>37340</c:v>
                </c:pt>
                <c:pt idx="479">
                  <c:v>37347</c:v>
                </c:pt>
                <c:pt idx="480">
                  <c:v>37354</c:v>
                </c:pt>
                <c:pt idx="481">
                  <c:v>37361</c:v>
                </c:pt>
                <c:pt idx="482">
                  <c:v>37368</c:v>
                </c:pt>
                <c:pt idx="483">
                  <c:v>37375</c:v>
                </c:pt>
                <c:pt idx="484">
                  <c:v>37382</c:v>
                </c:pt>
                <c:pt idx="485">
                  <c:v>37389</c:v>
                </c:pt>
                <c:pt idx="486">
                  <c:v>37396</c:v>
                </c:pt>
                <c:pt idx="487">
                  <c:v>37403</c:v>
                </c:pt>
                <c:pt idx="488">
                  <c:v>37410</c:v>
                </c:pt>
                <c:pt idx="489">
                  <c:v>37417</c:v>
                </c:pt>
                <c:pt idx="490">
                  <c:v>37424</c:v>
                </c:pt>
                <c:pt idx="491">
                  <c:v>37431</c:v>
                </c:pt>
                <c:pt idx="492">
                  <c:v>37438</c:v>
                </c:pt>
                <c:pt idx="493">
                  <c:v>37445</c:v>
                </c:pt>
                <c:pt idx="494">
                  <c:v>37452</c:v>
                </c:pt>
                <c:pt idx="495">
                  <c:v>37459</c:v>
                </c:pt>
                <c:pt idx="496">
                  <c:v>37466</c:v>
                </c:pt>
                <c:pt idx="497">
                  <c:v>37473</c:v>
                </c:pt>
                <c:pt idx="498">
                  <c:v>37480</c:v>
                </c:pt>
                <c:pt idx="499">
                  <c:v>37487</c:v>
                </c:pt>
                <c:pt idx="500">
                  <c:v>37494</c:v>
                </c:pt>
                <c:pt idx="501">
                  <c:v>37501</c:v>
                </c:pt>
                <c:pt idx="502">
                  <c:v>37508</c:v>
                </c:pt>
                <c:pt idx="503">
                  <c:v>37515</c:v>
                </c:pt>
                <c:pt idx="504">
                  <c:v>37522</c:v>
                </c:pt>
                <c:pt idx="505">
                  <c:v>37529</c:v>
                </c:pt>
                <c:pt idx="506">
                  <c:v>37536</c:v>
                </c:pt>
                <c:pt idx="507">
                  <c:v>37543</c:v>
                </c:pt>
                <c:pt idx="508">
                  <c:v>37550</c:v>
                </c:pt>
                <c:pt idx="509">
                  <c:v>37557</c:v>
                </c:pt>
                <c:pt idx="510">
                  <c:v>37564</c:v>
                </c:pt>
                <c:pt idx="511">
                  <c:v>37571</c:v>
                </c:pt>
                <c:pt idx="512">
                  <c:v>37578</c:v>
                </c:pt>
                <c:pt idx="513">
                  <c:v>37585</c:v>
                </c:pt>
                <c:pt idx="514">
                  <c:v>37592</c:v>
                </c:pt>
                <c:pt idx="515">
                  <c:v>37599</c:v>
                </c:pt>
                <c:pt idx="516">
                  <c:v>37606</c:v>
                </c:pt>
                <c:pt idx="517">
                  <c:v>37613</c:v>
                </c:pt>
                <c:pt idx="518">
                  <c:v>37620</c:v>
                </c:pt>
                <c:pt idx="519">
                  <c:v>37627</c:v>
                </c:pt>
                <c:pt idx="520">
                  <c:v>37634</c:v>
                </c:pt>
                <c:pt idx="521">
                  <c:v>37641</c:v>
                </c:pt>
                <c:pt idx="522">
                  <c:v>37648</c:v>
                </c:pt>
                <c:pt idx="523">
                  <c:v>37655</c:v>
                </c:pt>
                <c:pt idx="524">
                  <c:v>37662</c:v>
                </c:pt>
                <c:pt idx="525">
                  <c:v>37669</c:v>
                </c:pt>
                <c:pt idx="526">
                  <c:v>37676</c:v>
                </c:pt>
                <c:pt idx="527">
                  <c:v>37683</c:v>
                </c:pt>
                <c:pt idx="528">
                  <c:v>37690</c:v>
                </c:pt>
                <c:pt idx="529">
                  <c:v>37697</c:v>
                </c:pt>
                <c:pt idx="530">
                  <c:v>37704</c:v>
                </c:pt>
                <c:pt idx="531">
                  <c:v>37711</c:v>
                </c:pt>
                <c:pt idx="532">
                  <c:v>37718</c:v>
                </c:pt>
                <c:pt idx="533">
                  <c:v>37725</c:v>
                </c:pt>
                <c:pt idx="534">
                  <c:v>37732</c:v>
                </c:pt>
                <c:pt idx="535">
                  <c:v>37739</c:v>
                </c:pt>
                <c:pt idx="536">
                  <c:v>37746</c:v>
                </c:pt>
                <c:pt idx="537">
                  <c:v>37753</c:v>
                </c:pt>
                <c:pt idx="538">
                  <c:v>37760</c:v>
                </c:pt>
                <c:pt idx="539">
                  <c:v>37767</c:v>
                </c:pt>
                <c:pt idx="540">
                  <c:v>37774</c:v>
                </c:pt>
                <c:pt idx="541">
                  <c:v>37781</c:v>
                </c:pt>
                <c:pt idx="542">
                  <c:v>37788</c:v>
                </c:pt>
                <c:pt idx="543">
                  <c:v>37795</c:v>
                </c:pt>
                <c:pt idx="544">
                  <c:v>37802</c:v>
                </c:pt>
                <c:pt idx="545">
                  <c:v>37809</c:v>
                </c:pt>
                <c:pt idx="546">
                  <c:v>37816</c:v>
                </c:pt>
                <c:pt idx="547">
                  <c:v>37823</c:v>
                </c:pt>
                <c:pt idx="548">
                  <c:v>37830</c:v>
                </c:pt>
                <c:pt idx="549">
                  <c:v>37837</c:v>
                </c:pt>
                <c:pt idx="550">
                  <c:v>37844</c:v>
                </c:pt>
                <c:pt idx="551">
                  <c:v>37851</c:v>
                </c:pt>
                <c:pt idx="552">
                  <c:v>37858</c:v>
                </c:pt>
                <c:pt idx="553">
                  <c:v>37865</c:v>
                </c:pt>
                <c:pt idx="554">
                  <c:v>37872</c:v>
                </c:pt>
                <c:pt idx="555">
                  <c:v>37879</c:v>
                </c:pt>
                <c:pt idx="556">
                  <c:v>37886</c:v>
                </c:pt>
                <c:pt idx="557">
                  <c:v>37893</c:v>
                </c:pt>
                <c:pt idx="558">
                  <c:v>37900</c:v>
                </c:pt>
                <c:pt idx="559">
                  <c:v>37907</c:v>
                </c:pt>
                <c:pt idx="560">
                  <c:v>37914</c:v>
                </c:pt>
                <c:pt idx="561">
                  <c:v>37921</c:v>
                </c:pt>
                <c:pt idx="562">
                  <c:v>37928</c:v>
                </c:pt>
                <c:pt idx="563">
                  <c:v>37935</c:v>
                </c:pt>
                <c:pt idx="564">
                  <c:v>37942</c:v>
                </c:pt>
                <c:pt idx="565">
                  <c:v>37949</c:v>
                </c:pt>
                <c:pt idx="566">
                  <c:v>37956</c:v>
                </c:pt>
                <c:pt idx="567">
                  <c:v>37963</c:v>
                </c:pt>
                <c:pt idx="568">
                  <c:v>37970</c:v>
                </c:pt>
                <c:pt idx="569">
                  <c:v>37977</c:v>
                </c:pt>
                <c:pt idx="570">
                  <c:v>37984</c:v>
                </c:pt>
                <c:pt idx="571">
                  <c:v>37991</c:v>
                </c:pt>
                <c:pt idx="572">
                  <c:v>37998</c:v>
                </c:pt>
                <c:pt idx="573">
                  <c:v>38005</c:v>
                </c:pt>
                <c:pt idx="574">
                  <c:v>38012</c:v>
                </c:pt>
                <c:pt idx="575">
                  <c:v>38019</c:v>
                </c:pt>
                <c:pt idx="576">
                  <c:v>38026</c:v>
                </c:pt>
                <c:pt idx="577">
                  <c:v>38033</c:v>
                </c:pt>
                <c:pt idx="578">
                  <c:v>38040</c:v>
                </c:pt>
                <c:pt idx="579">
                  <c:v>38047</c:v>
                </c:pt>
                <c:pt idx="580">
                  <c:v>38054</c:v>
                </c:pt>
                <c:pt idx="581">
                  <c:v>38061</c:v>
                </c:pt>
                <c:pt idx="582">
                  <c:v>38068</c:v>
                </c:pt>
                <c:pt idx="583">
                  <c:v>38075</c:v>
                </c:pt>
                <c:pt idx="584">
                  <c:v>38082</c:v>
                </c:pt>
                <c:pt idx="585">
                  <c:v>38089</c:v>
                </c:pt>
                <c:pt idx="586">
                  <c:v>38096</c:v>
                </c:pt>
                <c:pt idx="587">
                  <c:v>38103</c:v>
                </c:pt>
                <c:pt idx="588">
                  <c:v>38110</c:v>
                </c:pt>
                <c:pt idx="589">
                  <c:v>38117</c:v>
                </c:pt>
                <c:pt idx="590">
                  <c:v>38124</c:v>
                </c:pt>
                <c:pt idx="591">
                  <c:v>38131</c:v>
                </c:pt>
                <c:pt idx="592">
                  <c:v>38138</c:v>
                </c:pt>
                <c:pt idx="593">
                  <c:v>38145</c:v>
                </c:pt>
                <c:pt idx="594">
                  <c:v>38152</c:v>
                </c:pt>
                <c:pt idx="595">
                  <c:v>38159</c:v>
                </c:pt>
                <c:pt idx="596">
                  <c:v>38166</c:v>
                </c:pt>
                <c:pt idx="597">
                  <c:v>38173</c:v>
                </c:pt>
                <c:pt idx="598">
                  <c:v>38180</c:v>
                </c:pt>
                <c:pt idx="599">
                  <c:v>38187</c:v>
                </c:pt>
                <c:pt idx="600">
                  <c:v>38194</c:v>
                </c:pt>
                <c:pt idx="601">
                  <c:v>38201</c:v>
                </c:pt>
                <c:pt idx="602">
                  <c:v>38208</c:v>
                </c:pt>
                <c:pt idx="603">
                  <c:v>38215</c:v>
                </c:pt>
                <c:pt idx="604">
                  <c:v>38222</c:v>
                </c:pt>
                <c:pt idx="605">
                  <c:v>38229</c:v>
                </c:pt>
                <c:pt idx="606">
                  <c:v>38236</c:v>
                </c:pt>
                <c:pt idx="607">
                  <c:v>38243</c:v>
                </c:pt>
                <c:pt idx="608">
                  <c:v>38250</c:v>
                </c:pt>
                <c:pt idx="609">
                  <c:v>38257</c:v>
                </c:pt>
                <c:pt idx="610">
                  <c:v>38264</c:v>
                </c:pt>
                <c:pt idx="611">
                  <c:v>38271</c:v>
                </c:pt>
                <c:pt idx="612">
                  <c:v>38278</c:v>
                </c:pt>
                <c:pt idx="613">
                  <c:v>38285</c:v>
                </c:pt>
                <c:pt idx="614">
                  <c:v>38292</c:v>
                </c:pt>
                <c:pt idx="615">
                  <c:v>38299</c:v>
                </c:pt>
                <c:pt idx="616">
                  <c:v>38306</c:v>
                </c:pt>
                <c:pt idx="617">
                  <c:v>38313</c:v>
                </c:pt>
                <c:pt idx="618">
                  <c:v>38320</c:v>
                </c:pt>
                <c:pt idx="619">
                  <c:v>38327</c:v>
                </c:pt>
                <c:pt idx="620">
                  <c:v>38334</c:v>
                </c:pt>
                <c:pt idx="621">
                  <c:v>38341</c:v>
                </c:pt>
                <c:pt idx="622">
                  <c:v>38348</c:v>
                </c:pt>
                <c:pt idx="623">
                  <c:v>38355</c:v>
                </c:pt>
                <c:pt idx="624">
                  <c:v>38362</c:v>
                </c:pt>
                <c:pt idx="625">
                  <c:v>38369</c:v>
                </c:pt>
                <c:pt idx="626">
                  <c:v>38376</c:v>
                </c:pt>
                <c:pt idx="627">
                  <c:v>38383</c:v>
                </c:pt>
                <c:pt idx="628">
                  <c:v>38390</c:v>
                </c:pt>
                <c:pt idx="629">
                  <c:v>38397</c:v>
                </c:pt>
                <c:pt idx="630">
                  <c:v>38404</c:v>
                </c:pt>
                <c:pt idx="631">
                  <c:v>38411</c:v>
                </c:pt>
                <c:pt idx="632">
                  <c:v>38418</c:v>
                </c:pt>
                <c:pt idx="633">
                  <c:v>38425</c:v>
                </c:pt>
                <c:pt idx="634">
                  <c:v>38432</c:v>
                </c:pt>
                <c:pt idx="635">
                  <c:v>38439</c:v>
                </c:pt>
                <c:pt idx="636">
                  <c:v>38446</c:v>
                </c:pt>
                <c:pt idx="637">
                  <c:v>38453</c:v>
                </c:pt>
                <c:pt idx="638">
                  <c:v>38460</c:v>
                </c:pt>
                <c:pt idx="639">
                  <c:v>38467</c:v>
                </c:pt>
                <c:pt idx="640">
                  <c:v>38474</c:v>
                </c:pt>
                <c:pt idx="641">
                  <c:v>38481</c:v>
                </c:pt>
                <c:pt idx="642">
                  <c:v>38488</c:v>
                </c:pt>
                <c:pt idx="643">
                  <c:v>38495</c:v>
                </c:pt>
                <c:pt idx="644">
                  <c:v>38502</c:v>
                </c:pt>
                <c:pt idx="645">
                  <c:v>38509</c:v>
                </c:pt>
                <c:pt idx="646">
                  <c:v>38516</c:v>
                </c:pt>
                <c:pt idx="647">
                  <c:v>38523</c:v>
                </c:pt>
                <c:pt idx="648">
                  <c:v>38530</c:v>
                </c:pt>
                <c:pt idx="649">
                  <c:v>38537</c:v>
                </c:pt>
                <c:pt idx="650">
                  <c:v>38544</c:v>
                </c:pt>
                <c:pt idx="651">
                  <c:v>38551</c:v>
                </c:pt>
                <c:pt idx="652">
                  <c:v>38558</c:v>
                </c:pt>
                <c:pt idx="653">
                  <c:v>38565</c:v>
                </c:pt>
                <c:pt idx="654">
                  <c:v>38572</c:v>
                </c:pt>
                <c:pt idx="655">
                  <c:v>38579</c:v>
                </c:pt>
                <c:pt idx="656">
                  <c:v>38586</c:v>
                </c:pt>
                <c:pt idx="657">
                  <c:v>38593</c:v>
                </c:pt>
                <c:pt idx="658">
                  <c:v>38600</c:v>
                </c:pt>
                <c:pt idx="659">
                  <c:v>38607</c:v>
                </c:pt>
                <c:pt idx="660">
                  <c:v>38614</c:v>
                </c:pt>
                <c:pt idx="661">
                  <c:v>38621</c:v>
                </c:pt>
                <c:pt idx="662">
                  <c:v>38628</c:v>
                </c:pt>
                <c:pt idx="663">
                  <c:v>38635</c:v>
                </c:pt>
                <c:pt idx="664">
                  <c:v>38642</c:v>
                </c:pt>
                <c:pt idx="665">
                  <c:v>38649</c:v>
                </c:pt>
                <c:pt idx="666">
                  <c:v>38656</c:v>
                </c:pt>
                <c:pt idx="667">
                  <c:v>38663</c:v>
                </c:pt>
                <c:pt idx="668">
                  <c:v>38670</c:v>
                </c:pt>
                <c:pt idx="669">
                  <c:v>38677</c:v>
                </c:pt>
                <c:pt idx="670">
                  <c:v>38684</c:v>
                </c:pt>
                <c:pt idx="671">
                  <c:v>38691</c:v>
                </c:pt>
                <c:pt idx="672">
                  <c:v>38698</c:v>
                </c:pt>
                <c:pt idx="673">
                  <c:v>38705</c:v>
                </c:pt>
                <c:pt idx="674">
                  <c:v>38712</c:v>
                </c:pt>
                <c:pt idx="675">
                  <c:v>38719</c:v>
                </c:pt>
                <c:pt idx="676">
                  <c:v>38726</c:v>
                </c:pt>
                <c:pt idx="677">
                  <c:v>38733</c:v>
                </c:pt>
                <c:pt idx="678">
                  <c:v>38740</c:v>
                </c:pt>
                <c:pt idx="679">
                  <c:v>38747</c:v>
                </c:pt>
                <c:pt idx="680">
                  <c:v>38754</c:v>
                </c:pt>
                <c:pt idx="681">
                  <c:v>38761</c:v>
                </c:pt>
                <c:pt idx="682">
                  <c:v>38768</c:v>
                </c:pt>
                <c:pt idx="683">
                  <c:v>38775</c:v>
                </c:pt>
                <c:pt idx="684">
                  <c:v>38782</c:v>
                </c:pt>
                <c:pt idx="685">
                  <c:v>38789</c:v>
                </c:pt>
                <c:pt idx="686">
                  <c:v>38796</c:v>
                </c:pt>
                <c:pt idx="687">
                  <c:v>38803</c:v>
                </c:pt>
                <c:pt idx="688">
                  <c:v>38810</c:v>
                </c:pt>
                <c:pt idx="689">
                  <c:v>38817</c:v>
                </c:pt>
                <c:pt idx="690">
                  <c:v>38824</c:v>
                </c:pt>
                <c:pt idx="691">
                  <c:v>38831</c:v>
                </c:pt>
                <c:pt idx="692">
                  <c:v>38838</c:v>
                </c:pt>
                <c:pt idx="693">
                  <c:v>38845</c:v>
                </c:pt>
                <c:pt idx="694">
                  <c:v>38852</c:v>
                </c:pt>
                <c:pt idx="695">
                  <c:v>38859</c:v>
                </c:pt>
                <c:pt idx="696">
                  <c:v>38866</c:v>
                </c:pt>
                <c:pt idx="697">
                  <c:v>38873</c:v>
                </c:pt>
                <c:pt idx="698">
                  <c:v>38880</c:v>
                </c:pt>
                <c:pt idx="699">
                  <c:v>38887</c:v>
                </c:pt>
                <c:pt idx="700">
                  <c:v>38894</c:v>
                </c:pt>
                <c:pt idx="701">
                  <c:v>38901</c:v>
                </c:pt>
                <c:pt idx="702">
                  <c:v>38908</c:v>
                </c:pt>
                <c:pt idx="703">
                  <c:v>38915</c:v>
                </c:pt>
                <c:pt idx="704">
                  <c:v>38922</c:v>
                </c:pt>
                <c:pt idx="705">
                  <c:v>38929</c:v>
                </c:pt>
                <c:pt idx="706">
                  <c:v>38936</c:v>
                </c:pt>
                <c:pt idx="707">
                  <c:v>38943</c:v>
                </c:pt>
                <c:pt idx="708">
                  <c:v>38950</c:v>
                </c:pt>
                <c:pt idx="709">
                  <c:v>38957</c:v>
                </c:pt>
                <c:pt idx="710">
                  <c:v>38964</c:v>
                </c:pt>
                <c:pt idx="711">
                  <c:v>38971</c:v>
                </c:pt>
                <c:pt idx="712">
                  <c:v>38978</c:v>
                </c:pt>
                <c:pt idx="713">
                  <c:v>38985</c:v>
                </c:pt>
                <c:pt idx="714">
                  <c:v>38992</c:v>
                </c:pt>
                <c:pt idx="715">
                  <c:v>38999</c:v>
                </c:pt>
                <c:pt idx="716">
                  <c:v>39006</c:v>
                </c:pt>
                <c:pt idx="717">
                  <c:v>39013</c:v>
                </c:pt>
                <c:pt idx="718">
                  <c:v>39020</c:v>
                </c:pt>
                <c:pt idx="719">
                  <c:v>39027</c:v>
                </c:pt>
                <c:pt idx="720">
                  <c:v>39034</c:v>
                </c:pt>
                <c:pt idx="721">
                  <c:v>39041</c:v>
                </c:pt>
                <c:pt idx="722">
                  <c:v>39048</c:v>
                </c:pt>
                <c:pt idx="723">
                  <c:v>39055</c:v>
                </c:pt>
                <c:pt idx="724">
                  <c:v>39062</c:v>
                </c:pt>
                <c:pt idx="725">
                  <c:v>39069</c:v>
                </c:pt>
                <c:pt idx="726">
                  <c:v>39076</c:v>
                </c:pt>
                <c:pt idx="727">
                  <c:v>39083</c:v>
                </c:pt>
                <c:pt idx="728">
                  <c:v>39090</c:v>
                </c:pt>
                <c:pt idx="729">
                  <c:v>39097</c:v>
                </c:pt>
                <c:pt idx="730">
                  <c:v>39104</c:v>
                </c:pt>
                <c:pt idx="731">
                  <c:v>39111</c:v>
                </c:pt>
                <c:pt idx="732">
                  <c:v>39118</c:v>
                </c:pt>
                <c:pt idx="733">
                  <c:v>39125</c:v>
                </c:pt>
                <c:pt idx="734">
                  <c:v>39132</c:v>
                </c:pt>
                <c:pt idx="735">
                  <c:v>39139</c:v>
                </c:pt>
                <c:pt idx="736">
                  <c:v>39146</c:v>
                </c:pt>
                <c:pt idx="737">
                  <c:v>39153</c:v>
                </c:pt>
                <c:pt idx="738">
                  <c:v>39160</c:v>
                </c:pt>
                <c:pt idx="739">
                  <c:v>39167</c:v>
                </c:pt>
                <c:pt idx="740">
                  <c:v>39174</c:v>
                </c:pt>
                <c:pt idx="741">
                  <c:v>39181</c:v>
                </c:pt>
                <c:pt idx="742">
                  <c:v>39188</c:v>
                </c:pt>
                <c:pt idx="743">
                  <c:v>39195</c:v>
                </c:pt>
                <c:pt idx="744">
                  <c:v>39202</c:v>
                </c:pt>
                <c:pt idx="745">
                  <c:v>39209</c:v>
                </c:pt>
                <c:pt idx="746">
                  <c:v>39216</c:v>
                </c:pt>
                <c:pt idx="747">
                  <c:v>39223</c:v>
                </c:pt>
                <c:pt idx="748">
                  <c:v>39230</c:v>
                </c:pt>
                <c:pt idx="749">
                  <c:v>39237</c:v>
                </c:pt>
                <c:pt idx="750">
                  <c:v>39244</c:v>
                </c:pt>
                <c:pt idx="751">
                  <c:v>39251</c:v>
                </c:pt>
                <c:pt idx="752">
                  <c:v>39258</c:v>
                </c:pt>
                <c:pt idx="753">
                  <c:v>39265</c:v>
                </c:pt>
                <c:pt idx="754">
                  <c:v>39272</c:v>
                </c:pt>
                <c:pt idx="755">
                  <c:v>39279</c:v>
                </c:pt>
                <c:pt idx="756">
                  <c:v>39286</c:v>
                </c:pt>
                <c:pt idx="757">
                  <c:v>39293</c:v>
                </c:pt>
                <c:pt idx="758">
                  <c:v>39300</c:v>
                </c:pt>
                <c:pt idx="759">
                  <c:v>39307</c:v>
                </c:pt>
                <c:pt idx="760">
                  <c:v>39314</c:v>
                </c:pt>
                <c:pt idx="761">
                  <c:v>39321</c:v>
                </c:pt>
                <c:pt idx="762">
                  <c:v>39328</c:v>
                </c:pt>
                <c:pt idx="763">
                  <c:v>39335</c:v>
                </c:pt>
                <c:pt idx="764">
                  <c:v>39342</c:v>
                </c:pt>
                <c:pt idx="765">
                  <c:v>39349</c:v>
                </c:pt>
                <c:pt idx="766">
                  <c:v>39356</c:v>
                </c:pt>
                <c:pt idx="767">
                  <c:v>39363</c:v>
                </c:pt>
                <c:pt idx="768">
                  <c:v>39370</c:v>
                </c:pt>
                <c:pt idx="769">
                  <c:v>39377</c:v>
                </c:pt>
                <c:pt idx="770">
                  <c:v>39384</c:v>
                </c:pt>
                <c:pt idx="771">
                  <c:v>39391</c:v>
                </c:pt>
                <c:pt idx="772">
                  <c:v>39398</c:v>
                </c:pt>
                <c:pt idx="773">
                  <c:v>39405</c:v>
                </c:pt>
                <c:pt idx="774">
                  <c:v>39412</c:v>
                </c:pt>
                <c:pt idx="775">
                  <c:v>39419</c:v>
                </c:pt>
                <c:pt idx="776">
                  <c:v>39426</c:v>
                </c:pt>
                <c:pt idx="777">
                  <c:v>39433</c:v>
                </c:pt>
                <c:pt idx="778">
                  <c:v>39440</c:v>
                </c:pt>
                <c:pt idx="779">
                  <c:v>39447</c:v>
                </c:pt>
                <c:pt idx="780">
                  <c:v>39454</c:v>
                </c:pt>
                <c:pt idx="781">
                  <c:v>39461</c:v>
                </c:pt>
                <c:pt idx="782">
                  <c:v>39468</c:v>
                </c:pt>
                <c:pt idx="783">
                  <c:v>39475</c:v>
                </c:pt>
                <c:pt idx="784">
                  <c:v>39482</c:v>
                </c:pt>
                <c:pt idx="785">
                  <c:v>39489</c:v>
                </c:pt>
                <c:pt idx="786">
                  <c:v>39496</c:v>
                </c:pt>
                <c:pt idx="787">
                  <c:v>39503</c:v>
                </c:pt>
                <c:pt idx="788">
                  <c:v>39510</c:v>
                </c:pt>
                <c:pt idx="789">
                  <c:v>39517</c:v>
                </c:pt>
                <c:pt idx="790">
                  <c:v>39524</c:v>
                </c:pt>
                <c:pt idx="791">
                  <c:v>39531</c:v>
                </c:pt>
                <c:pt idx="792">
                  <c:v>39538</c:v>
                </c:pt>
                <c:pt idx="793">
                  <c:v>39545</c:v>
                </c:pt>
                <c:pt idx="794">
                  <c:v>39552</c:v>
                </c:pt>
                <c:pt idx="795">
                  <c:v>39559</c:v>
                </c:pt>
                <c:pt idx="796">
                  <c:v>39566</c:v>
                </c:pt>
                <c:pt idx="797">
                  <c:v>39573</c:v>
                </c:pt>
                <c:pt idx="798">
                  <c:v>39580</c:v>
                </c:pt>
                <c:pt idx="799">
                  <c:v>39587</c:v>
                </c:pt>
                <c:pt idx="800">
                  <c:v>39594</c:v>
                </c:pt>
                <c:pt idx="801">
                  <c:v>39601</c:v>
                </c:pt>
                <c:pt idx="802">
                  <c:v>39608</c:v>
                </c:pt>
                <c:pt idx="803">
                  <c:v>39615</c:v>
                </c:pt>
                <c:pt idx="804">
                  <c:v>39622</c:v>
                </c:pt>
                <c:pt idx="805">
                  <c:v>39629</c:v>
                </c:pt>
                <c:pt idx="806">
                  <c:v>39636</c:v>
                </c:pt>
                <c:pt idx="807">
                  <c:v>39643</c:v>
                </c:pt>
                <c:pt idx="808">
                  <c:v>39650</c:v>
                </c:pt>
                <c:pt idx="809">
                  <c:v>39657</c:v>
                </c:pt>
                <c:pt idx="810">
                  <c:v>39664</c:v>
                </c:pt>
                <c:pt idx="811">
                  <c:v>39671</c:v>
                </c:pt>
                <c:pt idx="812">
                  <c:v>39678</c:v>
                </c:pt>
                <c:pt idx="813">
                  <c:v>39685</c:v>
                </c:pt>
                <c:pt idx="814">
                  <c:v>39692</c:v>
                </c:pt>
                <c:pt idx="815">
                  <c:v>39699</c:v>
                </c:pt>
                <c:pt idx="816">
                  <c:v>39706</c:v>
                </c:pt>
                <c:pt idx="817">
                  <c:v>39713</c:v>
                </c:pt>
                <c:pt idx="818">
                  <c:v>39720</c:v>
                </c:pt>
                <c:pt idx="819">
                  <c:v>39727</c:v>
                </c:pt>
                <c:pt idx="820">
                  <c:v>39734</c:v>
                </c:pt>
                <c:pt idx="821">
                  <c:v>39741</c:v>
                </c:pt>
                <c:pt idx="822">
                  <c:v>39748</c:v>
                </c:pt>
                <c:pt idx="823">
                  <c:v>39755</c:v>
                </c:pt>
                <c:pt idx="824">
                  <c:v>39762</c:v>
                </c:pt>
                <c:pt idx="825">
                  <c:v>39769</c:v>
                </c:pt>
                <c:pt idx="826">
                  <c:v>39776</c:v>
                </c:pt>
                <c:pt idx="827">
                  <c:v>39783</c:v>
                </c:pt>
                <c:pt idx="828">
                  <c:v>39790</c:v>
                </c:pt>
                <c:pt idx="829">
                  <c:v>39797</c:v>
                </c:pt>
                <c:pt idx="830">
                  <c:v>39804</c:v>
                </c:pt>
                <c:pt idx="831">
                  <c:v>39811</c:v>
                </c:pt>
                <c:pt idx="832">
                  <c:v>39818</c:v>
                </c:pt>
                <c:pt idx="833">
                  <c:v>39825</c:v>
                </c:pt>
                <c:pt idx="834">
                  <c:v>39832</c:v>
                </c:pt>
                <c:pt idx="835">
                  <c:v>39839</c:v>
                </c:pt>
                <c:pt idx="836">
                  <c:v>39846</c:v>
                </c:pt>
                <c:pt idx="837">
                  <c:v>39853</c:v>
                </c:pt>
                <c:pt idx="838">
                  <c:v>39860</c:v>
                </c:pt>
                <c:pt idx="839">
                  <c:v>39867</c:v>
                </c:pt>
                <c:pt idx="840">
                  <c:v>39874</c:v>
                </c:pt>
                <c:pt idx="841">
                  <c:v>39881</c:v>
                </c:pt>
                <c:pt idx="842">
                  <c:v>39888</c:v>
                </c:pt>
                <c:pt idx="843">
                  <c:v>39895</c:v>
                </c:pt>
                <c:pt idx="844">
                  <c:v>39902</c:v>
                </c:pt>
                <c:pt idx="845">
                  <c:v>39909</c:v>
                </c:pt>
                <c:pt idx="846">
                  <c:v>39916</c:v>
                </c:pt>
                <c:pt idx="847">
                  <c:v>39923</c:v>
                </c:pt>
                <c:pt idx="848">
                  <c:v>39930</c:v>
                </c:pt>
                <c:pt idx="849">
                  <c:v>39937</c:v>
                </c:pt>
                <c:pt idx="850">
                  <c:v>39944</c:v>
                </c:pt>
                <c:pt idx="851">
                  <c:v>39951</c:v>
                </c:pt>
                <c:pt idx="852">
                  <c:v>39958</c:v>
                </c:pt>
                <c:pt idx="853">
                  <c:v>39965</c:v>
                </c:pt>
                <c:pt idx="854">
                  <c:v>39972</c:v>
                </c:pt>
                <c:pt idx="855">
                  <c:v>39979</c:v>
                </c:pt>
                <c:pt idx="856">
                  <c:v>39986</c:v>
                </c:pt>
                <c:pt idx="857">
                  <c:v>39993</c:v>
                </c:pt>
                <c:pt idx="858">
                  <c:v>40000</c:v>
                </c:pt>
                <c:pt idx="859">
                  <c:v>40007</c:v>
                </c:pt>
                <c:pt idx="860">
                  <c:v>40014</c:v>
                </c:pt>
                <c:pt idx="861">
                  <c:v>40021</c:v>
                </c:pt>
                <c:pt idx="862">
                  <c:v>40028</c:v>
                </c:pt>
                <c:pt idx="863">
                  <c:v>40035</c:v>
                </c:pt>
                <c:pt idx="864">
                  <c:v>40042</c:v>
                </c:pt>
                <c:pt idx="865">
                  <c:v>40049</c:v>
                </c:pt>
                <c:pt idx="866">
                  <c:v>40056</c:v>
                </c:pt>
                <c:pt idx="867">
                  <c:v>40063</c:v>
                </c:pt>
                <c:pt idx="868">
                  <c:v>40070</c:v>
                </c:pt>
                <c:pt idx="869">
                  <c:v>40077</c:v>
                </c:pt>
                <c:pt idx="870">
                  <c:v>40084</c:v>
                </c:pt>
                <c:pt idx="871">
                  <c:v>40091</c:v>
                </c:pt>
                <c:pt idx="872">
                  <c:v>40098</c:v>
                </c:pt>
                <c:pt idx="873">
                  <c:v>40105</c:v>
                </c:pt>
                <c:pt idx="874">
                  <c:v>40112</c:v>
                </c:pt>
                <c:pt idx="875">
                  <c:v>40119</c:v>
                </c:pt>
                <c:pt idx="876">
                  <c:v>40126</c:v>
                </c:pt>
                <c:pt idx="877">
                  <c:v>40133</c:v>
                </c:pt>
                <c:pt idx="878">
                  <c:v>40140</c:v>
                </c:pt>
                <c:pt idx="879">
                  <c:v>40147</c:v>
                </c:pt>
                <c:pt idx="880">
                  <c:v>40154</c:v>
                </c:pt>
                <c:pt idx="881">
                  <c:v>40161</c:v>
                </c:pt>
                <c:pt idx="882">
                  <c:v>40168</c:v>
                </c:pt>
                <c:pt idx="883">
                  <c:v>40175</c:v>
                </c:pt>
                <c:pt idx="884">
                  <c:v>40182</c:v>
                </c:pt>
                <c:pt idx="885">
                  <c:v>40189</c:v>
                </c:pt>
                <c:pt idx="886">
                  <c:v>40196</c:v>
                </c:pt>
                <c:pt idx="887">
                  <c:v>40203</c:v>
                </c:pt>
                <c:pt idx="888">
                  <c:v>40210</c:v>
                </c:pt>
                <c:pt idx="889">
                  <c:v>40217</c:v>
                </c:pt>
                <c:pt idx="890">
                  <c:v>40224</c:v>
                </c:pt>
                <c:pt idx="891">
                  <c:v>40231</c:v>
                </c:pt>
                <c:pt idx="892">
                  <c:v>40238</c:v>
                </c:pt>
                <c:pt idx="893">
                  <c:v>40245</c:v>
                </c:pt>
                <c:pt idx="894">
                  <c:v>40252</c:v>
                </c:pt>
                <c:pt idx="895">
                  <c:v>40259</c:v>
                </c:pt>
                <c:pt idx="896">
                  <c:v>40266</c:v>
                </c:pt>
                <c:pt idx="897">
                  <c:v>40273</c:v>
                </c:pt>
                <c:pt idx="898">
                  <c:v>40280</c:v>
                </c:pt>
                <c:pt idx="899">
                  <c:v>40287</c:v>
                </c:pt>
                <c:pt idx="900">
                  <c:v>40294</c:v>
                </c:pt>
                <c:pt idx="901">
                  <c:v>40301</c:v>
                </c:pt>
                <c:pt idx="902">
                  <c:v>40308</c:v>
                </c:pt>
                <c:pt idx="903">
                  <c:v>40315</c:v>
                </c:pt>
                <c:pt idx="904">
                  <c:v>40322</c:v>
                </c:pt>
                <c:pt idx="905">
                  <c:v>40329</c:v>
                </c:pt>
                <c:pt idx="906">
                  <c:v>40336</c:v>
                </c:pt>
                <c:pt idx="907">
                  <c:v>40343</c:v>
                </c:pt>
                <c:pt idx="908">
                  <c:v>40350</c:v>
                </c:pt>
                <c:pt idx="909">
                  <c:v>40357</c:v>
                </c:pt>
                <c:pt idx="910">
                  <c:v>40364</c:v>
                </c:pt>
                <c:pt idx="911">
                  <c:v>40371</c:v>
                </c:pt>
                <c:pt idx="912">
                  <c:v>40378</c:v>
                </c:pt>
                <c:pt idx="913">
                  <c:v>40385</c:v>
                </c:pt>
                <c:pt idx="914">
                  <c:v>40392</c:v>
                </c:pt>
                <c:pt idx="915">
                  <c:v>40399</c:v>
                </c:pt>
                <c:pt idx="916">
                  <c:v>40406</c:v>
                </c:pt>
                <c:pt idx="917">
                  <c:v>40413</c:v>
                </c:pt>
                <c:pt idx="918">
                  <c:v>40420</c:v>
                </c:pt>
                <c:pt idx="919">
                  <c:v>40427</c:v>
                </c:pt>
                <c:pt idx="920">
                  <c:v>40434</c:v>
                </c:pt>
                <c:pt idx="921">
                  <c:v>40441</c:v>
                </c:pt>
                <c:pt idx="922">
                  <c:v>40448</c:v>
                </c:pt>
                <c:pt idx="923">
                  <c:v>40455</c:v>
                </c:pt>
                <c:pt idx="924">
                  <c:v>40462</c:v>
                </c:pt>
                <c:pt idx="925">
                  <c:v>40469</c:v>
                </c:pt>
                <c:pt idx="926">
                  <c:v>40476</c:v>
                </c:pt>
                <c:pt idx="927">
                  <c:v>40483</c:v>
                </c:pt>
                <c:pt idx="928">
                  <c:v>40490</c:v>
                </c:pt>
                <c:pt idx="929">
                  <c:v>40497</c:v>
                </c:pt>
                <c:pt idx="930">
                  <c:v>40504</c:v>
                </c:pt>
                <c:pt idx="931">
                  <c:v>40511</c:v>
                </c:pt>
                <c:pt idx="932">
                  <c:v>40518</c:v>
                </c:pt>
                <c:pt idx="933">
                  <c:v>40525</c:v>
                </c:pt>
                <c:pt idx="934">
                  <c:v>40532</c:v>
                </c:pt>
                <c:pt idx="935">
                  <c:v>40539</c:v>
                </c:pt>
                <c:pt idx="936">
                  <c:v>40546</c:v>
                </c:pt>
                <c:pt idx="937">
                  <c:v>40553</c:v>
                </c:pt>
                <c:pt idx="938">
                  <c:v>40560</c:v>
                </c:pt>
                <c:pt idx="939">
                  <c:v>40567</c:v>
                </c:pt>
                <c:pt idx="940">
                  <c:v>40574</c:v>
                </c:pt>
                <c:pt idx="941">
                  <c:v>40581</c:v>
                </c:pt>
                <c:pt idx="942">
                  <c:v>40588</c:v>
                </c:pt>
                <c:pt idx="943">
                  <c:v>40595</c:v>
                </c:pt>
                <c:pt idx="944">
                  <c:v>40602</c:v>
                </c:pt>
                <c:pt idx="945">
                  <c:v>40609</c:v>
                </c:pt>
                <c:pt idx="946">
                  <c:v>40616</c:v>
                </c:pt>
                <c:pt idx="947">
                  <c:v>40623</c:v>
                </c:pt>
                <c:pt idx="948">
                  <c:v>40630</c:v>
                </c:pt>
                <c:pt idx="949">
                  <c:v>40637</c:v>
                </c:pt>
                <c:pt idx="950">
                  <c:v>40644</c:v>
                </c:pt>
                <c:pt idx="951">
                  <c:v>40651</c:v>
                </c:pt>
                <c:pt idx="952">
                  <c:v>40658</c:v>
                </c:pt>
                <c:pt idx="953">
                  <c:v>40665</c:v>
                </c:pt>
                <c:pt idx="954">
                  <c:v>40672</c:v>
                </c:pt>
                <c:pt idx="955">
                  <c:v>40679</c:v>
                </c:pt>
                <c:pt idx="956">
                  <c:v>40686</c:v>
                </c:pt>
                <c:pt idx="957">
                  <c:v>40693</c:v>
                </c:pt>
                <c:pt idx="958">
                  <c:v>40700</c:v>
                </c:pt>
                <c:pt idx="959">
                  <c:v>40707</c:v>
                </c:pt>
                <c:pt idx="960">
                  <c:v>40714</c:v>
                </c:pt>
                <c:pt idx="961">
                  <c:v>40721</c:v>
                </c:pt>
                <c:pt idx="962">
                  <c:v>40728</c:v>
                </c:pt>
                <c:pt idx="963">
                  <c:v>40735</c:v>
                </c:pt>
                <c:pt idx="964">
                  <c:v>40742</c:v>
                </c:pt>
                <c:pt idx="965">
                  <c:v>40749</c:v>
                </c:pt>
                <c:pt idx="966">
                  <c:v>40756</c:v>
                </c:pt>
                <c:pt idx="967">
                  <c:v>40763</c:v>
                </c:pt>
                <c:pt idx="968">
                  <c:v>40770</c:v>
                </c:pt>
                <c:pt idx="969">
                  <c:v>40777</c:v>
                </c:pt>
                <c:pt idx="970">
                  <c:v>40784</c:v>
                </c:pt>
                <c:pt idx="971">
                  <c:v>40791</c:v>
                </c:pt>
                <c:pt idx="972">
                  <c:v>40798</c:v>
                </c:pt>
                <c:pt idx="973">
                  <c:v>40805</c:v>
                </c:pt>
                <c:pt idx="974">
                  <c:v>40812</c:v>
                </c:pt>
                <c:pt idx="975">
                  <c:v>40819</c:v>
                </c:pt>
                <c:pt idx="976">
                  <c:v>40826</c:v>
                </c:pt>
                <c:pt idx="977">
                  <c:v>40833</c:v>
                </c:pt>
                <c:pt idx="978">
                  <c:v>40840</c:v>
                </c:pt>
                <c:pt idx="979">
                  <c:v>40847</c:v>
                </c:pt>
                <c:pt idx="980">
                  <c:v>40854</c:v>
                </c:pt>
                <c:pt idx="981">
                  <c:v>40861</c:v>
                </c:pt>
                <c:pt idx="982">
                  <c:v>40868</c:v>
                </c:pt>
                <c:pt idx="983">
                  <c:v>40875</c:v>
                </c:pt>
                <c:pt idx="984">
                  <c:v>40882</c:v>
                </c:pt>
                <c:pt idx="985">
                  <c:v>40889</c:v>
                </c:pt>
                <c:pt idx="986">
                  <c:v>40896</c:v>
                </c:pt>
                <c:pt idx="987">
                  <c:v>40903</c:v>
                </c:pt>
                <c:pt idx="988">
                  <c:v>40910</c:v>
                </c:pt>
                <c:pt idx="989">
                  <c:v>40917</c:v>
                </c:pt>
                <c:pt idx="990">
                  <c:v>40924</c:v>
                </c:pt>
                <c:pt idx="991">
                  <c:v>40931</c:v>
                </c:pt>
                <c:pt idx="992">
                  <c:v>40938</c:v>
                </c:pt>
                <c:pt idx="993">
                  <c:v>40945</c:v>
                </c:pt>
                <c:pt idx="994">
                  <c:v>40952</c:v>
                </c:pt>
                <c:pt idx="995">
                  <c:v>40959</c:v>
                </c:pt>
                <c:pt idx="996">
                  <c:v>40966</c:v>
                </c:pt>
                <c:pt idx="997">
                  <c:v>40973</c:v>
                </c:pt>
                <c:pt idx="998">
                  <c:v>40980</c:v>
                </c:pt>
                <c:pt idx="999">
                  <c:v>40987</c:v>
                </c:pt>
                <c:pt idx="1000">
                  <c:v>40994</c:v>
                </c:pt>
                <c:pt idx="1001">
                  <c:v>41001</c:v>
                </c:pt>
                <c:pt idx="1002">
                  <c:v>41008</c:v>
                </c:pt>
                <c:pt idx="1003">
                  <c:v>41015</c:v>
                </c:pt>
                <c:pt idx="1004">
                  <c:v>41022</c:v>
                </c:pt>
                <c:pt idx="1005">
                  <c:v>41029</c:v>
                </c:pt>
                <c:pt idx="1006">
                  <c:v>41036</c:v>
                </c:pt>
                <c:pt idx="1007">
                  <c:v>41043</c:v>
                </c:pt>
                <c:pt idx="1008">
                  <c:v>41050</c:v>
                </c:pt>
                <c:pt idx="1009">
                  <c:v>41057</c:v>
                </c:pt>
                <c:pt idx="1010">
                  <c:v>41064</c:v>
                </c:pt>
                <c:pt idx="1011">
                  <c:v>41071</c:v>
                </c:pt>
                <c:pt idx="1012">
                  <c:v>41078</c:v>
                </c:pt>
                <c:pt idx="1013">
                  <c:v>41085</c:v>
                </c:pt>
                <c:pt idx="1014">
                  <c:v>41092</c:v>
                </c:pt>
                <c:pt idx="1015">
                  <c:v>41099</c:v>
                </c:pt>
                <c:pt idx="1016">
                  <c:v>41106</c:v>
                </c:pt>
                <c:pt idx="1017">
                  <c:v>41113</c:v>
                </c:pt>
                <c:pt idx="1018">
                  <c:v>41120</c:v>
                </c:pt>
                <c:pt idx="1019">
                  <c:v>41127</c:v>
                </c:pt>
                <c:pt idx="1020">
                  <c:v>41134</c:v>
                </c:pt>
                <c:pt idx="1021">
                  <c:v>41141</c:v>
                </c:pt>
                <c:pt idx="1022">
                  <c:v>41148</c:v>
                </c:pt>
                <c:pt idx="1023">
                  <c:v>41155</c:v>
                </c:pt>
                <c:pt idx="1024">
                  <c:v>41162</c:v>
                </c:pt>
                <c:pt idx="1025">
                  <c:v>41169</c:v>
                </c:pt>
                <c:pt idx="1026">
                  <c:v>41176</c:v>
                </c:pt>
                <c:pt idx="1027">
                  <c:v>41183</c:v>
                </c:pt>
                <c:pt idx="1028">
                  <c:v>41190</c:v>
                </c:pt>
                <c:pt idx="1029">
                  <c:v>41197</c:v>
                </c:pt>
                <c:pt idx="1030">
                  <c:v>41204</c:v>
                </c:pt>
                <c:pt idx="1031">
                  <c:v>41211</c:v>
                </c:pt>
                <c:pt idx="1032">
                  <c:v>41218</c:v>
                </c:pt>
                <c:pt idx="1033">
                  <c:v>41225</c:v>
                </c:pt>
                <c:pt idx="1034">
                  <c:v>41232</c:v>
                </c:pt>
                <c:pt idx="1035">
                  <c:v>41239</c:v>
                </c:pt>
                <c:pt idx="1036">
                  <c:v>41246</c:v>
                </c:pt>
                <c:pt idx="1037">
                  <c:v>41253</c:v>
                </c:pt>
                <c:pt idx="1038">
                  <c:v>41260</c:v>
                </c:pt>
                <c:pt idx="1039">
                  <c:v>41267</c:v>
                </c:pt>
                <c:pt idx="1040">
                  <c:v>41274</c:v>
                </c:pt>
                <c:pt idx="1041">
                  <c:v>41281</c:v>
                </c:pt>
                <c:pt idx="1042">
                  <c:v>41288</c:v>
                </c:pt>
                <c:pt idx="1043">
                  <c:v>41295</c:v>
                </c:pt>
                <c:pt idx="1044">
                  <c:v>41302</c:v>
                </c:pt>
                <c:pt idx="1045">
                  <c:v>41309</c:v>
                </c:pt>
                <c:pt idx="1046">
                  <c:v>41316</c:v>
                </c:pt>
                <c:pt idx="1047">
                  <c:v>41323</c:v>
                </c:pt>
                <c:pt idx="1048">
                  <c:v>41330</c:v>
                </c:pt>
                <c:pt idx="1049">
                  <c:v>41337</c:v>
                </c:pt>
                <c:pt idx="1050">
                  <c:v>41344</c:v>
                </c:pt>
                <c:pt idx="1051">
                  <c:v>41351</c:v>
                </c:pt>
                <c:pt idx="1052">
                  <c:v>41358</c:v>
                </c:pt>
                <c:pt idx="1053">
                  <c:v>41365</c:v>
                </c:pt>
                <c:pt idx="1054">
                  <c:v>41372</c:v>
                </c:pt>
                <c:pt idx="1055">
                  <c:v>41379</c:v>
                </c:pt>
                <c:pt idx="1056">
                  <c:v>41386</c:v>
                </c:pt>
                <c:pt idx="1057">
                  <c:v>41393</c:v>
                </c:pt>
                <c:pt idx="1058">
                  <c:v>41400</c:v>
                </c:pt>
                <c:pt idx="1059">
                  <c:v>41407</c:v>
                </c:pt>
                <c:pt idx="1060">
                  <c:v>41414</c:v>
                </c:pt>
                <c:pt idx="1061">
                  <c:v>41421</c:v>
                </c:pt>
                <c:pt idx="1062">
                  <c:v>41428</c:v>
                </c:pt>
                <c:pt idx="1063">
                  <c:v>41435</c:v>
                </c:pt>
                <c:pt idx="1064">
                  <c:v>41442</c:v>
                </c:pt>
                <c:pt idx="1065">
                  <c:v>41449</c:v>
                </c:pt>
                <c:pt idx="1066">
                  <c:v>41456</c:v>
                </c:pt>
                <c:pt idx="1067">
                  <c:v>41463</c:v>
                </c:pt>
                <c:pt idx="1068">
                  <c:v>41470</c:v>
                </c:pt>
                <c:pt idx="1069">
                  <c:v>41477</c:v>
                </c:pt>
                <c:pt idx="1070">
                  <c:v>41484</c:v>
                </c:pt>
                <c:pt idx="1071">
                  <c:v>41491</c:v>
                </c:pt>
                <c:pt idx="1072">
                  <c:v>41498</c:v>
                </c:pt>
                <c:pt idx="1073">
                  <c:v>41505</c:v>
                </c:pt>
                <c:pt idx="1074">
                  <c:v>41512</c:v>
                </c:pt>
                <c:pt idx="1075">
                  <c:v>41519</c:v>
                </c:pt>
                <c:pt idx="1076">
                  <c:v>41526</c:v>
                </c:pt>
                <c:pt idx="1077">
                  <c:v>41533</c:v>
                </c:pt>
                <c:pt idx="1078">
                  <c:v>41540</c:v>
                </c:pt>
                <c:pt idx="1079">
                  <c:v>41547</c:v>
                </c:pt>
                <c:pt idx="1080">
                  <c:v>41554</c:v>
                </c:pt>
                <c:pt idx="1081">
                  <c:v>41561</c:v>
                </c:pt>
                <c:pt idx="1082">
                  <c:v>41568</c:v>
                </c:pt>
                <c:pt idx="1083">
                  <c:v>41575</c:v>
                </c:pt>
                <c:pt idx="1084">
                  <c:v>41582</c:v>
                </c:pt>
                <c:pt idx="1085">
                  <c:v>41589</c:v>
                </c:pt>
                <c:pt idx="1086">
                  <c:v>41596</c:v>
                </c:pt>
                <c:pt idx="1087">
                  <c:v>41603</c:v>
                </c:pt>
                <c:pt idx="1088">
                  <c:v>41610</c:v>
                </c:pt>
                <c:pt idx="1089">
                  <c:v>41617</c:v>
                </c:pt>
                <c:pt idx="1090">
                  <c:v>41624</c:v>
                </c:pt>
                <c:pt idx="1091">
                  <c:v>41631</c:v>
                </c:pt>
                <c:pt idx="1092">
                  <c:v>41638</c:v>
                </c:pt>
                <c:pt idx="1093">
                  <c:v>41645</c:v>
                </c:pt>
                <c:pt idx="1094">
                  <c:v>41652</c:v>
                </c:pt>
                <c:pt idx="1095">
                  <c:v>41659</c:v>
                </c:pt>
                <c:pt idx="1096">
                  <c:v>41666</c:v>
                </c:pt>
                <c:pt idx="1097">
                  <c:v>41673</c:v>
                </c:pt>
                <c:pt idx="1098">
                  <c:v>41680</c:v>
                </c:pt>
                <c:pt idx="1099">
                  <c:v>41687</c:v>
                </c:pt>
                <c:pt idx="1100">
                  <c:v>41694</c:v>
                </c:pt>
                <c:pt idx="1101">
                  <c:v>41701</c:v>
                </c:pt>
                <c:pt idx="1102">
                  <c:v>41708</c:v>
                </c:pt>
                <c:pt idx="1103">
                  <c:v>41715</c:v>
                </c:pt>
                <c:pt idx="1104">
                  <c:v>41722</c:v>
                </c:pt>
                <c:pt idx="1105">
                  <c:v>41729</c:v>
                </c:pt>
                <c:pt idx="1106">
                  <c:v>41736</c:v>
                </c:pt>
                <c:pt idx="1107">
                  <c:v>41743</c:v>
                </c:pt>
                <c:pt idx="1108">
                  <c:v>41750</c:v>
                </c:pt>
                <c:pt idx="1109">
                  <c:v>41757</c:v>
                </c:pt>
                <c:pt idx="1110">
                  <c:v>41764</c:v>
                </c:pt>
                <c:pt idx="1111">
                  <c:v>41771</c:v>
                </c:pt>
                <c:pt idx="1112">
                  <c:v>41778</c:v>
                </c:pt>
                <c:pt idx="1113">
                  <c:v>41785</c:v>
                </c:pt>
                <c:pt idx="1114">
                  <c:v>41792</c:v>
                </c:pt>
                <c:pt idx="1115">
                  <c:v>41799</c:v>
                </c:pt>
                <c:pt idx="1116">
                  <c:v>41806</c:v>
                </c:pt>
                <c:pt idx="1117">
                  <c:v>41813</c:v>
                </c:pt>
                <c:pt idx="1118">
                  <c:v>41820</c:v>
                </c:pt>
                <c:pt idx="1119">
                  <c:v>41827</c:v>
                </c:pt>
                <c:pt idx="1120">
                  <c:v>41834</c:v>
                </c:pt>
                <c:pt idx="1121">
                  <c:v>41841</c:v>
                </c:pt>
                <c:pt idx="1122">
                  <c:v>41848</c:v>
                </c:pt>
                <c:pt idx="1123">
                  <c:v>41855</c:v>
                </c:pt>
                <c:pt idx="1124">
                  <c:v>41862</c:v>
                </c:pt>
                <c:pt idx="1125">
                  <c:v>41869</c:v>
                </c:pt>
                <c:pt idx="1126">
                  <c:v>41876</c:v>
                </c:pt>
                <c:pt idx="1127">
                  <c:v>41883</c:v>
                </c:pt>
                <c:pt idx="1128">
                  <c:v>41890</c:v>
                </c:pt>
                <c:pt idx="1129">
                  <c:v>41897</c:v>
                </c:pt>
                <c:pt idx="1130">
                  <c:v>41904</c:v>
                </c:pt>
                <c:pt idx="1131">
                  <c:v>41911</c:v>
                </c:pt>
                <c:pt idx="1132">
                  <c:v>41918</c:v>
                </c:pt>
                <c:pt idx="1133">
                  <c:v>41925</c:v>
                </c:pt>
                <c:pt idx="1134">
                  <c:v>41932</c:v>
                </c:pt>
                <c:pt idx="1135">
                  <c:v>41939</c:v>
                </c:pt>
                <c:pt idx="1136">
                  <c:v>41946</c:v>
                </c:pt>
                <c:pt idx="1137">
                  <c:v>41953</c:v>
                </c:pt>
                <c:pt idx="1138">
                  <c:v>41960</c:v>
                </c:pt>
                <c:pt idx="1139">
                  <c:v>41967</c:v>
                </c:pt>
                <c:pt idx="1140">
                  <c:v>41974</c:v>
                </c:pt>
                <c:pt idx="1141">
                  <c:v>41981</c:v>
                </c:pt>
                <c:pt idx="1142">
                  <c:v>41988</c:v>
                </c:pt>
                <c:pt idx="1143">
                  <c:v>41995</c:v>
                </c:pt>
                <c:pt idx="1144">
                  <c:v>42002</c:v>
                </c:pt>
                <c:pt idx="1145">
                  <c:v>42009</c:v>
                </c:pt>
                <c:pt idx="1146">
                  <c:v>42016</c:v>
                </c:pt>
                <c:pt idx="1147">
                  <c:v>42023</c:v>
                </c:pt>
                <c:pt idx="1148">
                  <c:v>42030</c:v>
                </c:pt>
                <c:pt idx="1149">
                  <c:v>42037</c:v>
                </c:pt>
                <c:pt idx="1150">
                  <c:v>42044</c:v>
                </c:pt>
                <c:pt idx="1151">
                  <c:v>42051</c:v>
                </c:pt>
                <c:pt idx="1152">
                  <c:v>42058</c:v>
                </c:pt>
                <c:pt idx="1153">
                  <c:v>42065</c:v>
                </c:pt>
                <c:pt idx="1154">
                  <c:v>42072</c:v>
                </c:pt>
                <c:pt idx="1155">
                  <c:v>42079</c:v>
                </c:pt>
                <c:pt idx="1156">
                  <c:v>42086</c:v>
                </c:pt>
                <c:pt idx="1157">
                  <c:v>42093</c:v>
                </c:pt>
                <c:pt idx="1158">
                  <c:v>42100</c:v>
                </c:pt>
                <c:pt idx="1159">
                  <c:v>42107</c:v>
                </c:pt>
                <c:pt idx="1160">
                  <c:v>42114</c:v>
                </c:pt>
                <c:pt idx="1161">
                  <c:v>42121</c:v>
                </c:pt>
                <c:pt idx="1162">
                  <c:v>42128</c:v>
                </c:pt>
                <c:pt idx="1163">
                  <c:v>42135</c:v>
                </c:pt>
                <c:pt idx="1164">
                  <c:v>42142</c:v>
                </c:pt>
                <c:pt idx="1165">
                  <c:v>42149</c:v>
                </c:pt>
                <c:pt idx="1166">
                  <c:v>42156</c:v>
                </c:pt>
                <c:pt idx="1167">
                  <c:v>42163</c:v>
                </c:pt>
                <c:pt idx="1168">
                  <c:v>42170</c:v>
                </c:pt>
                <c:pt idx="1169">
                  <c:v>42177</c:v>
                </c:pt>
                <c:pt idx="1170">
                  <c:v>42184</c:v>
                </c:pt>
                <c:pt idx="1171">
                  <c:v>42191</c:v>
                </c:pt>
                <c:pt idx="1172">
                  <c:v>42198</c:v>
                </c:pt>
                <c:pt idx="1173">
                  <c:v>42205</c:v>
                </c:pt>
                <c:pt idx="1174">
                  <c:v>42212</c:v>
                </c:pt>
                <c:pt idx="1175">
                  <c:v>42219</c:v>
                </c:pt>
                <c:pt idx="1176">
                  <c:v>42226</c:v>
                </c:pt>
                <c:pt idx="1177">
                  <c:v>42233</c:v>
                </c:pt>
                <c:pt idx="1178">
                  <c:v>42240</c:v>
                </c:pt>
                <c:pt idx="1179">
                  <c:v>42247</c:v>
                </c:pt>
                <c:pt idx="1180">
                  <c:v>42254</c:v>
                </c:pt>
                <c:pt idx="1181">
                  <c:v>42261</c:v>
                </c:pt>
                <c:pt idx="1182">
                  <c:v>42268</c:v>
                </c:pt>
                <c:pt idx="1183">
                  <c:v>42275</c:v>
                </c:pt>
                <c:pt idx="1184">
                  <c:v>42282</c:v>
                </c:pt>
                <c:pt idx="1185">
                  <c:v>42289</c:v>
                </c:pt>
                <c:pt idx="1186">
                  <c:v>42296</c:v>
                </c:pt>
                <c:pt idx="1187">
                  <c:v>42303</c:v>
                </c:pt>
                <c:pt idx="1188">
                  <c:v>42310</c:v>
                </c:pt>
                <c:pt idx="1189">
                  <c:v>42317</c:v>
                </c:pt>
                <c:pt idx="1190">
                  <c:v>42324</c:v>
                </c:pt>
                <c:pt idx="1191">
                  <c:v>42331</c:v>
                </c:pt>
                <c:pt idx="1192">
                  <c:v>42338</c:v>
                </c:pt>
                <c:pt idx="1193">
                  <c:v>42345</c:v>
                </c:pt>
                <c:pt idx="1194">
                  <c:v>42352</c:v>
                </c:pt>
                <c:pt idx="1195">
                  <c:v>42359</c:v>
                </c:pt>
                <c:pt idx="1196">
                  <c:v>42366</c:v>
                </c:pt>
                <c:pt idx="1197">
                  <c:v>42373</c:v>
                </c:pt>
                <c:pt idx="1198">
                  <c:v>42380</c:v>
                </c:pt>
                <c:pt idx="1199">
                  <c:v>42387</c:v>
                </c:pt>
                <c:pt idx="1200">
                  <c:v>42394</c:v>
                </c:pt>
                <c:pt idx="1201">
                  <c:v>42401</c:v>
                </c:pt>
                <c:pt idx="1202">
                  <c:v>42408</c:v>
                </c:pt>
                <c:pt idx="1203">
                  <c:v>42415</c:v>
                </c:pt>
                <c:pt idx="1204">
                  <c:v>42422</c:v>
                </c:pt>
                <c:pt idx="1205">
                  <c:v>42429</c:v>
                </c:pt>
                <c:pt idx="1206">
                  <c:v>42436</c:v>
                </c:pt>
                <c:pt idx="1207">
                  <c:v>42443</c:v>
                </c:pt>
                <c:pt idx="1208">
                  <c:v>42450</c:v>
                </c:pt>
                <c:pt idx="1209">
                  <c:v>42457</c:v>
                </c:pt>
                <c:pt idx="1210">
                  <c:v>42464</c:v>
                </c:pt>
                <c:pt idx="1211">
                  <c:v>42471</c:v>
                </c:pt>
                <c:pt idx="1212">
                  <c:v>42478</c:v>
                </c:pt>
                <c:pt idx="1213">
                  <c:v>42485</c:v>
                </c:pt>
                <c:pt idx="1214">
                  <c:v>42492</c:v>
                </c:pt>
                <c:pt idx="1215">
                  <c:v>42499</c:v>
                </c:pt>
                <c:pt idx="1216">
                  <c:v>42506</c:v>
                </c:pt>
                <c:pt idx="1217">
                  <c:v>42513</c:v>
                </c:pt>
                <c:pt idx="1218">
                  <c:v>42520</c:v>
                </c:pt>
                <c:pt idx="1219">
                  <c:v>42527</c:v>
                </c:pt>
                <c:pt idx="1220">
                  <c:v>42534</c:v>
                </c:pt>
                <c:pt idx="1221">
                  <c:v>42541</c:v>
                </c:pt>
                <c:pt idx="1222">
                  <c:v>42548</c:v>
                </c:pt>
                <c:pt idx="1223">
                  <c:v>42555</c:v>
                </c:pt>
                <c:pt idx="1224">
                  <c:v>42562</c:v>
                </c:pt>
                <c:pt idx="1225">
                  <c:v>42569</c:v>
                </c:pt>
                <c:pt idx="1226">
                  <c:v>42576</c:v>
                </c:pt>
                <c:pt idx="1227">
                  <c:v>42583</c:v>
                </c:pt>
                <c:pt idx="1228">
                  <c:v>42590</c:v>
                </c:pt>
                <c:pt idx="1229">
                  <c:v>42597</c:v>
                </c:pt>
                <c:pt idx="1230">
                  <c:v>42604</c:v>
                </c:pt>
                <c:pt idx="1231">
                  <c:v>42611</c:v>
                </c:pt>
                <c:pt idx="1232">
                  <c:v>42618</c:v>
                </c:pt>
                <c:pt idx="1233">
                  <c:v>42625</c:v>
                </c:pt>
                <c:pt idx="1234">
                  <c:v>42632</c:v>
                </c:pt>
                <c:pt idx="1235">
                  <c:v>42639</c:v>
                </c:pt>
                <c:pt idx="1236">
                  <c:v>42646</c:v>
                </c:pt>
                <c:pt idx="1237">
                  <c:v>42653</c:v>
                </c:pt>
                <c:pt idx="1238">
                  <c:v>42660</c:v>
                </c:pt>
                <c:pt idx="1239">
                  <c:v>42667</c:v>
                </c:pt>
                <c:pt idx="1240">
                  <c:v>42674</c:v>
                </c:pt>
                <c:pt idx="1241">
                  <c:v>42681</c:v>
                </c:pt>
                <c:pt idx="1242">
                  <c:v>42688</c:v>
                </c:pt>
                <c:pt idx="1243">
                  <c:v>42695</c:v>
                </c:pt>
                <c:pt idx="1244">
                  <c:v>42702</c:v>
                </c:pt>
                <c:pt idx="1245">
                  <c:v>42709</c:v>
                </c:pt>
                <c:pt idx="1246">
                  <c:v>42716</c:v>
                </c:pt>
                <c:pt idx="1247">
                  <c:v>42723</c:v>
                </c:pt>
                <c:pt idx="1248">
                  <c:v>42730</c:v>
                </c:pt>
                <c:pt idx="1249">
                  <c:v>42737</c:v>
                </c:pt>
                <c:pt idx="1250">
                  <c:v>42744</c:v>
                </c:pt>
                <c:pt idx="1251">
                  <c:v>42751</c:v>
                </c:pt>
                <c:pt idx="1252">
                  <c:v>42758</c:v>
                </c:pt>
                <c:pt idx="1253">
                  <c:v>42765</c:v>
                </c:pt>
                <c:pt idx="1254">
                  <c:v>42772</c:v>
                </c:pt>
                <c:pt idx="1255">
                  <c:v>42779</c:v>
                </c:pt>
                <c:pt idx="1256">
                  <c:v>42786</c:v>
                </c:pt>
                <c:pt idx="1257">
                  <c:v>42793</c:v>
                </c:pt>
                <c:pt idx="1258">
                  <c:v>42800</c:v>
                </c:pt>
                <c:pt idx="1259">
                  <c:v>42807</c:v>
                </c:pt>
                <c:pt idx="1260">
                  <c:v>42814</c:v>
                </c:pt>
                <c:pt idx="1261">
                  <c:v>42821</c:v>
                </c:pt>
                <c:pt idx="1262">
                  <c:v>42828</c:v>
                </c:pt>
                <c:pt idx="1263">
                  <c:v>42835</c:v>
                </c:pt>
                <c:pt idx="1264">
                  <c:v>42842</c:v>
                </c:pt>
                <c:pt idx="1265">
                  <c:v>42849</c:v>
                </c:pt>
                <c:pt idx="1266">
                  <c:v>42856</c:v>
                </c:pt>
                <c:pt idx="1267">
                  <c:v>42863</c:v>
                </c:pt>
                <c:pt idx="1268">
                  <c:v>42870</c:v>
                </c:pt>
                <c:pt idx="1269">
                  <c:v>42877</c:v>
                </c:pt>
                <c:pt idx="1270">
                  <c:v>42884</c:v>
                </c:pt>
                <c:pt idx="1271">
                  <c:v>42891</c:v>
                </c:pt>
                <c:pt idx="1272">
                  <c:v>42898</c:v>
                </c:pt>
                <c:pt idx="1273">
                  <c:v>42905</c:v>
                </c:pt>
                <c:pt idx="1274">
                  <c:v>42912</c:v>
                </c:pt>
                <c:pt idx="1275">
                  <c:v>42919</c:v>
                </c:pt>
                <c:pt idx="1276">
                  <c:v>42926</c:v>
                </c:pt>
                <c:pt idx="1277">
                  <c:v>42933</c:v>
                </c:pt>
                <c:pt idx="1278">
                  <c:v>42940</c:v>
                </c:pt>
                <c:pt idx="1279">
                  <c:v>42947</c:v>
                </c:pt>
                <c:pt idx="1280">
                  <c:v>42954</c:v>
                </c:pt>
                <c:pt idx="1281">
                  <c:v>42961</c:v>
                </c:pt>
                <c:pt idx="1282">
                  <c:v>42968</c:v>
                </c:pt>
                <c:pt idx="1283">
                  <c:v>42975</c:v>
                </c:pt>
                <c:pt idx="1284">
                  <c:v>42982</c:v>
                </c:pt>
                <c:pt idx="1285">
                  <c:v>42989</c:v>
                </c:pt>
                <c:pt idx="1286">
                  <c:v>42996</c:v>
                </c:pt>
                <c:pt idx="1287">
                  <c:v>43003</c:v>
                </c:pt>
                <c:pt idx="1288">
                  <c:v>43010</c:v>
                </c:pt>
                <c:pt idx="1289">
                  <c:v>43017</c:v>
                </c:pt>
                <c:pt idx="1290">
                  <c:v>43024</c:v>
                </c:pt>
                <c:pt idx="1291">
                  <c:v>43031</c:v>
                </c:pt>
                <c:pt idx="1292">
                  <c:v>43038</c:v>
                </c:pt>
                <c:pt idx="1293">
                  <c:v>43045</c:v>
                </c:pt>
                <c:pt idx="1294">
                  <c:v>43052</c:v>
                </c:pt>
                <c:pt idx="1295">
                  <c:v>43059</c:v>
                </c:pt>
                <c:pt idx="1296">
                  <c:v>43066</c:v>
                </c:pt>
                <c:pt idx="1297">
                  <c:v>43073</c:v>
                </c:pt>
                <c:pt idx="1298">
                  <c:v>43080</c:v>
                </c:pt>
                <c:pt idx="1299">
                  <c:v>43087</c:v>
                </c:pt>
                <c:pt idx="1300">
                  <c:v>43094</c:v>
                </c:pt>
                <c:pt idx="1301">
                  <c:v>43101</c:v>
                </c:pt>
                <c:pt idx="1302">
                  <c:v>43108</c:v>
                </c:pt>
                <c:pt idx="1303">
                  <c:v>43115</c:v>
                </c:pt>
                <c:pt idx="1304">
                  <c:v>43122</c:v>
                </c:pt>
                <c:pt idx="1305">
                  <c:v>43129</c:v>
                </c:pt>
                <c:pt idx="1306">
                  <c:v>43136</c:v>
                </c:pt>
                <c:pt idx="1307">
                  <c:v>43143</c:v>
                </c:pt>
                <c:pt idx="1308">
                  <c:v>43150</c:v>
                </c:pt>
                <c:pt idx="1309">
                  <c:v>43157</c:v>
                </c:pt>
                <c:pt idx="1310">
                  <c:v>43164</c:v>
                </c:pt>
                <c:pt idx="1311">
                  <c:v>43171</c:v>
                </c:pt>
                <c:pt idx="1312">
                  <c:v>43178</c:v>
                </c:pt>
                <c:pt idx="1313">
                  <c:v>43185</c:v>
                </c:pt>
                <c:pt idx="1314">
                  <c:v>43192</c:v>
                </c:pt>
                <c:pt idx="1315">
                  <c:v>43199</c:v>
                </c:pt>
                <c:pt idx="1316">
                  <c:v>43206</c:v>
                </c:pt>
                <c:pt idx="1317">
                  <c:v>43213</c:v>
                </c:pt>
                <c:pt idx="1318">
                  <c:v>43220</c:v>
                </c:pt>
                <c:pt idx="1319">
                  <c:v>43227</c:v>
                </c:pt>
                <c:pt idx="1320">
                  <c:v>43234</c:v>
                </c:pt>
                <c:pt idx="1321">
                  <c:v>43241</c:v>
                </c:pt>
                <c:pt idx="1322">
                  <c:v>43248</c:v>
                </c:pt>
                <c:pt idx="1323">
                  <c:v>43255</c:v>
                </c:pt>
                <c:pt idx="1324">
                  <c:v>43262</c:v>
                </c:pt>
                <c:pt idx="1325">
                  <c:v>43269</c:v>
                </c:pt>
                <c:pt idx="1326">
                  <c:v>43276</c:v>
                </c:pt>
                <c:pt idx="1327">
                  <c:v>43283</c:v>
                </c:pt>
                <c:pt idx="1328">
                  <c:v>43290</c:v>
                </c:pt>
                <c:pt idx="1329">
                  <c:v>43297</c:v>
                </c:pt>
                <c:pt idx="1330">
                  <c:v>43304</c:v>
                </c:pt>
                <c:pt idx="1331">
                  <c:v>43311</c:v>
                </c:pt>
                <c:pt idx="1332">
                  <c:v>43318</c:v>
                </c:pt>
                <c:pt idx="1333">
                  <c:v>43325</c:v>
                </c:pt>
                <c:pt idx="1334">
                  <c:v>43332</c:v>
                </c:pt>
                <c:pt idx="1335">
                  <c:v>43339</c:v>
                </c:pt>
                <c:pt idx="1336">
                  <c:v>43346</c:v>
                </c:pt>
                <c:pt idx="1337">
                  <c:v>43353</c:v>
                </c:pt>
                <c:pt idx="1338">
                  <c:v>43360</c:v>
                </c:pt>
                <c:pt idx="1339">
                  <c:v>43367</c:v>
                </c:pt>
                <c:pt idx="1340">
                  <c:v>43374</c:v>
                </c:pt>
                <c:pt idx="1341">
                  <c:v>43381</c:v>
                </c:pt>
                <c:pt idx="1342">
                  <c:v>43388</c:v>
                </c:pt>
                <c:pt idx="1343">
                  <c:v>43395</c:v>
                </c:pt>
                <c:pt idx="1344">
                  <c:v>43402</c:v>
                </c:pt>
                <c:pt idx="1345">
                  <c:v>43409</c:v>
                </c:pt>
                <c:pt idx="1346">
                  <c:v>43416</c:v>
                </c:pt>
                <c:pt idx="1347">
                  <c:v>43423</c:v>
                </c:pt>
                <c:pt idx="1348">
                  <c:v>43430</c:v>
                </c:pt>
                <c:pt idx="1349">
                  <c:v>43437</c:v>
                </c:pt>
                <c:pt idx="1350">
                  <c:v>43444</c:v>
                </c:pt>
                <c:pt idx="1351">
                  <c:v>43451</c:v>
                </c:pt>
                <c:pt idx="1352">
                  <c:v>43458</c:v>
                </c:pt>
                <c:pt idx="1353">
                  <c:v>43465</c:v>
                </c:pt>
                <c:pt idx="1354">
                  <c:v>43472</c:v>
                </c:pt>
                <c:pt idx="1355">
                  <c:v>43479</c:v>
                </c:pt>
                <c:pt idx="1356">
                  <c:v>43486</c:v>
                </c:pt>
                <c:pt idx="1357">
                  <c:v>43493</c:v>
                </c:pt>
                <c:pt idx="1358">
                  <c:v>43500</c:v>
                </c:pt>
                <c:pt idx="1359">
                  <c:v>43507</c:v>
                </c:pt>
                <c:pt idx="1360">
                  <c:v>43514</c:v>
                </c:pt>
                <c:pt idx="1361">
                  <c:v>43521</c:v>
                </c:pt>
                <c:pt idx="1362">
                  <c:v>43528</c:v>
                </c:pt>
                <c:pt idx="1363">
                  <c:v>43535</c:v>
                </c:pt>
                <c:pt idx="1364">
                  <c:v>43542</c:v>
                </c:pt>
                <c:pt idx="1365">
                  <c:v>43549</c:v>
                </c:pt>
                <c:pt idx="1366">
                  <c:v>43556</c:v>
                </c:pt>
                <c:pt idx="1367">
                  <c:v>43563</c:v>
                </c:pt>
                <c:pt idx="1368">
                  <c:v>43570</c:v>
                </c:pt>
                <c:pt idx="1369">
                  <c:v>43577</c:v>
                </c:pt>
                <c:pt idx="1370">
                  <c:v>43584</c:v>
                </c:pt>
                <c:pt idx="1371">
                  <c:v>43591</c:v>
                </c:pt>
                <c:pt idx="1372">
                  <c:v>43598</c:v>
                </c:pt>
                <c:pt idx="1373">
                  <c:v>43605</c:v>
                </c:pt>
                <c:pt idx="1374">
                  <c:v>43612</c:v>
                </c:pt>
                <c:pt idx="1375">
                  <c:v>43619</c:v>
                </c:pt>
                <c:pt idx="1376">
                  <c:v>43626</c:v>
                </c:pt>
                <c:pt idx="1377">
                  <c:v>43633</c:v>
                </c:pt>
                <c:pt idx="1378">
                  <c:v>43640</c:v>
                </c:pt>
                <c:pt idx="1379">
                  <c:v>43647</c:v>
                </c:pt>
                <c:pt idx="1380">
                  <c:v>43654</c:v>
                </c:pt>
                <c:pt idx="1381">
                  <c:v>43661</c:v>
                </c:pt>
                <c:pt idx="1382">
                  <c:v>43668</c:v>
                </c:pt>
                <c:pt idx="1383">
                  <c:v>43675</c:v>
                </c:pt>
                <c:pt idx="1384">
                  <c:v>43682</c:v>
                </c:pt>
                <c:pt idx="1385">
                  <c:v>43689</c:v>
                </c:pt>
                <c:pt idx="1386">
                  <c:v>43696</c:v>
                </c:pt>
                <c:pt idx="1387">
                  <c:v>43703</c:v>
                </c:pt>
                <c:pt idx="1388">
                  <c:v>43710</c:v>
                </c:pt>
                <c:pt idx="1389">
                  <c:v>43717</c:v>
                </c:pt>
                <c:pt idx="1390">
                  <c:v>43724</c:v>
                </c:pt>
                <c:pt idx="1391">
                  <c:v>43731</c:v>
                </c:pt>
                <c:pt idx="1392">
                  <c:v>43738</c:v>
                </c:pt>
                <c:pt idx="1393">
                  <c:v>43745</c:v>
                </c:pt>
                <c:pt idx="1394">
                  <c:v>43752</c:v>
                </c:pt>
                <c:pt idx="1395">
                  <c:v>43759</c:v>
                </c:pt>
                <c:pt idx="1396">
                  <c:v>43766</c:v>
                </c:pt>
                <c:pt idx="1397">
                  <c:v>43773</c:v>
                </c:pt>
                <c:pt idx="1398">
                  <c:v>43780</c:v>
                </c:pt>
                <c:pt idx="1399">
                  <c:v>43787</c:v>
                </c:pt>
                <c:pt idx="1400">
                  <c:v>43794</c:v>
                </c:pt>
                <c:pt idx="1401">
                  <c:v>43801</c:v>
                </c:pt>
                <c:pt idx="1402">
                  <c:v>43808</c:v>
                </c:pt>
                <c:pt idx="1403">
                  <c:v>43815</c:v>
                </c:pt>
                <c:pt idx="1404">
                  <c:v>43822</c:v>
                </c:pt>
                <c:pt idx="1405">
                  <c:v>43829</c:v>
                </c:pt>
                <c:pt idx="1406">
                  <c:v>43836</c:v>
                </c:pt>
                <c:pt idx="1407">
                  <c:v>43843</c:v>
                </c:pt>
                <c:pt idx="1408">
                  <c:v>43850</c:v>
                </c:pt>
                <c:pt idx="1409">
                  <c:v>43857</c:v>
                </c:pt>
                <c:pt idx="1410">
                  <c:v>43864</c:v>
                </c:pt>
                <c:pt idx="1411">
                  <c:v>43871</c:v>
                </c:pt>
                <c:pt idx="1412">
                  <c:v>43878</c:v>
                </c:pt>
                <c:pt idx="1413">
                  <c:v>43885</c:v>
                </c:pt>
                <c:pt idx="1414">
                  <c:v>43892</c:v>
                </c:pt>
                <c:pt idx="1415">
                  <c:v>43899</c:v>
                </c:pt>
                <c:pt idx="1416">
                  <c:v>43906</c:v>
                </c:pt>
                <c:pt idx="1417">
                  <c:v>43913</c:v>
                </c:pt>
                <c:pt idx="1418">
                  <c:v>43920</c:v>
                </c:pt>
                <c:pt idx="1419">
                  <c:v>43927</c:v>
                </c:pt>
                <c:pt idx="1420">
                  <c:v>43934</c:v>
                </c:pt>
                <c:pt idx="1421">
                  <c:v>43941</c:v>
                </c:pt>
                <c:pt idx="1422">
                  <c:v>43948</c:v>
                </c:pt>
                <c:pt idx="1423">
                  <c:v>43955</c:v>
                </c:pt>
                <c:pt idx="1424">
                  <c:v>43962</c:v>
                </c:pt>
                <c:pt idx="1425">
                  <c:v>43969</c:v>
                </c:pt>
                <c:pt idx="1426">
                  <c:v>43976</c:v>
                </c:pt>
                <c:pt idx="1427">
                  <c:v>43983</c:v>
                </c:pt>
                <c:pt idx="1428">
                  <c:v>43990</c:v>
                </c:pt>
                <c:pt idx="1429">
                  <c:v>43997</c:v>
                </c:pt>
                <c:pt idx="1430">
                  <c:v>44004</c:v>
                </c:pt>
                <c:pt idx="1431">
                  <c:v>44011</c:v>
                </c:pt>
                <c:pt idx="1432">
                  <c:v>44018</c:v>
                </c:pt>
                <c:pt idx="1433">
                  <c:v>44025</c:v>
                </c:pt>
                <c:pt idx="1434">
                  <c:v>44032</c:v>
                </c:pt>
                <c:pt idx="1435">
                  <c:v>44039</c:v>
                </c:pt>
                <c:pt idx="1436">
                  <c:v>44046</c:v>
                </c:pt>
                <c:pt idx="1437">
                  <c:v>44053</c:v>
                </c:pt>
                <c:pt idx="1438">
                  <c:v>44060</c:v>
                </c:pt>
                <c:pt idx="1439">
                  <c:v>44067</c:v>
                </c:pt>
                <c:pt idx="1440">
                  <c:v>44074</c:v>
                </c:pt>
                <c:pt idx="1441">
                  <c:v>44081</c:v>
                </c:pt>
                <c:pt idx="1442">
                  <c:v>44088</c:v>
                </c:pt>
                <c:pt idx="1443">
                  <c:v>44095</c:v>
                </c:pt>
                <c:pt idx="1444">
                  <c:v>44102</c:v>
                </c:pt>
                <c:pt idx="1445">
                  <c:v>44109</c:v>
                </c:pt>
                <c:pt idx="1446">
                  <c:v>44116</c:v>
                </c:pt>
                <c:pt idx="1447">
                  <c:v>44123</c:v>
                </c:pt>
                <c:pt idx="1448">
                  <c:v>44130</c:v>
                </c:pt>
                <c:pt idx="1449">
                  <c:v>44137</c:v>
                </c:pt>
                <c:pt idx="1450">
                  <c:v>44144</c:v>
                </c:pt>
                <c:pt idx="1451">
                  <c:v>44151</c:v>
                </c:pt>
                <c:pt idx="1452">
                  <c:v>44158</c:v>
                </c:pt>
                <c:pt idx="1453">
                  <c:v>44165</c:v>
                </c:pt>
                <c:pt idx="1454">
                  <c:v>44172</c:v>
                </c:pt>
                <c:pt idx="1455">
                  <c:v>44179</c:v>
                </c:pt>
                <c:pt idx="1456">
                  <c:v>44186</c:v>
                </c:pt>
                <c:pt idx="1457">
                  <c:v>44193</c:v>
                </c:pt>
                <c:pt idx="1458">
                  <c:v>44200</c:v>
                </c:pt>
                <c:pt idx="1459">
                  <c:v>44207</c:v>
                </c:pt>
                <c:pt idx="1460">
                  <c:v>44214</c:v>
                </c:pt>
                <c:pt idx="1461">
                  <c:v>44221</c:v>
                </c:pt>
                <c:pt idx="1462">
                  <c:v>44228</c:v>
                </c:pt>
                <c:pt idx="1463">
                  <c:v>44235</c:v>
                </c:pt>
                <c:pt idx="1464">
                  <c:v>44242</c:v>
                </c:pt>
                <c:pt idx="1465">
                  <c:v>44249</c:v>
                </c:pt>
                <c:pt idx="1466">
                  <c:v>44256</c:v>
                </c:pt>
                <c:pt idx="1467">
                  <c:v>44263</c:v>
                </c:pt>
                <c:pt idx="1468">
                  <c:v>44270</c:v>
                </c:pt>
                <c:pt idx="1469">
                  <c:v>44277</c:v>
                </c:pt>
                <c:pt idx="1470">
                  <c:v>44284</c:v>
                </c:pt>
                <c:pt idx="1471">
                  <c:v>44291</c:v>
                </c:pt>
                <c:pt idx="1472">
                  <c:v>44298</c:v>
                </c:pt>
                <c:pt idx="1473">
                  <c:v>44305</c:v>
                </c:pt>
                <c:pt idx="1474">
                  <c:v>44312</c:v>
                </c:pt>
                <c:pt idx="1475">
                  <c:v>44319</c:v>
                </c:pt>
                <c:pt idx="1476">
                  <c:v>44326</c:v>
                </c:pt>
                <c:pt idx="1477">
                  <c:v>44333</c:v>
                </c:pt>
                <c:pt idx="1478">
                  <c:v>44340</c:v>
                </c:pt>
                <c:pt idx="1479">
                  <c:v>44347</c:v>
                </c:pt>
                <c:pt idx="1480">
                  <c:v>44354</c:v>
                </c:pt>
                <c:pt idx="1481">
                  <c:v>44361</c:v>
                </c:pt>
                <c:pt idx="1482">
                  <c:v>44368</c:v>
                </c:pt>
                <c:pt idx="1483">
                  <c:v>44375</c:v>
                </c:pt>
                <c:pt idx="1484">
                  <c:v>44382</c:v>
                </c:pt>
                <c:pt idx="1485">
                  <c:v>44389</c:v>
                </c:pt>
                <c:pt idx="1486">
                  <c:v>44396</c:v>
                </c:pt>
                <c:pt idx="1487">
                  <c:v>44403</c:v>
                </c:pt>
                <c:pt idx="1488">
                  <c:v>44410</c:v>
                </c:pt>
                <c:pt idx="1489">
                  <c:v>44417</c:v>
                </c:pt>
                <c:pt idx="1490">
                  <c:v>44424</c:v>
                </c:pt>
                <c:pt idx="1491">
                  <c:v>44431</c:v>
                </c:pt>
                <c:pt idx="1492">
                  <c:v>44438</c:v>
                </c:pt>
                <c:pt idx="1493">
                  <c:v>44445</c:v>
                </c:pt>
                <c:pt idx="1494">
                  <c:v>44452</c:v>
                </c:pt>
                <c:pt idx="1495">
                  <c:v>44459</c:v>
                </c:pt>
                <c:pt idx="1496">
                  <c:v>44466</c:v>
                </c:pt>
                <c:pt idx="1497">
                  <c:v>44473</c:v>
                </c:pt>
                <c:pt idx="1498">
                  <c:v>44480</c:v>
                </c:pt>
                <c:pt idx="1499">
                  <c:v>44487</c:v>
                </c:pt>
                <c:pt idx="1500">
                  <c:v>44494</c:v>
                </c:pt>
                <c:pt idx="1501">
                  <c:v>44501</c:v>
                </c:pt>
                <c:pt idx="1502">
                  <c:v>44508</c:v>
                </c:pt>
                <c:pt idx="1503">
                  <c:v>44515</c:v>
                </c:pt>
                <c:pt idx="1504">
                  <c:v>44522</c:v>
                </c:pt>
                <c:pt idx="1505">
                  <c:v>44529</c:v>
                </c:pt>
                <c:pt idx="1506">
                  <c:v>44536</c:v>
                </c:pt>
                <c:pt idx="1507">
                  <c:v>44543</c:v>
                </c:pt>
                <c:pt idx="1508">
                  <c:v>44550</c:v>
                </c:pt>
                <c:pt idx="1509">
                  <c:v>44557</c:v>
                </c:pt>
                <c:pt idx="1510">
                  <c:v>44564</c:v>
                </c:pt>
                <c:pt idx="1511">
                  <c:v>44571</c:v>
                </c:pt>
                <c:pt idx="1512">
                  <c:v>44578</c:v>
                </c:pt>
                <c:pt idx="1513">
                  <c:v>44585</c:v>
                </c:pt>
                <c:pt idx="1514">
                  <c:v>44592</c:v>
                </c:pt>
                <c:pt idx="1515">
                  <c:v>44599</c:v>
                </c:pt>
                <c:pt idx="1516">
                  <c:v>44606</c:v>
                </c:pt>
                <c:pt idx="1517">
                  <c:v>44613</c:v>
                </c:pt>
                <c:pt idx="1518">
                  <c:v>44620</c:v>
                </c:pt>
                <c:pt idx="1519">
                  <c:v>44627</c:v>
                </c:pt>
                <c:pt idx="1520">
                  <c:v>44634</c:v>
                </c:pt>
                <c:pt idx="1521">
                  <c:v>44641</c:v>
                </c:pt>
                <c:pt idx="1522">
                  <c:v>44648</c:v>
                </c:pt>
                <c:pt idx="1523">
                  <c:v>44655</c:v>
                </c:pt>
                <c:pt idx="1524">
                  <c:v>44662</c:v>
                </c:pt>
                <c:pt idx="1525">
                  <c:v>44669</c:v>
                </c:pt>
                <c:pt idx="1526">
                  <c:v>44676</c:v>
                </c:pt>
                <c:pt idx="1527">
                  <c:v>44683</c:v>
                </c:pt>
                <c:pt idx="1528">
                  <c:v>44690</c:v>
                </c:pt>
                <c:pt idx="1529">
                  <c:v>44697</c:v>
                </c:pt>
                <c:pt idx="1530">
                  <c:v>44704</c:v>
                </c:pt>
                <c:pt idx="1531">
                  <c:v>44711</c:v>
                </c:pt>
                <c:pt idx="1532">
                  <c:v>44718</c:v>
                </c:pt>
                <c:pt idx="1533">
                  <c:v>44725</c:v>
                </c:pt>
                <c:pt idx="1534">
                  <c:v>44732</c:v>
                </c:pt>
                <c:pt idx="1535">
                  <c:v>44736</c:v>
                </c:pt>
              </c:numCache>
            </c:numRef>
          </c:cat>
          <c:val>
            <c:numRef>
              <c:f>'quotes-calcs'!$C$4:$C$1539</c:f>
              <c:numCache>
                <c:formatCode>#,##0.00</c:formatCode>
                <c:ptCount val="1536"/>
                <c:pt idx="0">
                  <c:v>43.9375</c:v>
                </c:pt>
                <c:pt idx="1">
                  <c:v>44.96875</c:v>
                </c:pt>
                <c:pt idx="2">
                  <c:v>44.59375</c:v>
                </c:pt>
                <c:pt idx="3">
                  <c:v>43.5625</c:v>
                </c:pt>
                <c:pt idx="4">
                  <c:v>44.40625</c:v>
                </c:pt>
                <c:pt idx="5">
                  <c:v>44.75</c:v>
                </c:pt>
                <c:pt idx="6">
                  <c:v>45.09375</c:v>
                </c:pt>
                <c:pt idx="7">
                  <c:v>45.03125</c:v>
                </c:pt>
                <c:pt idx="8">
                  <c:v>44.90625</c:v>
                </c:pt>
                <c:pt idx="9">
                  <c:v>44.09375</c:v>
                </c:pt>
                <c:pt idx="10">
                  <c:v>44.28125</c:v>
                </c:pt>
                <c:pt idx="11">
                  <c:v>44.9375</c:v>
                </c:pt>
                <c:pt idx="12">
                  <c:v>43.75</c:v>
                </c:pt>
                <c:pt idx="13">
                  <c:v>44.03125</c:v>
                </c:pt>
                <c:pt idx="14">
                  <c:v>44.34375</c:v>
                </c:pt>
                <c:pt idx="15">
                  <c:v>44</c:v>
                </c:pt>
                <c:pt idx="16">
                  <c:v>44.75</c:v>
                </c:pt>
                <c:pt idx="17">
                  <c:v>45.21875</c:v>
                </c:pt>
                <c:pt idx="18">
                  <c:v>45.28125</c:v>
                </c:pt>
                <c:pt idx="19">
                  <c:v>45.09375</c:v>
                </c:pt>
                <c:pt idx="20">
                  <c:v>44.5</c:v>
                </c:pt>
                <c:pt idx="21">
                  <c:v>44.78125</c:v>
                </c:pt>
                <c:pt idx="22">
                  <c:v>44.6875</c:v>
                </c:pt>
                <c:pt idx="23">
                  <c:v>44.96875</c:v>
                </c:pt>
                <c:pt idx="24">
                  <c:v>44.75</c:v>
                </c:pt>
                <c:pt idx="25">
                  <c:v>44.71875</c:v>
                </c:pt>
                <c:pt idx="26">
                  <c:v>44.84375</c:v>
                </c:pt>
                <c:pt idx="27">
                  <c:v>44.96875</c:v>
                </c:pt>
                <c:pt idx="28">
                  <c:v>45.125</c:v>
                </c:pt>
                <c:pt idx="29">
                  <c:v>45.8125</c:v>
                </c:pt>
                <c:pt idx="30">
                  <c:v>46.25</c:v>
                </c:pt>
                <c:pt idx="31">
                  <c:v>46.375</c:v>
                </c:pt>
                <c:pt idx="32">
                  <c:v>46.40625</c:v>
                </c:pt>
                <c:pt idx="33">
                  <c:v>45.8125</c:v>
                </c:pt>
                <c:pt idx="34">
                  <c:v>45.78125</c:v>
                </c:pt>
                <c:pt idx="35">
                  <c:v>46.15625</c:v>
                </c:pt>
                <c:pt idx="36">
                  <c:v>46.0625</c:v>
                </c:pt>
                <c:pt idx="37">
                  <c:v>47.0625</c:v>
                </c:pt>
                <c:pt idx="38">
                  <c:v>46.375</c:v>
                </c:pt>
                <c:pt idx="39">
                  <c:v>46.84375</c:v>
                </c:pt>
                <c:pt idx="40">
                  <c:v>46.0625</c:v>
                </c:pt>
                <c:pt idx="41">
                  <c:v>46.59375</c:v>
                </c:pt>
                <c:pt idx="42">
                  <c:v>46.3125</c:v>
                </c:pt>
                <c:pt idx="43">
                  <c:v>46.5</c:v>
                </c:pt>
                <c:pt idx="44">
                  <c:v>46.71875</c:v>
                </c:pt>
                <c:pt idx="45">
                  <c:v>46.59375</c:v>
                </c:pt>
                <c:pt idx="46">
                  <c:v>46.5625</c:v>
                </c:pt>
                <c:pt idx="47">
                  <c:v>46.75</c:v>
                </c:pt>
                <c:pt idx="48">
                  <c:v>46.59375</c:v>
                </c:pt>
                <c:pt idx="49">
                  <c:v>47.03125</c:v>
                </c:pt>
                <c:pt idx="50">
                  <c:v>47.40625</c:v>
                </c:pt>
                <c:pt idx="51">
                  <c:v>47.375</c:v>
                </c:pt>
                <c:pt idx="52">
                  <c:v>47.875</c:v>
                </c:pt>
                <c:pt idx="53">
                  <c:v>46.96875</c:v>
                </c:pt>
                <c:pt idx="54">
                  <c:v>47.15625</c:v>
                </c:pt>
                <c:pt idx="55">
                  <c:v>46.875</c:v>
                </c:pt>
                <c:pt idx="56">
                  <c:v>46.8125</c:v>
                </c:pt>
                <c:pt idx="57">
                  <c:v>46.6875</c:v>
                </c:pt>
                <c:pt idx="58">
                  <c:v>46.84375</c:v>
                </c:pt>
                <c:pt idx="59">
                  <c:v>46.96875</c:v>
                </c:pt>
                <c:pt idx="60">
                  <c:v>45.9375</c:v>
                </c:pt>
                <c:pt idx="61">
                  <c:v>44.59375</c:v>
                </c:pt>
                <c:pt idx="62">
                  <c:v>44.6875</c:v>
                </c:pt>
                <c:pt idx="63">
                  <c:v>44.59375</c:v>
                </c:pt>
                <c:pt idx="64">
                  <c:v>44.859375</c:v>
                </c:pt>
                <c:pt idx="65">
                  <c:v>45.09375</c:v>
                </c:pt>
                <c:pt idx="66">
                  <c:v>44.75</c:v>
                </c:pt>
                <c:pt idx="67">
                  <c:v>44.515625</c:v>
                </c:pt>
                <c:pt idx="68">
                  <c:v>45.5625</c:v>
                </c:pt>
                <c:pt idx="69">
                  <c:v>45.875</c:v>
                </c:pt>
                <c:pt idx="70">
                  <c:v>46.234375</c:v>
                </c:pt>
                <c:pt idx="71">
                  <c:v>46.109375</c:v>
                </c:pt>
                <c:pt idx="72">
                  <c:v>45.875</c:v>
                </c:pt>
                <c:pt idx="73">
                  <c:v>44.0625</c:v>
                </c:pt>
                <c:pt idx="74">
                  <c:v>44.5625</c:v>
                </c:pt>
                <c:pt idx="75">
                  <c:v>44.90625</c:v>
                </c:pt>
                <c:pt idx="76">
                  <c:v>45.390625</c:v>
                </c:pt>
                <c:pt idx="77">
                  <c:v>45.34375</c:v>
                </c:pt>
                <c:pt idx="78">
                  <c:v>45.90625</c:v>
                </c:pt>
                <c:pt idx="79">
                  <c:v>45.78125</c:v>
                </c:pt>
                <c:pt idx="80">
                  <c:v>46.328125</c:v>
                </c:pt>
                <c:pt idx="81">
                  <c:v>46.421875</c:v>
                </c:pt>
                <c:pt idx="82">
                  <c:v>47.6875</c:v>
                </c:pt>
                <c:pt idx="83">
                  <c:v>47.296875</c:v>
                </c:pt>
                <c:pt idx="84">
                  <c:v>47</c:v>
                </c:pt>
                <c:pt idx="85">
                  <c:v>47.015625</c:v>
                </c:pt>
                <c:pt idx="86">
                  <c:v>45.90625</c:v>
                </c:pt>
                <c:pt idx="87">
                  <c:v>46.171875</c:v>
                </c:pt>
                <c:pt idx="88">
                  <c:v>45.453125</c:v>
                </c:pt>
                <c:pt idx="89">
                  <c:v>47.046875</c:v>
                </c:pt>
                <c:pt idx="90">
                  <c:v>46.5625</c:v>
                </c:pt>
                <c:pt idx="91">
                  <c:v>47.65625</c:v>
                </c:pt>
                <c:pt idx="92">
                  <c:v>46.328125</c:v>
                </c:pt>
                <c:pt idx="93">
                  <c:v>46.40625</c:v>
                </c:pt>
                <c:pt idx="94">
                  <c:v>46.46875</c:v>
                </c:pt>
                <c:pt idx="95">
                  <c:v>45.46875</c:v>
                </c:pt>
                <c:pt idx="96">
                  <c:v>45.5625</c:v>
                </c:pt>
                <c:pt idx="97">
                  <c:v>45.046875</c:v>
                </c:pt>
                <c:pt idx="98">
                  <c:v>45.75</c:v>
                </c:pt>
                <c:pt idx="99">
                  <c:v>46.0625</c:v>
                </c:pt>
                <c:pt idx="100">
                  <c:v>45.5625</c:v>
                </c:pt>
                <c:pt idx="101">
                  <c:v>46.046875</c:v>
                </c:pt>
                <c:pt idx="102">
                  <c:v>46.734375</c:v>
                </c:pt>
                <c:pt idx="103">
                  <c:v>46.546875</c:v>
                </c:pt>
                <c:pt idx="104">
                  <c:v>47.109375</c:v>
                </c:pt>
                <c:pt idx="105">
                  <c:v>48.03125</c:v>
                </c:pt>
                <c:pt idx="106">
                  <c:v>48.359375</c:v>
                </c:pt>
                <c:pt idx="107">
                  <c:v>48.453125</c:v>
                </c:pt>
                <c:pt idx="108">
                  <c:v>49</c:v>
                </c:pt>
                <c:pt idx="109">
                  <c:v>48.78125</c:v>
                </c:pt>
                <c:pt idx="110">
                  <c:v>49.265625</c:v>
                </c:pt>
                <c:pt idx="111">
                  <c:v>49.5625</c:v>
                </c:pt>
                <c:pt idx="112">
                  <c:v>50.21875</c:v>
                </c:pt>
                <c:pt idx="113">
                  <c:v>50.109375</c:v>
                </c:pt>
                <c:pt idx="114">
                  <c:v>50.703125</c:v>
                </c:pt>
                <c:pt idx="115">
                  <c:v>51.078125</c:v>
                </c:pt>
                <c:pt idx="116">
                  <c:v>50.890625</c:v>
                </c:pt>
                <c:pt idx="117">
                  <c:v>51.59375</c:v>
                </c:pt>
                <c:pt idx="118">
                  <c:v>52.1875</c:v>
                </c:pt>
                <c:pt idx="119">
                  <c:v>52.75</c:v>
                </c:pt>
                <c:pt idx="120">
                  <c:v>52.09375</c:v>
                </c:pt>
                <c:pt idx="121">
                  <c:v>52.5625</c:v>
                </c:pt>
                <c:pt idx="122">
                  <c:v>53.546875</c:v>
                </c:pt>
                <c:pt idx="123">
                  <c:v>53.0625</c:v>
                </c:pt>
                <c:pt idx="124">
                  <c:v>53.96875</c:v>
                </c:pt>
                <c:pt idx="125">
                  <c:v>55.015625</c:v>
                </c:pt>
                <c:pt idx="126">
                  <c:v>54.40625</c:v>
                </c:pt>
                <c:pt idx="127">
                  <c:v>55.765625</c:v>
                </c:pt>
                <c:pt idx="128">
                  <c:v>56.046875</c:v>
                </c:pt>
                <c:pt idx="129">
                  <c:v>55.40625</c:v>
                </c:pt>
                <c:pt idx="130">
                  <c:v>56.296875</c:v>
                </c:pt>
                <c:pt idx="131">
                  <c:v>55.984375</c:v>
                </c:pt>
                <c:pt idx="132">
                  <c:v>55.65625</c:v>
                </c:pt>
                <c:pt idx="133">
                  <c:v>56.171875</c:v>
                </c:pt>
                <c:pt idx="134">
                  <c:v>56.296875</c:v>
                </c:pt>
                <c:pt idx="135">
                  <c:v>56.65625</c:v>
                </c:pt>
                <c:pt idx="136">
                  <c:v>57.546875</c:v>
                </c:pt>
                <c:pt idx="137">
                  <c:v>58.4375</c:v>
                </c:pt>
                <c:pt idx="138">
                  <c:v>58.3125</c:v>
                </c:pt>
                <c:pt idx="139">
                  <c:v>58.484375</c:v>
                </c:pt>
                <c:pt idx="140">
                  <c:v>58.40625</c:v>
                </c:pt>
                <c:pt idx="141">
                  <c:v>58.625</c:v>
                </c:pt>
                <c:pt idx="142">
                  <c:v>58.828125</c:v>
                </c:pt>
                <c:pt idx="143">
                  <c:v>58.1875</c:v>
                </c:pt>
                <c:pt idx="144">
                  <c:v>59.234375</c:v>
                </c:pt>
                <c:pt idx="145">
                  <c:v>59.53125</c:v>
                </c:pt>
                <c:pt idx="146">
                  <c:v>60.1875</c:v>
                </c:pt>
                <c:pt idx="147">
                  <c:v>60.328125</c:v>
                </c:pt>
                <c:pt idx="148">
                  <c:v>60.984375</c:v>
                </c:pt>
                <c:pt idx="149">
                  <c:v>62.15625</c:v>
                </c:pt>
                <c:pt idx="150">
                  <c:v>61.8125</c:v>
                </c:pt>
                <c:pt idx="151">
                  <c:v>61.203125</c:v>
                </c:pt>
                <c:pt idx="152">
                  <c:v>61.484375</c:v>
                </c:pt>
                <c:pt idx="153">
                  <c:v>61.59375</c:v>
                </c:pt>
                <c:pt idx="154">
                  <c:v>60.234375</c:v>
                </c:pt>
                <c:pt idx="155">
                  <c:v>61.265625</c:v>
                </c:pt>
                <c:pt idx="156">
                  <c:v>62.234375</c:v>
                </c:pt>
                <c:pt idx="157">
                  <c:v>63.640625</c:v>
                </c:pt>
                <c:pt idx="158">
                  <c:v>65.828125</c:v>
                </c:pt>
                <c:pt idx="159">
                  <c:v>64.9375</c:v>
                </c:pt>
                <c:pt idx="160">
                  <c:v>65.9375</c:v>
                </c:pt>
                <c:pt idx="161">
                  <c:v>64.890625</c:v>
                </c:pt>
                <c:pt idx="162">
                  <c:v>63.5</c:v>
                </c:pt>
                <c:pt idx="163">
                  <c:v>64.125</c:v>
                </c:pt>
                <c:pt idx="164">
                  <c:v>65.15625</c:v>
                </c:pt>
                <c:pt idx="165">
                  <c:v>64.6875</c:v>
                </c:pt>
                <c:pt idx="166">
                  <c:v>65.515625</c:v>
                </c:pt>
                <c:pt idx="167">
                  <c:v>63.71875</c:v>
                </c:pt>
                <c:pt idx="168">
                  <c:v>64.53125</c:v>
                </c:pt>
                <c:pt idx="169">
                  <c:v>65.4375</c:v>
                </c:pt>
                <c:pt idx="170">
                  <c:v>64.3125</c:v>
                </c:pt>
                <c:pt idx="171">
                  <c:v>65.375</c:v>
                </c:pt>
                <c:pt idx="172">
                  <c:v>67.1875</c:v>
                </c:pt>
                <c:pt idx="173">
                  <c:v>68.171875</c:v>
                </c:pt>
                <c:pt idx="174">
                  <c:v>66.875</c:v>
                </c:pt>
                <c:pt idx="175">
                  <c:v>67.625</c:v>
                </c:pt>
                <c:pt idx="176">
                  <c:v>66.9375</c:v>
                </c:pt>
                <c:pt idx="177">
                  <c:v>66.8125</c:v>
                </c:pt>
                <c:pt idx="178">
                  <c:v>67.109375</c:v>
                </c:pt>
                <c:pt idx="179">
                  <c:v>65.578125</c:v>
                </c:pt>
                <c:pt idx="180">
                  <c:v>64.5625</c:v>
                </c:pt>
                <c:pt idx="181">
                  <c:v>63.96875</c:v>
                </c:pt>
                <c:pt idx="182">
                  <c:v>63.71875</c:v>
                </c:pt>
                <c:pt idx="183">
                  <c:v>66.5625</c:v>
                </c:pt>
                <c:pt idx="184">
                  <c:v>66.21875</c:v>
                </c:pt>
                <c:pt idx="185">
                  <c:v>66.84375</c:v>
                </c:pt>
                <c:pt idx="186">
                  <c:v>66.859375</c:v>
                </c:pt>
                <c:pt idx="187">
                  <c:v>65.328125</c:v>
                </c:pt>
                <c:pt idx="188">
                  <c:v>65.9375</c:v>
                </c:pt>
                <c:pt idx="189">
                  <c:v>68.5625</c:v>
                </c:pt>
                <c:pt idx="190">
                  <c:v>68.640625</c:v>
                </c:pt>
                <c:pt idx="191">
                  <c:v>68.6875</c:v>
                </c:pt>
                <c:pt idx="192">
                  <c:v>70.34375</c:v>
                </c:pt>
                <c:pt idx="193">
                  <c:v>70.3125</c:v>
                </c:pt>
                <c:pt idx="194">
                  <c:v>71.21875</c:v>
                </c:pt>
                <c:pt idx="195">
                  <c:v>70.3125</c:v>
                </c:pt>
                <c:pt idx="196">
                  <c:v>70.59375</c:v>
                </c:pt>
                <c:pt idx="197">
                  <c:v>73.421875</c:v>
                </c:pt>
                <c:pt idx="198">
                  <c:v>74.03125</c:v>
                </c:pt>
                <c:pt idx="199">
                  <c:v>75.171875</c:v>
                </c:pt>
                <c:pt idx="200">
                  <c:v>76.015625</c:v>
                </c:pt>
                <c:pt idx="201">
                  <c:v>74.3125</c:v>
                </c:pt>
                <c:pt idx="202">
                  <c:v>73.3125</c:v>
                </c:pt>
                <c:pt idx="203">
                  <c:v>74.84375</c:v>
                </c:pt>
                <c:pt idx="204">
                  <c:v>75.875</c:v>
                </c:pt>
                <c:pt idx="205">
                  <c:v>75.09375</c:v>
                </c:pt>
                <c:pt idx="206">
                  <c:v>76.125</c:v>
                </c:pt>
                <c:pt idx="207">
                  <c:v>77.5625</c:v>
                </c:pt>
                <c:pt idx="208">
                  <c:v>76.75</c:v>
                </c:pt>
                <c:pt idx="209">
                  <c:v>78.40625</c:v>
                </c:pt>
                <c:pt idx="210">
                  <c:v>79.21875</c:v>
                </c:pt>
                <c:pt idx="211">
                  <c:v>81.1875</c:v>
                </c:pt>
                <c:pt idx="212">
                  <c:v>80.375</c:v>
                </c:pt>
                <c:pt idx="213">
                  <c:v>79.15625</c:v>
                </c:pt>
                <c:pt idx="214">
                  <c:v>80.84375</c:v>
                </c:pt>
                <c:pt idx="215">
                  <c:v>79.6875</c:v>
                </c:pt>
                <c:pt idx="216">
                  <c:v>78.4375</c:v>
                </c:pt>
                <c:pt idx="217">
                  <c:v>77</c:v>
                </c:pt>
                <c:pt idx="218">
                  <c:v>75.84375</c:v>
                </c:pt>
                <c:pt idx="219">
                  <c:v>73.375</c:v>
                </c:pt>
                <c:pt idx="220">
                  <c:v>76.5625</c:v>
                </c:pt>
                <c:pt idx="221">
                  <c:v>76.53125</c:v>
                </c:pt>
                <c:pt idx="222">
                  <c:v>81.4375</c:v>
                </c:pt>
                <c:pt idx="223">
                  <c:v>82.625</c:v>
                </c:pt>
                <c:pt idx="224">
                  <c:v>83.21875</c:v>
                </c:pt>
                <c:pt idx="225">
                  <c:v>84.78125</c:v>
                </c:pt>
                <c:pt idx="226">
                  <c:v>85.15625</c:v>
                </c:pt>
                <c:pt idx="227">
                  <c:v>86.375</c:v>
                </c:pt>
                <c:pt idx="228">
                  <c:v>89.71875</c:v>
                </c:pt>
                <c:pt idx="229">
                  <c:v>89.578125</c:v>
                </c:pt>
                <c:pt idx="230">
                  <c:v>88.90625</c:v>
                </c:pt>
                <c:pt idx="231">
                  <c:v>92.0625</c:v>
                </c:pt>
                <c:pt idx="232">
                  <c:v>91.78125</c:v>
                </c:pt>
                <c:pt idx="233">
                  <c:v>91.296875</c:v>
                </c:pt>
                <c:pt idx="234">
                  <c:v>94.03125</c:v>
                </c:pt>
                <c:pt idx="235">
                  <c:v>94.9375</c:v>
                </c:pt>
                <c:pt idx="236">
                  <c:v>93.375</c:v>
                </c:pt>
                <c:pt idx="237">
                  <c:v>89.78125</c:v>
                </c:pt>
                <c:pt idx="238">
                  <c:v>92.5625</c:v>
                </c:pt>
                <c:pt idx="239">
                  <c:v>90.375</c:v>
                </c:pt>
                <c:pt idx="240">
                  <c:v>93.140625</c:v>
                </c:pt>
                <c:pt idx="241">
                  <c:v>92.65625</c:v>
                </c:pt>
                <c:pt idx="242">
                  <c:v>95.03125</c:v>
                </c:pt>
                <c:pt idx="243">
                  <c:v>94.46875</c:v>
                </c:pt>
                <c:pt idx="244">
                  <c:v>96.640625</c:v>
                </c:pt>
                <c:pt idx="245">
                  <c:v>96.875</c:v>
                </c:pt>
                <c:pt idx="246">
                  <c:v>94.28125</c:v>
                </c:pt>
                <c:pt idx="247">
                  <c:v>94</c:v>
                </c:pt>
                <c:pt idx="248">
                  <c:v>92.0625</c:v>
                </c:pt>
                <c:pt idx="249">
                  <c:v>92.9375</c:v>
                </c:pt>
                <c:pt idx="250">
                  <c:v>93.0625</c:v>
                </c:pt>
                <c:pt idx="251">
                  <c:v>96.75</c:v>
                </c:pt>
                <c:pt idx="252">
                  <c:v>95.625</c:v>
                </c:pt>
                <c:pt idx="253">
                  <c:v>98.9375</c:v>
                </c:pt>
                <c:pt idx="254">
                  <c:v>95.75</c:v>
                </c:pt>
                <c:pt idx="255">
                  <c:v>94.78125</c:v>
                </c:pt>
                <c:pt idx="256">
                  <c:v>93.78125</c:v>
                </c:pt>
                <c:pt idx="257">
                  <c:v>97.5625</c:v>
                </c:pt>
                <c:pt idx="258">
                  <c:v>92.3125</c:v>
                </c:pt>
                <c:pt idx="259">
                  <c:v>96.3125</c:v>
                </c:pt>
                <c:pt idx="260">
                  <c:v>95.9375</c:v>
                </c:pt>
                <c:pt idx="261">
                  <c:v>98.3125</c:v>
                </c:pt>
                <c:pt idx="262">
                  <c:v>101.625</c:v>
                </c:pt>
                <c:pt idx="263">
                  <c:v>102</c:v>
                </c:pt>
                <c:pt idx="264">
                  <c:v>103.65625</c:v>
                </c:pt>
                <c:pt idx="265">
                  <c:v>105.125</c:v>
                </c:pt>
                <c:pt idx="266">
                  <c:v>105.9375</c:v>
                </c:pt>
                <c:pt idx="267">
                  <c:v>107.09375</c:v>
                </c:pt>
                <c:pt idx="268">
                  <c:v>109.875</c:v>
                </c:pt>
                <c:pt idx="269">
                  <c:v>109.625</c:v>
                </c:pt>
                <c:pt idx="270">
                  <c:v>112.59375</c:v>
                </c:pt>
                <c:pt idx="271">
                  <c:v>111.1875</c:v>
                </c:pt>
                <c:pt idx="272">
                  <c:v>112.28125</c:v>
                </c:pt>
                <c:pt idx="273">
                  <c:v>110.8125</c:v>
                </c:pt>
                <c:pt idx="274">
                  <c:v>112.59375</c:v>
                </c:pt>
                <c:pt idx="275">
                  <c:v>111.125</c:v>
                </c:pt>
                <c:pt idx="276">
                  <c:v>111.03125</c:v>
                </c:pt>
                <c:pt idx="277">
                  <c:v>111.25</c:v>
                </c:pt>
                <c:pt idx="278">
                  <c:v>109.03125</c:v>
                </c:pt>
                <c:pt idx="279">
                  <c:v>112</c:v>
                </c:pt>
                <c:pt idx="280">
                  <c:v>110.4375</c:v>
                </c:pt>
                <c:pt idx="281">
                  <c:v>110.0625</c:v>
                </c:pt>
                <c:pt idx="282">
                  <c:v>113.6875</c:v>
                </c:pt>
                <c:pt idx="283">
                  <c:v>114.84375</c:v>
                </c:pt>
                <c:pt idx="284">
                  <c:v>116.46875</c:v>
                </c:pt>
                <c:pt idx="285">
                  <c:v>118.5625</c:v>
                </c:pt>
                <c:pt idx="286">
                  <c:v>114.09375</c:v>
                </c:pt>
                <c:pt idx="287">
                  <c:v>111.78125</c:v>
                </c:pt>
                <c:pt idx="288">
                  <c:v>109.125</c:v>
                </c:pt>
                <c:pt idx="289">
                  <c:v>106.125</c:v>
                </c:pt>
                <c:pt idx="290">
                  <c:v>108.5625</c:v>
                </c:pt>
                <c:pt idx="291">
                  <c:v>103.375</c:v>
                </c:pt>
                <c:pt idx="292">
                  <c:v>97.75</c:v>
                </c:pt>
                <c:pt idx="293">
                  <c:v>101.6875</c:v>
                </c:pt>
                <c:pt idx="294">
                  <c:v>102.09375</c:v>
                </c:pt>
                <c:pt idx="295">
                  <c:v>104.25</c:v>
                </c:pt>
                <c:pt idx="296">
                  <c:v>100.71875</c:v>
                </c:pt>
                <c:pt idx="297">
                  <c:v>98.53125</c:v>
                </c:pt>
                <c:pt idx="298">
                  <c:v>106</c:v>
                </c:pt>
                <c:pt idx="299">
                  <c:v>106.84375</c:v>
                </c:pt>
                <c:pt idx="300">
                  <c:v>110</c:v>
                </c:pt>
                <c:pt idx="301">
                  <c:v>114.125</c:v>
                </c:pt>
                <c:pt idx="302">
                  <c:v>113.21875</c:v>
                </c:pt>
                <c:pt idx="303">
                  <c:v>116.625</c:v>
                </c:pt>
                <c:pt idx="304">
                  <c:v>119.5</c:v>
                </c:pt>
                <c:pt idx="305">
                  <c:v>118.375</c:v>
                </c:pt>
                <c:pt idx="306">
                  <c:v>117.125</c:v>
                </c:pt>
                <c:pt idx="307">
                  <c:v>118.5</c:v>
                </c:pt>
                <c:pt idx="308">
                  <c:v>122.6875</c:v>
                </c:pt>
                <c:pt idx="309">
                  <c:v>123.3125</c:v>
                </c:pt>
                <c:pt idx="310">
                  <c:v>127.75</c:v>
                </c:pt>
                <c:pt idx="311">
                  <c:v>124.375</c:v>
                </c:pt>
                <c:pt idx="312">
                  <c:v>122.5625</c:v>
                </c:pt>
                <c:pt idx="313">
                  <c:v>127.65625</c:v>
                </c:pt>
                <c:pt idx="314">
                  <c:v>124.0625</c:v>
                </c:pt>
                <c:pt idx="315">
                  <c:v>123.625</c:v>
                </c:pt>
                <c:pt idx="316">
                  <c:v>124.25</c:v>
                </c:pt>
                <c:pt idx="317">
                  <c:v>123.5625</c:v>
                </c:pt>
                <c:pt idx="318">
                  <c:v>127.546875</c:v>
                </c:pt>
                <c:pt idx="319">
                  <c:v>129.375</c:v>
                </c:pt>
                <c:pt idx="320">
                  <c:v>129.6875</c:v>
                </c:pt>
                <c:pt idx="321">
                  <c:v>128.5625</c:v>
                </c:pt>
                <c:pt idx="322">
                  <c:v>129.34375</c:v>
                </c:pt>
                <c:pt idx="323">
                  <c:v>134.875</c:v>
                </c:pt>
                <c:pt idx="324">
                  <c:v>131.53125</c:v>
                </c:pt>
                <c:pt idx="325">
                  <c:v>135.8125</c:v>
                </c:pt>
                <c:pt idx="326">
                  <c:v>133.25</c:v>
                </c:pt>
                <c:pt idx="327">
                  <c:v>135</c:v>
                </c:pt>
                <c:pt idx="328">
                  <c:v>133.78125</c:v>
                </c:pt>
                <c:pt idx="329">
                  <c:v>133.34375</c:v>
                </c:pt>
                <c:pt idx="330">
                  <c:v>130.203125</c:v>
                </c:pt>
                <c:pt idx="331">
                  <c:v>133.21875</c:v>
                </c:pt>
                <c:pt idx="332">
                  <c:v>129.8125</c:v>
                </c:pt>
                <c:pt idx="333">
                  <c:v>134.3125</c:v>
                </c:pt>
                <c:pt idx="334">
                  <c:v>131.703125</c:v>
                </c:pt>
                <c:pt idx="335">
                  <c:v>139.40625</c:v>
                </c:pt>
                <c:pt idx="336">
                  <c:v>140.5</c:v>
                </c:pt>
                <c:pt idx="337">
                  <c:v>141.8125</c:v>
                </c:pt>
                <c:pt idx="338">
                  <c:v>135.75</c:v>
                </c:pt>
                <c:pt idx="339">
                  <c:v>132.75</c:v>
                </c:pt>
                <c:pt idx="340">
                  <c:v>130.375</c:v>
                </c:pt>
                <c:pt idx="341">
                  <c:v>133.15625</c:v>
                </c:pt>
                <c:pt idx="342">
                  <c:v>133.90625</c:v>
                </c:pt>
                <c:pt idx="343">
                  <c:v>135.0625</c:v>
                </c:pt>
                <c:pt idx="344">
                  <c:v>135.96875</c:v>
                </c:pt>
                <c:pt idx="345">
                  <c:v>135.875</c:v>
                </c:pt>
                <c:pt idx="346">
                  <c:v>133.75</c:v>
                </c:pt>
                <c:pt idx="347">
                  <c:v>127.75</c:v>
                </c:pt>
                <c:pt idx="348">
                  <c:v>128.46875</c:v>
                </c:pt>
                <c:pt idx="349">
                  <c:v>133.875</c:v>
                </c:pt>
                <c:pt idx="350">
                  <c:v>124.875</c:v>
                </c:pt>
                <c:pt idx="351">
                  <c:v>130.09375</c:v>
                </c:pt>
                <c:pt idx="352">
                  <c:v>137</c:v>
                </c:pt>
                <c:pt idx="353">
                  <c:v>137.875</c:v>
                </c:pt>
                <c:pt idx="354">
                  <c:v>139.75</c:v>
                </c:pt>
                <c:pt idx="355">
                  <c:v>142.5</c:v>
                </c:pt>
                <c:pt idx="356">
                  <c:v>141.4375</c:v>
                </c:pt>
                <c:pt idx="357">
                  <c:v>143.84375</c:v>
                </c:pt>
                <c:pt idx="358">
                  <c:v>141.875</c:v>
                </c:pt>
                <c:pt idx="359">
                  <c:v>142.6875</c:v>
                </c:pt>
                <c:pt idx="360">
                  <c:v>146.484375</c:v>
                </c:pt>
                <c:pt idx="361">
                  <c:v>146.875</c:v>
                </c:pt>
                <c:pt idx="362">
                  <c:v>145.75</c:v>
                </c:pt>
                <c:pt idx="363">
                  <c:v>146.96875</c:v>
                </c:pt>
                <c:pt idx="364">
                  <c:v>144.4375</c:v>
                </c:pt>
                <c:pt idx="365">
                  <c:v>135.875</c:v>
                </c:pt>
                <c:pt idx="366">
                  <c:v>142.59375</c:v>
                </c:pt>
                <c:pt idx="367">
                  <c:v>138.6875</c:v>
                </c:pt>
                <c:pt idx="368">
                  <c:v>135.3125</c:v>
                </c:pt>
                <c:pt idx="369">
                  <c:v>133.328125</c:v>
                </c:pt>
                <c:pt idx="370">
                  <c:v>141.125</c:v>
                </c:pt>
                <c:pt idx="371">
                  <c:v>140.125</c:v>
                </c:pt>
                <c:pt idx="372">
                  <c:v>146.9375</c:v>
                </c:pt>
                <c:pt idx="373">
                  <c:v>153.5625</c:v>
                </c:pt>
                <c:pt idx="374">
                  <c:v>150.375</c:v>
                </c:pt>
                <c:pt idx="375">
                  <c:v>151.4375</c:v>
                </c:pt>
                <c:pt idx="376">
                  <c:v>136</c:v>
                </c:pt>
                <c:pt idx="377">
                  <c:v>143.8125</c:v>
                </c:pt>
                <c:pt idx="378">
                  <c:v>145.09375</c:v>
                </c:pt>
                <c:pt idx="379">
                  <c:v>143.53125</c:v>
                </c:pt>
                <c:pt idx="380">
                  <c:v>142.8125</c:v>
                </c:pt>
                <c:pt idx="381">
                  <c:v>141.125</c:v>
                </c:pt>
                <c:pt idx="382">
                  <c:v>138</c:v>
                </c:pt>
                <c:pt idx="383">
                  <c:v>147.84375</c:v>
                </c:pt>
                <c:pt idx="384">
                  <c:v>146.59375</c:v>
                </c:pt>
                <c:pt idx="385">
                  <c:v>146.59375</c:v>
                </c:pt>
                <c:pt idx="386">
                  <c:v>144.375</c:v>
                </c:pt>
                <c:pt idx="387">
                  <c:v>145.28125</c:v>
                </c:pt>
                <c:pt idx="388">
                  <c:v>148.09375</c:v>
                </c:pt>
                <c:pt idx="389">
                  <c:v>151.25</c:v>
                </c:pt>
                <c:pt idx="390">
                  <c:v>147.6875</c:v>
                </c:pt>
                <c:pt idx="391">
                  <c:v>142.09375</c:v>
                </c:pt>
                <c:pt idx="392">
                  <c:v>146.375</c:v>
                </c:pt>
                <c:pt idx="393">
                  <c:v>147.40625</c:v>
                </c:pt>
                <c:pt idx="394">
                  <c:v>149.6875</c:v>
                </c:pt>
                <c:pt idx="395">
                  <c:v>151.25</c:v>
                </c:pt>
                <c:pt idx="396">
                  <c:v>152.5</c:v>
                </c:pt>
                <c:pt idx="397">
                  <c:v>149.8125</c:v>
                </c:pt>
                <c:pt idx="398">
                  <c:v>146</c:v>
                </c:pt>
                <c:pt idx="399">
                  <c:v>145.28125</c:v>
                </c:pt>
                <c:pt idx="400">
                  <c:v>143.625</c:v>
                </c:pt>
                <c:pt idx="401">
                  <c:v>141.0625</c:v>
                </c:pt>
                <c:pt idx="402">
                  <c:v>137.5625</c:v>
                </c:pt>
                <c:pt idx="403">
                  <c:v>139.90625</c:v>
                </c:pt>
                <c:pt idx="404">
                  <c:v>139.28125</c:v>
                </c:pt>
                <c:pt idx="405">
                  <c:v>142.78125</c:v>
                </c:pt>
                <c:pt idx="406">
                  <c:v>136.625</c:v>
                </c:pt>
                <c:pt idx="407">
                  <c:v>136.640625</c:v>
                </c:pt>
                <c:pt idx="408">
                  <c:v>134.84375</c:v>
                </c:pt>
                <c:pt idx="409">
                  <c:v>132.21875</c:v>
                </c:pt>
                <c:pt idx="410">
                  <c:v>133.96875</c:v>
                </c:pt>
                <c:pt idx="411">
                  <c:v>130.96875</c:v>
                </c:pt>
                <c:pt idx="412">
                  <c:v>130.9375</c:v>
                </c:pt>
                <c:pt idx="413">
                  <c:v>131.1875</c:v>
                </c:pt>
                <c:pt idx="414">
                  <c:v>129.1875</c:v>
                </c:pt>
                <c:pt idx="415">
                  <c:v>132</c:v>
                </c:pt>
                <c:pt idx="416">
                  <c:v>134.015625</c:v>
                </c:pt>
                <c:pt idx="417">
                  <c:v>135.875</c:v>
                </c:pt>
                <c:pt idx="418">
                  <c:v>134.800003</c:v>
                </c:pt>
                <c:pt idx="419">
                  <c:v>131.83999600000001</c:v>
                </c:pt>
                <c:pt idx="420">
                  <c:v>130.39999399999999</c:v>
                </c:pt>
                <c:pt idx="421">
                  <c:v>124.959999</c:v>
                </c:pt>
                <c:pt idx="422">
                  <c:v>123.610001</c:v>
                </c:pt>
                <c:pt idx="423">
                  <c:v>123.360001</c:v>
                </c:pt>
                <c:pt idx="424">
                  <c:v>115.010002</c:v>
                </c:pt>
                <c:pt idx="425">
                  <c:v>114.480003</c:v>
                </c:pt>
                <c:pt idx="426">
                  <c:v>116.69000200000001</c:v>
                </c:pt>
                <c:pt idx="427">
                  <c:v>113.300003</c:v>
                </c:pt>
                <c:pt idx="428">
                  <c:v>118.849998</c:v>
                </c:pt>
                <c:pt idx="429">
                  <c:v>124.5</c:v>
                </c:pt>
                <c:pt idx="430">
                  <c:v>125.779999</c:v>
                </c:pt>
                <c:pt idx="431">
                  <c:v>127.339996</c:v>
                </c:pt>
                <c:pt idx="432">
                  <c:v>125.150002</c:v>
                </c:pt>
                <c:pt idx="433">
                  <c:v>129.740005</c:v>
                </c:pt>
                <c:pt idx="434">
                  <c:v>128.10000600000001</c:v>
                </c:pt>
                <c:pt idx="435">
                  <c:v>126.730003</c:v>
                </c:pt>
                <c:pt idx="436">
                  <c:v>127</c:v>
                </c:pt>
                <c:pt idx="437">
                  <c:v>121.849998</c:v>
                </c:pt>
                <c:pt idx="438">
                  <c:v>122.849998</c:v>
                </c:pt>
                <c:pt idx="439">
                  <c:v>122.599998</c:v>
                </c:pt>
                <c:pt idx="440">
                  <c:v>119.050003</c:v>
                </c:pt>
                <c:pt idx="441">
                  <c:v>122.239998</c:v>
                </c:pt>
                <c:pt idx="442">
                  <c:v>121.339996</c:v>
                </c:pt>
                <c:pt idx="443">
                  <c:v>120.80999799999999</c:v>
                </c:pt>
                <c:pt idx="444">
                  <c:v>121.94000200000001</c:v>
                </c:pt>
                <c:pt idx="445">
                  <c:v>119.290001</c:v>
                </c:pt>
                <c:pt idx="446">
                  <c:v>116.75</c:v>
                </c:pt>
                <c:pt idx="447">
                  <c:v>119.019997</c:v>
                </c:pt>
                <c:pt idx="448">
                  <c:v>114.150002</c:v>
                </c:pt>
                <c:pt idx="449">
                  <c:v>108.720001</c:v>
                </c:pt>
                <c:pt idx="450">
                  <c:v>110.050003</c:v>
                </c:pt>
                <c:pt idx="451">
                  <c:v>97.279999000000004</c:v>
                </c:pt>
                <c:pt idx="452">
                  <c:v>104.44000200000001</c:v>
                </c:pt>
                <c:pt idx="453">
                  <c:v>107.230003</c:v>
                </c:pt>
                <c:pt idx="454">
                  <c:v>109.5</c:v>
                </c:pt>
                <c:pt idx="455">
                  <c:v>107.349998</c:v>
                </c:pt>
                <c:pt idx="456">
                  <c:v>110.32</c:v>
                </c:pt>
                <c:pt idx="457">
                  <c:v>109.25</c:v>
                </c:pt>
                <c:pt idx="458">
                  <c:v>112.720001</c:v>
                </c:pt>
                <c:pt idx="459">
                  <c:v>114.360001</c:v>
                </c:pt>
                <c:pt idx="460">
                  <c:v>115.68</c:v>
                </c:pt>
                <c:pt idx="461">
                  <c:v>114.050003</c:v>
                </c:pt>
                <c:pt idx="462">
                  <c:v>116.55999799999999</c:v>
                </c:pt>
                <c:pt idx="463">
                  <c:v>113.129997</c:v>
                </c:pt>
                <c:pt idx="464">
                  <c:v>114.949997</c:v>
                </c:pt>
                <c:pt idx="465">
                  <c:v>116</c:v>
                </c:pt>
                <c:pt idx="466">
                  <c:v>117.620003</c:v>
                </c:pt>
                <c:pt idx="467">
                  <c:v>114.94000200000001</c:v>
                </c:pt>
                <c:pt idx="468">
                  <c:v>113.150002</c:v>
                </c:pt>
                <c:pt idx="469">
                  <c:v>113.550003</c:v>
                </c:pt>
                <c:pt idx="470">
                  <c:v>112.650002</c:v>
                </c:pt>
                <c:pt idx="471">
                  <c:v>110.089996</c:v>
                </c:pt>
                <c:pt idx="472">
                  <c:v>110.889999</c:v>
                </c:pt>
                <c:pt idx="473">
                  <c:v>109.639999</c:v>
                </c:pt>
                <c:pt idx="474">
                  <c:v>113.739998</c:v>
                </c:pt>
                <c:pt idx="475">
                  <c:v>116.989998</c:v>
                </c:pt>
                <c:pt idx="476">
                  <c:v>116.650002</c:v>
                </c:pt>
                <c:pt idx="477">
                  <c:v>115.040001</c:v>
                </c:pt>
                <c:pt idx="478">
                  <c:v>114.519997</c:v>
                </c:pt>
                <c:pt idx="479">
                  <c:v>112.69000200000001</c:v>
                </c:pt>
                <c:pt idx="480">
                  <c:v>111.41999800000001</c:v>
                </c:pt>
                <c:pt idx="481">
                  <c:v>112.879997</c:v>
                </c:pt>
                <c:pt idx="482">
                  <c:v>107.389999</c:v>
                </c:pt>
                <c:pt idx="483">
                  <c:v>107.58000199999999</c:v>
                </c:pt>
                <c:pt idx="484">
                  <c:v>105.720001</c:v>
                </c:pt>
                <c:pt idx="485">
                  <c:v>110.900002</c:v>
                </c:pt>
                <c:pt idx="486">
                  <c:v>108.69000200000001</c:v>
                </c:pt>
                <c:pt idx="487">
                  <c:v>107.220001</c:v>
                </c:pt>
                <c:pt idx="488">
                  <c:v>103.339996</c:v>
                </c:pt>
                <c:pt idx="489">
                  <c:v>101.400002</c:v>
                </c:pt>
                <c:pt idx="490">
                  <c:v>99.279999000000004</c:v>
                </c:pt>
                <c:pt idx="491">
                  <c:v>98.959998999999996</c:v>
                </c:pt>
                <c:pt idx="492">
                  <c:v>99.309997999999993</c:v>
                </c:pt>
                <c:pt idx="493">
                  <c:v>91.849997999999999</c:v>
                </c:pt>
                <c:pt idx="494">
                  <c:v>84.709998999999996</c:v>
                </c:pt>
                <c:pt idx="495">
                  <c:v>85.599997999999999</c:v>
                </c:pt>
                <c:pt idx="496">
                  <c:v>86.790001000000004</c:v>
                </c:pt>
                <c:pt idx="497">
                  <c:v>91.290001000000004</c:v>
                </c:pt>
                <c:pt idx="498">
                  <c:v>93.220000999999996</c:v>
                </c:pt>
                <c:pt idx="499">
                  <c:v>94.599997999999999</c:v>
                </c:pt>
                <c:pt idx="500">
                  <c:v>91.779999000000004</c:v>
                </c:pt>
                <c:pt idx="501">
                  <c:v>90</c:v>
                </c:pt>
                <c:pt idx="502">
                  <c:v>89.669998000000007</c:v>
                </c:pt>
                <c:pt idx="503">
                  <c:v>84.349997999999999</c:v>
                </c:pt>
                <c:pt idx="504">
                  <c:v>82.75</c:v>
                </c:pt>
                <c:pt idx="505">
                  <c:v>80.800003000000004</c:v>
                </c:pt>
                <c:pt idx="506">
                  <c:v>84.160004000000001</c:v>
                </c:pt>
                <c:pt idx="507">
                  <c:v>88.639999000000003</c:v>
                </c:pt>
                <c:pt idx="508">
                  <c:v>90.199996999999996</c:v>
                </c:pt>
                <c:pt idx="509">
                  <c:v>90.269997000000004</c:v>
                </c:pt>
                <c:pt idx="510">
                  <c:v>89.650002000000001</c:v>
                </c:pt>
                <c:pt idx="511">
                  <c:v>91.400002000000001</c:v>
                </c:pt>
                <c:pt idx="512">
                  <c:v>93.419998000000007</c:v>
                </c:pt>
                <c:pt idx="513">
                  <c:v>93.980002999999996</c:v>
                </c:pt>
                <c:pt idx="514">
                  <c:v>92.029999000000004</c:v>
                </c:pt>
                <c:pt idx="515">
                  <c:v>89.339995999999999</c:v>
                </c:pt>
                <c:pt idx="516">
                  <c:v>89.989998</c:v>
                </c:pt>
                <c:pt idx="517">
                  <c:v>87.379997000000003</c:v>
                </c:pt>
                <c:pt idx="518">
                  <c:v>91.349997999999999</c:v>
                </c:pt>
                <c:pt idx="519">
                  <c:v>93.059997999999993</c:v>
                </c:pt>
                <c:pt idx="520">
                  <c:v>90.660004000000001</c:v>
                </c:pt>
                <c:pt idx="521">
                  <c:v>86.379997000000003</c:v>
                </c:pt>
                <c:pt idx="522">
                  <c:v>86.059997999999993</c:v>
                </c:pt>
                <c:pt idx="523">
                  <c:v>83.419998000000007</c:v>
                </c:pt>
                <c:pt idx="524">
                  <c:v>84.150002000000001</c:v>
                </c:pt>
                <c:pt idx="525">
                  <c:v>85.18</c:v>
                </c:pt>
                <c:pt idx="526">
                  <c:v>84.900002000000001</c:v>
                </c:pt>
                <c:pt idx="527">
                  <c:v>83.32</c:v>
                </c:pt>
                <c:pt idx="528">
                  <c:v>84.129997000000003</c:v>
                </c:pt>
                <c:pt idx="529">
                  <c:v>89.669998000000007</c:v>
                </c:pt>
                <c:pt idx="530">
                  <c:v>86.709998999999996</c:v>
                </c:pt>
                <c:pt idx="531">
                  <c:v>88.220000999999996</c:v>
                </c:pt>
                <c:pt idx="532">
                  <c:v>87.150002000000001</c:v>
                </c:pt>
                <c:pt idx="533">
                  <c:v>89.559997999999993</c:v>
                </c:pt>
                <c:pt idx="534">
                  <c:v>90.230002999999996</c:v>
                </c:pt>
                <c:pt idx="535">
                  <c:v>93.209998999999996</c:v>
                </c:pt>
                <c:pt idx="536">
                  <c:v>93.730002999999996</c:v>
                </c:pt>
                <c:pt idx="537">
                  <c:v>94.870002999999997</c:v>
                </c:pt>
                <c:pt idx="538">
                  <c:v>93.760002</c:v>
                </c:pt>
                <c:pt idx="539">
                  <c:v>96.949996999999996</c:v>
                </c:pt>
                <c:pt idx="540">
                  <c:v>99.260002</c:v>
                </c:pt>
                <c:pt idx="541">
                  <c:v>99.559997999999993</c:v>
                </c:pt>
                <c:pt idx="542">
                  <c:v>99.440002000000007</c:v>
                </c:pt>
                <c:pt idx="543">
                  <c:v>97.660004000000001</c:v>
                </c:pt>
                <c:pt idx="544">
                  <c:v>98.739998</c:v>
                </c:pt>
                <c:pt idx="545">
                  <c:v>100.239998</c:v>
                </c:pt>
                <c:pt idx="546">
                  <c:v>99.510002</c:v>
                </c:pt>
                <c:pt idx="547">
                  <c:v>100.230003</c:v>
                </c:pt>
                <c:pt idx="548">
                  <c:v>98.510002</c:v>
                </c:pt>
                <c:pt idx="549">
                  <c:v>98.279999000000004</c:v>
                </c:pt>
                <c:pt idx="550">
                  <c:v>99.620002999999997</c:v>
                </c:pt>
                <c:pt idx="551">
                  <c:v>99.769997000000004</c:v>
                </c:pt>
                <c:pt idx="552">
                  <c:v>101.44000200000001</c:v>
                </c:pt>
                <c:pt idx="553">
                  <c:v>102.83000199999999</c:v>
                </c:pt>
                <c:pt idx="554">
                  <c:v>102.449997</c:v>
                </c:pt>
                <c:pt idx="555">
                  <c:v>103.66999800000001</c:v>
                </c:pt>
                <c:pt idx="556">
                  <c:v>99.949996999999996</c:v>
                </c:pt>
                <c:pt idx="557">
                  <c:v>103.389999</c:v>
                </c:pt>
                <c:pt idx="558">
                  <c:v>104.57</c:v>
                </c:pt>
                <c:pt idx="559">
                  <c:v>104.260002</c:v>
                </c:pt>
                <c:pt idx="560">
                  <c:v>103.58000199999999</c:v>
                </c:pt>
                <c:pt idx="561">
                  <c:v>105.300003</c:v>
                </c:pt>
                <c:pt idx="562">
                  <c:v>105.610001</c:v>
                </c:pt>
                <c:pt idx="563">
                  <c:v>105.459999</c:v>
                </c:pt>
                <c:pt idx="564">
                  <c:v>104.209999</c:v>
                </c:pt>
                <c:pt idx="565">
                  <c:v>106.449997</c:v>
                </c:pt>
                <c:pt idx="566">
                  <c:v>106.849998</c:v>
                </c:pt>
                <c:pt idx="567">
                  <c:v>108.139999</c:v>
                </c:pt>
                <c:pt idx="568">
                  <c:v>108.900002</c:v>
                </c:pt>
                <c:pt idx="569">
                  <c:v>109.699997</c:v>
                </c:pt>
                <c:pt idx="570">
                  <c:v>111.230003</c:v>
                </c:pt>
                <c:pt idx="571">
                  <c:v>112.389999</c:v>
                </c:pt>
                <c:pt idx="572">
                  <c:v>114.230003</c:v>
                </c:pt>
                <c:pt idx="573">
                  <c:v>114.43</c:v>
                </c:pt>
                <c:pt idx="574">
                  <c:v>113.480003</c:v>
                </c:pt>
                <c:pt idx="575">
                  <c:v>114.449997</c:v>
                </c:pt>
                <c:pt idx="576">
                  <c:v>115.129997</c:v>
                </c:pt>
                <c:pt idx="577">
                  <c:v>114.879997</c:v>
                </c:pt>
                <c:pt idx="578">
                  <c:v>115.019997</c:v>
                </c:pt>
                <c:pt idx="579">
                  <c:v>116.379997</c:v>
                </c:pt>
                <c:pt idx="580">
                  <c:v>112.58000199999999</c:v>
                </c:pt>
                <c:pt idx="581">
                  <c:v>111.05999799999999</c:v>
                </c:pt>
                <c:pt idx="582">
                  <c:v>111.029999</c:v>
                </c:pt>
                <c:pt idx="583">
                  <c:v>114.639999</c:v>
                </c:pt>
                <c:pt idx="584">
                  <c:v>114.370003</c:v>
                </c:pt>
                <c:pt idx="585">
                  <c:v>113.83000199999999</c:v>
                </c:pt>
                <c:pt idx="586">
                  <c:v>114.360001</c:v>
                </c:pt>
                <c:pt idx="587">
                  <c:v>110.959999</c:v>
                </c:pt>
                <c:pt idx="588">
                  <c:v>109.959999</c:v>
                </c:pt>
                <c:pt idx="589">
                  <c:v>110.040001</c:v>
                </c:pt>
                <c:pt idx="590">
                  <c:v>109.80999799999999</c:v>
                </c:pt>
                <c:pt idx="591">
                  <c:v>112.860001</c:v>
                </c:pt>
                <c:pt idx="592">
                  <c:v>112.980003</c:v>
                </c:pt>
                <c:pt idx="593">
                  <c:v>114.349998</c:v>
                </c:pt>
                <c:pt idx="594">
                  <c:v>113.629997</c:v>
                </c:pt>
                <c:pt idx="595">
                  <c:v>113.839996</c:v>
                </c:pt>
                <c:pt idx="596">
                  <c:v>112.879997</c:v>
                </c:pt>
                <c:pt idx="597">
                  <c:v>111.730003</c:v>
                </c:pt>
                <c:pt idx="598">
                  <c:v>110.709999</c:v>
                </c:pt>
                <c:pt idx="599">
                  <c:v>108.959999</c:v>
                </c:pt>
                <c:pt idx="600">
                  <c:v>110.839996</c:v>
                </c:pt>
                <c:pt idx="601">
                  <c:v>106.849998</c:v>
                </c:pt>
                <c:pt idx="602">
                  <c:v>107.19000200000001</c:v>
                </c:pt>
                <c:pt idx="603">
                  <c:v>110.480003</c:v>
                </c:pt>
                <c:pt idx="604">
                  <c:v>111.449997</c:v>
                </c:pt>
                <c:pt idx="605">
                  <c:v>112.120003</c:v>
                </c:pt>
                <c:pt idx="606">
                  <c:v>113.05999799999999</c:v>
                </c:pt>
                <c:pt idx="607">
                  <c:v>113.150002</c:v>
                </c:pt>
                <c:pt idx="608">
                  <c:v>111.459999</c:v>
                </c:pt>
                <c:pt idx="609">
                  <c:v>113.650002</c:v>
                </c:pt>
                <c:pt idx="610">
                  <c:v>112.510002</c:v>
                </c:pt>
                <c:pt idx="611">
                  <c:v>111.260002</c:v>
                </c:pt>
                <c:pt idx="612">
                  <c:v>109.989998</c:v>
                </c:pt>
                <c:pt idx="613">
                  <c:v>113.199997</c:v>
                </c:pt>
                <c:pt idx="614">
                  <c:v>117.279999</c:v>
                </c:pt>
                <c:pt idx="615">
                  <c:v>118.790001</c:v>
                </c:pt>
                <c:pt idx="616">
                  <c:v>117.41999800000001</c:v>
                </c:pt>
                <c:pt idx="617">
                  <c:v>118.349998</c:v>
                </c:pt>
                <c:pt idx="618">
                  <c:v>119.25</c:v>
                </c:pt>
                <c:pt idx="619">
                  <c:v>119.33000199999999</c:v>
                </c:pt>
                <c:pt idx="620">
                  <c:v>119.44000200000001</c:v>
                </c:pt>
                <c:pt idx="621">
                  <c:v>120.769997</c:v>
                </c:pt>
                <c:pt idx="622">
                  <c:v>120.870003</c:v>
                </c:pt>
                <c:pt idx="623">
                  <c:v>118.44000200000001</c:v>
                </c:pt>
                <c:pt idx="624">
                  <c:v>118.239998</c:v>
                </c:pt>
                <c:pt idx="625">
                  <c:v>116.779999</c:v>
                </c:pt>
                <c:pt idx="626">
                  <c:v>117.43</c:v>
                </c:pt>
                <c:pt idx="627">
                  <c:v>120.230003</c:v>
                </c:pt>
                <c:pt idx="628">
                  <c:v>120.769997</c:v>
                </c:pt>
                <c:pt idx="629">
                  <c:v>120.389999</c:v>
                </c:pt>
                <c:pt idx="630">
                  <c:v>121.43</c:v>
                </c:pt>
                <c:pt idx="631">
                  <c:v>122.730003</c:v>
                </c:pt>
                <c:pt idx="632">
                  <c:v>120.389999</c:v>
                </c:pt>
                <c:pt idx="633">
                  <c:v>118.540001</c:v>
                </c:pt>
                <c:pt idx="634">
                  <c:v>117.139999</c:v>
                </c:pt>
                <c:pt idx="635">
                  <c:v>117.43</c:v>
                </c:pt>
                <c:pt idx="636">
                  <c:v>118</c:v>
                </c:pt>
                <c:pt idx="637">
                  <c:v>114.150002</c:v>
                </c:pt>
                <c:pt idx="638">
                  <c:v>115.57</c:v>
                </c:pt>
                <c:pt idx="639">
                  <c:v>115.75</c:v>
                </c:pt>
                <c:pt idx="640">
                  <c:v>117.089996</c:v>
                </c:pt>
                <c:pt idx="641">
                  <c:v>115.720001</c:v>
                </c:pt>
                <c:pt idx="642">
                  <c:v>119.120003</c:v>
                </c:pt>
                <c:pt idx="643">
                  <c:v>120.25</c:v>
                </c:pt>
                <c:pt idx="644">
                  <c:v>120.150002</c:v>
                </c:pt>
                <c:pt idx="645">
                  <c:v>120.199997</c:v>
                </c:pt>
                <c:pt idx="646">
                  <c:v>121.360001</c:v>
                </c:pt>
                <c:pt idx="647">
                  <c:v>118.980003</c:v>
                </c:pt>
                <c:pt idx="648">
                  <c:v>119.529999</c:v>
                </c:pt>
                <c:pt idx="649">
                  <c:v>121.32</c:v>
                </c:pt>
                <c:pt idx="650">
                  <c:v>122.839996</c:v>
                </c:pt>
                <c:pt idx="651">
                  <c:v>123.540001</c:v>
                </c:pt>
                <c:pt idx="652">
                  <c:v>123.739998</c:v>
                </c:pt>
                <c:pt idx="653">
                  <c:v>122.879997</c:v>
                </c:pt>
                <c:pt idx="654">
                  <c:v>123.05999799999999</c:v>
                </c:pt>
                <c:pt idx="655">
                  <c:v>122.470001</c:v>
                </c:pt>
                <c:pt idx="656">
                  <c:v>120.760002</c:v>
                </c:pt>
                <c:pt idx="657">
                  <c:v>122.269997</c:v>
                </c:pt>
                <c:pt idx="658">
                  <c:v>124.599998</c:v>
                </c:pt>
                <c:pt idx="659">
                  <c:v>123.5</c:v>
                </c:pt>
                <c:pt idx="660">
                  <c:v>121.44000200000001</c:v>
                </c:pt>
                <c:pt idx="661">
                  <c:v>123.040001</c:v>
                </c:pt>
                <c:pt idx="662">
                  <c:v>119.610001</c:v>
                </c:pt>
                <c:pt idx="663">
                  <c:v>118.66999800000001</c:v>
                </c:pt>
                <c:pt idx="664">
                  <c:v>118.129997</c:v>
                </c:pt>
                <c:pt idx="665">
                  <c:v>119.800003</c:v>
                </c:pt>
                <c:pt idx="666">
                  <c:v>122.110001</c:v>
                </c:pt>
                <c:pt idx="667">
                  <c:v>123.760002</c:v>
                </c:pt>
                <c:pt idx="668">
                  <c:v>125.129997</c:v>
                </c:pt>
                <c:pt idx="669">
                  <c:v>127.129997</c:v>
                </c:pt>
                <c:pt idx="670">
                  <c:v>126.849998</c:v>
                </c:pt>
                <c:pt idx="671">
                  <c:v>126.33000199999999</c:v>
                </c:pt>
                <c:pt idx="672">
                  <c:v>126.360001</c:v>
                </c:pt>
                <c:pt idx="673">
                  <c:v>126.760002</c:v>
                </c:pt>
                <c:pt idx="674">
                  <c:v>124.510002</c:v>
                </c:pt>
                <c:pt idx="675">
                  <c:v>128.44000199999999</c:v>
                </c:pt>
                <c:pt idx="676">
                  <c:v>128.679993</c:v>
                </c:pt>
                <c:pt idx="677">
                  <c:v>125.970001</c:v>
                </c:pt>
                <c:pt idx="678">
                  <c:v>128.53999300000001</c:v>
                </c:pt>
                <c:pt idx="679">
                  <c:v>126.269997</c:v>
                </c:pt>
                <c:pt idx="680">
                  <c:v>126.639999</c:v>
                </c:pt>
                <c:pt idx="681">
                  <c:v>128.80999800000001</c:v>
                </c:pt>
                <c:pt idx="682">
                  <c:v>129.41000399999999</c:v>
                </c:pt>
                <c:pt idx="683">
                  <c:v>128.759995</c:v>
                </c:pt>
                <c:pt idx="684">
                  <c:v>128.58999600000001</c:v>
                </c:pt>
                <c:pt idx="685">
                  <c:v>130.61999499999999</c:v>
                </c:pt>
                <c:pt idx="686">
                  <c:v>130.21000699999999</c:v>
                </c:pt>
                <c:pt idx="687">
                  <c:v>129.83000200000001</c:v>
                </c:pt>
                <c:pt idx="688">
                  <c:v>129.53999300000001</c:v>
                </c:pt>
                <c:pt idx="689">
                  <c:v>128.71000699999999</c:v>
                </c:pt>
                <c:pt idx="690">
                  <c:v>131.14999399999999</c:v>
                </c:pt>
                <c:pt idx="691">
                  <c:v>131.470001</c:v>
                </c:pt>
                <c:pt idx="692">
                  <c:v>132.520004</c:v>
                </c:pt>
                <c:pt idx="693">
                  <c:v>129.240005</c:v>
                </c:pt>
                <c:pt idx="694">
                  <c:v>127.099998</c:v>
                </c:pt>
                <c:pt idx="695">
                  <c:v>128.38000500000001</c:v>
                </c:pt>
                <c:pt idx="696">
                  <c:v>129</c:v>
                </c:pt>
                <c:pt idx="697">
                  <c:v>125.349998</c:v>
                </c:pt>
                <c:pt idx="698">
                  <c:v>124.650002</c:v>
                </c:pt>
                <c:pt idx="699">
                  <c:v>124.44000200000001</c:v>
                </c:pt>
                <c:pt idx="700">
                  <c:v>127.279999</c:v>
                </c:pt>
                <c:pt idx="701">
                  <c:v>126.610001</c:v>
                </c:pt>
                <c:pt idx="702">
                  <c:v>123.519997</c:v>
                </c:pt>
                <c:pt idx="703">
                  <c:v>123.949997</c:v>
                </c:pt>
                <c:pt idx="704">
                  <c:v>127.980003</c:v>
                </c:pt>
                <c:pt idx="705">
                  <c:v>128.199997</c:v>
                </c:pt>
                <c:pt idx="706">
                  <c:v>127.010002</c:v>
                </c:pt>
                <c:pt idx="707">
                  <c:v>130.69000199999999</c:v>
                </c:pt>
                <c:pt idx="708">
                  <c:v>129.80999800000001</c:v>
                </c:pt>
                <c:pt idx="709">
                  <c:v>131.41999799999999</c:v>
                </c:pt>
                <c:pt idx="710">
                  <c:v>130.279999</c:v>
                </c:pt>
                <c:pt idx="711">
                  <c:v>131.96000699999999</c:v>
                </c:pt>
                <c:pt idx="712">
                  <c:v>131.470001</c:v>
                </c:pt>
                <c:pt idx="713">
                  <c:v>133.58000200000001</c:v>
                </c:pt>
                <c:pt idx="714">
                  <c:v>135.009995</c:v>
                </c:pt>
                <c:pt idx="715">
                  <c:v>136.63000500000001</c:v>
                </c:pt>
                <c:pt idx="716">
                  <c:v>136.83999600000001</c:v>
                </c:pt>
                <c:pt idx="717">
                  <c:v>137.91000399999999</c:v>
                </c:pt>
                <c:pt idx="718">
                  <c:v>136.53999300000001</c:v>
                </c:pt>
                <c:pt idx="719">
                  <c:v>138.240005</c:v>
                </c:pt>
                <c:pt idx="720">
                  <c:v>140.41999799999999</c:v>
                </c:pt>
                <c:pt idx="721">
                  <c:v>140.35000600000001</c:v>
                </c:pt>
                <c:pt idx="722">
                  <c:v>140.220001</c:v>
                </c:pt>
                <c:pt idx="723">
                  <c:v>141.41999799999999</c:v>
                </c:pt>
                <c:pt idx="724">
                  <c:v>142.33999600000001</c:v>
                </c:pt>
                <c:pt idx="725">
                  <c:v>140.75</c:v>
                </c:pt>
                <c:pt idx="726">
                  <c:v>141.61999499999999</c:v>
                </c:pt>
                <c:pt idx="727">
                  <c:v>140.53999300000001</c:v>
                </c:pt>
                <c:pt idx="728">
                  <c:v>143.240005</c:v>
                </c:pt>
                <c:pt idx="729">
                  <c:v>142.820007</c:v>
                </c:pt>
                <c:pt idx="730">
                  <c:v>142.13000500000001</c:v>
                </c:pt>
                <c:pt idx="731">
                  <c:v>144.80999800000001</c:v>
                </c:pt>
                <c:pt idx="732">
                  <c:v>143.94000199999999</c:v>
                </c:pt>
                <c:pt idx="733">
                  <c:v>145.729996</c:v>
                </c:pt>
                <c:pt idx="734">
                  <c:v>145.300003</c:v>
                </c:pt>
                <c:pt idx="735">
                  <c:v>138.66999799999999</c:v>
                </c:pt>
                <c:pt idx="736">
                  <c:v>140.779999</c:v>
                </c:pt>
                <c:pt idx="737">
                  <c:v>138.529999</c:v>
                </c:pt>
                <c:pt idx="738">
                  <c:v>143.38999899999999</c:v>
                </c:pt>
                <c:pt idx="739">
                  <c:v>142</c:v>
                </c:pt>
                <c:pt idx="740">
                  <c:v>144.240005</c:v>
                </c:pt>
                <c:pt idx="741">
                  <c:v>145.320007</c:v>
                </c:pt>
                <c:pt idx="742">
                  <c:v>148.61999499999999</c:v>
                </c:pt>
                <c:pt idx="743">
                  <c:v>149.529999</c:v>
                </c:pt>
                <c:pt idx="744">
                  <c:v>150.91999799999999</c:v>
                </c:pt>
                <c:pt idx="745">
                  <c:v>150.86000100000001</c:v>
                </c:pt>
                <c:pt idx="746">
                  <c:v>152.61999499999999</c:v>
                </c:pt>
                <c:pt idx="747">
                  <c:v>151.69000199999999</c:v>
                </c:pt>
                <c:pt idx="748">
                  <c:v>154.08000200000001</c:v>
                </c:pt>
                <c:pt idx="749">
                  <c:v>151.03999300000001</c:v>
                </c:pt>
                <c:pt idx="750">
                  <c:v>153.070007</c:v>
                </c:pt>
                <c:pt idx="751">
                  <c:v>150.550003</c:v>
                </c:pt>
                <c:pt idx="752">
                  <c:v>150.429993</c:v>
                </c:pt>
                <c:pt idx="753">
                  <c:v>152.979996</c:v>
                </c:pt>
                <c:pt idx="754">
                  <c:v>154.85000600000001</c:v>
                </c:pt>
                <c:pt idx="755">
                  <c:v>153.5</c:v>
                </c:pt>
                <c:pt idx="756">
                  <c:v>145.11000100000001</c:v>
                </c:pt>
                <c:pt idx="757">
                  <c:v>143.800003</c:v>
                </c:pt>
                <c:pt idx="758">
                  <c:v>144.71000699999999</c:v>
                </c:pt>
                <c:pt idx="759">
                  <c:v>144.71000699999999</c:v>
                </c:pt>
                <c:pt idx="760">
                  <c:v>148.33000200000001</c:v>
                </c:pt>
                <c:pt idx="761">
                  <c:v>147.58999600000001</c:v>
                </c:pt>
                <c:pt idx="762">
                  <c:v>146.070007</c:v>
                </c:pt>
                <c:pt idx="763">
                  <c:v>148.89999399999999</c:v>
                </c:pt>
                <c:pt idx="764">
                  <c:v>151.970001</c:v>
                </c:pt>
                <c:pt idx="765">
                  <c:v>152.58000200000001</c:v>
                </c:pt>
                <c:pt idx="766">
                  <c:v>155.85000600000001</c:v>
                </c:pt>
                <c:pt idx="767">
                  <c:v>156.33000200000001</c:v>
                </c:pt>
                <c:pt idx="768">
                  <c:v>149.66999799999999</c:v>
                </c:pt>
                <c:pt idx="769">
                  <c:v>153.61999499999999</c:v>
                </c:pt>
                <c:pt idx="770">
                  <c:v>151.199997</c:v>
                </c:pt>
                <c:pt idx="771">
                  <c:v>145.13999899999999</c:v>
                </c:pt>
                <c:pt idx="772">
                  <c:v>145.78999300000001</c:v>
                </c:pt>
                <c:pt idx="773">
                  <c:v>144.13000500000001</c:v>
                </c:pt>
                <c:pt idx="774">
                  <c:v>148.66000399999999</c:v>
                </c:pt>
                <c:pt idx="775">
                  <c:v>150.91000399999999</c:v>
                </c:pt>
                <c:pt idx="776">
                  <c:v>147.16999799999999</c:v>
                </c:pt>
                <c:pt idx="777">
                  <c:v>148.13000500000001</c:v>
                </c:pt>
                <c:pt idx="778">
                  <c:v>147.300003</c:v>
                </c:pt>
                <c:pt idx="779">
                  <c:v>141.30999800000001</c:v>
                </c:pt>
                <c:pt idx="780">
                  <c:v>140.14999399999999</c:v>
                </c:pt>
                <c:pt idx="781">
                  <c:v>132.05999800000001</c:v>
                </c:pt>
                <c:pt idx="782">
                  <c:v>133.03999300000001</c:v>
                </c:pt>
                <c:pt idx="783">
                  <c:v>139.58000200000001</c:v>
                </c:pt>
                <c:pt idx="784">
                  <c:v>133.070007</c:v>
                </c:pt>
                <c:pt idx="785">
                  <c:v>135.13999899999999</c:v>
                </c:pt>
                <c:pt idx="786">
                  <c:v>135.61999499999999</c:v>
                </c:pt>
                <c:pt idx="787">
                  <c:v>133.820007</c:v>
                </c:pt>
                <c:pt idx="788">
                  <c:v>129.71000699999999</c:v>
                </c:pt>
                <c:pt idx="789">
                  <c:v>129.61000100000001</c:v>
                </c:pt>
                <c:pt idx="790">
                  <c:v>132.08000200000001</c:v>
                </c:pt>
                <c:pt idx="791">
                  <c:v>131.509995</c:v>
                </c:pt>
                <c:pt idx="792">
                  <c:v>136.88999899999999</c:v>
                </c:pt>
                <c:pt idx="793">
                  <c:v>133.38000500000001</c:v>
                </c:pt>
                <c:pt idx="794">
                  <c:v>138.479996</c:v>
                </c:pt>
                <c:pt idx="795">
                  <c:v>139.60000600000001</c:v>
                </c:pt>
                <c:pt idx="796">
                  <c:v>141.509995</c:v>
                </c:pt>
                <c:pt idx="797">
                  <c:v>138.89999399999999</c:v>
                </c:pt>
                <c:pt idx="798">
                  <c:v>142.66000399999999</c:v>
                </c:pt>
                <c:pt idx="799">
                  <c:v>137.63999899999999</c:v>
                </c:pt>
                <c:pt idx="800">
                  <c:v>140.35000600000001</c:v>
                </c:pt>
                <c:pt idx="801">
                  <c:v>136.28999300000001</c:v>
                </c:pt>
                <c:pt idx="802">
                  <c:v>136.14999399999999</c:v>
                </c:pt>
                <c:pt idx="803">
                  <c:v>131.58000200000001</c:v>
                </c:pt>
                <c:pt idx="804">
                  <c:v>127.529999</c:v>
                </c:pt>
                <c:pt idx="805">
                  <c:v>126.30999799999999</c:v>
                </c:pt>
                <c:pt idx="806">
                  <c:v>123.839996</c:v>
                </c:pt>
                <c:pt idx="807">
                  <c:v>125.980003</c:v>
                </c:pt>
                <c:pt idx="808">
                  <c:v>125.480003</c:v>
                </c:pt>
                <c:pt idx="809">
                  <c:v>126.160004</c:v>
                </c:pt>
                <c:pt idx="810">
                  <c:v>129.36999499999999</c:v>
                </c:pt>
                <c:pt idx="811">
                  <c:v>130.16999799999999</c:v>
                </c:pt>
                <c:pt idx="812">
                  <c:v>129.64999399999999</c:v>
                </c:pt>
                <c:pt idx="813">
                  <c:v>128.78999300000001</c:v>
                </c:pt>
                <c:pt idx="814">
                  <c:v>124.41999800000001</c:v>
                </c:pt>
                <c:pt idx="815">
                  <c:v>126.089996</c:v>
                </c:pt>
                <c:pt idx="816">
                  <c:v>124.120003</c:v>
                </c:pt>
                <c:pt idx="817">
                  <c:v>120.849998</c:v>
                </c:pt>
                <c:pt idx="818">
                  <c:v>110.339996</c:v>
                </c:pt>
                <c:pt idx="819">
                  <c:v>88.5</c:v>
                </c:pt>
                <c:pt idx="820">
                  <c:v>93.209998999999996</c:v>
                </c:pt>
                <c:pt idx="821">
                  <c:v>87.040001000000004</c:v>
                </c:pt>
                <c:pt idx="822">
                  <c:v>96.830001999999993</c:v>
                </c:pt>
                <c:pt idx="823">
                  <c:v>93.860000999999997</c:v>
                </c:pt>
                <c:pt idx="824">
                  <c:v>86.620002999999997</c:v>
                </c:pt>
                <c:pt idx="825">
                  <c:v>79.519997000000004</c:v>
                </c:pt>
                <c:pt idx="826">
                  <c:v>90.089995999999999</c:v>
                </c:pt>
                <c:pt idx="827">
                  <c:v>87.93</c:v>
                </c:pt>
                <c:pt idx="828">
                  <c:v>88.989998</c:v>
                </c:pt>
                <c:pt idx="829">
                  <c:v>88.190002000000007</c:v>
                </c:pt>
                <c:pt idx="830">
                  <c:v>87.160004000000001</c:v>
                </c:pt>
                <c:pt idx="831">
                  <c:v>92.959998999999996</c:v>
                </c:pt>
                <c:pt idx="832">
                  <c:v>89.089995999999999</c:v>
                </c:pt>
                <c:pt idx="833">
                  <c:v>85.059997999999993</c:v>
                </c:pt>
                <c:pt idx="834">
                  <c:v>83.110000999999997</c:v>
                </c:pt>
                <c:pt idx="835">
                  <c:v>82.830001999999993</c:v>
                </c:pt>
                <c:pt idx="836">
                  <c:v>86.980002999999996</c:v>
                </c:pt>
                <c:pt idx="837">
                  <c:v>82.760002</c:v>
                </c:pt>
                <c:pt idx="838">
                  <c:v>77.419998000000007</c:v>
                </c:pt>
                <c:pt idx="839">
                  <c:v>73.930000000000007</c:v>
                </c:pt>
                <c:pt idx="840">
                  <c:v>68.919998000000007</c:v>
                </c:pt>
                <c:pt idx="841">
                  <c:v>76.089995999999999</c:v>
                </c:pt>
                <c:pt idx="842">
                  <c:v>76.709998999999996</c:v>
                </c:pt>
                <c:pt idx="843">
                  <c:v>81.610000999999997</c:v>
                </c:pt>
                <c:pt idx="844">
                  <c:v>84.260002</c:v>
                </c:pt>
                <c:pt idx="845">
                  <c:v>85.809997999999993</c:v>
                </c:pt>
                <c:pt idx="846">
                  <c:v>87.080001999999993</c:v>
                </c:pt>
                <c:pt idx="847">
                  <c:v>86.660004000000001</c:v>
                </c:pt>
                <c:pt idx="848">
                  <c:v>87.889999000000003</c:v>
                </c:pt>
                <c:pt idx="849">
                  <c:v>92.980002999999996</c:v>
                </c:pt>
                <c:pt idx="850">
                  <c:v>88.709998999999996</c:v>
                </c:pt>
                <c:pt idx="851">
                  <c:v>89.019997000000004</c:v>
                </c:pt>
                <c:pt idx="852">
                  <c:v>92.529999000000004</c:v>
                </c:pt>
                <c:pt idx="853">
                  <c:v>94.550003000000004</c:v>
                </c:pt>
                <c:pt idx="854">
                  <c:v>95.080001999999993</c:v>
                </c:pt>
                <c:pt idx="855">
                  <c:v>92.040001000000004</c:v>
                </c:pt>
                <c:pt idx="856">
                  <c:v>91.839995999999999</c:v>
                </c:pt>
                <c:pt idx="857">
                  <c:v>89.809997999999993</c:v>
                </c:pt>
                <c:pt idx="858">
                  <c:v>87.959998999999996</c:v>
                </c:pt>
                <c:pt idx="859">
                  <c:v>94.129997000000003</c:v>
                </c:pt>
                <c:pt idx="860">
                  <c:v>98.059997999999993</c:v>
                </c:pt>
                <c:pt idx="861">
                  <c:v>98.809997999999993</c:v>
                </c:pt>
                <c:pt idx="862">
                  <c:v>101.199997</c:v>
                </c:pt>
                <c:pt idx="863">
                  <c:v>100.790001</c:v>
                </c:pt>
                <c:pt idx="864">
                  <c:v>102.970001</c:v>
                </c:pt>
                <c:pt idx="865">
                  <c:v>103.379997</c:v>
                </c:pt>
                <c:pt idx="866">
                  <c:v>102.05999799999999</c:v>
                </c:pt>
                <c:pt idx="867">
                  <c:v>104.769997</c:v>
                </c:pt>
                <c:pt idx="868">
                  <c:v>106.720001</c:v>
                </c:pt>
                <c:pt idx="869">
                  <c:v>104.449997</c:v>
                </c:pt>
                <c:pt idx="870">
                  <c:v>102.489998</c:v>
                </c:pt>
                <c:pt idx="871">
                  <c:v>107.260002</c:v>
                </c:pt>
                <c:pt idx="872">
                  <c:v>108.889999</c:v>
                </c:pt>
                <c:pt idx="873">
                  <c:v>108.08000199999999</c:v>
                </c:pt>
                <c:pt idx="874">
                  <c:v>103.55999799999999</c:v>
                </c:pt>
                <c:pt idx="875">
                  <c:v>107.129997</c:v>
                </c:pt>
                <c:pt idx="876">
                  <c:v>109.620003</c:v>
                </c:pt>
                <c:pt idx="877">
                  <c:v>109.43</c:v>
                </c:pt>
                <c:pt idx="878">
                  <c:v>109.57</c:v>
                </c:pt>
                <c:pt idx="879">
                  <c:v>111.010002</c:v>
                </c:pt>
                <c:pt idx="880">
                  <c:v>111.110001</c:v>
                </c:pt>
                <c:pt idx="881">
                  <c:v>110.209999</c:v>
                </c:pt>
                <c:pt idx="882">
                  <c:v>112.480003</c:v>
                </c:pt>
                <c:pt idx="883">
                  <c:v>111.44000200000001</c:v>
                </c:pt>
                <c:pt idx="884">
                  <c:v>114.57</c:v>
                </c:pt>
                <c:pt idx="885">
                  <c:v>113.639999</c:v>
                </c:pt>
                <c:pt idx="886">
                  <c:v>109.209999</c:v>
                </c:pt>
                <c:pt idx="887">
                  <c:v>107.389999</c:v>
                </c:pt>
                <c:pt idx="888">
                  <c:v>106.660004</c:v>
                </c:pt>
                <c:pt idx="889">
                  <c:v>108.040001</c:v>
                </c:pt>
                <c:pt idx="890">
                  <c:v>111.139999</c:v>
                </c:pt>
                <c:pt idx="891">
                  <c:v>110.739998</c:v>
                </c:pt>
                <c:pt idx="892">
                  <c:v>114.25</c:v>
                </c:pt>
                <c:pt idx="893">
                  <c:v>115.459999</c:v>
                </c:pt>
                <c:pt idx="894">
                  <c:v>115.970001</c:v>
                </c:pt>
                <c:pt idx="895">
                  <c:v>116.58000199999999</c:v>
                </c:pt>
                <c:pt idx="896">
                  <c:v>117.800003</c:v>
                </c:pt>
                <c:pt idx="897">
                  <c:v>119.550003</c:v>
                </c:pt>
                <c:pt idx="898">
                  <c:v>119.360001</c:v>
                </c:pt>
                <c:pt idx="899">
                  <c:v>121.80999799999999</c:v>
                </c:pt>
                <c:pt idx="900">
                  <c:v>118.80999799999999</c:v>
                </c:pt>
                <c:pt idx="901">
                  <c:v>111.260002</c:v>
                </c:pt>
                <c:pt idx="902">
                  <c:v>113.889999</c:v>
                </c:pt>
                <c:pt idx="903">
                  <c:v>109.110001</c:v>
                </c:pt>
                <c:pt idx="904">
                  <c:v>109.370003</c:v>
                </c:pt>
                <c:pt idx="905">
                  <c:v>106.82</c:v>
                </c:pt>
                <c:pt idx="906">
                  <c:v>109.68</c:v>
                </c:pt>
                <c:pt idx="907">
                  <c:v>111.730003</c:v>
                </c:pt>
                <c:pt idx="908">
                  <c:v>107.870003</c:v>
                </c:pt>
                <c:pt idx="909">
                  <c:v>102.199997</c:v>
                </c:pt>
                <c:pt idx="910">
                  <c:v>107.959999</c:v>
                </c:pt>
                <c:pt idx="911">
                  <c:v>106.660004</c:v>
                </c:pt>
                <c:pt idx="912">
                  <c:v>110.410004</c:v>
                </c:pt>
                <c:pt idx="913">
                  <c:v>110.269997</c:v>
                </c:pt>
                <c:pt idx="914">
                  <c:v>112.389999</c:v>
                </c:pt>
                <c:pt idx="915">
                  <c:v>108.30999799999999</c:v>
                </c:pt>
                <c:pt idx="916">
                  <c:v>107.529999</c:v>
                </c:pt>
                <c:pt idx="917">
                  <c:v>106.860001</c:v>
                </c:pt>
                <c:pt idx="918">
                  <c:v>110.889999</c:v>
                </c:pt>
                <c:pt idx="919">
                  <c:v>111.480003</c:v>
                </c:pt>
                <c:pt idx="920">
                  <c:v>112.489998</c:v>
                </c:pt>
                <c:pt idx="921">
                  <c:v>114.82</c:v>
                </c:pt>
                <c:pt idx="922">
                  <c:v>114.610001</c:v>
                </c:pt>
                <c:pt idx="923">
                  <c:v>116.540001</c:v>
                </c:pt>
                <c:pt idx="924">
                  <c:v>117.699997</c:v>
                </c:pt>
                <c:pt idx="925">
                  <c:v>118.349998</c:v>
                </c:pt>
                <c:pt idx="926">
                  <c:v>118.489998</c:v>
                </c:pt>
                <c:pt idx="927">
                  <c:v>122.720001</c:v>
                </c:pt>
                <c:pt idx="928">
                  <c:v>120.199997</c:v>
                </c:pt>
                <c:pt idx="929">
                  <c:v>120.290001</c:v>
                </c:pt>
                <c:pt idx="930">
                  <c:v>118.800003</c:v>
                </c:pt>
                <c:pt idx="931">
                  <c:v>122.889999</c:v>
                </c:pt>
                <c:pt idx="932">
                  <c:v>124.480003</c:v>
                </c:pt>
                <c:pt idx="933">
                  <c:v>124.300003</c:v>
                </c:pt>
                <c:pt idx="934">
                  <c:v>125.599998</c:v>
                </c:pt>
                <c:pt idx="935">
                  <c:v>125.75</c:v>
                </c:pt>
                <c:pt idx="936">
                  <c:v>127.139999</c:v>
                </c:pt>
                <c:pt idx="937">
                  <c:v>129.300003</c:v>
                </c:pt>
                <c:pt idx="938">
                  <c:v>128.36999499999999</c:v>
                </c:pt>
                <c:pt idx="939">
                  <c:v>127.720001</c:v>
                </c:pt>
                <c:pt idx="940">
                  <c:v>131.14999399999999</c:v>
                </c:pt>
                <c:pt idx="941">
                  <c:v>133.11000100000001</c:v>
                </c:pt>
                <c:pt idx="942">
                  <c:v>134.529999</c:v>
                </c:pt>
                <c:pt idx="943">
                  <c:v>132.33000200000001</c:v>
                </c:pt>
                <c:pt idx="944">
                  <c:v>132.470001</c:v>
                </c:pt>
                <c:pt idx="945">
                  <c:v>130.83999600000001</c:v>
                </c:pt>
                <c:pt idx="946">
                  <c:v>127.760002</c:v>
                </c:pt>
                <c:pt idx="947">
                  <c:v>131.300003</c:v>
                </c:pt>
                <c:pt idx="948">
                  <c:v>133.14999399999999</c:v>
                </c:pt>
                <c:pt idx="949">
                  <c:v>132.86000100000001</c:v>
                </c:pt>
                <c:pt idx="950">
                  <c:v>132.03999300000001</c:v>
                </c:pt>
                <c:pt idx="951">
                  <c:v>133.779999</c:v>
                </c:pt>
                <c:pt idx="952">
                  <c:v>136.429993</c:v>
                </c:pt>
                <c:pt idx="953">
                  <c:v>134.199997</c:v>
                </c:pt>
                <c:pt idx="954">
                  <c:v>134.03999300000001</c:v>
                </c:pt>
                <c:pt idx="955">
                  <c:v>133.61000100000001</c:v>
                </c:pt>
                <c:pt idx="956">
                  <c:v>133.509995</c:v>
                </c:pt>
                <c:pt idx="957">
                  <c:v>130.41999799999999</c:v>
                </c:pt>
                <c:pt idx="958">
                  <c:v>127.599998</c:v>
                </c:pt>
                <c:pt idx="959">
                  <c:v>127.050003</c:v>
                </c:pt>
                <c:pt idx="960">
                  <c:v>126.80999799999999</c:v>
                </c:pt>
                <c:pt idx="961">
                  <c:v>133.91999799999999</c:v>
                </c:pt>
                <c:pt idx="962">
                  <c:v>134.39999399999999</c:v>
                </c:pt>
                <c:pt idx="963">
                  <c:v>131.69000199999999</c:v>
                </c:pt>
                <c:pt idx="964">
                  <c:v>134.58000200000001</c:v>
                </c:pt>
                <c:pt idx="965">
                  <c:v>129.33000200000001</c:v>
                </c:pt>
                <c:pt idx="966">
                  <c:v>120.08000199999999</c:v>
                </c:pt>
                <c:pt idx="967">
                  <c:v>118.120003</c:v>
                </c:pt>
                <c:pt idx="968">
                  <c:v>112.639999</c:v>
                </c:pt>
                <c:pt idx="969">
                  <c:v>117.970001</c:v>
                </c:pt>
                <c:pt idx="970">
                  <c:v>117.849998</c:v>
                </c:pt>
                <c:pt idx="971">
                  <c:v>115.91999800000001</c:v>
                </c:pt>
                <c:pt idx="972">
                  <c:v>121.519997</c:v>
                </c:pt>
                <c:pt idx="973">
                  <c:v>113.540001</c:v>
                </c:pt>
                <c:pt idx="974">
                  <c:v>113.150002</c:v>
                </c:pt>
                <c:pt idx="975">
                  <c:v>115.709999</c:v>
                </c:pt>
                <c:pt idx="976">
                  <c:v>122.57</c:v>
                </c:pt>
                <c:pt idx="977">
                  <c:v>123.970001</c:v>
                </c:pt>
                <c:pt idx="978">
                  <c:v>128.60000600000001</c:v>
                </c:pt>
                <c:pt idx="979">
                  <c:v>125.480003</c:v>
                </c:pt>
                <c:pt idx="980">
                  <c:v>126.660004</c:v>
                </c:pt>
                <c:pt idx="981">
                  <c:v>121.980003</c:v>
                </c:pt>
                <c:pt idx="982">
                  <c:v>116.339996</c:v>
                </c:pt>
                <c:pt idx="983">
                  <c:v>124.860001</c:v>
                </c:pt>
                <c:pt idx="984">
                  <c:v>126.050003</c:v>
                </c:pt>
                <c:pt idx="985">
                  <c:v>121.589996</c:v>
                </c:pt>
                <c:pt idx="986">
                  <c:v>126.389999</c:v>
                </c:pt>
                <c:pt idx="987">
                  <c:v>125.5</c:v>
                </c:pt>
                <c:pt idx="988">
                  <c:v>127.709999</c:v>
                </c:pt>
                <c:pt idx="989">
                  <c:v>128.83999600000001</c:v>
                </c:pt>
                <c:pt idx="990">
                  <c:v>131.949997</c:v>
                </c:pt>
                <c:pt idx="991">
                  <c:v>131.820007</c:v>
                </c:pt>
                <c:pt idx="992">
                  <c:v>134.53999300000001</c:v>
                </c:pt>
                <c:pt idx="993">
                  <c:v>134.36000100000001</c:v>
                </c:pt>
                <c:pt idx="994">
                  <c:v>136.41000399999999</c:v>
                </c:pt>
                <c:pt idx="995">
                  <c:v>136.929993</c:v>
                </c:pt>
                <c:pt idx="996">
                  <c:v>137.30999800000001</c:v>
                </c:pt>
                <c:pt idx="997">
                  <c:v>137.570007</c:v>
                </c:pt>
                <c:pt idx="998">
                  <c:v>140.300003</c:v>
                </c:pt>
                <c:pt idx="999">
                  <c:v>139.64999399999999</c:v>
                </c:pt>
                <c:pt idx="1000">
                  <c:v>140.80999800000001</c:v>
                </c:pt>
                <c:pt idx="1001">
                  <c:v>139.78999300000001</c:v>
                </c:pt>
                <c:pt idx="1002">
                  <c:v>137.13999899999999</c:v>
                </c:pt>
                <c:pt idx="1003">
                  <c:v>137.949997</c:v>
                </c:pt>
                <c:pt idx="1004">
                  <c:v>140.38999899999999</c:v>
                </c:pt>
                <c:pt idx="1005">
                  <c:v>137</c:v>
                </c:pt>
                <c:pt idx="1006">
                  <c:v>135.61000100000001</c:v>
                </c:pt>
                <c:pt idx="1007">
                  <c:v>129.740005</c:v>
                </c:pt>
                <c:pt idx="1008">
                  <c:v>132.10000600000001</c:v>
                </c:pt>
                <c:pt idx="1009">
                  <c:v>128.16000399999999</c:v>
                </c:pt>
                <c:pt idx="1010">
                  <c:v>133.10000600000001</c:v>
                </c:pt>
                <c:pt idx="1011">
                  <c:v>134.13999899999999</c:v>
                </c:pt>
                <c:pt idx="1012">
                  <c:v>133.46000699999999</c:v>
                </c:pt>
                <c:pt idx="1013">
                  <c:v>136.10000600000001</c:v>
                </c:pt>
                <c:pt idx="1014">
                  <c:v>135.490005</c:v>
                </c:pt>
                <c:pt idx="1015">
                  <c:v>135.75</c:v>
                </c:pt>
                <c:pt idx="1016">
                  <c:v>136.470001</c:v>
                </c:pt>
                <c:pt idx="1017">
                  <c:v>138.679993</c:v>
                </c:pt>
                <c:pt idx="1018">
                  <c:v>139.35000600000001</c:v>
                </c:pt>
                <c:pt idx="1019">
                  <c:v>140.83999600000001</c:v>
                </c:pt>
                <c:pt idx="1020">
                  <c:v>142.179993</c:v>
                </c:pt>
                <c:pt idx="1021">
                  <c:v>141.509995</c:v>
                </c:pt>
                <c:pt idx="1022">
                  <c:v>141.16000399999999</c:v>
                </c:pt>
                <c:pt idx="1023">
                  <c:v>144.33000200000001</c:v>
                </c:pt>
                <c:pt idx="1024">
                  <c:v>147.240005</c:v>
                </c:pt>
                <c:pt idx="1025">
                  <c:v>145.86999499999999</c:v>
                </c:pt>
                <c:pt idx="1026">
                  <c:v>143.970001</c:v>
                </c:pt>
                <c:pt idx="1027">
                  <c:v>146.13999899999999</c:v>
                </c:pt>
                <c:pt idx="1028">
                  <c:v>142.88999899999999</c:v>
                </c:pt>
                <c:pt idx="1029">
                  <c:v>143.38999899999999</c:v>
                </c:pt>
                <c:pt idx="1030">
                  <c:v>141.35000600000001</c:v>
                </c:pt>
                <c:pt idx="1031">
                  <c:v>141.55999800000001</c:v>
                </c:pt>
                <c:pt idx="1032">
                  <c:v>138.16000399999999</c:v>
                </c:pt>
                <c:pt idx="1033">
                  <c:v>136.36999499999999</c:v>
                </c:pt>
                <c:pt idx="1034">
                  <c:v>141.35000600000001</c:v>
                </c:pt>
                <c:pt idx="1035">
                  <c:v>142.14999399999999</c:v>
                </c:pt>
                <c:pt idx="1036">
                  <c:v>142.41000399999999</c:v>
                </c:pt>
                <c:pt idx="1037">
                  <c:v>142.10000600000001</c:v>
                </c:pt>
                <c:pt idx="1038">
                  <c:v>142.78999300000001</c:v>
                </c:pt>
                <c:pt idx="1039">
                  <c:v>140.029999</c:v>
                </c:pt>
                <c:pt idx="1040">
                  <c:v>146.36999499999999</c:v>
                </c:pt>
                <c:pt idx="1041">
                  <c:v>147.070007</c:v>
                </c:pt>
                <c:pt idx="1042">
                  <c:v>148.33000200000001</c:v>
                </c:pt>
                <c:pt idx="1043">
                  <c:v>150.25</c:v>
                </c:pt>
                <c:pt idx="1044">
                  <c:v>151.240005</c:v>
                </c:pt>
                <c:pt idx="1045">
                  <c:v>151.800003</c:v>
                </c:pt>
                <c:pt idx="1046">
                  <c:v>152.11000100000001</c:v>
                </c:pt>
                <c:pt idx="1047">
                  <c:v>151.88999899999999</c:v>
                </c:pt>
                <c:pt idx="1048">
                  <c:v>152.11000100000001</c:v>
                </c:pt>
                <c:pt idx="1049">
                  <c:v>155.44000199999999</c:v>
                </c:pt>
                <c:pt idx="1050">
                  <c:v>155.83000200000001</c:v>
                </c:pt>
                <c:pt idx="1051">
                  <c:v>155.60000600000001</c:v>
                </c:pt>
                <c:pt idx="1052">
                  <c:v>156.66999799999999</c:v>
                </c:pt>
                <c:pt idx="1053">
                  <c:v>155.16000399999999</c:v>
                </c:pt>
                <c:pt idx="1054">
                  <c:v>158.800003</c:v>
                </c:pt>
                <c:pt idx="1055">
                  <c:v>155.479996</c:v>
                </c:pt>
                <c:pt idx="1056">
                  <c:v>158.240005</c:v>
                </c:pt>
                <c:pt idx="1057">
                  <c:v>161.36999499999999</c:v>
                </c:pt>
                <c:pt idx="1058">
                  <c:v>163.41000399999999</c:v>
                </c:pt>
                <c:pt idx="1059">
                  <c:v>166.94000199999999</c:v>
                </c:pt>
                <c:pt idx="1060">
                  <c:v>165.30999800000001</c:v>
                </c:pt>
                <c:pt idx="1061">
                  <c:v>163.449997</c:v>
                </c:pt>
                <c:pt idx="1062">
                  <c:v>164.800003</c:v>
                </c:pt>
                <c:pt idx="1063">
                  <c:v>163.179993</c:v>
                </c:pt>
                <c:pt idx="1064">
                  <c:v>159.070007</c:v>
                </c:pt>
                <c:pt idx="1065">
                  <c:v>160.41999799999999</c:v>
                </c:pt>
                <c:pt idx="1066">
                  <c:v>163.020004</c:v>
                </c:pt>
                <c:pt idx="1067">
                  <c:v>167.509995</c:v>
                </c:pt>
                <c:pt idx="1068">
                  <c:v>169.16999799999999</c:v>
                </c:pt>
                <c:pt idx="1069">
                  <c:v>169.11000100000001</c:v>
                </c:pt>
                <c:pt idx="1070">
                  <c:v>170.949997</c:v>
                </c:pt>
                <c:pt idx="1071">
                  <c:v>169.30999800000001</c:v>
                </c:pt>
                <c:pt idx="1072">
                  <c:v>165.83000200000001</c:v>
                </c:pt>
                <c:pt idx="1073">
                  <c:v>166.61999499999999</c:v>
                </c:pt>
                <c:pt idx="1074">
                  <c:v>163.64999399999999</c:v>
                </c:pt>
                <c:pt idx="1075">
                  <c:v>166.03999300000001</c:v>
                </c:pt>
                <c:pt idx="1076">
                  <c:v>169.33000200000001</c:v>
                </c:pt>
                <c:pt idx="1077">
                  <c:v>170.720001</c:v>
                </c:pt>
                <c:pt idx="1078">
                  <c:v>168.91000399999999</c:v>
                </c:pt>
                <c:pt idx="1079">
                  <c:v>168.88999899999999</c:v>
                </c:pt>
                <c:pt idx="1080">
                  <c:v>170.259995</c:v>
                </c:pt>
                <c:pt idx="1081">
                  <c:v>174.38999899999999</c:v>
                </c:pt>
                <c:pt idx="1082">
                  <c:v>175.949997</c:v>
                </c:pt>
                <c:pt idx="1083">
                  <c:v>176.21000699999999</c:v>
                </c:pt>
                <c:pt idx="1084">
                  <c:v>177.28999300000001</c:v>
                </c:pt>
                <c:pt idx="1085">
                  <c:v>180.050003</c:v>
                </c:pt>
                <c:pt idx="1086">
                  <c:v>180.80999800000001</c:v>
                </c:pt>
                <c:pt idx="1087">
                  <c:v>181</c:v>
                </c:pt>
                <c:pt idx="1088">
                  <c:v>180.94000199999999</c:v>
                </c:pt>
                <c:pt idx="1089">
                  <c:v>178.11000100000001</c:v>
                </c:pt>
                <c:pt idx="1090">
                  <c:v>181.55999800000001</c:v>
                </c:pt>
                <c:pt idx="1091">
                  <c:v>183.85000600000001</c:v>
                </c:pt>
                <c:pt idx="1092">
                  <c:v>182.88999899999999</c:v>
                </c:pt>
                <c:pt idx="1093">
                  <c:v>184.13999899999999</c:v>
                </c:pt>
                <c:pt idx="1094">
                  <c:v>183.63999899999999</c:v>
                </c:pt>
                <c:pt idx="1095">
                  <c:v>178.88999899999999</c:v>
                </c:pt>
                <c:pt idx="1096">
                  <c:v>178.179993</c:v>
                </c:pt>
                <c:pt idx="1097">
                  <c:v>179.679993</c:v>
                </c:pt>
                <c:pt idx="1098">
                  <c:v>184.020004</c:v>
                </c:pt>
                <c:pt idx="1099">
                  <c:v>183.88999899999999</c:v>
                </c:pt>
                <c:pt idx="1100">
                  <c:v>186.28999300000001</c:v>
                </c:pt>
                <c:pt idx="1101">
                  <c:v>188.259995</c:v>
                </c:pt>
                <c:pt idx="1102">
                  <c:v>184.66000399999999</c:v>
                </c:pt>
                <c:pt idx="1103">
                  <c:v>186.199997</c:v>
                </c:pt>
                <c:pt idx="1104">
                  <c:v>185.490005</c:v>
                </c:pt>
                <c:pt idx="1105">
                  <c:v>186.39999399999999</c:v>
                </c:pt>
                <c:pt idx="1106">
                  <c:v>181.509995</c:v>
                </c:pt>
                <c:pt idx="1107">
                  <c:v>186.38999899999999</c:v>
                </c:pt>
                <c:pt idx="1108">
                  <c:v>186.28999300000001</c:v>
                </c:pt>
                <c:pt idx="1109">
                  <c:v>188.05999800000001</c:v>
                </c:pt>
                <c:pt idx="1110">
                  <c:v>187.96000699999999</c:v>
                </c:pt>
                <c:pt idx="1111">
                  <c:v>188.050003</c:v>
                </c:pt>
                <c:pt idx="1112">
                  <c:v>190.35000600000001</c:v>
                </c:pt>
                <c:pt idx="1113">
                  <c:v>192.679993</c:v>
                </c:pt>
                <c:pt idx="1114">
                  <c:v>195.38000500000001</c:v>
                </c:pt>
                <c:pt idx="1115">
                  <c:v>194.13000500000001</c:v>
                </c:pt>
                <c:pt idx="1116">
                  <c:v>195.94000199999999</c:v>
                </c:pt>
                <c:pt idx="1117">
                  <c:v>195.820007</c:v>
                </c:pt>
                <c:pt idx="1118">
                  <c:v>198.199997</c:v>
                </c:pt>
                <c:pt idx="1119">
                  <c:v>196.61000100000001</c:v>
                </c:pt>
                <c:pt idx="1120">
                  <c:v>197.71000699999999</c:v>
                </c:pt>
                <c:pt idx="1121">
                  <c:v>197.720001</c:v>
                </c:pt>
                <c:pt idx="1122">
                  <c:v>192.5</c:v>
                </c:pt>
                <c:pt idx="1123">
                  <c:v>193.240005</c:v>
                </c:pt>
                <c:pt idx="1124">
                  <c:v>195.720001</c:v>
                </c:pt>
                <c:pt idx="1125">
                  <c:v>199.19000199999999</c:v>
                </c:pt>
                <c:pt idx="1126">
                  <c:v>200.71000699999999</c:v>
                </c:pt>
                <c:pt idx="1127">
                  <c:v>201.11000100000001</c:v>
                </c:pt>
                <c:pt idx="1128">
                  <c:v>199.13000500000001</c:v>
                </c:pt>
                <c:pt idx="1129">
                  <c:v>200.699997</c:v>
                </c:pt>
                <c:pt idx="1130">
                  <c:v>197.89999399999999</c:v>
                </c:pt>
                <c:pt idx="1131">
                  <c:v>196.520004</c:v>
                </c:pt>
                <c:pt idx="1132">
                  <c:v>190.53999300000001</c:v>
                </c:pt>
                <c:pt idx="1133">
                  <c:v>188.470001</c:v>
                </c:pt>
                <c:pt idx="1134">
                  <c:v>196.429993</c:v>
                </c:pt>
                <c:pt idx="1135">
                  <c:v>201.66000399999999</c:v>
                </c:pt>
                <c:pt idx="1136">
                  <c:v>203.33999600000001</c:v>
                </c:pt>
                <c:pt idx="1137">
                  <c:v>204.240005</c:v>
                </c:pt>
                <c:pt idx="1138">
                  <c:v>206.679993</c:v>
                </c:pt>
                <c:pt idx="1139">
                  <c:v>207.199997</c:v>
                </c:pt>
                <c:pt idx="1140">
                  <c:v>208</c:v>
                </c:pt>
                <c:pt idx="1141">
                  <c:v>200.88999899999999</c:v>
                </c:pt>
                <c:pt idx="1142">
                  <c:v>206.520004</c:v>
                </c:pt>
                <c:pt idx="1143">
                  <c:v>208.44000199999999</c:v>
                </c:pt>
                <c:pt idx="1144">
                  <c:v>205.429993</c:v>
                </c:pt>
                <c:pt idx="1145">
                  <c:v>204.25</c:v>
                </c:pt>
                <c:pt idx="1146">
                  <c:v>201.63000500000001</c:v>
                </c:pt>
                <c:pt idx="1147">
                  <c:v>204.970001</c:v>
                </c:pt>
                <c:pt idx="1148">
                  <c:v>199.449997</c:v>
                </c:pt>
                <c:pt idx="1149">
                  <c:v>205.550003</c:v>
                </c:pt>
                <c:pt idx="1150">
                  <c:v>209.779999</c:v>
                </c:pt>
                <c:pt idx="1151">
                  <c:v>211.240005</c:v>
                </c:pt>
                <c:pt idx="1152">
                  <c:v>210.66000399999999</c:v>
                </c:pt>
                <c:pt idx="1153">
                  <c:v>207.5</c:v>
                </c:pt>
                <c:pt idx="1154">
                  <c:v>205.83000200000001</c:v>
                </c:pt>
                <c:pt idx="1155">
                  <c:v>210.41000399999999</c:v>
                </c:pt>
                <c:pt idx="1156">
                  <c:v>205.740005</c:v>
                </c:pt>
                <c:pt idx="1157">
                  <c:v>206.44000199999999</c:v>
                </c:pt>
                <c:pt idx="1158">
                  <c:v>210.03999300000001</c:v>
                </c:pt>
                <c:pt idx="1159">
                  <c:v>207.949997</c:v>
                </c:pt>
                <c:pt idx="1160">
                  <c:v>211.64999399999999</c:v>
                </c:pt>
                <c:pt idx="1161">
                  <c:v>210.720001</c:v>
                </c:pt>
                <c:pt idx="1162">
                  <c:v>211.61999499999999</c:v>
                </c:pt>
                <c:pt idx="1163">
                  <c:v>212.44000199999999</c:v>
                </c:pt>
                <c:pt idx="1164">
                  <c:v>212.990005</c:v>
                </c:pt>
                <c:pt idx="1165">
                  <c:v>211.13999899999999</c:v>
                </c:pt>
                <c:pt idx="1166">
                  <c:v>209.770004</c:v>
                </c:pt>
                <c:pt idx="1167">
                  <c:v>210.009995</c:v>
                </c:pt>
                <c:pt idx="1168">
                  <c:v>210.80999800000001</c:v>
                </c:pt>
                <c:pt idx="1169">
                  <c:v>209.820007</c:v>
                </c:pt>
                <c:pt idx="1170">
                  <c:v>207.30999800000001</c:v>
                </c:pt>
                <c:pt idx="1171">
                  <c:v>207.479996</c:v>
                </c:pt>
                <c:pt idx="1172">
                  <c:v>212.479996</c:v>
                </c:pt>
                <c:pt idx="1173">
                  <c:v>208</c:v>
                </c:pt>
                <c:pt idx="1174">
                  <c:v>210.5</c:v>
                </c:pt>
                <c:pt idx="1175">
                  <c:v>207.949997</c:v>
                </c:pt>
                <c:pt idx="1176">
                  <c:v>209.41999799999999</c:v>
                </c:pt>
                <c:pt idx="1177">
                  <c:v>197.83000200000001</c:v>
                </c:pt>
                <c:pt idx="1178">
                  <c:v>199.279999</c:v>
                </c:pt>
                <c:pt idx="1179">
                  <c:v>192.58999600000001</c:v>
                </c:pt>
                <c:pt idx="1180">
                  <c:v>196.740005</c:v>
                </c:pt>
                <c:pt idx="1181">
                  <c:v>195.449997</c:v>
                </c:pt>
                <c:pt idx="1182">
                  <c:v>192.85000600000001</c:v>
                </c:pt>
                <c:pt idx="1183">
                  <c:v>195</c:v>
                </c:pt>
                <c:pt idx="1184">
                  <c:v>201.33000200000001</c:v>
                </c:pt>
                <c:pt idx="1185">
                  <c:v>203.270004</c:v>
                </c:pt>
                <c:pt idx="1186">
                  <c:v>207.509995</c:v>
                </c:pt>
                <c:pt idx="1187">
                  <c:v>207.929993</c:v>
                </c:pt>
                <c:pt idx="1188">
                  <c:v>210.03999300000001</c:v>
                </c:pt>
                <c:pt idx="1189">
                  <c:v>202.53999300000001</c:v>
                </c:pt>
                <c:pt idx="1190">
                  <c:v>209.30999800000001</c:v>
                </c:pt>
                <c:pt idx="1191">
                  <c:v>209.55999800000001</c:v>
                </c:pt>
                <c:pt idx="1192">
                  <c:v>209.61999499999999</c:v>
                </c:pt>
                <c:pt idx="1193">
                  <c:v>201.88000500000001</c:v>
                </c:pt>
                <c:pt idx="1194">
                  <c:v>200.020004</c:v>
                </c:pt>
                <c:pt idx="1195">
                  <c:v>205.679993</c:v>
                </c:pt>
                <c:pt idx="1196">
                  <c:v>203.86999499999999</c:v>
                </c:pt>
                <c:pt idx="1197">
                  <c:v>191.91999799999999</c:v>
                </c:pt>
                <c:pt idx="1198">
                  <c:v>187.80999800000001</c:v>
                </c:pt>
                <c:pt idx="1199">
                  <c:v>190.520004</c:v>
                </c:pt>
                <c:pt idx="1200">
                  <c:v>193.720001</c:v>
                </c:pt>
                <c:pt idx="1201">
                  <c:v>187.949997</c:v>
                </c:pt>
                <c:pt idx="1202">
                  <c:v>186.63000500000001</c:v>
                </c:pt>
                <c:pt idx="1203">
                  <c:v>192</c:v>
                </c:pt>
                <c:pt idx="1204">
                  <c:v>195.08999600000001</c:v>
                </c:pt>
                <c:pt idx="1205">
                  <c:v>200.429993</c:v>
                </c:pt>
                <c:pt idx="1206">
                  <c:v>202.759995</c:v>
                </c:pt>
                <c:pt idx="1207">
                  <c:v>204.38000500000001</c:v>
                </c:pt>
                <c:pt idx="1208">
                  <c:v>203.11999499999999</c:v>
                </c:pt>
                <c:pt idx="1209">
                  <c:v>206.91999799999999</c:v>
                </c:pt>
                <c:pt idx="1210">
                  <c:v>204.5</c:v>
                </c:pt>
                <c:pt idx="1211">
                  <c:v>207.779999</c:v>
                </c:pt>
                <c:pt idx="1212">
                  <c:v>208.970001</c:v>
                </c:pt>
                <c:pt idx="1213">
                  <c:v>206.33000200000001</c:v>
                </c:pt>
                <c:pt idx="1214">
                  <c:v>205.720001</c:v>
                </c:pt>
                <c:pt idx="1215">
                  <c:v>204.759995</c:v>
                </c:pt>
                <c:pt idx="1216">
                  <c:v>205.490005</c:v>
                </c:pt>
                <c:pt idx="1217">
                  <c:v>210.240005</c:v>
                </c:pt>
                <c:pt idx="1218">
                  <c:v>210.279999</c:v>
                </c:pt>
                <c:pt idx="1219">
                  <c:v>210.070007</c:v>
                </c:pt>
                <c:pt idx="1220">
                  <c:v>206.520004</c:v>
                </c:pt>
                <c:pt idx="1221">
                  <c:v>203.240005</c:v>
                </c:pt>
                <c:pt idx="1222">
                  <c:v>209.91999799999999</c:v>
                </c:pt>
                <c:pt idx="1223">
                  <c:v>212.64999399999999</c:v>
                </c:pt>
                <c:pt idx="1224">
                  <c:v>215.83000200000001</c:v>
                </c:pt>
                <c:pt idx="1225">
                  <c:v>217.240005</c:v>
                </c:pt>
                <c:pt idx="1226">
                  <c:v>217.11999499999999</c:v>
                </c:pt>
                <c:pt idx="1227">
                  <c:v>218.179993</c:v>
                </c:pt>
                <c:pt idx="1228">
                  <c:v>218.46000699999999</c:v>
                </c:pt>
                <c:pt idx="1229">
                  <c:v>218.53999300000001</c:v>
                </c:pt>
                <c:pt idx="1230">
                  <c:v>217.28999300000001</c:v>
                </c:pt>
                <c:pt idx="1231">
                  <c:v>218.36999499999999</c:v>
                </c:pt>
                <c:pt idx="1232">
                  <c:v>213.279999</c:v>
                </c:pt>
                <c:pt idx="1233">
                  <c:v>213.36999499999999</c:v>
                </c:pt>
                <c:pt idx="1234">
                  <c:v>215.990005</c:v>
                </c:pt>
                <c:pt idx="1235">
                  <c:v>216.300003</c:v>
                </c:pt>
                <c:pt idx="1236">
                  <c:v>215.03999300000001</c:v>
                </c:pt>
                <c:pt idx="1237">
                  <c:v>213.11999499999999</c:v>
                </c:pt>
                <c:pt idx="1238">
                  <c:v>213.979996</c:v>
                </c:pt>
                <c:pt idx="1239">
                  <c:v>212.53999300000001</c:v>
                </c:pt>
                <c:pt idx="1240">
                  <c:v>208.550003</c:v>
                </c:pt>
                <c:pt idx="1241">
                  <c:v>216.41999799999999</c:v>
                </c:pt>
                <c:pt idx="1242">
                  <c:v>218.5</c:v>
                </c:pt>
                <c:pt idx="1243">
                  <c:v>221.520004</c:v>
                </c:pt>
                <c:pt idx="1244">
                  <c:v>219.679993</c:v>
                </c:pt>
                <c:pt idx="1245">
                  <c:v>226.509995</c:v>
                </c:pt>
                <c:pt idx="1246">
                  <c:v>225.03999300000001</c:v>
                </c:pt>
                <c:pt idx="1247">
                  <c:v>225.71000699999999</c:v>
                </c:pt>
                <c:pt idx="1248">
                  <c:v>223.529999</c:v>
                </c:pt>
                <c:pt idx="1249">
                  <c:v>227.21000699999999</c:v>
                </c:pt>
                <c:pt idx="1250">
                  <c:v>227.050003</c:v>
                </c:pt>
                <c:pt idx="1251">
                  <c:v>226.740005</c:v>
                </c:pt>
                <c:pt idx="1252">
                  <c:v>228.970001</c:v>
                </c:pt>
                <c:pt idx="1253">
                  <c:v>229.33999600000001</c:v>
                </c:pt>
                <c:pt idx="1254">
                  <c:v>231.509995</c:v>
                </c:pt>
                <c:pt idx="1255">
                  <c:v>235.08999600000001</c:v>
                </c:pt>
                <c:pt idx="1256">
                  <c:v>236.740005</c:v>
                </c:pt>
                <c:pt idx="1257">
                  <c:v>238.41999799999999</c:v>
                </c:pt>
                <c:pt idx="1258">
                  <c:v>237.69000199999999</c:v>
                </c:pt>
                <c:pt idx="1259">
                  <c:v>237.029999</c:v>
                </c:pt>
                <c:pt idx="1260">
                  <c:v>233.86000100000001</c:v>
                </c:pt>
                <c:pt idx="1261">
                  <c:v>235.740005</c:v>
                </c:pt>
                <c:pt idx="1262">
                  <c:v>235.199997</c:v>
                </c:pt>
                <c:pt idx="1263">
                  <c:v>232.509995</c:v>
                </c:pt>
                <c:pt idx="1264">
                  <c:v>234.58999600000001</c:v>
                </c:pt>
                <c:pt idx="1265">
                  <c:v>238.08000200000001</c:v>
                </c:pt>
                <c:pt idx="1266">
                  <c:v>239.699997</c:v>
                </c:pt>
                <c:pt idx="1267">
                  <c:v>238.979996</c:v>
                </c:pt>
                <c:pt idx="1268">
                  <c:v>238.30999800000001</c:v>
                </c:pt>
                <c:pt idx="1269">
                  <c:v>241.71000699999999</c:v>
                </c:pt>
                <c:pt idx="1270">
                  <c:v>244.16999799999999</c:v>
                </c:pt>
                <c:pt idx="1271">
                  <c:v>243.41000399999999</c:v>
                </c:pt>
                <c:pt idx="1272">
                  <c:v>242.63999899999999</c:v>
                </c:pt>
                <c:pt idx="1273">
                  <c:v>243.13000500000001</c:v>
                </c:pt>
                <c:pt idx="1274">
                  <c:v>241.800003</c:v>
                </c:pt>
                <c:pt idx="1275">
                  <c:v>242.11000100000001</c:v>
                </c:pt>
                <c:pt idx="1276">
                  <c:v>245.55999800000001</c:v>
                </c:pt>
                <c:pt idx="1277">
                  <c:v>246.88000500000001</c:v>
                </c:pt>
                <c:pt idx="1278">
                  <c:v>246.91000399999999</c:v>
                </c:pt>
                <c:pt idx="1279">
                  <c:v>247.41000399999999</c:v>
                </c:pt>
                <c:pt idx="1280">
                  <c:v>244.11999499999999</c:v>
                </c:pt>
                <c:pt idx="1281">
                  <c:v>242.71000699999999</c:v>
                </c:pt>
                <c:pt idx="1282">
                  <c:v>244.55999800000001</c:v>
                </c:pt>
                <c:pt idx="1283">
                  <c:v>247.83999600000001</c:v>
                </c:pt>
                <c:pt idx="1284">
                  <c:v>246.58000200000001</c:v>
                </c:pt>
                <c:pt idx="1285">
                  <c:v>249.19000199999999</c:v>
                </c:pt>
                <c:pt idx="1286">
                  <c:v>249.44000199999999</c:v>
                </c:pt>
                <c:pt idx="1287">
                  <c:v>251.229996</c:v>
                </c:pt>
                <c:pt idx="1288">
                  <c:v>254.36999499999999</c:v>
                </c:pt>
                <c:pt idx="1289">
                  <c:v>254.949997</c:v>
                </c:pt>
                <c:pt idx="1290">
                  <c:v>257.10998499999999</c:v>
                </c:pt>
                <c:pt idx="1291">
                  <c:v>257.709991</c:v>
                </c:pt>
                <c:pt idx="1292">
                  <c:v>258.45001200000002</c:v>
                </c:pt>
                <c:pt idx="1293">
                  <c:v>258.08999599999999</c:v>
                </c:pt>
                <c:pt idx="1294">
                  <c:v>257.85998499999999</c:v>
                </c:pt>
                <c:pt idx="1295">
                  <c:v>260.35998499999999</c:v>
                </c:pt>
                <c:pt idx="1296">
                  <c:v>264.459991</c:v>
                </c:pt>
                <c:pt idx="1297">
                  <c:v>265.51001000000002</c:v>
                </c:pt>
                <c:pt idx="1298">
                  <c:v>266.51001000000002</c:v>
                </c:pt>
                <c:pt idx="1299">
                  <c:v>267.51001000000002</c:v>
                </c:pt>
                <c:pt idx="1300">
                  <c:v>266.85998499999999</c:v>
                </c:pt>
                <c:pt idx="1301">
                  <c:v>273.42001299999998</c:v>
                </c:pt>
                <c:pt idx="1302">
                  <c:v>277.92001299999998</c:v>
                </c:pt>
                <c:pt idx="1303">
                  <c:v>280.41000400000001</c:v>
                </c:pt>
                <c:pt idx="1304">
                  <c:v>286.57998700000002</c:v>
                </c:pt>
                <c:pt idx="1305">
                  <c:v>275.45001200000002</c:v>
                </c:pt>
                <c:pt idx="1306">
                  <c:v>261.5</c:v>
                </c:pt>
                <c:pt idx="1307">
                  <c:v>273.10998499999999</c:v>
                </c:pt>
                <c:pt idx="1308">
                  <c:v>274.709991</c:v>
                </c:pt>
                <c:pt idx="1309">
                  <c:v>269.07998700000002</c:v>
                </c:pt>
                <c:pt idx="1310">
                  <c:v>278.86999500000002</c:v>
                </c:pt>
                <c:pt idx="1311">
                  <c:v>274.20001200000002</c:v>
                </c:pt>
                <c:pt idx="1312">
                  <c:v>258.04998799999998</c:v>
                </c:pt>
                <c:pt idx="1313">
                  <c:v>263.14999399999999</c:v>
                </c:pt>
                <c:pt idx="1314">
                  <c:v>259.72000100000002</c:v>
                </c:pt>
                <c:pt idx="1315">
                  <c:v>265.14999399999999</c:v>
                </c:pt>
                <c:pt idx="1316">
                  <c:v>266.60998499999999</c:v>
                </c:pt>
                <c:pt idx="1317">
                  <c:v>266.55999800000001</c:v>
                </c:pt>
                <c:pt idx="1318">
                  <c:v>266.01998900000001</c:v>
                </c:pt>
                <c:pt idx="1319">
                  <c:v>272.85000600000001</c:v>
                </c:pt>
                <c:pt idx="1320">
                  <c:v>271.32998700000002</c:v>
                </c:pt>
                <c:pt idx="1321">
                  <c:v>272.14999399999999</c:v>
                </c:pt>
                <c:pt idx="1322">
                  <c:v>273.60000600000001</c:v>
                </c:pt>
                <c:pt idx="1323">
                  <c:v>278.19000199999999</c:v>
                </c:pt>
                <c:pt idx="1324">
                  <c:v>277.13000499999998</c:v>
                </c:pt>
                <c:pt idx="1325">
                  <c:v>274.73998999999998</c:v>
                </c:pt>
                <c:pt idx="1326">
                  <c:v>271.27999899999998</c:v>
                </c:pt>
                <c:pt idx="1327">
                  <c:v>275.42001299999998</c:v>
                </c:pt>
                <c:pt idx="1328">
                  <c:v>279.58999599999999</c:v>
                </c:pt>
                <c:pt idx="1329">
                  <c:v>279.67999300000002</c:v>
                </c:pt>
                <c:pt idx="1330">
                  <c:v>281.42001299999998</c:v>
                </c:pt>
                <c:pt idx="1331">
                  <c:v>283.60000600000001</c:v>
                </c:pt>
                <c:pt idx="1332">
                  <c:v>283.16000400000001</c:v>
                </c:pt>
                <c:pt idx="1333">
                  <c:v>285.05999800000001</c:v>
                </c:pt>
                <c:pt idx="1334">
                  <c:v>287.51001000000002</c:v>
                </c:pt>
                <c:pt idx="1335">
                  <c:v>290.30999800000001</c:v>
                </c:pt>
                <c:pt idx="1336">
                  <c:v>287.60000600000001</c:v>
                </c:pt>
                <c:pt idx="1337">
                  <c:v>290.88000499999998</c:v>
                </c:pt>
                <c:pt idx="1338">
                  <c:v>291.98998999999998</c:v>
                </c:pt>
                <c:pt idx="1339">
                  <c:v>290.72000100000002</c:v>
                </c:pt>
                <c:pt idx="1340">
                  <c:v>287.82000699999998</c:v>
                </c:pt>
                <c:pt idx="1341">
                  <c:v>275.95001200000002</c:v>
                </c:pt>
                <c:pt idx="1342">
                  <c:v>276.25</c:v>
                </c:pt>
                <c:pt idx="1343">
                  <c:v>265.32998700000002</c:v>
                </c:pt>
                <c:pt idx="1344">
                  <c:v>271.89001500000001</c:v>
                </c:pt>
                <c:pt idx="1345">
                  <c:v>277.76001000000002</c:v>
                </c:pt>
                <c:pt idx="1346">
                  <c:v>273.73001099999999</c:v>
                </c:pt>
                <c:pt idx="1347">
                  <c:v>263.25</c:v>
                </c:pt>
                <c:pt idx="1348">
                  <c:v>275.64999399999999</c:v>
                </c:pt>
                <c:pt idx="1349">
                  <c:v>263.57000699999998</c:v>
                </c:pt>
                <c:pt idx="1350">
                  <c:v>260.47000100000002</c:v>
                </c:pt>
                <c:pt idx="1351">
                  <c:v>240.699997</c:v>
                </c:pt>
                <c:pt idx="1352">
                  <c:v>247.75</c:v>
                </c:pt>
                <c:pt idx="1353">
                  <c:v>252.38999899999999</c:v>
                </c:pt>
                <c:pt idx="1354">
                  <c:v>258.98001099999999</c:v>
                </c:pt>
                <c:pt idx="1355">
                  <c:v>266.459991</c:v>
                </c:pt>
                <c:pt idx="1356">
                  <c:v>265.77999899999998</c:v>
                </c:pt>
                <c:pt idx="1357">
                  <c:v>270.05999800000001</c:v>
                </c:pt>
                <c:pt idx="1358">
                  <c:v>270.47000100000002</c:v>
                </c:pt>
                <c:pt idx="1359">
                  <c:v>277.36999500000002</c:v>
                </c:pt>
                <c:pt idx="1360">
                  <c:v>279.14001500000001</c:v>
                </c:pt>
                <c:pt idx="1361">
                  <c:v>280.42001299999998</c:v>
                </c:pt>
                <c:pt idx="1362">
                  <c:v>274.459991</c:v>
                </c:pt>
                <c:pt idx="1363">
                  <c:v>281.30999800000001</c:v>
                </c:pt>
                <c:pt idx="1364">
                  <c:v>279.25</c:v>
                </c:pt>
                <c:pt idx="1365">
                  <c:v>282.48001099999999</c:v>
                </c:pt>
                <c:pt idx="1366">
                  <c:v>288.57000699999998</c:v>
                </c:pt>
                <c:pt idx="1367">
                  <c:v>290.16000400000001</c:v>
                </c:pt>
                <c:pt idx="1368">
                  <c:v>290.01998900000001</c:v>
                </c:pt>
                <c:pt idx="1369">
                  <c:v>293.41000400000001</c:v>
                </c:pt>
                <c:pt idx="1370">
                  <c:v>294.02999899999998</c:v>
                </c:pt>
                <c:pt idx="1371">
                  <c:v>288.10000600000001</c:v>
                </c:pt>
                <c:pt idx="1372">
                  <c:v>285.83999599999999</c:v>
                </c:pt>
                <c:pt idx="1373">
                  <c:v>282.77999899999998</c:v>
                </c:pt>
                <c:pt idx="1374">
                  <c:v>275.26998900000001</c:v>
                </c:pt>
                <c:pt idx="1375">
                  <c:v>287.64999399999999</c:v>
                </c:pt>
                <c:pt idx="1376">
                  <c:v>289.26001000000002</c:v>
                </c:pt>
                <c:pt idx="1377">
                  <c:v>294</c:v>
                </c:pt>
                <c:pt idx="1378">
                  <c:v>293</c:v>
                </c:pt>
                <c:pt idx="1379">
                  <c:v>298.459991</c:v>
                </c:pt>
                <c:pt idx="1380">
                  <c:v>300.64999399999999</c:v>
                </c:pt>
                <c:pt idx="1381">
                  <c:v>297.17001299999998</c:v>
                </c:pt>
                <c:pt idx="1382">
                  <c:v>302.01001000000002</c:v>
                </c:pt>
                <c:pt idx="1383">
                  <c:v>292.61999500000002</c:v>
                </c:pt>
                <c:pt idx="1384">
                  <c:v>291.61999500000002</c:v>
                </c:pt>
                <c:pt idx="1385">
                  <c:v>288.85000600000001</c:v>
                </c:pt>
                <c:pt idx="1386">
                  <c:v>284.85000600000001</c:v>
                </c:pt>
                <c:pt idx="1387">
                  <c:v>292.45001200000002</c:v>
                </c:pt>
                <c:pt idx="1388">
                  <c:v>298.04998799999998</c:v>
                </c:pt>
                <c:pt idx="1389">
                  <c:v>301.08999599999999</c:v>
                </c:pt>
                <c:pt idx="1390">
                  <c:v>298.27999899999998</c:v>
                </c:pt>
                <c:pt idx="1391">
                  <c:v>295.39999399999999</c:v>
                </c:pt>
                <c:pt idx="1392">
                  <c:v>294.35000600000001</c:v>
                </c:pt>
                <c:pt idx="1393">
                  <c:v>296.27999899999998</c:v>
                </c:pt>
                <c:pt idx="1394">
                  <c:v>297.97000100000002</c:v>
                </c:pt>
                <c:pt idx="1395">
                  <c:v>301.60000600000001</c:v>
                </c:pt>
                <c:pt idx="1396">
                  <c:v>306.14001500000001</c:v>
                </c:pt>
                <c:pt idx="1397">
                  <c:v>308.94000199999999</c:v>
                </c:pt>
                <c:pt idx="1398">
                  <c:v>311.790009</c:v>
                </c:pt>
                <c:pt idx="1399">
                  <c:v>310.959991</c:v>
                </c:pt>
                <c:pt idx="1400">
                  <c:v>314.30999800000001</c:v>
                </c:pt>
                <c:pt idx="1401">
                  <c:v>314.86999500000002</c:v>
                </c:pt>
                <c:pt idx="1402">
                  <c:v>317.32000699999998</c:v>
                </c:pt>
                <c:pt idx="1403">
                  <c:v>320.73001099999999</c:v>
                </c:pt>
                <c:pt idx="1404">
                  <c:v>322.85998499999999</c:v>
                </c:pt>
                <c:pt idx="1405">
                  <c:v>322.41000400000001</c:v>
                </c:pt>
                <c:pt idx="1406">
                  <c:v>325.709991</c:v>
                </c:pt>
                <c:pt idx="1407">
                  <c:v>331.95001200000002</c:v>
                </c:pt>
                <c:pt idx="1408">
                  <c:v>328.76998900000001</c:v>
                </c:pt>
                <c:pt idx="1409">
                  <c:v>321.73001099999999</c:v>
                </c:pt>
                <c:pt idx="1410">
                  <c:v>332.20001200000002</c:v>
                </c:pt>
                <c:pt idx="1411">
                  <c:v>337.60000600000001</c:v>
                </c:pt>
                <c:pt idx="1412">
                  <c:v>333.48001099999999</c:v>
                </c:pt>
                <c:pt idx="1413">
                  <c:v>296.26001000000002</c:v>
                </c:pt>
                <c:pt idx="1414">
                  <c:v>297.459991</c:v>
                </c:pt>
                <c:pt idx="1415">
                  <c:v>269.32000699999998</c:v>
                </c:pt>
                <c:pt idx="1416">
                  <c:v>228.800003</c:v>
                </c:pt>
                <c:pt idx="1417">
                  <c:v>253.41999799999999</c:v>
                </c:pt>
                <c:pt idx="1418">
                  <c:v>248.19000199999999</c:v>
                </c:pt>
                <c:pt idx="1419">
                  <c:v>278.20001200000002</c:v>
                </c:pt>
                <c:pt idx="1420">
                  <c:v>286.64001500000001</c:v>
                </c:pt>
                <c:pt idx="1421">
                  <c:v>282.97000100000002</c:v>
                </c:pt>
                <c:pt idx="1422">
                  <c:v>282.790009</c:v>
                </c:pt>
                <c:pt idx="1423">
                  <c:v>292.44000199999999</c:v>
                </c:pt>
                <c:pt idx="1424">
                  <c:v>286.27999899999998</c:v>
                </c:pt>
                <c:pt idx="1425">
                  <c:v>295.44000199999999</c:v>
                </c:pt>
                <c:pt idx="1426">
                  <c:v>304.32000699999998</c:v>
                </c:pt>
                <c:pt idx="1427">
                  <c:v>319.33999599999999</c:v>
                </c:pt>
                <c:pt idx="1428">
                  <c:v>304.209991</c:v>
                </c:pt>
                <c:pt idx="1429">
                  <c:v>308.64001500000001</c:v>
                </c:pt>
                <c:pt idx="1430">
                  <c:v>300.04998799999998</c:v>
                </c:pt>
                <c:pt idx="1431">
                  <c:v>312.23001099999999</c:v>
                </c:pt>
                <c:pt idx="1432">
                  <c:v>317.58999599999999</c:v>
                </c:pt>
                <c:pt idx="1433">
                  <c:v>321.72000100000002</c:v>
                </c:pt>
                <c:pt idx="1434">
                  <c:v>320.88000499999998</c:v>
                </c:pt>
                <c:pt idx="1435">
                  <c:v>326.51998900000001</c:v>
                </c:pt>
                <c:pt idx="1436">
                  <c:v>334.57000699999998</c:v>
                </c:pt>
                <c:pt idx="1437">
                  <c:v>336.83999599999999</c:v>
                </c:pt>
                <c:pt idx="1438">
                  <c:v>339.48001099999999</c:v>
                </c:pt>
                <c:pt idx="1439">
                  <c:v>350.57998700000002</c:v>
                </c:pt>
                <c:pt idx="1440">
                  <c:v>342.57000699999998</c:v>
                </c:pt>
                <c:pt idx="1441">
                  <c:v>334.05999800000001</c:v>
                </c:pt>
                <c:pt idx="1442">
                  <c:v>330.64999399999999</c:v>
                </c:pt>
                <c:pt idx="1443">
                  <c:v>328.73001099999999</c:v>
                </c:pt>
                <c:pt idx="1444">
                  <c:v>333.83999599999999</c:v>
                </c:pt>
                <c:pt idx="1445">
                  <c:v>346.85000600000001</c:v>
                </c:pt>
                <c:pt idx="1446">
                  <c:v>347.290009</c:v>
                </c:pt>
                <c:pt idx="1447">
                  <c:v>345.77999899999998</c:v>
                </c:pt>
                <c:pt idx="1448">
                  <c:v>326.540009</c:v>
                </c:pt>
                <c:pt idx="1449">
                  <c:v>350.16000400000001</c:v>
                </c:pt>
                <c:pt idx="1450">
                  <c:v>358.10000600000001</c:v>
                </c:pt>
                <c:pt idx="1451">
                  <c:v>355.32998700000002</c:v>
                </c:pt>
                <c:pt idx="1452">
                  <c:v>363.67001299999998</c:v>
                </c:pt>
                <c:pt idx="1453">
                  <c:v>369.85000600000001</c:v>
                </c:pt>
                <c:pt idx="1454">
                  <c:v>366.29998799999998</c:v>
                </c:pt>
                <c:pt idx="1455">
                  <c:v>369.17999300000002</c:v>
                </c:pt>
                <c:pt idx="1456">
                  <c:v>369</c:v>
                </c:pt>
                <c:pt idx="1457">
                  <c:v>373.88000499999998</c:v>
                </c:pt>
                <c:pt idx="1458">
                  <c:v>381.26001000000002</c:v>
                </c:pt>
                <c:pt idx="1459">
                  <c:v>375.70001200000002</c:v>
                </c:pt>
                <c:pt idx="1460">
                  <c:v>382.88000499999998</c:v>
                </c:pt>
                <c:pt idx="1461">
                  <c:v>370.07000699999998</c:v>
                </c:pt>
                <c:pt idx="1462">
                  <c:v>387.709991</c:v>
                </c:pt>
                <c:pt idx="1463">
                  <c:v>392.64001500000001</c:v>
                </c:pt>
                <c:pt idx="1464">
                  <c:v>390.02999899999998</c:v>
                </c:pt>
                <c:pt idx="1465">
                  <c:v>380.35998499999999</c:v>
                </c:pt>
                <c:pt idx="1466">
                  <c:v>383.63000499999998</c:v>
                </c:pt>
                <c:pt idx="1467">
                  <c:v>394.05999800000001</c:v>
                </c:pt>
                <c:pt idx="1468">
                  <c:v>389.48001099999999</c:v>
                </c:pt>
                <c:pt idx="1469">
                  <c:v>395.98001099999999</c:v>
                </c:pt>
                <c:pt idx="1470">
                  <c:v>400.60998499999999</c:v>
                </c:pt>
                <c:pt idx="1471">
                  <c:v>411.48998999999998</c:v>
                </c:pt>
                <c:pt idx="1472">
                  <c:v>417.26001000000002</c:v>
                </c:pt>
                <c:pt idx="1473">
                  <c:v>416.73998999999998</c:v>
                </c:pt>
                <c:pt idx="1474">
                  <c:v>417.29998799999998</c:v>
                </c:pt>
                <c:pt idx="1475">
                  <c:v>422.11999500000002</c:v>
                </c:pt>
                <c:pt idx="1476">
                  <c:v>416.57998700000002</c:v>
                </c:pt>
                <c:pt idx="1477">
                  <c:v>414.94000199999999</c:v>
                </c:pt>
                <c:pt idx="1478">
                  <c:v>420.040009</c:v>
                </c:pt>
                <c:pt idx="1479">
                  <c:v>422.60000600000001</c:v>
                </c:pt>
                <c:pt idx="1480">
                  <c:v>424.30999800000001</c:v>
                </c:pt>
                <c:pt idx="1481">
                  <c:v>414.92001299999998</c:v>
                </c:pt>
                <c:pt idx="1482">
                  <c:v>426.60998499999999</c:v>
                </c:pt>
                <c:pt idx="1483">
                  <c:v>433.72000100000002</c:v>
                </c:pt>
                <c:pt idx="1484">
                  <c:v>435.51998900000001</c:v>
                </c:pt>
                <c:pt idx="1485">
                  <c:v>431.33999599999999</c:v>
                </c:pt>
                <c:pt idx="1486">
                  <c:v>439.94000199999999</c:v>
                </c:pt>
                <c:pt idx="1487">
                  <c:v>438.51001000000002</c:v>
                </c:pt>
                <c:pt idx="1488">
                  <c:v>442.48998999999998</c:v>
                </c:pt>
                <c:pt idx="1489">
                  <c:v>445.92001299999998</c:v>
                </c:pt>
                <c:pt idx="1490">
                  <c:v>443.35998499999999</c:v>
                </c:pt>
                <c:pt idx="1491">
                  <c:v>450.25</c:v>
                </c:pt>
                <c:pt idx="1492">
                  <c:v>453.07998700000002</c:v>
                </c:pt>
                <c:pt idx="1493">
                  <c:v>445.44000199999999</c:v>
                </c:pt>
                <c:pt idx="1494">
                  <c:v>441.39999399999999</c:v>
                </c:pt>
                <c:pt idx="1495">
                  <c:v>443.91000400000001</c:v>
                </c:pt>
                <c:pt idx="1496">
                  <c:v>434.23998999999998</c:v>
                </c:pt>
                <c:pt idx="1497">
                  <c:v>437.85998499999999</c:v>
                </c:pt>
                <c:pt idx="1498">
                  <c:v>445.86999500000002</c:v>
                </c:pt>
                <c:pt idx="1499">
                  <c:v>453.11999500000002</c:v>
                </c:pt>
                <c:pt idx="1500">
                  <c:v>459.25</c:v>
                </c:pt>
                <c:pt idx="1501">
                  <c:v>468.52999899999998</c:v>
                </c:pt>
                <c:pt idx="1502">
                  <c:v>467.26998900000001</c:v>
                </c:pt>
                <c:pt idx="1503">
                  <c:v>468.89001500000001</c:v>
                </c:pt>
                <c:pt idx="1504">
                  <c:v>458.97000100000002</c:v>
                </c:pt>
                <c:pt idx="1505">
                  <c:v>453.42001299999998</c:v>
                </c:pt>
                <c:pt idx="1506">
                  <c:v>470.73998999999998</c:v>
                </c:pt>
                <c:pt idx="1507">
                  <c:v>459.86999500000002</c:v>
                </c:pt>
                <c:pt idx="1508">
                  <c:v>470.60000600000001</c:v>
                </c:pt>
                <c:pt idx="1509">
                  <c:v>474.959991</c:v>
                </c:pt>
                <c:pt idx="1510">
                  <c:v>466.08999599999999</c:v>
                </c:pt>
                <c:pt idx="1511">
                  <c:v>464.72000100000002</c:v>
                </c:pt>
                <c:pt idx="1512">
                  <c:v>437.98001099999999</c:v>
                </c:pt>
                <c:pt idx="1513">
                  <c:v>441.95001200000002</c:v>
                </c:pt>
                <c:pt idx="1514">
                  <c:v>448.70001200000002</c:v>
                </c:pt>
                <c:pt idx="1515">
                  <c:v>440.459991</c:v>
                </c:pt>
                <c:pt idx="1516">
                  <c:v>434.23001099999999</c:v>
                </c:pt>
                <c:pt idx="1517">
                  <c:v>437.75</c:v>
                </c:pt>
                <c:pt idx="1518">
                  <c:v>432.17001299999998</c:v>
                </c:pt>
                <c:pt idx="1519">
                  <c:v>420.07000699999998</c:v>
                </c:pt>
                <c:pt idx="1520">
                  <c:v>444.51998900000001</c:v>
                </c:pt>
                <c:pt idx="1521">
                  <c:v>452.69000199999999</c:v>
                </c:pt>
                <c:pt idx="1522">
                  <c:v>452.92001299999998</c:v>
                </c:pt>
                <c:pt idx="1523">
                  <c:v>447.57000699999998</c:v>
                </c:pt>
                <c:pt idx="1524">
                  <c:v>437.790009</c:v>
                </c:pt>
                <c:pt idx="1525">
                  <c:v>426.040009</c:v>
                </c:pt>
                <c:pt idx="1526">
                  <c:v>412</c:v>
                </c:pt>
                <c:pt idx="1527">
                  <c:v>411.33999599999999</c:v>
                </c:pt>
                <c:pt idx="1528">
                  <c:v>401.72000100000002</c:v>
                </c:pt>
                <c:pt idx="1529">
                  <c:v>389.63000499999998</c:v>
                </c:pt>
                <c:pt idx="1530">
                  <c:v>415.26001000000002</c:v>
                </c:pt>
                <c:pt idx="1531">
                  <c:v>410.540009</c:v>
                </c:pt>
                <c:pt idx="1532">
                  <c:v>389.79998799999998</c:v>
                </c:pt>
                <c:pt idx="1533">
                  <c:v>365.85998499999999</c:v>
                </c:pt>
                <c:pt idx="1534">
                  <c:v>390.07998700000002</c:v>
                </c:pt>
                <c:pt idx="1535">
                  <c:v>390.07998700000002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9-4D08-A3E2-A36BE314C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256335"/>
        <c:axId val="1777257583"/>
      </c:lineChart>
      <c:dateAx>
        <c:axId val="177725633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257583"/>
        <c:crosses val="autoZero"/>
        <c:auto val="1"/>
        <c:lblOffset val="100"/>
        <c:baseTimeUnit val="days"/>
      </c:dateAx>
      <c:valAx>
        <c:axId val="177725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25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"wheel" cycles over the</a:t>
            </a:r>
            <a:r>
              <a:rPr lang="en-US" baseline="0"/>
              <a:t> time</a:t>
            </a:r>
            <a:endParaRPr lang="en-US"/>
          </a:p>
        </c:rich>
      </c:tx>
      <c:layout>
        <c:manualLayout>
          <c:xMode val="edge"/>
          <c:yMode val="edge"/>
          <c:x val="0.3799240129948791"/>
          <c:y val="1.26084239470066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208065175469574E-2"/>
          <c:y val="8.6658848495001939E-2"/>
          <c:w val="0.89593875813222501"/>
          <c:h val="0.76965705527943762"/>
        </c:manualLayout>
      </c:layout>
      <c:areaChart>
        <c:grouping val="standard"/>
        <c:varyColors val="0"/>
        <c:ser>
          <c:idx val="0"/>
          <c:order val="0"/>
          <c:tx>
            <c:strRef>
              <c:f>'quotes-calcs'!$E$4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'quotes-calcs'!$B$4:$B$1539</c:f>
              <c:numCache>
                <c:formatCode>m/d/yyyy</c:formatCode>
                <c:ptCount val="1536"/>
                <c:pt idx="0">
                  <c:v>33994</c:v>
                </c:pt>
                <c:pt idx="1">
                  <c:v>34001</c:v>
                </c:pt>
                <c:pt idx="2">
                  <c:v>34008</c:v>
                </c:pt>
                <c:pt idx="3">
                  <c:v>34015</c:v>
                </c:pt>
                <c:pt idx="4">
                  <c:v>34022</c:v>
                </c:pt>
                <c:pt idx="5">
                  <c:v>34029</c:v>
                </c:pt>
                <c:pt idx="6">
                  <c:v>34036</c:v>
                </c:pt>
                <c:pt idx="7">
                  <c:v>34043</c:v>
                </c:pt>
                <c:pt idx="8">
                  <c:v>34050</c:v>
                </c:pt>
                <c:pt idx="9">
                  <c:v>34057</c:v>
                </c:pt>
                <c:pt idx="10">
                  <c:v>34064</c:v>
                </c:pt>
                <c:pt idx="11">
                  <c:v>34071</c:v>
                </c:pt>
                <c:pt idx="12">
                  <c:v>34078</c:v>
                </c:pt>
                <c:pt idx="13">
                  <c:v>34085</c:v>
                </c:pt>
                <c:pt idx="14">
                  <c:v>34092</c:v>
                </c:pt>
                <c:pt idx="15">
                  <c:v>34099</c:v>
                </c:pt>
                <c:pt idx="16">
                  <c:v>34106</c:v>
                </c:pt>
                <c:pt idx="17">
                  <c:v>34113</c:v>
                </c:pt>
                <c:pt idx="18">
                  <c:v>34120</c:v>
                </c:pt>
                <c:pt idx="19">
                  <c:v>34127</c:v>
                </c:pt>
                <c:pt idx="20">
                  <c:v>34134</c:v>
                </c:pt>
                <c:pt idx="21">
                  <c:v>34141</c:v>
                </c:pt>
                <c:pt idx="22">
                  <c:v>34148</c:v>
                </c:pt>
                <c:pt idx="23">
                  <c:v>34155</c:v>
                </c:pt>
                <c:pt idx="24">
                  <c:v>34162</c:v>
                </c:pt>
                <c:pt idx="25">
                  <c:v>34169</c:v>
                </c:pt>
                <c:pt idx="26">
                  <c:v>34176</c:v>
                </c:pt>
                <c:pt idx="27">
                  <c:v>34183</c:v>
                </c:pt>
                <c:pt idx="28">
                  <c:v>34190</c:v>
                </c:pt>
                <c:pt idx="29">
                  <c:v>34197</c:v>
                </c:pt>
                <c:pt idx="30">
                  <c:v>34204</c:v>
                </c:pt>
                <c:pt idx="31">
                  <c:v>34211</c:v>
                </c:pt>
                <c:pt idx="32">
                  <c:v>34218</c:v>
                </c:pt>
                <c:pt idx="33">
                  <c:v>34225</c:v>
                </c:pt>
                <c:pt idx="34">
                  <c:v>34232</c:v>
                </c:pt>
                <c:pt idx="35">
                  <c:v>34239</c:v>
                </c:pt>
                <c:pt idx="36">
                  <c:v>34246</c:v>
                </c:pt>
                <c:pt idx="37">
                  <c:v>34253</c:v>
                </c:pt>
                <c:pt idx="38">
                  <c:v>34260</c:v>
                </c:pt>
                <c:pt idx="39">
                  <c:v>34267</c:v>
                </c:pt>
                <c:pt idx="40">
                  <c:v>34274</c:v>
                </c:pt>
                <c:pt idx="41">
                  <c:v>34281</c:v>
                </c:pt>
                <c:pt idx="42">
                  <c:v>34288</c:v>
                </c:pt>
                <c:pt idx="43">
                  <c:v>34295</c:v>
                </c:pt>
                <c:pt idx="44">
                  <c:v>34302</c:v>
                </c:pt>
                <c:pt idx="45">
                  <c:v>34309</c:v>
                </c:pt>
                <c:pt idx="46">
                  <c:v>34316</c:v>
                </c:pt>
                <c:pt idx="47">
                  <c:v>34323</c:v>
                </c:pt>
                <c:pt idx="48">
                  <c:v>34330</c:v>
                </c:pt>
                <c:pt idx="49">
                  <c:v>34337</c:v>
                </c:pt>
                <c:pt idx="50">
                  <c:v>34344</c:v>
                </c:pt>
                <c:pt idx="51">
                  <c:v>34351</c:v>
                </c:pt>
                <c:pt idx="52">
                  <c:v>34358</c:v>
                </c:pt>
                <c:pt idx="53">
                  <c:v>34365</c:v>
                </c:pt>
                <c:pt idx="54">
                  <c:v>34372</c:v>
                </c:pt>
                <c:pt idx="55">
                  <c:v>34379</c:v>
                </c:pt>
                <c:pt idx="56">
                  <c:v>34386</c:v>
                </c:pt>
                <c:pt idx="57">
                  <c:v>34393</c:v>
                </c:pt>
                <c:pt idx="58">
                  <c:v>34400</c:v>
                </c:pt>
                <c:pt idx="59">
                  <c:v>34407</c:v>
                </c:pt>
                <c:pt idx="60">
                  <c:v>34414</c:v>
                </c:pt>
                <c:pt idx="61">
                  <c:v>34421</c:v>
                </c:pt>
                <c:pt idx="62">
                  <c:v>34428</c:v>
                </c:pt>
                <c:pt idx="63">
                  <c:v>34435</c:v>
                </c:pt>
                <c:pt idx="64">
                  <c:v>34442</c:v>
                </c:pt>
                <c:pt idx="65">
                  <c:v>34449</c:v>
                </c:pt>
                <c:pt idx="66">
                  <c:v>34456</c:v>
                </c:pt>
                <c:pt idx="67">
                  <c:v>34463</c:v>
                </c:pt>
                <c:pt idx="68">
                  <c:v>34470</c:v>
                </c:pt>
                <c:pt idx="69">
                  <c:v>34477</c:v>
                </c:pt>
                <c:pt idx="70">
                  <c:v>34484</c:v>
                </c:pt>
                <c:pt idx="71">
                  <c:v>34491</c:v>
                </c:pt>
                <c:pt idx="72">
                  <c:v>34498</c:v>
                </c:pt>
                <c:pt idx="73">
                  <c:v>34505</c:v>
                </c:pt>
                <c:pt idx="74">
                  <c:v>34512</c:v>
                </c:pt>
                <c:pt idx="75">
                  <c:v>34519</c:v>
                </c:pt>
                <c:pt idx="76">
                  <c:v>34526</c:v>
                </c:pt>
                <c:pt idx="77">
                  <c:v>34533</c:v>
                </c:pt>
                <c:pt idx="78">
                  <c:v>34540</c:v>
                </c:pt>
                <c:pt idx="79">
                  <c:v>34547</c:v>
                </c:pt>
                <c:pt idx="80">
                  <c:v>34554</c:v>
                </c:pt>
                <c:pt idx="81">
                  <c:v>34561</c:v>
                </c:pt>
                <c:pt idx="82">
                  <c:v>34568</c:v>
                </c:pt>
                <c:pt idx="83">
                  <c:v>34575</c:v>
                </c:pt>
                <c:pt idx="84">
                  <c:v>34582</c:v>
                </c:pt>
                <c:pt idx="85">
                  <c:v>34589</c:v>
                </c:pt>
                <c:pt idx="86">
                  <c:v>34596</c:v>
                </c:pt>
                <c:pt idx="87">
                  <c:v>34603</c:v>
                </c:pt>
                <c:pt idx="88">
                  <c:v>34610</c:v>
                </c:pt>
                <c:pt idx="89">
                  <c:v>34617</c:v>
                </c:pt>
                <c:pt idx="90">
                  <c:v>34624</c:v>
                </c:pt>
                <c:pt idx="91">
                  <c:v>34631</c:v>
                </c:pt>
                <c:pt idx="92">
                  <c:v>34638</c:v>
                </c:pt>
                <c:pt idx="93">
                  <c:v>34645</c:v>
                </c:pt>
                <c:pt idx="94">
                  <c:v>34652</c:v>
                </c:pt>
                <c:pt idx="95">
                  <c:v>34659</c:v>
                </c:pt>
                <c:pt idx="96">
                  <c:v>34666</c:v>
                </c:pt>
                <c:pt idx="97">
                  <c:v>34673</c:v>
                </c:pt>
                <c:pt idx="98">
                  <c:v>34680</c:v>
                </c:pt>
                <c:pt idx="99">
                  <c:v>34687</c:v>
                </c:pt>
                <c:pt idx="100">
                  <c:v>34694</c:v>
                </c:pt>
                <c:pt idx="101">
                  <c:v>34701</c:v>
                </c:pt>
                <c:pt idx="102">
                  <c:v>34708</c:v>
                </c:pt>
                <c:pt idx="103">
                  <c:v>34715</c:v>
                </c:pt>
                <c:pt idx="104">
                  <c:v>34722</c:v>
                </c:pt>
                <c:pt idx="105">
                  <c:v>34729</c:v>
                </c:pt>
                <c:pt idx="106">
                  <c:v>34736</c:v>
                </c:pt>
                <c:pt idx="107">
                  <c:v>34743</c:v>
                </c:pt>
                <c:pt idx="108">
                  <c:v>34750</c:v>
                </c:pt>
                <c:pt idx="109">
                  <c:v>34757</c:v>
                </c:pt>
                <c:pt idx="110">
                  <c:v>34764</c:v>
                </c:pt>
                <c:pt idx="111">
                  <c:v>34771</c:v>
                </c:pt>
                <c:pt idx="112">
                  <c:v>34778</c:v>
                </c:pt>
                <c:pt idx="113">
                  <c:v>34785</c:v>
                </c:pt>
                <c:pt idx="114">
                  <c:v>34792</c:v>
                </c:pt>
                <c:pt idx="115">
                  <c:v>34799</c:v>
                </c:pt>
                <c:pt idx="116">
                  <c:v>34806</c:v>
                </c:pt>
                <c:pt idx="117">
                  <c:v>34813</c:v>
                </c:pt>
                <c:pt idx="118">
                  <c:v>34820</c:v>
                </c:pt>
                <c:pt idx="119">
                  <c:v>34827</c:v>
                </c:pt>
                <c:pt idx="120">
                  <c:v>34834</c:v>
                </c:pt>
                <c:pt idx="121">
                  <c:v>34841</c:v>
                </c:pt>
                <c:pt idx="122">
                  <c:v>34848</c:v>
                </c:pt>
                <c:pt idx="123">
                  <c:v>34855</c:v>
                </c:pt>
                <c:pt idx="124">
                  <c:v>34862</c:v>
                </c:pt>
                <c:pt idx="125">
                  <c:v>34869</c:v>
                </c:pt>
                <c:pt idx="126">
                  <c:v>34876</c:v>
                </c:pt>
                <c:pt idx="127">
                  <c:v>34883</c:v>
                </c:pt>
                <c:pt idx="128">
                  <c:v>34890</c:v>
                </c:pt>
                <c:pt idx="129">
                  <c:v>34897</c:v>
                </c:pt>
                <c:pt idx="130">
                  <c:v>34904</c:v>
                </c:pt>
                <c:pt idx="131">
                  <c:v>34911</c:v>
                </c:pt>
                <c:pt idx="132">
                  <c:v>34918</c:v>
                </c:pt>
                <c:pt idx="133">
                  <c:v>34925</c:v>
                </c:pt>
                <c:pt idx="134">
                  <c:v>34932</c:v>
                </c:pt>
                <c:pt idx="135">
                  <c:v>34939</c:v>
                </c:pt>
                <c:pt idx="136">
                  <c:v>34946</c:v>
                </c:pt>
                <c:pt idx="137">
                  <c:v>34953</c:v>
                </c:pt>
                <c:pt idx="138">
                  <c:v>34960</c:v>
                </c:pt>
                <c:pt idx="139">
                  <c:v>34967</c:v>
                </c:pt>
                <c:pt idx="140">
                  <c:v>34974</c:v>
                </c:pt>
                <c:pt idx="141">
                  <c:v>34981</c:v>
                </c:pt>
                <c:pt idx="142">
                  <c:v>34988</c:v>
                </c:pt>
                <c:pt idx="143">
                  <c:v>34995</c:v>
                </c:pt>
                <c:pt idx="144">
                  <c:v>35002</c:v>
                </c:pt>
                <c:pt idx="145">
                  <c:v>35009</c:v>
                </c:pt>
                <c:pt idx="146">
                  <c:v>35016</c:v>
                </c:pt>
                <c:pt idx="147">
                  <c:v>35023</c:v>
                </c:pt>
                <c:pt idx="148">
                  <c:v>35030</c:v>
                </c:pt>
                <c:pt idx="149">
                  <c:v>35037</c:v>
                </c:pt>
                <c:pt idx="150">
                  <c:v>35044</c:v>
                </c:pt>
                <c:pt idx="151">
                  <c:v>35051</c:v>
                </c:pt>
                <c:pt idx="152">
                  <c:v>35058</c:v>
                </c:pt>
                <c:pt idx="153">
                  <c:v>35065</c:v>
                </c:pt>
                <c:pt idx="154">
                  <c:v>35072</c:v>
                </c:pt>
                <c:pt idx="155">
                  <c:v>35079</c:v>
                </c:pt>
                <c:pt idx="156">
                  <c:v>35086</c:v>
                </c:pt>
                <c:pt idx="157">
                  <c:v>35093</c:v>
                </c:pt>
                <c:pt idx="158">
                  <c:v>35100</c:v>
                </c:pt>
                <c:pt idx="159">
                  <c:v>35107</c:v>
                </c:pt>
                <c:pt idx="160">
                  <c:v>35114</c:v>
                </c:pt>
                <c:pt idx="161">
                  <c:v>35121</c:v>
                </c:pt>
                <c:pt idx="162">
                  <c:v>35128</c:v>
                </c:pt>
                <c:pt idx="163">
                  <c:v>35135</c:v>
                </c:pt>
                <c:pt idx="164">
                  <c:v>35142</c:v>
                </c:pt>
                <c:pt idx="165">
                  <c:v>35149</c:v>
                </c:pt>
                <c:pt idx="166">
                  <c:v>35156</c:v>
                </c:pt>
                <c:pt idx="167">
                  <c:v>35163</c:v>
                </c:pt>
                <c:pt idx="168">
                  <c:v>35170</c:v>
                </c:pt>
                <c:pt idx="169">
                  <c:v>35177</c:v>
                </c:pt>
                <c:pt idx="170">
                  <c:v>35184</c:v>
                </c:pt>
                <c:pt idx="171">
                  <c:v>35191</c:v>
                </c:pt>
                <c:pt idx="172">
                  <c:v>35198</c:v>
                </c:pt>
                <c:pt idx="173">
                  <c:v>35205</c:v>
                </c:pt>
                <c:pt idx="174">
                  <c:v>35212</c:v>
                </c:pt>
                <c:pt idx="175">
                  <c:v>35219</c:v>
                </c:pt>
                <c:pt idx="176">
                  <c:v>35226</c:v>
                </c:pt>
                <c:pt idx="177">
                  <c:v>35233</c:v>
                </c:pt>
                <c:pt idx="178">
                  <c:v>35240</c:v>
                </c:pt>
                <c:pt idx="179">
                  <c:v>35247</c:v>
                </c:pt>
                <c:pt idx="180">
                  <c:v>35254</c:v>
                </c:pt>
                <c:pt idx="181">
                  <c:v>35261</c:v>
                </c:pt>
                <c:pt idx="182">
                  <c:v>35268</c:v>
                </c:pt>
                <c:pt idx="183">
                  <c:v>35275</c:v>
                </c:pt>
                <c:pt idx="184">
                  <c:v>35282</c:v>
                </c:pt>
                <c:pt idx="185">
                  <c:v>35289</c:v>
                </c:pt>
                <c:pt idx="186">
                  <c:v>35296</c:v>
                </c:pt>
                <c:pt idx="187">
                  <c:v>35303</c:v>
                </c:pt>
                <c:pt idx="188">
                  <c:v>35310</c:v>
                </c:pt>
                <c:pt idx="189">
                  <c:v>35317</c:v>
                </c:pt>
                <c:pt idx="190">
                  <c:v>35324</c:v>
                </c:pt>
                <c:pt idx="191">
                  <c:v>35331</c:v>
                </c:pt>
                <c:pt idx="192">
                  <c:v>35338</c:v>
                </c:pt>
                <c:pt idx="193">
                  <c:v>35345</c:v>
                </c:pt>
                <c:pt idx="194">
                  <c:v>35352</c:v>
                </c:pt>
                <c:pt idx="195">
                  <c:v>35359</c:v>
                </c:pt>
                <c:pt idx="196">
                  <c:v>35366</c:v>
                </c:pt>
                <c:pt idx="197">
                  <c:v>35373</c:v>
                </c:pt>
                <c:pt idx="198">
                  <c:v>35380</c:v>
                </c:pt>
                <c:pt idx="199">
                  <c:v>35387</c:v>
                </c:pt>
                <c:pt idx="200">
                  <c:v>35394</c:v>
                </c:pt>
                <c:pt idx="201">
                  <c:v>35401</c:v>
                </c:pt>
                <c:pt idx="202">
                  <c:v>35408</c:v>
                </c:pt>
                <c:pt idx="203">
                  <c:v>35415</c:v>
                </c:pt>
                <c:pt idx="204">
                  <c:v>35422</c:v>
                </c:pt>
                <c:pt idx="205">
                  <c:v>35429</c:v>
                </c:pt>
                <c:pt idx="206">
                  <c:v>35436</c:v>
                </c:pt>
                <c:pt idx="207">
                  <c:v>35443</c:v>
                </c:pt>
                <c:pt idx="208">
                  <c:v>35450</c:v>
                </c:pt>
                <c:pt idx="209">
                  <c:v>35457</c:v>
                </c:pt>
                <c:pt idx="210">
                  <c:v>35464</c:v>
                </c:pt>
                <c:pt idx="211">
                  <c:v>35471</c:v>
                </c:pt>
                <c:pt idx="212">
                  <c:v>35478</c:v>
                </c:pt>
                <c:pt idx="213">
                  <c:v>35485</c:v>
                </c:pt>
                <c:pt idx="214">
                  <c:v>35492</c:v>
                </c:pt>
                <c:pt idx="215">
                  <c:v>35499</c:v>
                </c:pt>
                <c:pt idx="216">
                  <c:v>35506</c:v>
                </c:pt>
                <c:pt idx="217">
                  <c:v>35513</c:v>
                </c:pt>
                <c:pt idx="218">
                  <c:v>35520</c:v>
                </c:pt>
                <c:pt idx="219">
                  <c:v>35527</c:v>
                </c:pt>
                <c:pt idx="220">
                  <c:v>35534</c:v>
                </c:pt>
                <c:pt idx="221">
                  <c:v>35541</c:v>
                </c:pt>
                <c:pt idx="222">
                  <c:v>35548</c:v>
                </c:pt>
                <c:pt idx="223">
                  <c:v>35555</c:v>
                </c:pt>
                <c:pt idx="224">
                  <c:v>35562</c:v>
                </c:pt>
                <c:pt idx="225">
                  <c:v>35569</c:v>
                </c:pt>
                <c:pt idx="226">
                  <c:v>35576</c:v>
                </c:pt>
                <c:pt idx="227">
                  <c:v>35583</c:v>
                </c:pt>
                <c:pt idx="228">
                  <c:v>35590</c:v>
                </c:pt>
                <c:pt idx="229">
                  <c:v>35597</c:v>
                </c:pt>
                <c:pt idx="230">
                  <c:v>35604</c:v>
                </c:pt>
                <c:pt idx="231">
                  <c:v>35611</c:v>
                </c:pt>
                <c:pt idx="232">
                  <c:v>35618</c:v>
                </c:pt>
                <c:pt idx="233">
                  <c:v>35625</c:v>
                </c:pt>
                <c:pt idx="234">
                  <c:v>35632</c:v>
                </c:pt>
                <c:pt idx="235">
                  <c:v>35639</c:v>
                </c:pt>
                <c:pt idx="236">
                  <c:v>35646</c:v>
                </c:pt>
                <c:pt idx="237">
                  <c:v>35653</c:v>
                </c:pt>
                <c:pt idx="238">
                  <c:v>35660</c:v>
                </c:pt>
                <c:pt idx="239">
                  <c:v>35667</c:v>
                </c:pt>
                <c:pt idx="240">
                  <c:v>35674</c:v>
                </c:pt>
                <c:pt idx="241">
                  <c:v>35681</c:v>
                </c:pt>
                <c:pt idx="242">
                  <c:v>35688</c:v>
                </c:pt>
                <c:pt idx="243">
                  <c:v>35695</c:v>
                </c:pt>
                <c:pt idx="244">
                  <c:v>35702</c:v>
                </c:pt>
                <c:pt idx="245">
                  <c:v>35709</c:v>
                </c:pt>
                <c:pt idx="246">
                  <c:v>35716</c:v>
                </c:pt>
                <c:pt idx="247">
                  <c:v>35723</c:v>
                </c:pt>
                <c:pt idx="248">
                  <c:v>35730</c:v>
                </c:pt>
                <c:pt idx="249">
                  <c:v>35737</c:v>
                </c:pt>
                <c:pt idx="250">
                  <c:v>35744</c:v>
                </c:pt>
                <c:pt idx="251">
                  <c:v>35751</c:v>
                </c:pt>
                <c:pt idx="252">
                  <c:v>35758</c:v>
                </c:pt>
                <c:pt idx="253">
                  <c:v>35765</c:v>
                </c:pt>
                <c:pt idx="254">
                  <c:v>35772</c:v>
                </c:pt>
                <c:pt idx="255">
                  <c:v>35779</c:v>
                </c:pt>
                <c:pt idx="256">
                  <c:v>35786</c:v>
                </c:pt>
                <c:pt idx="257">
                  <c:v>35793</c:v>
                </c:pt>
                <c:pt idx="258">
                  <c:v>35800</c:v>
                </c:pt>
                <c:pt idx="259">
                  <c:v>35807</c:v>
                </c:pt>
                <c:pt idx="260">
                  <c:v>35814</c:v>
                </c:pt>
                <c:pt idx="261">
                  <c:v>35821</c:v>
                </c:pt>
                <c:pt idx="262">
                  <c:v>35828</c:v>
                </c:pt>
                <c:pt idx="263">
                  <c:v>35835</c:v>
                </c:pt>
                <c:pt idx="264">
                  <c:v>35842</c:v>
                </c:pt>
                <c:pt idx="265">
                  <c:v>35849</c:v>
                </c:pt>
                <c:pt idx="266">
                  <c:v>35856</c:v>
                </c:pt>
                <c:pt idx="267">
                  <c:v>35863</c:v>
                </c:pt>
                <c:pt idx="268">
                  <c:v>35870</c:v>
                </c:pt>
                <c:pt idx="269">
                  <c:v>35877</c:v>
                </c:pt>
                <c:pt idx="270">
                  <c:v>35884</c:v>
                </c:pt>
                <c:pt idx="271">
                  <c:v>35891</c:v>
                </c:pt>
                <c:pt idx="272">
                  <c:v>35898</c:v>
                </c:pt>
                <c:pt idx="273">
                  <c:v>35905</c:v>
                </c:pt>
                <c:pt idx="274">
                  <c:v>35912</c:v>
                </c:pt>
                <c:pt idx="275">
                  <c:v>35919</c:v>
                </c:pt>
                <c:pt idx="276">
                  <c:v>35926</c:v>
                </c:pt>
                <c:pt idx="277">
                  <c:v>35933</c:v>
                </c:pt>
                <c:pt idx="278">
                  <c:v>35940</c:v>
                </c:pt>
                <c:pt idx="279">
                  <c:v>35947</c:v>
                </c:pt>
                <c:pt idx="280">
                  <c:v>35954</c:v>
                </c:pt>
                <c:pt idx="281">
                  <c:v>35961</c:v>
                </c:pt>
                <c:pt idx="282">
                  <c:v>35968</c:v>
                </c:pt>
                <c:pt idx="283">
                  <c:v>35975</c:v>
                </c:pt>
                <c:pt idx="284">
                  <c:v>35982</c:v>
                </c:pt>
                <c:pt idx="285">
                  <c:v>35989</c:v>
                </c:pt>
                <c:pt idx="286">
                  <c:v>35996</c:v>
                </c:pt>
                <c:pt idx="287">
                  <c:v>36003</c:v>
                </c:pt>
                <c:pt idx="288">
                  <c:v>36010</c:v>
                </c:pt>
                <c:pt idx="289">
                  <c:v>36017</c:v>
                </c:pt>
                <c:pt idx="290">
                  <c:v>36024</c:v>
                </c:pt>
                <c:pt idx="291">
                  <c:v>36031</c:v>
                </c:pt>
                <c:pt idx="292">
                  <c:v>36038</c:v>
                </c:pt>
                <c:pt idx="293">
                  <c:v>36045</c:v>
                </c:pt>
                <c:pt idx="294">
                  <c:v>36052</c:v>
                </c:pt>
                <c:pt idx="295">
                  <c:v>36059</c:v>
                </c:pt>
                <c:pt idx="296">
                  <c:v>36066</c:v>
                </c:pt>
                <c:pt idx="297">
                  <c:v>36073</c:v>
                </c:pt>
                <c:pt idx="298">
                  <c:v>36080</c:v>
                </c:pt>
                <c:pt idx="299">
                  <c:v>36087</c:v>
                </c:pt>
                <c:pt idx="300">
                  <c:v>36094</c:v>
                </c:pt>
                <c:pt idx="301">
                  <c:v>36101</c:v>
                </c:pt>
                <c:pt idx="302">
                  <c:v>36108</c:v>
                </c:pt>
                <c:pt idx="303">
                  <c:v>36115</c:v>
                </c:pt>
                <c:pt idx="304">
                  <c:v>36122</c:v>
                </c:pt>
                <c:pt idx="305">
                  <c:v>36129</c:v>
                </c:pt>
                <c:pt idx="306">
                  <c:v>36136</c:v>
                </c:pt>
                <c:pt idx="307">
                  <c:v>36143</c:v>
                </c:pt>
                <c:pt idx="308">
                  <c:v>36150</c:v>
                </c:pt>
                <c:pt idx="309">
                  <c:v>36157</c:v>
                </c:pt>
                <c:pt idx="310">
                  <c:v>36164</c:v>
                </c:pt>
                <c:pt idx="311">
                  <c:v>36171</c:v>
                </c:pt>
                <c:pt idx="312">
                  <c:v>36178</c:v>
                </c:pt>
                <c:pt idx="313">
                  <c:v>36185</c:v>
                </c:pt>
                <c:pt idx="314">
                  <c:v>36192</c:v>
                </c:pt>
                <c:pt idx="315">
                  <c:v>36199</c:v>
                </c:pt>
                <c:pt idx="316">
                  <c:v>36206</c:v>
                </c:pt>
                <c:pt idx="317">
                  <c:v>36213</c:v>
                </c:pt>
                <c:pt idx="318">
                  <c:v>36220</c:v>
                </c:pt>
                <c:pt idx="319">
                  <c:v>36227</c:v>
                </c:pt>
                <c:pt idx="320">
                  <c:v>36234</c:v>
                </c:pt>
                <c:pt idx="321">
                  <c:v>36241</c:v>
                </c:pt>
                <c:pt idx="322">
                  <c:v>36248</c:v>
                </c:pt>
                <c:pt idx="323">
                  <c:v>36255</c:v>
                </c:pt>
                <c:pt idx="324">
                  <c:v>36262</c:v>
                </c:pt>
                <c:pt idx="325">
                  <c:v>36269</c:v>
                </c:pt>
                <c:pt idx="326">
                  <c:v>36276</c:v>
                </c:pt>
                <c:pt idx="327">
                  <c:v>36283</c:v>
                </c:pt>
                <c:pt idx="328">
                  <c:v>36290</c:v>
                </c:pt>
                <c:pt idx="329">
                  <c:v>36297</c:v>
                </c:pt>
                <c:pt idx="330">
                  <c:v>36304</c:v>
                </c:pt>
                <c:pt idx="331">
                  <c:v>36311</c:v>
                </c:pt>
                <c:pt idx="332">
                  <c:v>36318</c:v>
                </c:pt>
                <c:pt idx="333">
                  <c:v>36325</c:v>
                </c:pt>
                <c:pt idx="334">
                  <c:v>36332</c:v>
                </c:pt>
                <c:pt idx="335">
                  <c:v>36339</c:v>
                </c:pt>
                <c:pt idx="336">
                  <c:v>36346</c:v>
                </c:pt>
                <c:pt idx="337">
                  <c:v>36353</c:v>
                </c:pt>
                <c:pt idx="338">
                  <c:v>36360</c:v>
                </c:pt>
                <c:pt idx="339">
                  <c:v>36367</c:v>
                </c:pt>
                <c:pt idx="340">
                  <c:v>36374</c:v>
                </c:pt>
                <c:pt idx="341">
                  <c:v>36381</c:v>
                </c:pt>
                <c:pt idx="342">
                  <c:v>36388</c:v>
                </c:pt>
                <c:pt idx="343">
                  <c:v>36395</c:v>
                </c:pt>
                <c:pt idx="344">
                  <c:v>36402</c:v>
                </c:pt>
                <c:pt idx="345">
                  <c:v>36409</c:v>
                </c:pt>
                <c:pt idx="346">
                  <c:v>36416</c:v>
                </c:pt>
                <c:pt idx="347">
                  <c:v>36423</c:v>
                </c:pt>
                <c:pt idx="348">
                  <c:v>36430</c:v>
                </c:pt>
                <c:pt idx="349">
                  <c:v>36437</c:v>
                </c:pt>
                <c:pt idx="350">
                  <c:v>36444</c:v>
                </c:pt>
                <c:pt idx="351">
                  <c:v>36451</c:v>
                </c:pt>
                <c:pt idx="352">
                  <c:v>36458</c:v>
                </c:pt>
                <c:pt idx="353">
                  <c:v>36465</c:v>
                </c:pt>
                <c:pt idx="354">
                  <c:v>36472</c:v>
                </c:pt>
                <c:pt idx="355">
                  <c:v>36479</c:v>
                </c:pt>
                <c:pt idx="356">
                  <c:v>36486</c:v>
                </c:pt>
                <c:pt idx="357">
                  <c:v>36493</c:v>
                </c:pt>
                <c:pt idx="358">
                  <c:v>36500</c:v>
                </c:pt>
                <c:pt idx="359">
                  <c:v>36507</c:v>
                </c:pt>
                <c:pt idx="360">
                  <c:v>36514</c:v>
                </c:pt>
                <c:pt idx="361">
                  <c:v>36521</c:v>
                </c:pt>
                <c:pt idx="362">
                  <c:v>36528</c:v>
                </c:pt>
                <c:pt idx="363">
                  <c:v>36535</c:v>
                </c:pt>
                <c:pt idx="364">
                  <c:v>36542</c:v>
                </c:pt>
                <c:pt idx="365">
                  <c:v>36549</c:v>
                </c:pt>
                <c:pt idx="366">
                  <c:v>36556</c:v>
                </c:pt>
                <c:pt idx="367">
                  <c:v>36563</c:v>
                </c:pt>
                <c:pt idx="368">
                  <c:v>36570</c:v>
                </c:pt>
                <c:pt idx="369">
                  <c:v>36577</c:v>
                </c:pt>
                <c:pt idx="370">
                  <c:v>36584</c:v>
                </c:pt>
                <c:pt idx="371">
                  <c:v>36591</c:v>
                </c:pt>
                <c:pt idx="372">
                  <c:v>36598</c:v>
                </c:pt>
                <c:pt idx="373">
                  <c:v>36605</c:v>
                </c:pt>
                <c:pt idx="374">
                  <c:v>36612</c:v>
                </c:pt>
                <c:pt idx="375">
                  <c:v>36619</c:v>
                </c:pt>
                <c:pt idx="376">
                  <c:v>36626</c:v>
                </c:pt>
                <c:pt idx="377">
                  <c:v>36633</c:v>
                </c:pt>
                <c:pt idx="378">
                  <c:v>36640</c:v>
                </c:pt>
                <c:pt idx="379">
                  <c:v>36647</c:v>
                </c:pt>
                <c:pt idx="380">
                  <c:v>36654</c:v>
                </c:pt>
                <c:pt idx="381">
                  <c:v>36661</c:v>
                </c:pt>
                <c:pt idx="382">
                  <c:v>36668</c:v>
                </c:pt>
                <c:pt idx="383">
                  <c:v>36675</c:v>
                </c:pt>
                <c:pt idx="384">
                  <c:v>36682</c:v>
                </c:pt>
                <c:pt idx="385">
                  <c:v>36689</c:v>
                </c:pt>
                <c:pt idx="386">
                  <c:v>36696</c:v>
                </c:pt>
                <c:pt idx="387">
                  <c:v>36703</c:v>
                </c:pt>
                <c:pt idx="388">
                  <c:v>36710</c:v>
                </c:pt>
                <c:pt idx="389">
                  <c:v>36717</c:v>
                </c:pt>
                <c:pt idx="390">
                  <c:v>36724</c:v>
                </c:pt>
                <c:pt idx="391">
                  <c:v>36731</c:v>
                </c:pt>
                <c:pt idx="392">
                  <c:v>36738</c:v>
                </c:pt>
                <c:pt idx="393">
                  <c:v>36745</c:v>
                </c:pt>
                <c:pt idx="394">
                  <c:v>36752</c:v>
                </c:pt>
                <c:pt idx="395">
                  <c:v>36759</c:v>
                </c:pt>
                <c:pt idx="396">
                  <c:v>36766</c:v>
                </c:pt>
                <c:pt idx="397">
                  <c:v>36773</c:v>
                </c:pt>
                <c:pt idx="398">
                  <c:v>36780</c:v>
                </c:pt>
                <c:pt idx="399">
                  <c:v>36787</c:v>
                </c:pt>
                <c:pt idx="400">
                  <c:v>36794</c:v>
                </c:pt>
                <c:pt idx="401">
                  <c:v>36801</c:v>
                </c:pt>
                <c:pt idx="402">
                  <c:v>36808</c:v>
                </c:pt>
                <c:pt idx="403">
                  <c:v>36815</c:v>
                </c:pt>
                <c:pt idx="404">
                  <c:v>36822</c:v>
                </c:pt>
                <c:pt idx="405">
                  <c:v>36829</c:v>
                </c:pt>
                <c:pt idx="406">
                  <c:v>36836</c:v>
                </c:pt>
                <c:pt idx="407">
                  <c:v>36843</c:v>
                </c:pt>
                <c:pt idx="408">
                  <c:v>36850</c:v>
                </c:pt>
                <c:pt idx="409">
                  <c:v>36857</c:v>
                </c:pt>
                <c:pt idx="410">
                  <c:v>36864</c:v>
                </c:pt>
                <c:pt idx="411">
                  <c:v>36871</c:v>
                </c:pt>
                <c:pt idx="412">
                  <c:v>36878</c:v>
                </c:pt>
                <c:pt idx="413">
                  <c:v>36885</c:v>
                </c:pt>
                <c:pt idx="414">
                  <c:v>36892</c:v>
                </c:pt>
                <c:pt idx="415">
                  <c:v>36899</c:v>
                </c:pt>
                <c:pt idx="416">
                  <c:v>36906</c:v>
                </c:pt>
                <c:pt idx="417">
                  <c:v>36913</c:v>
                </c:pt>
                <c:pt idx="418">
                  <c:v>36920</c:v>
                </c:pt>
                <c:pt idx="419">
                  <c:v>36927</c:v>
                </c:pt>
                <c:pt idx="420">
                  <c:v>36934</c:v>
                </c:pt>
                <c:pt idx="421">
                  <c:v>36941</c:v>
                </c:pt>
                <c:pt idx="422">
                  <c:v>36948</c:v>
                </c:pt>
                <c:pt idx="423">
                  <c:v>36955</c:v>
                </c:pt>
                <c:pt idx="424">
                  <c:v>36962</c:v>
                </c:pt>
                <c:pt idx="425">
                  <c:v>36969</c:v>
                </c:pt>
                <c:pt idx="426">
                  <c:v>36976</c:v>
                </c:pt>
                <c:pt idx="427">
                  <c:v>36983</c:v>
                </c:pt>
                <c:pt idx="428">
                  <c:v>36990</c:v>
                </c:pt>
                <c:pt idx="429">
                  <c:v>36997</c:v>
                </c:pt>
                <c:pt idx="430">
                  <c:v>37004</c:v>
                </c:pt>
                <c:pt idx="431">
                  <c:v>37011</c:v>
                </c:pt>
                <c:pt idx="432">
                  <c:v>37018</c:v>
                </c:pt>
                <c:pt idx="433">
                  <c:v>37025</c:v>
                </c:pt>
                <c:pt idx="434">
                  <c:v>37032</c:v>
                </c:pt>
                <c:pt idx="435">
                  <c:v>37039</c:v>
                </c:pt>
                <c:pt idx="436">
                  <c:v>37046</c:v>
                </c:pt>
                <c:pt idx="437">
                  <c:v>37053</c:v>
                </c:pt>
                <c:pt idx="438">
                  <c:v>37060</c:v>
                </c:pt>
                <c:pt idx="439">
                  <c:v>37067</c:v>
                </c:pt>
                <c:pt idx="440">
                  <c:v>37074</c:v>
                </c:pt>
                <c:pt idx="441">
                  <c:v>37081</c:v>
                </c:pt>
                <c:pt idx="442">
                  <c:v>37088</c:v>
                </c:pt>
                <c:pt idx="443">
                  <c:v>37095</c:v>
                </c:pt>
                <c:pt idx="444">
                  <c:v>37102</c:v>
                </c:pt>
                <c:pt idx="445">
                  <c:v>37109</c:v>
                </c:pt>
                <c:pt idx="446">
                  <c:v>37116</c:v>
                </c:pt>
                <c:pt idx="447">
                  <c:v>37123</c:v>
                </c:pt>
                <c:pt idx="448">
                  <c:v>37130</c:v>
                </c:pt>
                <c:pt idx="449">
                  <c:v>37137</c:v>
                </c:pt>
                <c:pt idx="450">
                  <c:v>37144</c:v>
                </c:pt>
                <c:pt idx="451">
                  <c:v>37151</c:v>
                </c:pt>
                <c:pt idx="452">
                  <c:v>37158</c:v>
                </c:pt>
                <c:pt idx="453">
                  <c:v>37165</c:v>
                </c:pt>
                <c:pt idx="454">
                  <c:v>37172</c:v>
                </c:pt>
                <c:pt idx="455">
                  <c:v>37179</c:v>
                </c:pt>
                <c:pt idx="456">
                  <c:v>37186</c:v>
                </c:pt>
                <c:pt idx="457">
                  <c:v>37193</c:v>
                </c:pt>
                <c:pt idx="458">
                  <c:v>37200</c:v>
                </c:pt>
                <c:pt idx="459">
                  <c:v>37207</c:v>
                </c:pt>
                <c:pt idx="460">
                  <c:v>37214</c:v>
                </c:pt>
                <c:pt idx="461">
                  <c:v>37221</c:v>
                </c:pt>
                <c:pt idx="462">
                  <c:v>37228</c:v>
                </c:pt>
                <c:pt idx="463">
                  <c:v>37235</c:v>
                </c:pt>
                <c:pt idx="464">
                  <c:v>37242</c:v>
                </c:pt>
                <c:pt idx="465">
                  <c:v>37249</c:v>
                </c:pt>
                <c:pt idx="466">
                  <c:v>37256</c:v>
                </c:pt>
                <c:pt idx="467">
                  <c:v>37263</c:v>
                </c:pt>
                <c:pt idx="468">
                  <c:v>37270</c:v>
                </c:pt>
                <c:pt idx="469">
                  <c:v>37277</c:v>
                </c:pt>
                <c:pt idx="470">
                  <c:v>37284</c:v>
                </c:pt>
                <c:pt idx="471">
                  <c:v>37291</c:v>
                </c:pt>
                <c:pt idx="472">
                  <c:v>37298</c:v>
                </c:pt>
                <c:pt idx="473">
                  <c:v>37305</c:v>
                </c:pt>
                <c:pt idx="474">
                  <c:v>37312</c:v>
                </c:pt>
                <c:pt idx="475">
                  <c:v>37319</c:v>
                </c:pt>
                <c:pt idx="476">
                  <c:v>37326</c:v>
                </c:pt>
                <c:pt idx="477">
                  <c:v>37333</c:v>
                </c:pt>
                <c:pt idx="478">
                  <c:v>37340</c:v>
                </c:pt>
                <c:pt idx="479">
                  <c:v>37347</c:v>
                </c:pt>
                <c:pt idx="480">
                  <c:v>37354</c:v>
                </c:pt>
                <c:pt idx="481">
                  <c:v>37361</c:v>
                </c:pt>
                <c:pt idx="482">
                  <c:v>37368</c:v>
                </c:pt>
                <c:pt idx="483">
                  <c:v>37375</c:v>
                </c:pt>
                <c:pt idx="484">
                  <c:v>37382</c:v>
                </c:pt>
                <c:pt idx="485">
                  <c:v>37389</c:v>
                </c:pt>
                <c:pt idx="486">
                  <c:v>37396</c:v>
                </c:pt>
                <c:pt idx="487">
                  <c:v>37403</c:v>
                </c:pt>
                <c:pt idx="488">
                  <c:v>37410</c:v>
                </c:pt>
                <c:pt idx="489">
                  <c:v>37417</c:v>
                </c:pt>
                <c:pt idx="490">
                  <c:v>37424</c:v>
                </c:pt>
                <c:pt idx="491">
                  <c:v>37431</c:v>
                </c:pt>
                <c:pt idx="492">
                  <c:v>37438</c:v>
                </c:pt>
                <c:pt idx="493">
                  <c:v>37445</c:v>
                </c:pt>
                <c:pt idx="494">
                  <c:v>37452</c:v>
                </c:pt>
                <c:pt idx="495">
                  <c:v>37459</c:v>
                </c:pt>
                <c:pt idx="496">
                  <c:v>37466</c:v>
                </c:pt>
                <c:pt idx="497">
                  <c:v>37473</c:v>
                </c:pt>
                <c:pt idx="498">
                  <c:v>37480</c:v>
                </c:pt>
                <c:pt idx="499">
                  <c:v>37487</c:v>
                </c:pt>
                <c:pt idx="500">
                  <c:v>37494</c:v>
                </c:pt>
                <c:pt idx="501">
                  <c:v>37501</c:v>
                </c:pt>
                <c:pt idx="502">
                  <c:v>37508</c:v>
                </c:pt>
                <c:pt idx="503">
                  <c:v>37515</c:v>
                </c:pt>
                <c:pt idx="504">
                  <c:v>37522</c:v>
                </c:pt>
                <c:pt idx="505">
                  <c:v>37529</c:v>
                </c:pt>
                <c:pt idx="506">
                  <c:v>37536</c:v>
                </c:pt>
                <c:pt idx="507">
                  <c:v>37543</c:v>
                </c:pt>
                <c:pt idx="508">
                  <c:v>37550</c:v>
                </c:pt>
                <c:pt idx="509">
                  <c:v>37557</c:v>
                </c:pt>
                <c:pt idx="510">
                  <c:v>37564</c:v>
                </c:pt>
                <c:pt idx="511">
                  <c:v>37571</c:v>
                </c:pt>
                <c:pt idx="512">
                  <c:v>37578</c:v>
                </c:pt>
                <c:pt idx="513">
                  <c:v>37585</c:v>
                </c:pt>
                <c:pt idx="514">
                  <c:v>37592</c:v>
                </c:pt>
                <c:pt idx="515">
                  <c:v>37599</c:v>
                </c:pt>
                <c:pt idx="516">
                  <c:v>37606</c:v>
                </c:pt>
                <c:pt idx="517">
                  <c:v>37613</c:v>
                </c:pt>
                <c:pt idx="518">
                  <c:v>37620</c:v>
                </c:pt>
                <c:pt idx="519">
                  <c:v>37627</c:v>
                </c:pt>
                <c:pt idx="520">
                  <c:v>37634</c:v>
                </c:pt>
                <c:pt idx="521">
                  <c:v>37641</c:v>
                </c:pt>
                <c:pt idx="522">
                  <c:v>37648</c:v>
                </c:pt>
                <c:pt idx="523">
                  <c:v>37655</c:v>
                </c:pt>
                <c:pt idx="524">
                  <c:v>37662</c:v>
                </c:pt>
                <c:pt idx="525">
                  <c:v>37669</c:v>
                </c:pt>
                <c:pt idx="526">
                  <c:v>37676</c:v>
                </c:pt>
                <c:pt idx="527">
                  <c:v>37683</c:v>
                </c:pt>
                <c:pt idx="528">
                  <c:v>37690</c:v>
                </c:pt>
                <c:pt idx="529">
                  <c:v>37697</c:v>
                </c:pt>
                <c:pt idx="530">
                  <c:v>37704</c:v>
                </c:pt>
                <c:pt idx="531">
                  <c:v>37711</c:v>
                </c:pt>
                <c:pt idx="532">
                  <c:v>37718</c:v>
                </c:pt>
                <c:pt idx="533">
                  <c:v>37725</c:v>
                </c:pt>
                <c:pt idx="534">
                  <c:v>37732</c:v>
                </c:pt>
                <c:pt idx="535">
                  <c:v>37739</c:v>
                </c:pt>
                <c:pt idx="536">
                  <c:v>37746</c:v>
                </c:pt>
                <c:pt idx="537">
                  <c:v>37753</c:v>
                </c:pt>
                <c:pt idx="538">
                  <c:v>37760</c:v>
                </c:pt>
                <c:pt idx="539">
                  <c:v>37767</c:v>
                </c:pt>
                <c:pt idx="540">
                  <c:v>37774</c:v>
                </c:pt>
                <c:pt idx="541">
                  <c:v>37781</c:v>
                </c:pt>
                <c:pt idx="542">
                  <c:v>37788</c:v>
                </c:pt>
                <c:pt idx="543">
                  <c:v>37795</c:v>
                </c:pt>
                <c:pt idx="544">
                  <c:v>37802</c:v>
                </c:pt>
                <c:pt idx="545">
                  <c:v>37809</c:v>
                </c:pt>
                <c:pt idx="546">
                  <c:v>37816</c:v>
                </c:pt>
                <c:pt idx="547">
                  <c:v>37823</c:v>
                </c:pt>
                <c:pt idx="548">
                  <c:v>37830</c:v>
                </c:pt>
                <c:pt idx="549">
                  <c:v>37837</c:v>
                </c:pt>
                <c:pt idx="550">
                  <c:v>37844</c:v>
                </c:pt>
                <c:pt idx="551">
                  <c:v>37851</c:v>
                </c:pt>
                <c:pt idx="552">
                  <c:v>37858</c:v>
                </c:pt>
                <c:pt idx="553">
                  <c:v>37865</c:v>
                </c:pt>
                <c:pt idx="554">
                  <c:v>37872</c:v>
                </c:pt>
                <c:pt idx="555">
                  <c:v>37879</c:v>
                </c:pt>
                <c:pt idx="556">
                  <c:v>37886</c:v>
                </c:pt>
                <c:pt idx="557">
                  <c:v>37893</c:v>
                </c:pt>
                <c:pt idx="558">
                  <c:v>37900</c:v>
                </c:pt>
                <c:pt idx="559">
                  <c:v>37907</c:v>
                </c:pt>
                <c:pt idx="560">
                  <c:v>37914</c:v>
                </c:pt>
                <c:pt idx="561">
                  <c:v>37921</c:v>
                </c:pt>
                <c:pt idx="562">
                  <c:v>37928</c:v>
                </c:pt>
                <c:pt idx="563">
                  <c:v>37935</c:v>
                </c:pt>
                <c:pt idx="564">
                  <c:v>37942</c:v>
                </c:pt>
                <c:pt idx="565">
                  <c:v>37949</c:v>
                </c:pt>
                <c:pt idx="566">
                  <c:v>37956</c:v>
                </c:pt>
                <c:pt idx="567">
                  <c:v>37963</c:v>
                </c:pt>
                <c:pt idx="568">
                  <c:v>37970</c:v>
                </c:pt>
                <c:pt idx="569">
                  <c:v>37977</c:v>
                </c:pt>
                <c:pt idx="570">
                  <c:v>37984</c:v>
                </c:pt>
                <c:pt idx="571">
                  <c:v>37991</c:v>
                </c:pt>
                <c:pt idx="572">
                  <c:v>37998</c:v>
                </c:pt>
                <c:pt idx="573">
                  <c:v>38005</c:v>
                </c:pt>
                <c:pt idx="574">
                  <c:v>38012</c:v>
                </c:pt>
                <c:pt idx="575">
                  <c:v>38019</c:v>
                </c:pt>
                <c:pt idx="576">
                  <c:v>38026</c:v>
                </c:pt>
                <c:pt idx="577">
                  <c:v>38033</c:v>
                </c:pt>
                <c:pt idx="578">
                  <c:v>38040</c:v>
                </c:pt>
                <c:pt idx="579">
                  <c:v>38047</c:v>
                </c:pt>
                <c:pt idx="580">
                  <c:v>38054</c:v>
                </c:pt>
                <c:pt idx="581">
                  <c:v>38061</c:v>
                </c:pt>
                <c:pt idx="582">
                  <c:v>38068</c:v>
                </c:pt>
                <c:pt idx="583">
                  <c:v>38075</c:v>
                </c:pt>
                <c:pt idx="584">
                  <c:v>38082</c:v>
                </c:pt>
                <c:pt idx="585">
                  <c:v>38089</c:v>
                </c:pt>
                <c:pt idx="586">
                  <c:v>38096</c:v>
                </c:pt>
                <c:pt idx="587">
                  <c:v>38103</c:v>
                </c:pt>
                <c:pt idx="588">
                  <c:v>38110</c:v>
                </c:pt>
                <c:pt idx="589">
                  <c:v>38117</c:v>
                </c:pt>
                <c:pt idx="590">
                  <c:v>38124</c:v>
                </c:pt>
                <c:pt idx="591">
                  <c:v>38131</c:v>
                </c:pt>
                <c:pt idx="592">
                  <c:v>38138</c:v>
                </c:pt>
                <c:pt idx="593">
                  <c:v>38145</c:v>
                </c:pt>
                <c:pt idx="594">
                  <c:v>38152</c:v>
                </c:pt>
                <c:pt idx="595">
                  <c:v>38159</c:v>
                </c:pt>
                <c:pt idx="596">
                  <c:v>38166</c:v>
                </c:pt>
                <c:pt idx="597">
                  <c:v>38173</c:v>
                </c:pt>
                <c:pt idx="598">
                  <c:v>38180</c:v>
                </c:pt>
                <c:pt idx="599">
                  <c:v>38187</c:v>
                </c:pt>
                <c:pt idx="600">
                  <c:v>38194</c:v>
                </c:pt>
                <c:pt idx="601">
                  <c:v>38201</c:v>
                </c:pt>
                <c:pt idx="602">
                  <c:v>38208</c:v>
                </c:pt>
                <c:pt idx="603">
                  <c:v>38215</c:v>
                </c:pt>
                <c:pt idx="604">
                  <c:v>38222</c:v>
                </c:pt>
                <c:pt idx="605">
                  <c:v>38229</c:v>
                </c:pt>
                <c:pt idx="606">
                  <c:v>38236</c:v>
                </c:pt>
                <c:pt idx="607">
                  <c:v>38243</c:v>
                </c:pt>
                <c:pt idx="608">
                  <c:v>38250</c:v>
                </c:pt>
                <c:pt idx="609">
                  <c:v>38257</c:v>
                </c:pt>
                <c:pt idx="610">
                  <c:v>38264</c:v>
                </c:pt>
                <c:pt idx="611">
                  <c:v>38271</c:v>
                </c:pt>
                <c:pt idx="612">
                  <c:v>38278</c:v>
                </c:pt>
                <c:pt idx="613">
                  <c:v>38285</c:v>
                </c:pt>
                <c:pt idx="614">
                  <c:v>38292</c:v>
                </c:pt>
                <c:pt idx="615">
                  <c:v>38299</c:v>
                </c:pt>
                <c:pt idx="616">
                  <c:v>38306</c:v>
                </c:pt>
                <c:pt idx="617">
                  <c:v>38313</c:v>
                </c:pt>
                <c:pt idx="618">
                  <c:v>38320</c:v>
                </c:pt>
                <c:pt idx="619">
                  <c:v>38327</c:v>
                </c:pt>
                <c:pt idx="620">
                  <c:v>38334</c:v>
                </c:pt>
                <c:pt idx="621">
                  <c:v>38341</c:v>
                </c:pt>
                <c:pt idx="622">
                  <c:v>38348</c:v>
                </c:pt>
                <c:pt idx="623">
                  <c:v>38355</c:v>
                </c:pt>
                <c:pt idx="624">
                  <c:v>38362</c:v>
                </c:pt>
                <c:pt idx="625">
                  <c:v>38369</c:v>
                </c:pt>
                <c:pt idx="626">
                  <c:v>38376</c:v>
                </c:pt>
                <c:pt idx="627">
                  <c:v>38383</c:v>
                </c:pt>
                <c:pt idx="628">
                  <c:v>38390</c:v>
                </c:pt>
                <c:pt idx="629">
                  <c:v>38397</c:v>
                </c:pt>
                <c:pt idx="630">
                  <c:v>38404</c:v>
                </c:pt>
                <c:pt idx="631">
                  <c:v>38411</c:v>
                </c:pt>
                <c:pt idx="632">
                  <c:v>38418</c:v>
                </c:pt>
                <c:pt idx="633">
                  <c:v>38425</c:v>
                </c:pt>
                <c:pt idx="634">
                  <c:v>38432</c:v>
                </c:pt>
                <c:pt idx="635">
                  <c:v>38439</c:v>
                </c:pt>
                <c:pt idx="636">
                  <c:v>38446</c:v>
                </c:pt>
                <c:pt idx="637">
                  <c:v>38453</c:v>
                </c:pt>
                <c:pt idx="638">
                  <c:v>38460</c:v>
                </c:pt>
                <c:pt idx="639">
                  <c:v>38467</c:v>
                </c:pt>
                <c:pt idx="640">
                  <c:v>38474</c:v>
                </c:pt>
                <c:pt idx="641">
                  <c:v>38481</c:v>
                </c:pt>
                <c:pt idx="642">
                  <c:v>38488</c:v>
                </c:pt>
                <c:pt idx="643">
                  <c:v>38495</c:v>
                </c:pt>
                <c:pt idx="644">
                  <c:v>38502</c:v>
                </c:pt>
                <c:pt idx="645">
                  <c:v>38509</c:v>
                </c:pt>
                <c:pt idx="646">
                  <c:v>38516</c:v>
                </c:pt>
                <c:pt idx="647">
                  <c:v>38523</c:v>
                </c:pt>
                <c:pt idx="648">
                  <c:v>38530</c:v>
                </c:pt>
                <c:pt idx="649">
                  <c:v>38537</c:v>
                </c:pt>
                <c:pt idx="650">
                  <c:v>38544</c:v>
                </c:pt>
                <c:pt idx="651">
                  <c:v>38551</c:v>
                </c:pt>
                <c:pt idx="652">
                  <c:v>38558</c:v>
                </c:pt>
                <c:pt idx="653">
                  <c:v>38565</c:v>
                </c:pt>
                <c:pt idx="654">
                  <c:v>38572</c:v>
                </c:pt>
                <c:pt idx="655">
                  <c:v>38579</c:v>
                </c:pt>
                <c:pt idx="656">
                  <c:v>38586</c:v>
                </c:pt>
                <c:pt idx="657">
                  <c:v>38593</c:v>
                </c:pt>
                <c:pt idx="658">
                  <c:v>38600</c:v>
                </c:pt>
                <c:pt idx="659">
                  <c:v>38607</c:v>
                </c:pt>
                <c:pt idx="660">
                  <c:v>38614</c:v>
                </c:pt>
                <c:pt idx="661">
                  <c:v>38621</c:v>
                </c:pt>
                <c:pt idx="662">
                  <c:v>38628</c:v>
                </c:pt>
                <c:pt idx="663">
                  <c:v>38635</c:v>
                </c:pt>
                <c:pt idx="664">
                  <c:v>38642</c:v>
                </c:pt>
                <c:pt idx="665">
                  <c:v>38649</c:v>
                </c:pt>
                <c:pt idx="666">
                  <c:v>38656</c:v>
                </c:pt>
                <c:pt idx="667">
                  <c:v>38663</c:v>
                </c:pt>
                <c:pt idx="668">
                  <c:v>38670</c:v>
                </c:pt>
                <c:pt idx="669">
                  <c:v>38677</c:v>
                </c:pt>
                <c:pt idx="670">
                  <c:v>38684</c:v>
                </c:pt>
                <c:pt idx="671">
                  <c:v>38691</c:v>
                </c:pt>
                <c:pt idx="672">
                  <c:v>38698</c:v>
                </c:pt>
                <c:pt idx="673">
                  <c:v>38705</c:v>
                </c:pt>
                <c:pt idx="674">
                  <c:v>38712</c:v>
                </c:pt>
                <c:pt idx="675">
                  <c:v>38719</c:v>
                </c:pt>
                <c:pt idx="676">
                  <c:v>38726</c:v>
                </c:pt>
                <c:pt idx="677">
                  <c:v>38733</c:v>
                </c:pt>
                <c:pt idx="678">
                  <c:v>38740</c:v>
                </c:pt>
                <c:pt idx="679">
                  <c:v>38747</c:v>
                </c:pt>
                <c:pt idx="680">
                  <c:v>38754</c:v>
                </c:pt>
                <c:pt idx="681">
                  <c:v>38761</c:v>
                </c:pt>
                <c:pt idx="682">
                  <c:v>38768</c:v>
                </c:pt>
                <c:pt idx="683">
                  <c:v>38775</c:v>
                </c:pt>
                <c:pt idx="684">
                  <c:v>38782</c:v>
                </c:pt>
                <c:pt idx="685">
                  <c:v>38789</c:v>
                </c:pt>
                <c:pt idx="686">
                  <c:v>38796</c:v>
                </c:pt>
                <c:pt idx="687">
                  <c:v>38803</c:v>
                </c:pt>
                <c:pt idx="688">
                  <c:v>38810</c:v>
                </c:pt>
                <c:pt idx="689">
                  <c:v>38817</c:v>
                </c:pt>
                <c:pt idx="690">
                  <c:v>38824</c:v>
                </c:pt>
                <c:pt idx="691">
                  <c:v>38831</c:v>
                </c:pt>
                <c:pt idx="692">
                  <c:v>38838</c:v>
                </c:pt>
                <c:pt idx="693">
                  <c:v>38845</c:v>
                </c:pt>
                <c:pt idx="694">
                  <c:v>38852</c:v>
                </c:pt>
                <c:pt idx="695">
                  <c:v>38859</c:v>
                </c:pt>
                <c:pt idx="696">
                  <c:v>38866</c:v>
                </c:pt>
                <c:pt idx="697">
                  <c:v>38873</c:v>
                </c:pt>
                <c:pt idx="698">
                  <c:v>38880</c:v>
                </c:pt>
                <c:pt idx="699">
                  <c:v>38887</c:v>
                </c:pt>
                <c:pt idx="700">
                  <c:v>38894</c:v>
                </c:pt>
                <c:pt idx="701">
                  <c:v>38901</c:v>
                </c:pt>
                <c:pt idx="702">
                  <c:v>38908</c:v>
                </c:pt>
                <c:pt idx="703">
                  <c:v>38915</c:v>
                </c:pt>
                <c:pt idx="704">
                  <c:v>38922</c:v>
                </c:pt>
                <c:pt idx="705">
                  <c:v>38929</c:v>
                </c:pt>
                <c:pt idx="706">
                  <c:v>38936</c:v>
                </c:pt>
                <c:pt idx="707">
                  <c:v>38943</c:v>
                </c:pt>
                <c:pt idx="708">
                  <c:v>38950</c:v>
                </c:pt>
                <c:pt idx="709">
                  <c:v>38957</c:v>
                </c:pt>
                <c:pt idx="710">
                  <c:v>38964</c:v>
                </c:pt>
                <c:pt idx="711">
                  <c:v>38971</c:v>
                </c:pt>
                <c:pt idx="712">
                  <c:v>38978</c:v>
                </c:pt>
                <c:pt idx="713">
                  <c:v>38985</c:v>
                </c:pt>
                <c:pt idx="714">
                  <c:v>38992</c:v>
                </c:pt>
                <c:pt idx="715">
                  <c:v>38999</c:v>
                </c:pt>
                <c:pt idx="716">
                  <c:v>39006</c:v>
                </c:pt>
                <c:pt idx="717">
                  <c:v>39013</c:v>
                </c:pt>
                <c:pt idx="718">
                  <c:v>39020</c:v>
                </c:pt>
                <c:pt idx="719">
                  <c:v>39027</c:v>
                </c:pt>
                <c:pt idx="720">
                  <c:v>39034</c:v>
                </c:pt>
                <c:pt idx="721">
                  <c:v>39041</c:v>
                </c:pt>
                <c:pt idx="722">
                  <c:v>39048</c:v>
                </c:pt>
                <c:pt idx="723">
                  <c:v>39055</c:v>
                </c:pt>
                <c:pt idx="724">
                  <c:v>39062</c:v>
                </c:pt>
                <c:pt idx="725">
                  <c:v>39069</c:v>
                </c:pt>
                <c:pt idx="726">
                  <c:v>39076</c:v>
                </c:pt>
                <c:pt idx="727">
                  <c:v>39083</c:v>
                </c:pt>
                <c:pt idx="728">
                  <c:v>39090</c:v>
                </c:pt>
                <c:pt idx="729">
                  <c:v>39097</c:v>
                </c:pt>
                <c:pt idx="730">
                  <c:v>39104</c:v>
                </c:pt>
                <c:pt idx="731">
                  <c:v>39111</c:v>
                </c:pt>
                <c:pt idx="732">
                  <c:v>39118</c:v>
                </c:pt>
                <c:pt idx="733">
                  <c:v>39125</c:v>
                </c:pt>
                <c:pt idx="734">
                  <c:v>39132</c:v>
                </c:pt>
                <c:pt idx="735">
                  <c:v>39139</c:v>
                </c:pt>
                <c:pt idx="736">
                  <c:v>39146</c:v>
                </c:pt>
                <c:pt idx="737">
                  <c:v>39153</c:v>
                </c:pt>
                <c:pt idx="738">
                  <c:v>39160</c:v>
                </c:pt>
                <c:pt idx="739">
                  <c:v>39167</c:v>
                </c:pt>
                <c:pt idx="740">
                  <c:v>39174</c:v>
                </c:pt>
                <c:pt idx="741">
                  <c:v>39181</c:v>
                </c:pt>
                <c:pt idx="742">
                  <c:v>39188</c:v>
                </c:pt>
                <c:pt idx="743">
                  <c:v>39195</c:v>
                </c:pt>
                <c:pt idx="744">
                  <c:v>39202</c:v>
                </c:pt>
                <c:pt idx="745">
                  <c:v>39209</c:v>
                </c:pt>
                <c:pt idx="746">
                  <c:v>39216</c:v>
                </c:pt>
                <c:pt idx="747">
                  <c:v>39223</c:v>
                </c:pt>
                <c:pt idx="748">
                  <c:v>39230</c:v>
                </c:pt>
                <c:pt idx="749">
                  <c:v>39237</c:v>
                </c:pt>
                <c:pt idx="750">
                  <c:v>39244</c:v>
                </c:pt>
                <c:pt idx="751">
                  <c:v>39251</c:v>
                </c:pt>
                <c:pt idx="752">
                  <c:v>39258</c:v>
                </c:pt>
                <c:pt idx="753">
                  <c:v>39265</c:v>
                </c:pt>
                <c:pt idx="754">
                  <c:v>39272</c:v>
                </c:pt>
                <c:pt idx="755">
                  <c:v>39279</c:v>
                </c:pt>
                <c:pt idx="756">
                  <c:v>39286</c:v>
                </c:pt>
                <c:pt idx="757">
                  <c:v>39293</c:v>
                </c:pt>
                <c:pt idx="758">
                  <c:v>39300</c:v>
                </c:pt>
                <c:pt idx="759">
                  <c:v>39307</c:v>
                </c:pt>
                <c:pt idx="760">
                  <c:v>39314</c:v>
                </c:pt>
                <c:pt idx="761">
                  <c:v>39321</c:v>
                </c:pt>
                <c:pt idx="762">
                  <c:v>39328</c:v>
                </c:pt>
                <c:pt idx="763">
                  <c:v>39335</c:v>
                </c:pt>
                <c:pt idx="764">
                  <c:v>39342</c:v>
                </c:pt>
                <c:pt idx="765">
                  <c:v>39349</c:v>
                </c:pt>
                <c:pt idx="766">
                  <c:v>39356</c:v>
                </c:pt>
                <c:pt idx="767">
                  <c:v>39363</c:v>
                </c:pt>
                <c:pt idx="768">
                  <c:v>39370</c:v>
                </c:pt>
                <c:pt idx="769">
                  <c:v>39377</c:v>
                </c:pt>
                <c:pt idx="770">
                  <c:v>39384</c:v>
                </c:pt>
                <c:pt idx="771">
                  <c:v>39391</c:v>
                </c:pt>
                <c:pt idx="772">
                  <c:v>39398</c:v>
                </c:pt>
                <c:pt idx="773">
                  <c:v>39405</c:v>
                </c:pt>
                <c:pt idx="774">
                  <c:v>39412</c:v>
                </c:pt>
                <c:pt idx="775">
                  <c:v>39419</c:v>
                </c:pt>
                <c:pt idx="776">
                  <c:v>39426</c:v>
                </c:pt>
                <c:pt idx="777">
                  <c:v>39433</c:v>
                </c:pt>
                <c:pt idx="778">
                  <c:v>39440</c:v>
                </c:pt>
                <c:pt idx="779">
                  <c:v>39447</c:v>
                </c:pt>
                <c:pt idx="780">
                  <c:v>39454</c:v>
                </c:pt>
                <c:pt idx="781">
                  <c:v>39461</c:v>
                </c:pt>
                <c:pt idx="782">
                  <c:v>39468</c:v>
                </c:pt>
                <c:pt idx="783">
                  <c:v>39475</c:v>
                </c:pt>
                <c:pt idx="784">
                  <c:v>39482</c:v>
                </c:pt>
                <c:pt idx="785">
                  <c:v>39489</c:v>
                </c:pt>
                <c:pt idx="786">
                  <c:v>39496</c:v>
                </c:pt>
                <c:pt idx="787">
                  <c:v>39503</c:v>
                </c:pt>
                <c:pt idx="788">
                  <c:v>39510</c:v>
                </c:pt>
                <c:pt idx="789">
                  <c:v>39517</c:v>
                </c:pt>
                <c:pt idx="790">
                  <c:v>39524</c:v>
                </c:pt>
                <c:pt idx="791">
                  <c:v>39531</c:v>
                </c:pt>
                <c:pt idx="792">
                  <c:v>39538</c:v>
                </c:pt>
                <c:pt idx="793">
                  <c:v>39545</c:v>
                </c:pt>
                <c:pt idx="794">
                  <c:v>39552</c:v>
                </c:pt>
                <c:pt idx="795">
                  <c:v>39559</c:v>
                </c:pt>
                <c:pt idx="796">
                  <c:v>39566</c:v>
                </c:pt>
                <c:pt idx="797">
                  <c:v>39573</c:v>
                </c:pt>
                <c:pt idx="798">
                  <c:v>39580</c:v>
                </c:pt>
                <c:pt idx="799">
                  <c:v>39587</c:v>
                </c:pt>
                <c:pt idx="800">
                  <c:v>39594</c:v>
                </c:pt>
                <c:pt idx="801">
                  <c:v>39601</c:v>
                </c:pt>
                <c:pt idx="802">
                  <c:v>39608</c:v>
                </c:pt>
                <c:pt idx="803">
                  <c:v>39615</c:v>
                </c:pt>
                <c:pt idx="804">
                  <c:v>39622</c:v>
                </c:pt>
                <c:pt idx="805">
                  <c:v>39629</c:v>
                </c:pt>
                <c:pt idx="806">
                  <c:v>39636</c:v>
                </c:pt>
                <c:pt idx="807">
                  <c:v>39643</c:v>
                </c:pt>
                <c:pt idx="808">
                  <c:v>39650</c:v>
                </c:pt>
                <c:pt idx="809">
                  <c:v>39657</c:v>
                </c:pt>
                <c:pt idx="810">
                  <c:v>39664</c:v>
                </c:pt>
                <c:pt idx="811">
                  <c:v>39671</c:v>
                </c:pt>
                <c:pt idx="812">
                  <c:v>39678</c:v>
                </c:pt>
                <c:pt idx="813">
                  <c:v>39685</c:v>
                </c:pt>
                <c:pt idx="814">
                  <c:v>39692</c:v>
                </c:pt>
                <c:pt idx="815">
                  <c:v>39699</c:v>
                </c:pt>
                <c:pt idx="816">
                  <c:v>39706</c:v>
                </c:pt>
                <c:pt idx="817">
                  <c:v>39713</c:v>
                </c:pt>
                <c:pt idx="818">
                  <c:v>39720</c:v>
                </c:pt>
                <c:pt idx="819">
                  <c:v>39727</c:v>
                </c:pt>
                <c:pt idx="820">
                  <c:v>39734</c:v>
                </c:pt>
                <c:pt idx="821">
                  <c:v>39741</c:v>
                </c:pt>
                <c:pt idx="822">
                  <c:v>39748</c:v>
                </c:pt>
                <c:pt idx="823">
                  <c:v>39755</c:v>
                </c:pt>
                <c:pt idx="824">
                  <c:v>39762</c:v>
                </c:pt>
                <c:pt idx="825">
                  <c:v>39769</c:v>
                </c:pt>
                <c:pt idx="826">
                  <c:v>39776</c:v>
                </c:pt>
                <c:pt idx="827">
                  <c:v>39783</c:v>
                </c:pt>
                <c:pt idx="828">
                  <c:v>39790</c:v>
                </c:pt>
                <c:pt idx="829">
                  <c:v>39797</c:v>
                </c:pt>
                <c:pt idx="830">
                  <c:v>39804</c:v>
                </c:pt>
                <c:pt idx="831">
                  <c:v>39811</c:v>
                </c:pt>
                <c:pt idx="832">
                  <c:v>39818</c:v>
                </c:pt>
                <c:pt idx="833">
                  <c:v>39825</c:v>
                </c:pt>
                <c:pt idx="834">
                  <c:v>39832</c:v>
                </c:pt>
                <c:pt idx="835">
                  <c:v>39839</c:v>
                </c:pt>
                <c:pt idx="836">
                  <c:v>39846</c:v>
                </c:pt>
                <c:pt idx="837">
                  <c:v>39853</c:v>
                </c:pt>
                <c:pt idx="838">
                  <c:v>39860</c:v>
                </c:pt>
                <c:pt idx="839">
                  <c:v>39867</c:v>
                </c:pt>
                <c:pt idx="840">
                  <c:v>39874</c:v>
                </c:pt>
                <c:pt idx="841">
                  <c:v>39881</c:v>
                </c:pt>
                <c:pt idx="842">
                  <c:v>39888</c:v>
                </c:pt>
                <c:pt idx="843">
                  <c:v>39895</c:v>
                </c:pt>
                <c:pt idx="844">
                  <c:v>39902</c:v>
                </c:pt>
                <c:pt idx="845">
                  <c:v>39909</c:v>
                </c:pt>
                <c:pt idx="846">
                  <c:v>39916</c:v>
                </c:pt>
                <c:pt idx="847">
                  <c:v>39923</c:v>
                </c:pt>
                <c:pt idx="848">
                  <c:v>39930</c:v>
                </c:pt>
                <c:pt idx="849">
                  <c:v>39937</c:v>
                </c:pt>
                <c:pt idx="850">
                  <c:v>39944</c:v>
                </c:pt>
                <c:pt idx="851">
                  <c:v>39951</c:v>
                </c:pt>
                <c:pt idx="852">
                  <c:v>39958</c:v>
                </c:pt>
                <c:pt idx="853">
                  <c:v>39965</c:v>
                </c:pt>
                <c:pt idx="854">
                  <c:v>39972</c:v>
                </c:pt>
                <c:pt idx="855">
                  <c:v>39979</c:v>
                </c:pt>
                <c:pt idx="856">
                  <c:v>39986</c:v>
                </c:pt>
                <c:pt idx="857">
                  <c:v>39993</c:v>
                </c:pt>
                <c:pt idx="858">
                  <c:v>40000</c:v>
                </c:pt>
                <c:pt idx="859">
                  <c:v>40007</c:v>
                </c:pt>
                <c:pt idx="860">
                  <c:v>40014</c:v>
                </c:pt>
                <c:pt idx="861">
                  <c:v>40021</c:v>
                </c:pt>
                <c:pt idx="862">
                  <c:v>40028</c:v>
                </c:pt>
                <c:pt idx="863">
                  <c:v>40035</c:v>
                </c:pt>
                <c:pt idx="864">
                  <c:v>40042</c:v>
                </c:pt>
                <c:pt idx="865">
                  <c:v>40049</c:v>
                </c:pt>
                <c:pt idx="866">
                  <c:v>40056</c:v>
                </c:pt>
                <c:pt idx="867">
                  <c:v>40063</c:v>
                </c:pt>
                <c:pt idx="868">
                  <c:v>40070</c:v>
                </c:pt>
                <c:pt idx="869">
                  <c:v>40077</c:v>
                </c:pt>
                <c:pt idx="870">
                  <c:v>40084</c:v>
                </c:pt>
                <c:pt idx="871">
                  <c:v>40091</c:v>
                </c:pt>
                <c:pt idx="872">
                  <c:v>40098</c:v>
                </c:pt>
                <c:pt idx="873">
                  <c:v>40105</c:v>
                </c:pt>
                <c:pt idx="874">
                  <c:v>40112</c:v>
                </c:pt>
                <c:pt idx="875">
                  <c:v>40119</c:v>
                </c:pt>
                <c:pt idx="876">
                  <c:v>40126</c:v>
                </c:pt>
                <c:pt idx="877">
                  <c:v>40133</c:v>
                </c:pt>
                <c:pt idx="878">
                  <c:v>40140</c:v>
                </c:pt>
                <c:pt idx="879">
                  <c:v>40147</c:v>
                </c:pt>
                <c:pt idx="880">
                  <c:v>40154</c:v>
                </c:pt>
                <c:pt idx="881">
                  <c:v>40161</c:v>
                </c:pt>
                <c:pt idx="882">
                  <c:v>40168</c:v>
                </c:pt>
                <c:pt idx="883">
                  <c:v>40175</c:v>
                </c:pt>
                <c:pt idx="884">
                  <c:v>40182</c:v>
                </c:pt>
                <c:pt idx="885">
                  <c:v>40189</c:v>
                </c:pt>
                <c:pt idx="886">
                  <c:v>40196</c:v>
                </c:pt>
                <c:pt idx="887">
                  <c:v>40203</c:v>
                </c:pt>
                <c:pt idx="888">
                  <c:v>40210</c:v>
                </c:pt>
                <c:pt idx="889">
                  <c:v>40217</c:v>
                </c:pt>
                <c:pt idx="890">
                  <c:v>40224</c:v>
                </c:pt>
                <c:pt idx="891">
                  <c:v>40231</c:v>
                </c:pt>
                <c:pt idx="892">
                  <c:v>40238</c:v>
                </c:pt>
                <c:pt idx="893">
                  <c:v>40245</c:v>
                </c:pt>
                <c:pt idx="894">
                  <c:v>40252</c:v>
                </c:pt>
                <c:pt idx="895">
                  <c:v>40259</c:v>
                </c:pt>
                <c:pt idx="896">
                  <c:v>40266</c:v>
                </c:pt>
                <c:pt idx="897">
                  <c:v>40273</c:v>
                </c:pt>
                <c:pt idx="898">
                  <c:v>40280</c:v>
                </c:pt>
                <c:pt idx="899">
                  <c:v>40287</c:v>
                </c:pt>
                <c:pt idx="900">
                  <c:v>40294</c:v>
                </c:pt>
                <c:pt idx="901">
                  <c:v>40301</c:v>
                </c:pt>
                <c:pt idx="902">
                  <c:v>40308</c:v>
                </c:pt>
                <c:pt idx="903">
                  <c:v>40315</c:v>
                </c:pt>
                <c:pt idx="904">
                  <c:v>40322</c:v>
                </c:pt>
                <c:pt idx="905">
                  <c:v>40329</c:v>
                </c:pt>
                <c:pt idx="906">
                  <c:v>40336</c:v>
                </c:pt>
                <c:pt idx="907">
                  <c:v>40343</c:v>
                </c:pt>
                <c:pt idx="908">
                  <c:v>40350</c:v>
                </c:pt>
                <c:pt idx="909">
                  <c:v>40357</c:v>
                </c:pt>
                <c:pt idx="910">
                  <c:v>40364</c:v>
                </c:pt>
                <c:pt idx="911">
                  <c:v>40371</c:v>
                </c:pt>
                <c:pt idx="912">
                  <c:v>40378</c:v>
                </c:pt>
                <c:pt idx="913">
                  <c:v>40385</c:v>
                </c:pt>
                <c:pt idx="914">
                  <c:v>40392</c:v>
                </c:pt>
                <c:pt idx="915">
                  <c:v>40399</c:v>
                </c:pt>
                <c:pt idx="916">
                  <c:v>40406</c:v>
                </c:pt>
                <c:pt idx="917">
                  <c:v>40413</c:v>
                </c:pt>
                <c:pt idx="918">
                  <c:v>40420</c:v>
                </c:pt>
                <c:pt idx="919">
                  <c:v>40427</c:v>
                </c:pt>
                <c:pt idx="920">
                  <c:v>40434</c:v>
                </c:pt>
                <c:pt idx="921">
                  <c:v>40441</c:v>
                </c:pt>
                <c:pt idx="922">
                  <c:v>40448</c:v>
                </c:pt>
                <c:pt idx="923">
                  <c:v>40455</c:v>
                </c:pt>
                <c:pt idx="924">
                  <c:v>40462</c:v>
                </c:pt>
                <c:pt idx="925">
                  <c:v>40469</c:v>
                </c:pt>
                <c:pt idx="926">
                  <c:v>40476</c:v>
                </c:pt>
                <c:pt idx="927">
                  <c:v>40483</c:v>
                </c:pt>
                <c:pt idx="928">
                  <c:v>40490</c:v>
                </c:pt>
                <c:pt idx="929">
                  <c:v>40497</c:v>
                </c:pt>
                <c:pt idx="930">
                  <c:v>40504</c:v>
                </c:pt>
                <c:pt idx="931">
                  <c:v>40511</c:v>
                </c:pt>
                <c:pt idx="932">
                  <c:v>40518</c:v>
                </c:pt>
                <c:pt idx="933">
                  <c:v>40525</c:v>
                </c:pt>
                <c:pt idx="934">
                  <c:v>40532</c:v>
                </c:pt>
                <c:pt idx="935">
                  <c:v>40539</c:v>
                </c:pt>
                <c:pt idx="936">
                  <c:v>40546</c:v>
                </c:pt>
                <c:pt idx="937">
                  <c:v>40553</c:v>
                </c:pt>
                <c:pt idx="938">
                  <c:v>40560</c:v>
                </c:pt>
                <c:pt idx="939">
                  <c:v>40567</c:v>
                </c:pt>
                <c:pt idx="940">
                  <c:v>40574</c:v>
                </c:pt>
                <c:pt idx="941">
                  <c:v>40581</c:v>
                </c:pt>
                <c:pt idx="942">
                  <c:v>40588</c:v>
                </c:pt>
                <c:pt idx="943">
                  <c:v>40595</c:v>
                </c:pt>
                <c:pt idx="944">
                  <c:v>40602</c:v>
                </c:pt>
                <c:pt idx="945">
                  <c:v>40609</c:v>
                </c:pt>
                <c:pt idx="946">
                  <c:v>40616</c:v>
                </c:pt>
                <c:pt idx="947">
                  <c:v>40623</c:v>
                </c:pt>
                <c:pt idx="948">
                  <c:v>40630</c:v>
                </c:pt>
                <c:pt idx="949">
                  <c:v>40637</c:v>
                </c:pt>
                <c:pt idx="950">
                  <c:v>40644</c:v>
                </c:pt>
                <c:pt idx="951">
                  <c:v>40651</c:v>
                </c:pt>
                <c:pt idx="952">
                  <c:v>40658</c:v>
                </c:pt>
                <c:pt idx="953">
                  <c:v>40665</c:v>
                </c:pt>
                <c:pt idx="954">
                  <c:v>40672</c:v>
                </c:pt>
                <c:pt idx="955">
                  <c:v>40679</c:v>
                </c:pt>
                <c:pt idx="956">
                  <c:v>40686</c:v>
                </c:pt>
                <c:pt idx="957">
                  <c:v>40693</c:v>
                </c:pt>
                <c:pt idx="958">
                  <c:v>40700</c:v>
                </c:pt>
                <c:pt idx="959">
                  <c:v>40707</c:v>
                </c:pt>
                <c:pt idx="960">
                  <c:v>40714</c:v>
                </c:pt>
                <c:pt idx="961">
                  <c:v>40721</c:v>
                </c:pt>
                <c:pt idx="962">
                  <c:v>40728</c:v>
                </c:pt>
                <c:pt idx="963">
                  <c:v>40735</c:v>
                </c:pt>
                <c:pt idx="964">
                  <c:v>40742</c:v>
                </c:pt>
                <c:pt idx="965">
                  <c:v>40749</c:v>
                </c:pt>
                <c:pt idx="966">
                  <c:v>40756</c:v>
                </c:pt>
                <c:pt idx="967">
                  <c:v>40763</c:v>
                </c:pt>
                <c:pt idx="968">
                  <c:v>40770</c:v>
                </c:pt>
                <c:pt idx="969">
                  <c:v>40777</c:v>
                </c:pt>
                <c:pt idx="970">
                  <c:v>40784</c:v>
                </c:pt>
                <c:pt idx="971">
                  <c:v>40791</c:v>
                </c:pt>
                <c:pt idx="972">
                  <c:v>40798</c:v>
                </c:pt>
                <c:pt idx="973">
                  <c:v>40805</c:v>
                </c:pt>
                <c:pt idx="974">
                  <c:v>40812</c:v>
                </c:pt>
                <c:pt idx="975">
                  <c:v>40819</c:v>
                </c:pt>
                <c:pt idx="976">
                  <c:v>40826</c:v>
                </c:pt>
                <c:pt idx="977">
                  <c:v>40833</c:v>
                </c:pt>
                <c:pt idx="978">
                  <c:v>40840</c:v>
                </c:pt>
                <c:pt idx="979">
                  <c:v>40847</c:v>
                </c:pt>
                <c:pt idx="980">
                  <c:v>40854</c:v>
                </c:pt>
                <c:pt idx="981">
                  <c:v>40861</c:v>
                </c:pt>
                <c:pt idx="982">
                  <c:v>40868</c:v>
                </c:pt>
                <c:pt idx="983">
                  <c:v>40875</c:v>
                </c:pt>
                <c:pt idx="984">
                  <c:v>40882</c:v>
                </c:pt>
                <c:pt idx="985">
                  <c:v>40889</c:v>
                </c:pt>
                <c:pt idx="986">
                  <c:v>40896</c:v>
                </c:pt>
                <c:pt idx="987">
                  <c:v>40903</c:v>
                </c:pt>
                <c:pt idx="988">
                  <c:v>40910</c:v>
                </c:pt>
                <c:pt idx="989">
                  <c:v>40917</c:v>
                </c:pt>
                <c:pt idx="990">
                  <c:v>40924</c:v>
                </c:pt>
                <c:pt idx="991">
                  <c:v>40931</c:v>
                </c:pt>
                <c:pt idx="992">
                  <c:v>40938</c:v>
                </c:pt>
                <c:pt idx="993">
                  <c:v>40945</c:v>
                </c:pt>
                <c:pt idx="994">
                  <c:v>40952</c:v>
                </c:pt>
                <c:pt idx="995">
                  <c:v>40959</c:v>
                </c:pt>
                <c:pt idx="996">
                  <c:v>40966</c:v>
                </c:pt>
                <c:pt idx="997">
                  <c:v>40973</c:v>
                </c:pt>
                <c:pt idx="998">
                  <c:v>40980</c:v>
                </c:pt>
                <c:pt idx="999">
                  <c:v>40987</c:v>
                </c:pt>
                <c:pt idx="1000">
                  <c:v>40994</c:v>
                </c:pt>
                <c:pt idx="1001">
                  <c:v>41001</c:v>
                </c:pt>
                <c:pt idx="1002">
                  <c:v>41008</c:v>
                </c:pt>
                <c:pt idx="1003">
                  <c:v>41015</c:v>
                </c:pt>
                <c:pt idx="1004">
                  <c:v>41022</c:v>
                </c:pt>
                <c:pt idx="1005">
                  <c:v>41029</c:v>
                </c:pt>
                <c:pt idx="1006">
                  <c:v>41036</c:v>
                </c:pt>
                <c:pt idx="1007">
                  <c:v>41043</c:v>
                </c:pt>
                <c:pt idx="1008">
                  <c:v>41050</c:v>
                </c:pt>
                <c:pt idx="1009">
                  <c:v>41057</c:v>
                </c:pt>
                <c:pt idx="1010">
                  <c:v>41064</c:v>
                </c:pt>
                <c:pt idx="1011">
                  <c:v>41071</c:v>
                </c:pt>
                <c:pt idx="1012">
                  <c:v>41078</c:v>
                </c:pt>
                <c:pt idx="1013">
                  <c:v>41085</c:v>
                </c:pt>
                <c:pt idx="1014">
                  <c:v>41092</c:v>
                </c:pt>
                <c:pt idx="1015">
                  <c:v>41099</c:v>
                </c:pt>
                <c:pt idx="1016">
                  <c:v>41106</c:v>
                </c:pt>
                <c:pt idx="1017">
                  <c:v>41113</c:v>
                </c:pt>
                <c:pt idx="1018">
                  <c:v>41120</c:v>
                </c:pt>
                <c:pt idx="1019">
                  <c:v>41127</c:v>
                </c:pt>
                <c:pt idx="1020">
                  <c:v>41134</c:v>
                </c:pt>
                <c:pt idx="1021">
                  <c:v>41141</c:v>
                </c:pt>
                <c:pt idx="1022">
                  <c:v>41148</c:v>
                </c:pt>
                <c:pt idx="1023">
                  <c:v>41155</c:v>
                </c:pt>
                <c:pt idx="1024">
                  <c:v>41162</c:v>
                </c:pt>
                <c:pt idx="1025">
                  <c:v>41169</c:v>
                </c:pt>
                <c:pt idx="1026">
                  <c:v>41176</c:v>
                </c:pt>
                <c:pt idx="1027">
                  <c:v>41183</c:v>
                </c:pt>
                <c:pt idx="1028">
                  <c:v>41190</c:v>
                </c:pt>
                <c:pt idx="1029">
                  <c:v>41197</c:v>
                </c:pt>
                <c:pt idx="1030">
                  <c:v>41204</c:v>
                </c:pt>
                <c:pt idx="1031">
                  <c:v>41211</c:v>
                </c:pt>
                <c:pt idx="1032">
                  <c:v>41218</c:v>
                </c:pt>
                <c:pt idx="1033">
                  <c:v>41225</c:v>
                </c:pt>
                <c:pt idx="1034">
                  <c:v>41232</c:v>
                </c:pt>
                <c:pt idx="1035">
                  <c:v>41239</c:v>
                </c:pt>
                <c:pt idx="1036">
                  <c:v>41246</c:v>
                </c:pt>
                <c:pt idx="1037">
                  <c:v>41253</c:v>
                </c:pt>
                <c:pt idx="1038">
                  <c:v>41260</c:v>
                </c:pt>
                <c:pt idx="1039">
                  <c:v>41267</c:v>
                </c:pt>
                <c:pt idx="1040">
                  <c:v>41274</c:v>
                </c:pt>
                <c:pt idx="1041">
                  <c:v>41281</c:v>
                </c:pt>
                <c:pt idx="1042">
                  <c:v>41288</c:v>
                </c:pt>
                <c:pt idx="1043">
                  <c:v>41295</c:v>
                </c:pt>
                <c:pt idx="1044">
                  <c:v>41302</c:v>
                </c:pt>
                <c:pt idx="1045">
                  <c:v>41309</c:v>
                </c:pt>
                <c:pt idx="1046">
                  <c:v>41316</c:v>
                </c:pt>
                <c:pt idx="1047">
                  <c:v>41323</c:v>
                </c:pt>
                <c:pt idx="1048">
                  <c:v>41330</c:v>
                </c:pt>
                <c:pt idx="1049">
                  <c:v>41337</c:v>
                </c:pt>
                <c:pt idx="1050">
                  <c:v>41344</c:v>
                </c:pt>
                <c:pt idx="1051">
                  <c:v>41351</c:v>
                </c:pt>
                <c:pt idx="1052">
                  <c:v>41358</c:v>
                </c:pt>
                <c:pt idx="1053">
                  <c:v>41365</c:v>
                </c:pt>
                <c:pt idx="1054">
                  <c:v>41372</c:v>
                </c:pt>
                <c:pt idx="1055">
                  <c:v>41379</c:v>
                </c:pt>
                <c:pt idx="1056">
                  <c:v>41386</c:v>
                </c:pt>
                <c:pt idx="1057">
                  <c:v>41393</c:v>
                </c:pt>
                <c:pt idx="1058">
                  <c:v>41400</c:v>
                </c:pt>
                <c:pt idx="1059">
                  <c:v>41407</c:v>
                </c:pt>
                <c:pt idx="1060">
                  <c:v>41414</c:v>
                </c:pt>
                <c:pt idx="1061">
                  <c:v>41421</c:v>
                </c:pt>
                <c:pt idx="1062">
                  <c:v>41428</c:v>
                </c:pt>
                <c:pt idx="1063">
                  <c:v>41435</c:v>
                </c:pt>
                <c:pt idx="1064">
                  <c:v>41442</c:v>
                </c:pt>
                <c:pt idx="1065">
                  <c:v>41449</c:v>
                </c:pt>
                <c:pt idx="1066">
                  <c:v>41456</c:v>
                </c:pt>
                <c:pt idx="1067">
                  <c:v>41463</c:v>
                </c:pt>
                <c:pt idx="1068">
                  <c:v>41470</c:v>
                </c:pt>
                <c:pt idx="1069">
                  <c:v>41477</c:v>
                </c:pt>
                <c:pt idx="1070">
                  <c:v>41484</c:v>
                </c:pt>
                <c:pt idx="1071">
                  <c:v>41491</c:v>
                </c:pt>
                <c:pt idx="1072">
                  <c:v>41498</c:v>
                </c:pt>
                <c:pt idx="1073">
                  <c:v>41505</c:v>
                </c:pt>
                <c:pt idx="1074">
                  <c:v>41512</c:v>
                </c:pt>
                <c:pt idx="1075">
                  <c:v>41519</c:v>
                </c:pt>
                <c:pt idx="1076">
                  <c:v>41526</c:v>
                </c:pt>
                <c:pt idx="1077">
                  <c:v>41533</c:v>
                </c:pt>
                <c:pt idx="1078">
                  <c:v>41540</c:v>
                </c:pt>
                <c:pt idx="1079">
                  <c:v>41547</c:v>
                </c:pt>
                <c:pt idx="1080">
                  <c:v>41554</c:v>
                </c:pt>
                <c:pt idx="1081">
                  <c:v>41561</c:v>
                </c:pt>
                <c:pt idx="1082">
                  <c:v>41568</c:v>
                </c:pt>
                <c:pt idx="1083">
                  <c:v>41575</c:v>
                </c:pt>
                <c:pt idx="1084">
                  <c:v>41582</c:v>
                </c:pt>
                <c:pt idx="1085">
                  <c:v>41589</c:v>
                </c:pt>
                <c:pt idx="1086">
                  <c:v>41596</c:v>
                </c:pt>
                <c:pt idx="1087">
                  <c:v>41603</c:v>
                </c:pt>
                <c:pt idx="1088">
                  <c:v>41610</c:v>
                </c:pt>
                <c:pt idx="1089">
                  <c:v>41617</c:v>
                </c:pt>
                <c:pt idx="1090">
                  <c:v>41624</c:v>
                </c:pt>
                <c:pt idx="1091">
                  <c:v>41631</c:v>
                </c:pt>
                <c:pt idx="1092">
                  <c:v>41638</c:v>
                </c:pt>
                <c:pt idx="1093">
                  <c:v>41645</c:v>
                </c:pt>
                <c:pt idx="1094">
                  <c:v>41652</c:v>
                </c:pt>
                <c:pt idx="1095">
                  <c:v>41659</c:v>
                </c:pt>
                <c:pt idx="1096">
                  <c:v>41666</c:v>
                </c:pt>
                <c:pt idx="1097">
                  <c:v>41673</c:v>
                </c:pt>
                <c:pt idx="1098">
                  <c:v>41680</c:v>
                </c:pt>
                <c:pt idx="1099">
                  <c:v>41687</c:v>
                </c:pt>
                <c:pt idx="1100">
                  <c:v>41694</c:v>
                </c:pt>
                <c:pt idx="1101">
                  <c:v>41701</c:v>
                </c:pt>
                <c:pt idx="1102">
                  <c:v>41708</c:v>
                </c:pt>
                <c:pt idx="1103">
                  <c:v>41715</c:v>
                </c:pt>
                <c:pt idx="1104">
                  <c:v>41722</c:v>
                </c:pt>
                <c:pt idx="1105">
                  <c:v>41729</c:v>
                </c:pt>
                <c:pt idx="1106">
                  <c:v>41736</c:v>
                </c:pt>
                <c:pt idx="1107">
                  <c:v>41743</c:v>
                </c:pt>
                <c:pt idx="1108">
                  <c:v>41750</c:v>
                </c:pt>
                <c:pt idx="1109">
                  <c:v>41757</c:v>
                </c:pt>
                <c:pt idx="1110">
                  <c:v>41764</c:v>
                </c:pt>
                <c:pt idx="1111">
                  <c:v>41771</c:v>
                </c:pt>
                <c:pt idx="1112">
                  <c:v>41778</c:v>
                </c:pt>
                <c:pt idx="1113">
                  <c:v>41785</c:v>
                </c:pt>
                <c:pt idx="1114">
                  <c:v>41792</c:v>
                </c:pt>
                <c:pt idx="1115">
                  <c:v>41799</c:v>
                </c:pt>
                <c:pt idx="1116">
                  <c:v>41806</c:v>
                </c:pt>
                <c:pt idx="1117">
                  <c:v>41813</c:v>
                </c:pt>
                <c:pt idx="1118">
                  <c:v>41820</c:v>
                </c:pt>
                <c:pt idx="1119">
                  <c:v>41827</c:v>
                </c:pt>
                <c:pt idx="1120">
                  <c:v>41834</c:v>
                </c:pt>
                <c:pt idx="1121">
                  <c:v>41841</c:v>
                </c:pt>
                <c:pt idx="1122">
                  <c:v>41848</c:v>
                </c:pt>
                <c:pt idx="1123">
                  <c:v>41855</c:v>
                </c:pt>
                <c:pt idx="1124">
                  <c:v>41862</c:v>
                </c:pt>
                <c:pt idx="1125">
                  <c:v>41869</c:v>
                </c:pt>
                <c:pt idx="1126">
                  <c:v>41876</c:v>
                </c:pt>
                <c:pt idx="1127">
                  <c:v>41883</c:v>
                </c:pt>
                <c:pt idx="1128">
                  <c:v>41890</c:v>
                </c:pt>
                <c:pt idx="1129">
                  <c:v>41897</c:v>
                </c:pt>
                <c:pt idx="1130">
                  <c:v>41904</c:v>
                </c:pt>
                <c:pt idx="1131">
                  <c:v>41911</c:v>
                </c:pt>
                <c:pt idx="1132">
                  <c:v>41918</c:v>
                </c:pt>
                <c:pt idx="1133">
                  <c:v>41925</c:v>
                </c:pt>
                <c:pt idx="1134">
                  <c:v>41932</c:v>
                </c:pt>
                <c:pt idx="1135">
                  <c:v>41939</c:v>
                </c:pt>
                <c:pt idx="1136">
                  <c:v>41946</c:v>
                </c:pt>
                <c:pt idx="1137">
                  <c:v>41953</c:v>
                </c:pt>
                <c:pt idx="1138">
                  <c:v>41960</c:v>
                </c:pt>
                <c:pt idx="1139">
                  <c:v>41967</c:v>
                </c:pt>
                <c:pt idx="1140">
                  <c:v>41974</c:v>
                </c:pt>
                <c:pt idx="1141">
                  <c:v>41981</c:v>
                </c:pt>
                <c:pt idx="1142">
                  <c:v>41988</c:v>
                </c:pt>
                <c:pt idx="1143">
                  <c:v>41995</c:v>
                </c:pt>
                <c:pt idx="1144">
                  <c:v>42002</c:v>
                </c:pt>
                <c:pt idx="1145">
                  <c:v>42009</c:v>
                </c:pt>
                <c:pt idx="1146">
                  <c:v>42016</c:v>
                </c:pt>
                <c:pt idx="1147">
                  <c:v>42023</c:v>
                </c:pt>
                <c:pt idx="1148">
                  <c:v>42030</c:v>
                </c:pt>
                <c:pt idx="1149">
                  <c:v>42037</c:v>
                </c:pt>
                <c:pt idx="1150">
                  <c:v>42044</c:v>
                </c:pt>
                <c:pt idx="1151">
                  <c:v>42051</c:v>
                </c:pt>
                <c:pt idx="1152">
                  <c:v>42058</c:v>
                </c:pt>
                <c:pt idx="1153">
                  <c:v>42065</c:v>
                </c:pt>
                <c:pt idx="1154">
                  <c:v>42072</c:v>
                </c:pt>
                <c:pt idx="1155">
                  <c:v>42079</c:v>
                </c:pt>
                <c:pt idx="1156">
                  <c:v>42086</c:v>
                </c:pt>
                <c:pt idx="1157">
                  <c:v>42093</c:v>
                </c:pt>
                <c:pt idx="1158">
                  <c:v>42100</c:v>
                </c:pt>
                <c:pt idx="1159">
                  <c:v>42107</c:v>
                </c:pt>
                <c:pt idx="1160">
                  <c:v>42114</c:v>
                </c:pt>
                <c:pt idx="1161">
                  <c:v>42121</c:v>
                </c:pt>
                <c:pt idx="1162">
                  <c:v>42128</c:v>
                </c:pt>
                <c:pt idx="1163">
                  <c:v>42135</c:v>
                </c:pt>
                <c:pt idx="1164">
                  <c:v>42142</c:v>
                </c:pt>
                <c:pt idx="1165">
                  <c:v>42149</c:v>
                </c:pt>
                <c:pt idx="1166">
                  <c:v>42156</c:v>
                </c:pt>
                <c:pt idx="1167">
                  <c:v>42163</c:v>
                </c:pt>
                <c:pt idx="1168">
                  <c:v>42170</c:v>
                </c:pt>
                <c:pt idx="1169">
                  <c:v>42177</c:v>
                </c:pt>
                <c:pt idx="1170">
                  <c:v>42184</c:v>
                </c:pt>
                <c:pt idx="1171">
                  <c:v>42191</c:v>
                </c:pt>
                <c:pt idx="1172">
                  <c:v>42198</c:v>
                </c:pt>
                <c:pt idx="1173">
                  <c:v>42205</c:v>
                </c:pt>
                <c:pt idx="1174">
                  <c:v>42212</c:v>
                </c:pt>
                <c:pt idx="1175">
                  <c:v>42219</c:v>
                </c:pt>
                <c:pt idx="1176">
                  <c:v>42226</c:v>
                </c:pt>
                <c:pt idx="1177">
                  <c:v>42233</c:v>
                </c:pt>
                <c:pt idx="1178">
                  <c:v>42240</c:v>
                </c:pt>
                <c:pt idx="1179">
                  <c:v>42247</c:v>
                </c:pt>
                <c:pt idx="1180">
                  <c:v>42254</c:v>
                </c:pt>
                <c:pt idx="1181">
                  <c:v>42261</c:v>
                </c:pt>
                <c:pt idx="1182">
                  <c:v>42268</c:v>
                </c:pt>
                <c:pt idx="1183">
                  <c:v>42275</c:v>
                </c:pt>
                <c:pt idx="1184">
                  <c:v>42282</c:v>
                </c:pt>
                <c:pt idx="1185">
                  <c:v>42289</c:v>
                </c:pt>
                <c:pt idx="1186">
                  <c:v>42296</c:v>
                </c:pt>
                <c:pt idx="1187">
                  <c:v>42303</c:v>
                </c:pt>
                <c:pt idx="1188">
                  <c:v>42310</c:v>
                </c:pt>
                <c:pt idx="1189">
                  <c:v>42317</c:v>
                </c:pt>
                <c:pt idx="1190">
                  <c:v>42324</c:v>
                </c:pt>
                <c:pt idx="1191">
                  <c:v>42331</c:v>
                </c:pt>
                <c:pt idx="1192">
                  <c:v>42338</c:v>
                </c:pt>
                <c:pt idx="1193">
                  <c:v>42345</c:v>
                </c:pt>
                <c:pt idx="1194">
                  <c:v>42352</c:v>
                </c:pt>
                <c:pt idx="1195">
                  <c:v>42359</c:v>
                </c:pt>
                <c:pt idx="1196">
                  <c:v>42366</c:v>
                </c:pt>
                <c:pt idx="1197">
                  <c:v>42373</c:v>
                </c:pt>
                <c:pt idx="1198">
                  <c:v>42380</c:v>
                </c:pt>
                <c:pt idx="1199">
                  <c:v>42387</c:v>
                </c:pt>
                <c:pt idx="1200">
                  <c:v>42394</c:v>
                </c:pt>
                <c:pt idx="1201">
                  <c:v>42401</c:v>
                </c:pt>
                <c:pt idx="1202">
                  <c:v>42408</c:v>
                </c:pt>
                <c:pt idx="1203">
                  <c:v>42415</c:v>
                </c:pt>
                <c:pt idx="1204">
                  <c:v>42422</c:v>
                </c:pt>
                <c:pt idx="1205">
                  <c:v>42429</c:v>
                </c:pt>
                <c:pt idx="1206">
                  <c:v>42436</c:v>
                </c:pt>
                <c:pt idx="1207">
                  <c:v>42443</c:v>
                </c:pt>
                <c:pt idx="1208">
                  <c:v>42450</c:v>
                </c:pt>
                <c:pt idx="1209">
                  <c:v>42457</c:v>
                </c:pt>
                <c:pt idx="1210">
                  <c:v>42464</c:v>
                </c:pt>
                <c:pt idx="1211">
                  <c:v>42471</c:v>
                </c:pt>
                <c:pt idx="1212">
                  <c:v>42478</c:v>
                </c:pt>
                <c:pt idx="1213">
                  <c:v>42485</c:v>
                </c:pt>
                <c:pt idx="1214">
                  <c:v>42492</c:v>
                </c:pt>
                <c:pt idx="1215">
                  <c:v>42499</c:v>
                </c:pt>
                <c:pt idx="1216">
                  <c:v>42506</c:v>
                </c:pt>
                <c:pt idx="1217">
                  <c:v>42513</c:v>
                </c:pt>
                <c:pt idx="1218">
                  <c:v>42520</c:v>
                </c:pt>
                <c:pt idx="1219">
                  <c:v>42527</c:v>
                </c:pt>
                <c:pt idx="1220">
                  <c:v>42534</c:v>
                </c:pt>
                <c:pt idx="1221">
                  <c:v>42541</c:v>
                </c:pt>
                <c:pt idx="1222">
                  <c:v>42548</c:v>
                </c:pt>
                <c:pt idx="1223">
                  <c:v>42555</c:v>
                </c:pt>
                <c:pt idx="1224">
                  <c:v>42562</c:v>
                </c:pt>
                <c:pt idx="1225">
                  <c:v>42569</c:v>
                </c:pt>
                <c:pt idx="1226">
                  <c:v>42576</c:v>
                </c:pt>
                <c:pt idx="1227">
                  <c:v>42583</c:v>
                </c:pt>
                <c:pt idx="1228">
                  <c:v>42590</c:v>
                </c:pt>
                <c:pt idx="1229">
                  <c:v>42597</c:v>
                </c:pt>
                <c:pt idx="1230">
                  <c:v>42604</c:v>
                </c:pt>
                <c:pt idx="1231">
                  <c:v>42611</c:v>
                </c:pt>
                <c:pt idx="1232">
                  <c:v>42618</c:v>
                </c:pt>
                <c:pt idx="1233">
                  <c:v>42625</c:v>
                </c:pt>
                <c:pt idx="1234">
                  <c:v>42632</c:v>
                </c:pt>
                <c:pt idx="1235">
                  <c:v>42639</c:v>
                </c:pt>
                <c:pt idx="1236">
                  <c:v>42646</c:v>
                </c:pt>
                <c:pt idx="1237">
                  <c:v>42653</c:v>
                </c:pt>
                <c:pt idx="1238">
                  <c:v>42660</c:v>
                </c:pt>
                <c:pt idx="1239">
                  <c:v>42667</c:v>
                </c:pt>
                <c:pt idx="1240">
                  <c:v>42674</c:v>
                </c:pt>
                <c:pt idx="1241">
                  <c:v>42681</c:v>
                </c:pt>
                <c:pt idx="1242">
                  <c:v>42688</c:v>
                </c:pt>
                <c:pt idx="1243">
                  <c:v>42695</c:v>
                </c:pt>
                <c:pt idx="1244">
                  <c:v>42702</c:v>
                </c:pt>
                <c:pt idx="1245">
                  <c:v>42709</c:v>
                </c:pt>
                <c:pt idx="1246">
                  <c:v>42716</c:v>
                </c:pt>
                <c:pt idx="1247">
                  <c:v>42723</c:v>
                </c:pt>
                <c:pt idx="1248">
                  <c:v>42730</c:v>
                </c:pt>
                <c:pt idx="1249">
                  <c:v>42737</c:v>
                </c:pt>
                <c:pt idx="1250">
                  <c:v>42744</c:v>
                </c:pt>
                <c:pt idx="1251">
                  <c:v>42751</c:v>
                </c:pt>
                <c:pt idx="1252">
                  <c:v>42758</c:v>
                </c:pt>
                <c:pt idx="1253">
                  <c:v>42765</c:v>
                </c:pt>
                <c:pt idx="1254">
                  <c:v>42772</c:v>
                </c:pt>
                <c:pt idx="1255">
                  <c:v>42779</c:v>
                </c:pt>
                <c:pt idx="1256">
                  <c:v>42786</c:v>
                </c:pt>
                <c:pt idx="1257">
                  <c:v>42793</c:v>
                </c:pt>
                <c:pt idx="1258">
                  <c:v>42800</c:v>
                </c:pt>
                <c:pt idx="1259">
                  <c:v>42807</c:v>
                </c:pt>
                <c:pt idx="1260">
                  <c:v>42814</c:v>
                </c:pt>
                <c:pt idx="1261">
                  <c:v>42821</c:v>
                </c:pt>
                <c:pt idx="1262">
                  <c:v>42828</c:v>
                </c:pt>
                <c:pt idx="1263">
                  <c:v>42835</c:v>
                </c:pt>
                <c:pt idx="1264">
                  <c:v>42842</c:v>
                </c:pt>
                <c:pt idx="1265">
                  <c:v>42849</c:v>
                </c:pt>
                <c:pt idx="1266">
                  <c:v>42856</c:v>
                </c:pt>
                <c:pt idx="1267">
                  <c:v>42863</c:v>
                </c:pt>
                <c:pt idx="1268">
                  <c:v>42870</c:v>
                </c:pt>
                <c:pt idx="1269">
                  <c:v>42877</c:v>
                </c:pt>
                <c:pt idx="1270">
                  <c:v>42884</c:v>
                </c:pt>
                <c:pt idx="1271">
                  <c:v>42891</c:v>
                </c:pt>
                <c:pt idx="1272">
                  <c:v>42898</c:v>
                </c:pt>
                <c:pt idx="1273">
                  <c:v>42905</c:v>
                </c:pt>
                <c:pt idx="1274">
                  <c:v>42912</c:v>
                </c:pt>
                <c:pt idx="1275">
                  <c:v>42919</c:v>
                </c:pt>
                <c:pt idx="1276">
                  <c:v>42926</c:v>
                </c:pt>
                <c:pt idx="1277">
                  <c:v>42933</c:v>
                </c:pt>
                <c:pt idx="1278">
                  <c:v>42940</c:v>
                </c:pt>
                <c:pt idx="1279">
                  <c:v>42947</c:v>
                </c:pt>
                <c:pt idx="1280">
                  <c:v>42954</c:v>
                </c:pt>
                <c:pt idx="1281">
                  <c:v>42961</c:v>
                </c:pt>
                <c:pt idx="1282">
                  <c:v>42968</c:v>
                </c:pt>
                <c:pt idx="1283">
                  <c:v>42975</c:v>
                </c:pt>
                <c:pt idx="1284">
                  <c:v>42982</c:v>
                </c:pt>
                <c:pt idx="1285">
                  <c:v>42989</c:v>
                </c:pt>
                <c:pt idx="1286">
                  <c:v>42996</c:v>
                </c:pt>
                <c:pt idx="1287">
                  <c:v>43003</c:v>
                </c:pt>
                <c:pt idx="1288">
                  <c:v>43010</c:v>
                </c:pt>
                <c:pt idx="1289">
                  <c:v>43017</c:v>
                </c:pt>
                <c:pt idx="1290">
                  <c:v>43024</c:v>
                </c:pt>
                <c:pt idx="1291">
                  <c:v>43031</c:v>
                </c:pt>
                <c:pt idx="1292">
                  <c:v>43038</c:v>
                </c:pt>
                <c:pt idx="1293">
                  <c:v>43045</c:v>
                </c:pt>
                <c:pt idx="1294">
                  <c:v>43052</c:v>
                </c:pt>
                <c:pt idx="1295">
                  <c:v>43059</c:v>
                </c:pt>
                <c:pt idx="1296">
                  <c:v>43066</c:v>
                </c:pt>
                <c:pt idx="1297">
                  <c:v>43073</c:v>
                </c:pt>
                <c:pt idx="1298">
                  <c:v>43080</c:v>
                </c:pt>
                <c:pt idx="1299">
                  <c:v>43087</c:v>
                </c:pt>
                <c:pt idx="1300">
                  <c:v>43094</c:v>
                </c:pt>
                <c:pt idx="1301">
                  <c:v>43101</c:v>
                </c:pt>
                <c:pt idx="1302">
                  <c:v>43108</c:v>
                </c:pt>
                <c:pt idx="1303">
                  <c:v>43115</c:v>
                </c:pt>
                <c:pt idx="1304">
                  <c:v>43122</c:v>
                </c:pt>
                <c:pt idx="1305">
                  <c:v>43129</c:v>
                </c:pt>
                <c:pt idx="1306">
                  <c:v>43136</c:v>
                </c:pt>
                <c:pt idx="1307">
                  <c:v>43143</c:v>
                </c:pt>
                <c:pt idx="1308">
                  <c:v>43150</c:v>
                </c:pt>
                <c:pt idx="1309">
                  <c:v>43157</c:v>
                </c:pt>
                <c:pt idx="1310">
                  <c:v>43164</c:v>
                </c:pt>
                <c:pt idx="1311">
                  <c:v>43171</c:v>
                </c:pt>
                <c:pt idx="1312">
                  <c:v>43178</c:v>
                </c:pt>
                <c:pt idx="1313">
                  <c:v>43185</c:v>
                </c:pt>
                <c:pt idx="1314">
                  <c:v>43192</c:v>
                </c:pt>
                <c:pt idx="1315">
                  <c:v>43199</c:v>
                </c:pt>
                <c:pt idx="1316">
                  <c:v>43206</c:v>
                </c:pt>
                <c:pt idx="1317">
                  <c:v>43213</c:v>
                </c:pt>
                <c:pt idx="1318">
                  <c:v>43220</c:v>
                </c:pt>
                <c:pt idx="1319">
                  <c:v>43227</c:v>
                </c:pt>
                <c:pt idx="1320">
                  <c:v>43234</c:v>
                </c:pt>
                <c:pt idx="1321">
                  <c:v>43241</c:v>
                </c:pt>
                <c:pt idx="1322">
                  <c:v>43248</c:v>
                </c:pt>
                <c:pt idx="1323">
                  <c:v>43255</c:v>
                </c:pt>
                <c:pt idx="1324">
                  <c:v>43262</c:v>
                </c:pt>
                <c:pt idx="1325">
                  <c:v>43269</c:v>
                </c:pt>
                <c:pt idx="1326">
                  <c:v>43276</c:v>
                </c:pt>
                <c:pt idx="1327">
                  <c:v>43283</c:v>
                </c:pt>
                <c:pt idx="1328">
                  <c:v>43290</c:v>
                </c:pt>
                <c:pt idx="1329">
                  <c:v>43297</c:v>
                </c:pt>
                <c:pt idx="1330">
                  <c:v>43304</c:v>
                </c:pt>
                <c:pt idx="1331">
                  <c:v>43311</c:v>
                </c:pt>
                <c:pt idx="1332">
                  <c:v>43318</c:v>
                </c:pt>
                <c:pt idx="1333">
                  <c:v>43325</c:v>
                </c:pt>
                <c:pt idx="1334">
                  <c:v>43332</c:v>
                </c:pt>
                <c:pt idx="1335">
                  <c:v>43339</c:v>
                </c:pt>
                <c:pt idx="1336">
                  <c:v>43346</c:v>
                </c:pt>
                <c:pt idx="1337">
                  <c:v>43353</c:v>
                </c:pt>
                <c:pt idx="1338">
                  <c:v>43360</c:v>
                </c:pt>
                <c:pt idx="1339">
                  <c:v>43367</c:v>
                </c:pt>
                <c:pt idx="1340">
                  <c:v>43374</c:v>
                </c:pt>
                <c:pt idx="1341">
                  <c:v>43381</c:v>
                </c:pt>
                <c:pt idx="1342">
                  <c:v>43388</c:v>
                </c:pt>
                <c:pt idx="1343">
                  <c:v>43395</c:v>
                </c:pt>
                <c:pt idx="1344">
                  <c:v>43402</c:v>
                </c:pt>
                <c:pt idx="1345">
                  <c:v>43409</c:v>
                </c:pt>
                <c:pt idx="1346">
                  <c:v>43416</c:v>
                </c:pt>
                <c:pt idx="1347">
                  <c:v>43423</c:v>
                </c:pt>
                <c:pt idx="1348">
                  <c:v>43430</c:v>
                </c:pt>
                <c:pt idx="1349">
                  <c:v>43437</c:v>
                </c:pt>
                <c:pt idx="1350">
                  <c:v>43444</c:v>
                </c:pt>
                <c:pt idx="1351">
                  <c:v>43451</c:v>
                </c:pt>
                <c:pt idx="1352">
                  <c:v>43458</c:v>
                </c:pt>
                <c:pt idx="1353">
                  <c:v>43465</c:v>
                </c:pt>
                <c:pt idx="1354">
                  <c:v>43472</c:v>
                </c:pt>
                <c:pt idx="1355">
                  <c:v>43479</c:v>
                </c:pt>
                <c:pt idx="1356">
                  <c:v>43486</c:v>
                </c:pt>
                <c:pt idx="1357">
                  <c:v>43493</c:v>
                </c:pt>
                <c:pt idx="1358">
                  <c:v>43500</c:v>
                </c:pt>
                <c:pt idx="1359">
                  <c:v>43507</c:v>
                </c:pt>
                <c:pt idx="1360">
                  <c:v>43514</c:v>
                </c:pt>
                <c:pt idx="1361">
                  <c:v>43521</c:v>
                </c:pt>
                <c:pt idx="1362">
                  <c:v>43528</c:v>
                </c:pt>
                <c:pt idx="1363">
                  <c:v>43535</c:v>
                </c:pt>
                <c:pt idx="1364">
                  <c:v>43542</c:v>
                </c:pt>
                <c:pt idx="1365">
                  <c:v>43549</c:v>
                </c:pt>
                <c:pt idx="1366">
                  <c:v>43556</c:v>
                </c:pt>
                <c:pt idx="1367">
                  <c:v>43563</c:v>
                </c:pt>
                <c:pt idx="1368">
                  <c:v>43570</c:v>
                </c:pt>
                <c:pt idx="1369">
                  <c:v>43577</c:v>
                </c:pt>
                <c:pt idx="1370">
                  <c:v>43584</c:v>
                </c:pt>
                <c:pt idx="1371">
                  <c:v>43591</c:v>
                </c:pt>
                <c:pt idx="1372">
                  <c:v>43598</c:v>
                </c:pt>
                <c:pt idx="1373">
                  <c:v>43605</c:v>
                </c:pt>
                <c:pt idx="1374">
                  <c:v>43612</c:v>
                </c:pt>
                <c:pt idx="1375">
                  <c:v>43619</c:v>
                </c:pt>
                <c:pt idx="1376">
                  <c:v>43626</c:v>
                </c:pt>
                <c:pt idx="1377">
                  <c:v>43633</c:v>
                </c:pt>
                <c:pt idx="1378">
                  <c:v>43640</c:v>
                </c:pt>
                <c:pt idx="1379">
                  <c:v>43647</c:v>
                </c:pt>
                <c:pt idx="1380">
                  <c:v>43654</c:v>
                </c:pt>
                <c:pt idx="1381">
                  <c:v>43661</c:v>
                </c:pt>
                <c:pt idx="1382">
                  <c:v>43668</c:v>
                </c:pt>
                <c:pt idx="1383">
                  <c:v>43675</c:v>
                </c:pt>
                <c:pt idx="1384">
                  <c:v>43682</c:v>
                </c:pt>
                <c:pt idx="1385">
                  <c:v>43689</c:v>
                </c:pt>
                <c:pt idx="1386">
                  <c:v>43696</c:v>
                </c:pt>
                <c:pt idx="1387">
                  <c:v>43703</c:v>
                </c:pt>
                <c:pt idx="1388">
                  <c:v>43710</c:v>
                </c:pt>
                <c:pt idx="1389">
                  <c:v>43717</c:v>
                </c:pt>
                <c:pt idx="1390">
                  <c:v>43724</c:v>
                </c:pt>
                <c:pt idx="1391">
                  <c:v>43731</c:v>
                </c:pt>
                <c:pt idx="1392">
                  <c:v>43738</c:v>
                </c:pt>
                <c:pt idx="1393">
                  <c:v>43745</c:v>
                </c:pt>
                <c:pt idx="1394">
                  <c:v>43752</c:v>
                </c:pt>
                <c:pt idx="1395">
                  <c:v>43759</c:v>
                </c:pt>
                <c:pt idx="1396">
                  <c:v>43766</c:v>
                </c:pt>
                <c:pt idx="1397">
                  <c:v>43773</c:v>
                </c:pt>
                <c:pt idx="1398">
                  <c:v>43780</c:v>
                </c:pt>
                <c:pt idx="1399">
                  <c:v>43787</c:v>
                </c:pt>
                <c:pt idx="1400">
                  <c:v>43794</c:v>
                </c:pt>
                <c:pt idx="1401">
                  <c:v>43801</c:v>
                </c:pt>
                <c:pt idx="1402">
                  <c:v>43808</c:v>
                </c:pt>
                <c:pt idx="1403">
                  <c:v>43815</c:v>
                </c:pt>
                <c:pt idx="1404">
                  <c:v>43822</c:v>
                </c:pt>
                <c:pt idx="1405">
                  <c:v>43829</c:v>
                </c:pt>
                <c:pt idx="1406">
                  <c:v>43836</c:v>
                </c:pt>
                <c:pt idx="1407">
                  <c:v>43843</c:v>
                </c:pt>
                <c:pt idx="1408">
                  <c:v>43850</c:v>
                </c:pt>
                <c:pt idx="1409">
                  <c:v>43857</c:v>
                </c:pt>
                <c:pt idx="1410">
                  <c:v>43864</c:v>
                </c:pt>
                <c:pt idx="1411">
                  <c:v>43871</c:v>
                </c:pt>
                <c:pt idx="1412">
                  <c:v>43878</c:v>
                </c:pt>
                <c:pt idx="1413">
                  <c:v>43885</c:v>
                </c:pt>
                <c:pt idx="1414">
                  <c:v>43892</c:v>
                </c:pt>
                <c:pt idx="1415">
                  <c:v>43899</c:v>
                </c:pt>
                <c:pt idx="1416">
                  <c:v>43906</c:v>
                </c:pt>
                <c:pt idx="1417">
                  <c:v>43913</c:v>
                </c:pt>
                <c:pt idx="1418">
                  <c:v>43920</c:v>
                </c:pt>
                <c:pt idx="1419">
                  <c:v>43927</c:v>
                </c:pt>
                <c:pt idx="1420">
                  <c:v>43934</c:v>
                </c:pt>
                <c:pt idx="1421">
                  <c:v>43941</c:v>
                </c:pt>
                <c:pt idx="1422">
                  <c:v>43948</c:v>
                </c:pt>
                <c:pt idx="1423">
                  <c:v>43955</c:v>
                </c:pt>
                <c:pt idx="1424">
                  <c:v>43962</c:v>
                </c:pt>
                <c:pt idx="1425">
                  <c:v>43969</c:v>
                </c:pt>
                <c:pt idx="1426">
                  <c:v>43976</c:v>
                </c:pt>
                <c:pt idx="1427">
                  <c:v>43983</c:v>
                </c:pt>
                <c:pt idx="1428">
                  <c:v>43990</c:v>
                </c:pt>
                <c:pt idx="1429">
                  <c:v>43997</c:v>
                </c:pt>
                <c:pt idx="1430">
                  <c:v>44004</c:v>
                </c:pt>
                <c:pt idx="1431">
                  <c:v>44011</c:v>
                </c:pt>
                <c:pt idx="1432">
                  <c:v>44018</c:v>
                </c:pt>
                <c:pt idx="1433">
                  <c:v>44025</c:v>
                </c:pt>
                <c:pt idx="1434">
                  <c:v>44032</c:v>
                </c:pt>
                <c:pt idx="1435">
                  <c:v>44039</c:v>
                </c:pt>
                <c:pt idx="1436">
                  <c:v>44046</c:v>
                </c:pt>
                <c:pt idx="1437">
                  <c:v>44053</c:v>
                </c:pt>
                <c:pt idx="1438">
                  <c:v>44060</c:v>
                </c:pt>
                <c:pt idx="1439">
                  <c:v>44067</c:v>
                </c:pt>
                <c:pt idx="1440">
                  <c:v>44074</c:v>
                </c:pt>
                <c:pt idx="1441">
                  <c:v>44081</c:v>
                </c:pt>
                <c:pt idx="1442">
                  <c:v>44088</c:v>
                </c:pt>
                <c:pt idx="1443">
                  <c:v>44095</c:v>
                </c:pt>
                <c:pt idx="1444">
                  <c:v>44102</c:v>
                </c:pt>
                <c:pt idx="1445">
                  <c:v>44109</c:v>
                </c:pt>
                <c:pt idx="1446">
                  <c:v>44116</c:v>
                </c:pt>
                <c:pt idx="1447">
                  <c:v>44123</c:v>
                </c:pt>
                <c:pt idx="1448">
                  <c:v>44130</c:v>
                </c:pt>
                <c:pt idx="1449">
                  <c:v>44137</c:v>
                </c:pt>
                <c:pt idx="1450">
                  <c:v>44144</c:v>
                </c:pt>
                <c:pt idx="1451">
                  <c:v>44151</c:v>
                </c:pt>
                <c:pt idx="1452">
                  <c:v>44158</c:v>
                </c:pt>
                <c:pt idx="1453">
                  <c:v>44165</c:v>
                </c:pt>
                <c:pt idx="1454">
                  <c:v>44172</c:v>
                </c:pt>
                <c:pt idx="1455">
                  <c:v>44179</c:v>
                </c:pt>
                <c:pt idx="1456">
                  <c:v>44186</c:v>
                </c:pt>
                <c:pt idx="1457">
                  <c:v>44193</c:v>
                </c:pt>
                <c:pt idx="1458">
                  <c:v>44200</c:v>
                </c:pt>
                <c:pt idx="1459">
                  <c:v>44207</c:v>
                </c:pt>
                <c:pt idx="1460">
                  <c:v>44214</c:v>
                </c:pt>
                <c:pt idx="1461">
                  <c:v>44221</c:v>
                </c:pt>
                <c:pt idx="1462">
                  <c:v>44228</c:v>
                </c:pt>
                <c:pt idx="1463">
                  <c:v>44235</c:v>
                </c:pt>
                <c:pt idx="1464">
                  <c:v>44242</c:v>
                </c:pt>
                <c:pt idx="1465">
                  <c:v>44249</c:v>
                </c:pt>
                <c:pt idx="1466">
                  <c:v>44256</c:v>
                </c:pt>
                <c:pt idx="1467">
                  <c:v>44263</c:v>
                </c:pt>
                <c:pt idx="1468">
                  <c:v>44270</c:v>
                </c:pt>
                <c:pt idx="1469">
                  <c:v>44277</c:v>
                </c:pt>
                <c:pt idx="1470">
                  <c:v>44284</c:v>
                </c:pt>
                <c:pt idx="1471">
                  <c:v>44291</c:v>
                </c:pt>
                <c:pt idx="1472">
                  <c:v>44298</c:v>
                </c:pt>
                <c:pt idx="1473">
                  <c:v>44305</c:v>
                </c:pt>
                <c:pt idx="1474">
                  <c:v>44312</c:v>
                </c:pt>
                <c:pt idx="1475">
                  <c:v>44319</c:v>
                </c:pt>
                <c:pt idx="1476">
                  <c:v>44326</c:v>
                </c:pt>
                <c:pt idx="1477">
                  <c:v>44333</c:v>
                </c:pt>
                <c:pt idx="1478">
                  <c:v>44340</c:v>
                </c:pt>
                <c:pt idx="1479">
                  <c:v>44347</c:v>
                </c:pt>
                <c:pt idx="1480">
                  <c:v>44354</c:v>
                </c:pt>
                <c:pt idx="1481">
                  <c:v>44361</c:v>
                </c:pt>
                <c:pt idx="1482">
                  <c:v>44368</c:v>
                </c:pt>
                <c:pt idx="1483">
                  <c:v>44375</c:v>
                </c:pt>
                <c:pt idx="1484">
                  <c:v>44382</c:v>
                </c:pt>
                <c:pt idx="1485">
                  <c:v>44389</c:v>
                </c:pt>
                <c:pt idx="1486">
                  <c:v>44396</c:v>
                </c:pt>
                <c:pt idx="1487">
                  <c:v>44403</c:v>
                </c:pt>
                <c:pt idx="1488">
                  <c:v>44410</c:v>
                </c:pt>
                <c:pt idx="1489">
                  <c:v>44417</c:v>
                </c:pt>
                <c:pt idx="1490">
                  <c:v>44424</c:v>
                </c:pt>
                <c:pt idx="1491">
                  <c:v>44431</c:v>
                </c:pt>
                <c:pt idx="1492">
                  <c:v>44438</c:v>
                </c:pt>
                <c:pt idx="1493">
                  <c:v>44445</c:v>
                </c:pt>
                <c:pt idx="1494">
                  <c:v>44452</c:v>
                </c:pt>
                <c:pt idx="1495">
                  <c:v>44459</c:v>
                </c:pt>
                <c:pt idx="1496">
                  <c:v>44466</c:v>
                </c:pt>
                <c:pt idx="1497">
                  <c:v>44473</c:v>
                </c:pt>
                <c:pt idx="1498">
                  <c:v>44480</c:v>
                </c:pt>
                <c:pt idx="1499">
                  <c:v>44487</c:v>
                </c:pt>
                <c:pt idx="1500">
                  <c:v>44494</c:v>
                </c:pt>
                <c:pt idx="1501">
                  <c:v>44501</c:v>
                </c:pt>
                <c:pt idx="1502">
                  <c:v>44508</c:v>
                </c:pt>
                <c:pt idx="1503">
                  <c:v>44515</c:v>
                </c:pt>
                <c:pt idx="1504">
                  <c:v>44522</c:v>
                </c:pt>
                <c:pt idx="1505">
                  <c:v>44529</c:v>
                </c:pt>
                <c:pt idx="1506">
                  <c:v>44536</c:v>
                </c:pt>
                <c:pt idx="1507">
                  <c:v>44543</c:v>
                </c:pt>
                <c:pt idx="1508">
                  <c:v>44550</c:v>
                </c:pt>
                <c:pt idx="1509">
                  <c:v>44557</c:v>
                </c:pt>
                <c:pt idx="1510">
                  <c:v>44564</c:v>
                </c:pt>
                <c:pt idx="1511">
                  <c:v>44571</c:v>
                </c:pt>
                <c:pt idx="1512">
                  <c:v>44578</c:v>
                </c:pt>
                <c:pt idx="1513">
                  <c:v>44585</c:v>
                </c:pt>
                <c:pt idx="1514">
                  <c:v>44592</c:v>
                </c:pt>
                <c:pt idx="1515">
                  <c:v>44599</c:v>
                </c:pt>
                <c:pt idx="1516">
                  <c:v>44606</c:v>
                </c:pt>
                <c:pt idx="1517">
                  <c:v>44613</c:v>
                </c:pt>
                <c:pt idx="1518">
                  <c:v>44620</c:v>
                </c:pt>
                <c:pt idx="1519">
                  <c:v>44627</c:v>
                </c:pt>
                <c:pt idx="1520">
                  <c:v>44634</c:v>
                </c:pt>
                <c:pt idx="1521">
                  <c:v>44641</c:v>
                </c:pt>
                <c:pt idx="1522">
                  <c:v>44648</c:v>
                </c:pt>
                <c:pt idx="1523">
                  <c:v>44655</c:v>
                </c:pt>
                <c:pt idx="1524">
                  <c:v>44662</c:v>
                </c:pt>
                <c:pt idx="1525">
                  <c:v>44669</c:v>
                </c:pt>
                <c:pt idx="1526">
                  <c:v>44676</c:v>
                </c:pt>
                <c:pt idx="1527">
                  <c:v>44683</c:v>
                </c:pt>
                <c:pt idx="1528">
                  <c:v>44690</c:v>
                </c:pt>
                <c:pt idx="1529">
                  <c:v>44697</c:v>
                </c:pt>
                <c:pt idx="1530">
                  <c:v>44704</c:v>
                </c:pt>
                <c:pt idx="1531">
                  <c:v>44711</c:v>
                </c:pt>
                <c:pt idx="1532">
                  <c:v>44718</c:v>
                </c:pt>
                <c:pt idx="1533">
                  <c:v>44725</c:v>
                </c:pt>
                <c:pt idx="1534">
                  <c:v>44732</c:v>
                </c:pt>
                <c:pt idx="1535">
                  <c:v>44736</c:v>
                </c:pt>
              </c:numCache>
            </c:numRef>
          </c:cat>
          <c:val>
            <c:numRef>
              <c:f>'quotes-calcs'!$F$5:$F$1539</c:f>
              <c:numCache>
                <c:formatCode>General</c:formatCode>
                <c:ptCount val="153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0</c:v>
                </c:pt>
                <c:pt idx="1473">
                  <c:v>1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9-4950-A9C8-8DE49C143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797615"/>
        <c:axId val="1783791375"/>
      </c:areaChart>
      <c:dateAx>
        <c:axId val="178379761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91375"/>
        <c:crosses val="autoZero"/>
        <c:auto val="1"/>
        <c:lblOffset val="100"/>
        <c:baseTimeUnit val="days"/>
      </c:dateAx>
      <c:valAx>
        <c:axId val="1783791375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83797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"wheel" cycle frequency</a:t>
            </a:r>
            <a:r>
              <a:rPr lang="en-US" baseline="0"/>
              <a:t>, occurances / weeks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4939979674355498E-2"/>
          <c:y val="6.7690517742873768E-2"/>
          <c:w val="0.97012004065128898"/>
          <c:h val="0.87133207825461612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397-4BC6-B42E-972AFB82556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397-4BC6-B42E-972AFB82556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397-4BC6-B42E-972AFB82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"/>
        <c:overlap val="100"/>
        <c:axId val="983285087"/>
        <c:axId val="983280927"/>
        <c:extLst/>
      </c:barChart>
      <c:catAx>
        <c:axId val="9832850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83280927"/>
        <c:crosses val="autoZero"/>
        <c:auto val="1"/>
        <c:lblAlgn val="ctr"/>
        <c:lblOffset val="100"/>
        <c:noMultiLvlLbl val="0"/>
      </c:catAx>
      <c:valAx>
        <c:axId val="983280927"/>
        <c:scaling>
          <c:orientation val="minMax"/>
          <c:max val="375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OCCURANCES</a:t>
                </a:r>
                <a:r>
                  <a:rPr lang="en-US" b="1" baseline="0"/>
                  <a:t> | WEEKS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28704096324262368"/>
              <c:y val="0.950156151946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8328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</a:t>
            </a:r>
            <a:r>
              <a:rPr lang="en-US" baseline="0"/>
              <a:t> v</a:t>
            </a:r>
            <a:r>
              <a:rPr lang="en-US"/>
              <a:t>alue dynamics, $ (latest 10Y)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decades!$D$4</c:f>
              <c:strCache>
                <c:ptCount val="1"/>
                <c:pt idx="0">
                  <c:v>Portfolio value (25% profit withdraw), 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decades!$B$5:$B$1541</c:f>
              <c:numCache>
                <c:formatCode>m/d/yyyy</c:formatCode>
                <c:ptCount val="1537"/>
                <c:pt idx="0">
                  <c:v>41281</c:v>
                </c:pt>
                <c:pt idx="1">
                  <c:v>41288</c:v>
                </c:pt>
                <c:pt idx="2">
                  <c:v>41295</c:v>
                </c:pt>
                <c:pt idx="3">
                  <c:v>41302</c:v>
                </c:pt>
                <c:pt idx="4">
                  <c:v>41309</c:v>
                </c:pt>
                <c:pt idx="5">
                  <c:v>41316</c:v>
                </c:pt>
                <c:pt idx="6">
                  <c:v>41323</c:v>
                </c:pt>
                <c:pt idx="7">
                  <c:v>41330</c:v>
                </c:pt>
                <c:pt idx="8">
                  <c:v>41337</c:v>
                </c:pt>
                <c:pt idx="9">
                  <c:v>41344</c:v>
                </c:pt>
                <c:pt idx="10">
                  <c:v>41351</c:v>
                </c:pt>
                <c:pt idx="11">
                  <c:v>41358</c:v>
                </c:pt>
                <c:pt idx="12">
                  <c:v>41365</c:v>
                </c:pt>
                <c:pt idx="13">
                  <c:v>41372</c:v>
                </c:pt>
                <c:pt idx="14">
                  <c:v>41379</c:v>
                </c:pt>
                <c:pt idx="15">
                  <c:v>41386</c:v>
                </c:pt>
                <c:pt idx="16">
                  <c:v>41393</c:v>
                </c:pt>
                <c:pt idx="17">
                  <c:v>41400</c:v>
                </c:pt>
                <c:pt idx="18">
                  <c:v>41407</c:v>
                </c:pt>
                <c:pt idx="19">
                  <c:v>41414</c:v>
                </c:pt>
                <c:pt idx="20">
                  <c:v>41421</c:v>
                </c:pt>
                <c:pt idx="21">
                  <c:v>41428</c:v>
                </c:pt>
                <c:pt idx="22">
                  <c:v>41435</c:v>
                </c:pt>
                <c:pt idx="23">
                  <c:v>41442</c:v>
                </c:pt>
                <c:pt idx="24">
                  <c:v>41449</c:v>
                </c:pt>
                <c:pt idx="25">
                  <c:v>41456</c:v>
                </c:pt>
                <c:pt idx="26">
                  <c:v>41463</c:v>
                </c:pt>
                <c:pt idx="27">
                  <c:v>41470</c:v>
                </c:pt>
                <c:pt idx="28">
                  <c:v>41477</c:v>
                </c:pt>
                <c:pt idx="29">
                  <c:v>41484</c:v>
                </c:pt>
                <c:pt idx="30">
                  <c:v>41491</c:v>
                </c:pt>
                <c:pt idx="31">
                  <c:v>41498</c:v>
                </c:pt>
                <c:pt idx="32">
                  <c:v>41505</c:v>
                </c:pt>
                <c:pt idx="33">
                  <c:v>41512</c:v>
                </c:pt>
                <c:pt idx="34">
                  <c:v>41519</c:v>
                </c:pt>
                <c:pt idx="35">
                  <c:v>41526</c:v>
                </c:pt>
                <c:pt idx="36">
                  <c:v>41533</c:v>
                </c:pt>
                <c:pt idx="37">
                  <c:v>41540</c:v>
                </c:pt>
                <c:pt idx="38">
                  <c:v>41547</c:v>
                </c:pt>
                <c:pt idx="39">
                  <c:v>41554</c:v>
                </c:pt>
                <c:pt idx="40">
                  <c:v>41561</c:v>
                </c:pt>
                <c:pt idx="41">
                  <c:v>41568</c:v>
                </c:pt>
                <c:pt idx="42">
                  <c:v>41575</c:v>
                </c:pt>
                <c:pt idx="43">
                  <c:v>41582</c:v>
                </c:pt>
                <c:pt idx="44">
                  <c:v>41589</c:v>
                </c:pt>
                <c:pt idx="45">
                  <c:v>41596</c:v>
                </c:pt>
                <c:pt idx="46">
                  <c:v>41603</c:v>
                </c:pt>
                <c:pt idx="47">
                  <c:v>41610</c:v>
                </c:pt>
                <c:pt idx="48">
                  <c:v>41617</c:v>
                </c:pt>
                <c:pt idx="49">
                  <c:v>41624</c:v>
                </c:pt>
                <c:pt idx="50">
                  <c:v>41631</c:v>
                </c:pt>
                <c:pt idx="51">
                  <c:v>41638</c:v>
                </c:pt>
                <c:pt idx="52">
                  <c:v>41645</c:v>
                </c:pt>
                <c:pt idx="53">
                  <c:v>41652</c:v>
                </c:pt>
                <c:pt idx="54">
                  <c:v>41659</c:v>
                </c:pt>
                <c:pt idx="55">
                  <c:v>41666</c:v>
                </c:pt>
                <c:pt idx="56">
                  <c:v>41673</c:v>
                </c:pt>
                <c:pt idx="57">
                  <c:v>41680</c:v>
                </c:pt>
                <c:pt idx="58">
                  <c:v>41687</c:v>
                </c:pt>
                <c:pt idx="59">
                  <c:v>41694</c:v>
                </c:pt>
                <c:pt idx="60">
                  <c:v>41701</c:v>
                </c:pt>
                <c:pt idx="61">
                  <c:v>41708</c:v>
                </c:pt>
                <c:pt idx="62">
                  <c:v>41715</c:v>
                </c:pt>
                <c:pt idx="63">
                  <c:v>41722</c:v>
                </c:pt>
                <c:pt idx="64">
                  <c:v>41729</c:v>
                </c:pt>
                <c:pt idx="65">
                  <c:v>41736</c:v>
                </c:pt>
                <c:pt idx="66">
                  <c:v>41743</c:v>
                </c:pt>
                <c:pt idx="67">
                  <c:v>41750</c:v>
                </c:pt>
                <c:pt idx="68">
                  <c:v>41757</c:v>
                </c:pt>
                <c:pt idx="69">
                  <c:v>41764</c:v>
                </c:pt>
                <c:pt idx="70">
                  <c:v>41771</c:v>
                </c:pt>
                <c:pt idx="71">
                  <c:v>41778</c:v>
                </c:pt>
                <c:pt idx="72">
                  <c:v>41785</c:v>
                </c:pt>
                <c:pt idx="73">
                  <c:v>41792</c:v>
                </c:pt>
                <c:pt idx="74">
                  <c:v>41799</c:v>
                </c:pt>
                <c:pt idx="75">
                  <c:v>41806</c:v>
                </c:pt>
                <c:pt idx="76">
                  <c:v>41813</c:v>
                </c:pt>
                <c:pt idx="77">
                  <c:v>41820</c:v>
                </c:pt>
                <c:pt idx="78">
                  <c:v>41827</c:v>
                </c:pt>
                <c:pt idx="79">
                  <c:v>41834</c:v>
                </c:pt>
                <c:pt idx="80">
                  <c:v>41841</c:v>
                </c:pt>
                <c:pt idx="81">
                  <c:v>41848</c:v>
                </c:pt>
                <c:pt idx="82">
                  <c:v>41855</c:v>
                </c:pt>
                <c:pt idx="83">
                  <c:v>41862</c:v>
                </c:pt>
                <c:pt idx="84">
                  <c:v>41869</c:v>
                </c:pt>
                <c:pt idx="85">
                  <c:v>41876</c:v>
                </c:pt>
                <c:pt idx="86">
                  <c:v>41883</c:v>
                </c:pt>
                <c:pt idx="87">
                  <c:v>41890</c:v>
                </c:pt>
                <c:pt idx="88">
                  <c:v>41897</c:v>
                </c:pt>
                <c:pt idx="89">
                  <c:v>41904</c:v>
                </c:pt>
                <c:pt idx="90">
                  <c:v>41911</c:v>
                </c:pt>
                <c:pt idx="91">
                  <c:v>41918</c:v>
                </c:pt>
                <c:pt idx="92">
                  <c:v>41925</c:v>
                </c:pt>
                <c:pt idx="93">
                  <c:v>41932</c:v>
                </c:pt>
                <c:pt idx="94">
                  <c:v>41939</c:v>
                </c:pt>
                <c:pt idx="95">
                  <c:v>41946</c:v>
                </c:pt>
                <c:pt idx="96">
                  <c:v>41953</c:v>
                </c:pt>
                <c:pt idx="97">
                  <c:v>41960</c:v>
                </c:pt>
                <c:pt idx="98">
                  <c:v>41967</c:v>
                </c:pt>
                <c:pt idx="99">
                  <c:v>41974</c:v>
                </c:pt>
                <c:pt idx="100">
                  <c:v>41981</c:v>
                </c:pt>
                <c:pt idx="101">
                  <c:v>41988</c:v>
                </c:pt>
                <c:pt idx="102">
                  <c:v>41995</c:v>
                </c:pt>
                <c:pt idx="103">
                  <c:v>42002</c:v>
                </c:pt>
                <c:pt idx="104">
                  <c:v>42009</c:v>
                </c:pt>
                <c:pt idx="105">
                  <c:v>42016</c:v>
                </c:pt>
                <c:pt idx="106">
                  <c:v>42023</c:v>
                </c:pt>
                <c:pt idx="107">
                  <c:v>42030</c:v>
                </c:pt>
                <c:pt idx="108">
                  <c:v>42037</c:v>
                </c:pt>
                <c:pt idx="109">
                  <c:v>42044</c:v>
                </c:pt>
                <c:pt idx="110">
                  <c:v>42051</c:v>
                </c:pt>
                <c:pt idx="111">
                  <c:v>42058</c:v>
                </c:pt>
                <c:pt idx="112">
                  <c:v>42065</c:v>
                </c:pt>
                <c:pt idx="113">
                  <c:v>42072</c:v>
                </c:pt>
                <c:pt idx="114">
                  <c:v>42079</c:v>
                </c:pt>
                <c:pt idx="115">
                  <c:v>42086</c:v>
                </c:pt>
                <c:pt idx="116">
                  <c:v>42093</c:v>
                </c:pt>
                <c:pt idx="117">
                  <c:v>42100</c:v>
                </c:pt>
                <c:pt idx="118">
                  <c:v>42107</c:v>
                </c:pt>
                <c:pt idx="119">
                  <c:v>42114</c:v>
                </c:pt>
                <c:pt idx="120">
                  <c:v>42121</c:v>
                </c:pt>
                <c:pt idx="121">
                  <c:v>42128</c:v>
                </c:pt>
                <c:pt idx="122">
                  <c:v>42135</c:v>
                </c:pt>
                <c:pt idx="123">
                  <c:v>42142</c:v>
                </c:pt>
                <c:pt idx="124">
                  <c:v>42149</c:v>
                </c:pt>
                <c:pt idx="125">
                  <c:v>42156</c:v>
                </c:pt>
                <c:pt idx="126">
                  <c:v>42163</c:v>
                </c:pt>
                <c:pt idx="127">
                  <c:v>42170</c:v>
                </c:pt>
                <c:pt idx="128">
                  <c:v>42177</c:v>
                </c:pt>
                <c:pt idx="129">
                  <c:v>42184</c:v>
                </c:pt>
                <c:pt idx="130">
                  <c:v>42191</c:v>
                </c:pt>
                <c:pt idx="131">
                  <c:v>42198</c:v>
                </c:pt>
                <c:pt idx="132">
                  <c:v>42205</c:v>
                </c:pt>
                <c:pt idx="133">
                  <c:v>42212</c:v>
                </c:pt>
                <c:pt idx="134">
                  <c:v>42219</c:v>
                </c:pt>
                <c:pt idx="135">
                  <c:v>42226</c:v>
                </c:pt>
                <c:pt idx="136">
                  <c:v>42233</c:v>
                </c:pt>
                <c:pt idx="137">
                  <c:v>42240</c:v>
                </c:pt>
                <c:pt idx="138">
                  <c:v>42247</c:v>
                </c:pt>
                <c:pt idx="139">
                  <c:v>42254</c:v>
                </c:pt>
                <c:pt idx="140">
                  <c:v>42261</c:v>
                </c:pt>
                <c:pt idx="141">
                  <c:v>42268</c:v>
                </c:pt>
                <c:pt idx="142">
                  <c:v>42275</c:v>
                </c:pt>
                <c:pt idx="143">
                  <c:v>42282</c:v>
                </c:pt>
                <c:pt idx="144">
                  <c:v>42289</c:v>
                </c:pt>
                <c:pt idx="145">
                  <c:v>42296</c:v>
                </c:pt>
                <c:pt idx="146">
                  <c:v>42303</c:v>
                </c:pt>
                <c:pt idx="147">
                  <c:v>42310</c:v>
                </c:pt>
                <c:pt idx="148">
                  <c:v>42317</c:v>
                </c:pt>
                <c:pt idx="149">
                  <c:v>42324</c:v>
                </c:pt>
                <c:pt idx="150">
                  <c:v>42331</c:v>
                </c:pt>
                <c:pt idx="151">
                  <c:v>42338</c:v>
                </c:pt>
                <c:pt idx="152">
                  <c:v>42345</c:v>
                </c:pt>
                <c:pt idx="153">
                  <c:v>42352</c:v>
                </c:pt>
                <c:pt idx="154">
                  <c:v>42359</c:v>
                </c:pt>
                <c:pt idx="155">
                  <c:v>42366</c:v>
                </c:pt>
                <c:pt idx="156">
                  <c:v>42373</c:v>
                </c:pt>
                <c:pt idx="157">
                  <c:v>42380</c:v>
                </c:pt>
                <c:pt idx="158">
                  <c:v>42387</c:v>
                </c:pt>
                <c:pt idx="159">
                  <c:v>42394</c:v>
                </c:pt>
                <c:pt idx="160">
                  <c:v>42401</c:v>
                </c:pt>
                <c:pt idx="161">
                  <c:v>42408</c:v>
                </c:pt>
                <c:pt idx="162">
                  <c:v>42415</c:v>
                </c:pt>
                <c:pt idx="163">
                  <c:v>42422</c:v>
                </c:pt>
                <c:pt idx="164">
                  <c:v>42429</c:v>
                </c:pt>
                <c:pt idx="165">
                  <c:v>42436</c:v>
                </c:pt>
                <c:pt idx="166">
                  <c:v>42443</c:v>
                </c:pt>
                <c:pt idx="167">
                  <c:v>42450</c:v>
                </c:pt>
                <c:pt idx="168">
                  <c:v>42457</c:v>
                </c:pt>
                <c:pt idx="169">
                  <c:v>42464</c:v>
                </c:pt>
                <c:pt idx="170">
                  <c:v>42471</c:v>
                </c:pt>
                <c:pt idx="171">
                  <c:v>42478</c:v>
                </c:pt>
                <c:pt idx="172">
                  <c:v>42485</c:v>
                </c:pt>
                <c:pt idx="173">
                  <c:v>42492</c:v>
                </c:pt>
                <c:pt idx="174">
                  <c:v>42499</c:v>
                </c:pt>
                <c:pt idx="175">
                  <c:v>42506</c:v>
                </c:pt>
                <c:pt idx="176">
                  <c:v>42513</c:v>
                </c:pt>
                <c:pt idx="177">
                  <c:v>42520</c:v>
                </c:pt>
                <c:pt idx="178">
                  <c:v>42527</c:v>
                </c:pt>
                <c:pt idx="179">
                  <c:v>42534</c:v>
                </c:pt>
                <c:pt idx="180">
                  <c:v>42541</c:v>
                </c:pt>
                <c:pt idx="181">
                  <c:v>42548</c:v>
                </c:pt>
                <c:pt idx="182">
                  <c:v>42555</c:v>
                </c:pt>
                <c:pt idx="183">
                  <c:v>42562</c:v>
                </c:pt>
                <c:pt idx="184">
                  <c:v>42569</c:v>
                </c:pt>
                <c:pt idx="185">
                  <c:v>42576</c:v>
                </c:pt>
                <c:pt idx="186">
                  <c:v>42583</c:v>
                </c:pt>
                <c:pt idx="187">
                  <c:v>42590</c:v>
                </c:pt>
                <c:pt idx="188">
                  <c:v>42597</c:v>
                </c:pt>
                <c:pt idx="189">
                  <c:v>42604</c:v>
                </c:pt>
                <c:pt idx="190">
                  <c:v>42611</c:v>
                </c:pt>
                <c:pt idx="191">
                  <c:v>42618</c:v>
                </c:pt>
                <c:pt idx="192">
                  <c:v>42625</c:v>
                </c:pt>
                <c:pt idx="193">
                  <c:v>42632</c:v>
                </c:pt>
                <c:pt idx="194">
                  <c:v>42639</c:v>
                </c:pt>
                <c:pt idx="195">
                  <c:v>42646</c:v>
                </c:pt>
                <c:pt idx="196">
                  <c:v>42653</c:v>
                </c:pt>
                <c:pt idx="197">
                  <c:v>42660</c:v>
                </c:pt>
                <c:pt idx="198">
                  <c:v>42667</c:v>
                </c:pt>
                <c:pt idx="199">
                  <c:v>42674</c:v>
                </c:pt>
                <c:pt idx="200">
                  <c:v>42681</c:v>
                </c:pt>
                <c:pt idx="201">
                  <c:v>42688</c:v>
                </c:pt>
                <c:pt idx="202">
                  <c:v>42695</c:v>
                </c:pt>
                <c:pt idx="203">
                  <c:v>42702</c:v>
                </c:pt>
                <c:pt idx="204">
                  <c:v>42709</c:v>
                </c:pt>
                <c:pt idx="205">
                  <c:v>42716</c:v>
                </c:pt>
                <c:pt idx="206">
                  <c:v>42723</c:v>
                </c:pt>
                <c:pt idx="207">
                  <c:v>42730</c:v>
                </c:pt>
                <c:pt idx="208">
                  <c:v>42737</c:v>
                </c:pt>
                <c:pt idx="209">
                  <c:v>42744</c:v>
                </c:pt>
                <c:pt idx="210">
                  <c:v>42751</c:v>
                </c:pt>
                <c:pt idx="211">
                  <c:v>42758</c:v>
                </c:pt>
                <c:pt idx="212">
                  <c:v>42765</c:v>
                </c:pt>
                <c:pt idx="213">
                  <c:v>42772</c:v>
                </c:pt>
                <c:pt idx="214">
                  <c:v>42779</c:v>
                </c:pt>
                <c:pt idx="215">
                  <c:v>42786</c:v>
                </c:pt>
                <c:pt idx="216">
                  <c:v>42793</c:v>
                </c:pt>
                <c:pt idx="217">
                  <c:v>42800</c:v>
                </c:pt>
                <c:pt idx="218">
                  <c:v>42807</c:v>
                </c:pt>
                <c:pt idx="219">
                  <c:v>42814</c:v>
                </c:pt>
                <c:pt idx="220">
                  <c:v>42821</c:v>
                </c:pt>
                <c:pt idx="221">
                  <c:v>42828</c:v>
                </c:pt>
                <c:pt idx="222">
                  <c:v>42835</c:v>
                </c:pt>
                <c:pt idx="223">
                  <c:v>42842</c:v>
                </c:pt>
                <c:pt idx="224">
                  <c:v>42849</c:v>
                </c:pt>
                <c:pt idx="225">
                  <c:v>42856</c:v>
                </c:pt>
                <c:pt idx="226">
                  <c:v>42863</c:v>
                </c:pt>
                <c:pt idx="227">
                  <c:v>42870</c:v>
                </c:pt>
                <c:pt idx="228">
                  <c:v>42877</c:v>
                </c:pt>
                <c:pt idx="229">
                  <c:v>42884</c:v>
                </c:pt>
                <c:pt idx="230">
                  <c:v>42891</c:v>
                </c:pt>
                <c:pt idx="231">
                  <c:v>42898</c:v>
                </c:pt>
                <c:pt idx="232">
                  <c:v>42905</c:v>
                </c:pt>
                <c:pt idx="233">
                  <c:v>42912</c:v>
                </c:pt>
                <c:pt idx="234">
                  <c:v>42919</c:v>
                </c:pt>
                <c:pt idx="235">
                  <c:v>42926</c:v>
                </c:pt>
                <c:pt idx="236">
                  <c:v>42933</c:v>
                </c:pt>
                <c:pt idx="237">
                  <c:v>42940</c:v>
                </c:pt>
                <c:pt idx="238">
                  <c:v>42947</c:v>
                </c:pt>
                <c:pt idx="239">
                  <c:v>42954</c:v>
                </c:pt>
                <c:pt idx="240">
                  <c:v>42961</c:v>
                </c:pt>
                <c:pt idx="241">
                  <c:v>42968</c:v>
                </c:pt>
                <c:pt idx="242">
                  <c:v>42975</c:v>
                </c:pt>
                <c:pt idx="243">
                  <c:v>42982</c:v>
                </c:pt>
                <c:pt idx="244">
                  <c:v>42989</c:v>
                </c:pt>
                <c:pt idx="245">
                  <c:v>42996</c:v>
                </c:pt>
                <c:pt idx="246">
                  <c:v>43003</c:v>
                </c:pt>
                <c:pt idx="247">
                  <c:v>43010</c:v>
                </c:pt>
                <c:pt idx="248">
                  <c:v>43017</c:v>
                </c:pt>
                <c:pt idx="249">
                  <c:v>43024</c:v>
                </c:pt>
                <c:pt idx="250">
                  <c:v>43031</c:v>
                </c:pt>
                <c:pt idx="251">
                  <c:v>43038</c:v>
                </c:pt>
                <c:pt idx="252">
                  <c:v>43045</c:v>
                </c:pt>
                <c:pt idx="253">
                  <c:v>43052</c:v>
                </c:pt>
                <c:pt idx="254">
                  <c:v>43059</c:v>
                </c:pt>
                <c:pt idx="255">
                  <c:v>43066</c:v>
                </c:pt>
                <c:pt idx="256">
                  <c:v>43073</c:v>
                </c:pt>
                <c:pt idx="257">
                  <c:v>43080</c:v>
                </c:pt>
                <c:pt idx="258">
                  <c:v>43087</c:v>
                </c:pt>
                <c:pt idx="259">
                  <c:v>43094</c:v>
                </c:pt>
                <c:pt idx="260">
                  <c:v>43101</c:v>
                </c:pt>
                <c:pt idx="261">
                  <c:v>43108</c:v>
                </c:pt>
                <c:pt idx="262">
                  <c:v>43115</c:v>
                </c:pt>
                <c:pt idx="263">
                  <c:v>43122</c:v>
                </c:pt>
                <c:pt idx="264">
                  <c:v>43129</c:v>
                </c:pt>
                <c:pt idx="265">
                  <c:v>43136</c:v>
                </c:pt>
                <c:pt idx="266">
                  <c:v>43143</c:v>
                </c:pt>
                <c:pt idx="267">
                  <c:v>43150</c:v>
                </c:pt>
                <c:pt idx="268">
                  <c:v>43157</c:v>
                </c:pt>
                <c:pt idx="269">
                  <c:v>43164</c:v>
                </c:pt>
                <c:pt idx="270">
                  <c:v>43171</c:v>
                </c:pt>
                <c:pt idx="271">
                  <c:v>43178</c:v>
                </c:pt>
                <c:pt idx="272">
                  <c:v>43185</c:v>
                </c:pt>
                <c:pt idx="273">
                  <c:v>43192</c:v>
                </c:pt>
                <c:pt idx="274">
                  <c:v>43199</c:v>
                </c:pt>
                <c:pt idx="275">
                  <c:v>43206</c:v>
                </c:pt>
                <c:pt idx="276">
                  <c:v>43213</c:v>
                </c:pt>
                <c:pt idx="277">
                  <c:v>43220</c:v>
                </c:pt>
                <c:pt idx="278">
                  <c:v>43227</c:v>
                </c:pt>
                <c:pt idx="279">
                  <c:v>43234</c:v>
                </c:pt>
                <c:pt idx="280">
                  <c:v>43241</c:v>
                </c:pt>
                <c:pt idx="281">
                  <c:v>43248</c:v>
                </c:pt>
                <c:pt idx="282">
                  <c:v>43255</c:v>
                </c:pt>
                <c:pt idx="283">
                  <c:v>43262</c:v>
                </c:pt>
                <c:pt idx="284">
                  <c:v>43269</c:v>
                </c:pt>
                <c:pt idx="285">
                  <c:v>43276</c:v>
                </c:pt>
                <c:pt idx="286">
                  <c:v>43283</c:v>
                </c:pt>
                <c:pt idx="287">
                  <c:v>43290</c:v>
                </c:pt>
                <c:pt idx="288">
                  <c:v>43297</c:v>
                </c:pt>
                <c:pt idx="289">
                  <c:v>43304</c:v>
                </c:pt>
                <c:pt idx="290">
                  <c:v>43311</c:v>
                </c:pt>
                <c:pt idx="291">
                  <c:v>43318</c:v>
                </c:pt>
                <c:pt idx="292">
                  <c:v>43325</c:v>
                </c:pt>
                <c:pt idx="293">
                  <c:v>43332</c:v>
                </c:pt>
                <c:pt idx="294">
                  <c:v>43339</c:v>
                </c:pt>
                <c:pt idx="295">
                  <c:v>43346</c:v>
                </c:pt>
                <c:pt idx="296">
                  <c:v>43353</c:v>
                </c:pt>
                <c:pt idx="297">
                  <c:v>43360</c:v>
                </c:pt>
                <c:pt idx="298">
                  <c:v>43367</c:v>
                </c:pt>
                <c:pt idx="299">
                  <c:v>43374</c:v>
                </c:pt>
                <c:pt idx="300">
                  <c:v>43381</c:v>
                </c:pt>
                <c:pt idx="301">
                  <c:v>43388</c:v>
                </c:pt>
                <c:pt idx="302">
                  <c:v>43395</c:v>
                </c:pt>
                <c:pt idx="303">
                  <c:v>43402</c:v>
                </c:pt>
                <c:pt idx="304">
                  <c:v>43409</c:v>
                </c:pt>
                <c:pt idx="305">
                  <c:v>43416</c:v>
                </c:pt>
                <c:pt idx="306">
                  <c:v>43423</c:v>
                </c:pt>
                <c:pt idx="307">
                  <c:v>43430</c:v>
                </c:pt>
                <c:pt idx="308">
                  <c:v>43437</c:v>
                </c:pt>
                <c:pt idx="309">
                  <c:v>43444</c:v>
                </c:pt>
                <c:pt idx="310">
                  <c:v>43451</c:v>
                </c:pt>
                <c:pt idx="311">
                  <c:v>43458</c:v>
                </c:pt>
                <c:pt idx="312">
                  <c:v>43465</c:v>
                </c:pt>
                <c:pt idx="313">
                  <c:v>43472</c:v>
                </c:pt>
                <c:pt idx="314">
                  <c:v>43479</c:v>
                </c:pt>
                <c:pt idx="315">
                  <c:v>43486</c:v>
                </c:pt>
                <c:pt idx="316">
                  <c:v>43493</c:v>
                </c:pt>
                <c:pt idx="317">
                  <c:v>43500</c:v>
                </c:pt>
                <c:pt idx="318">
                  <c:v>43507</c:v>
                </c:pt>
                <c:pt idx="319">
                  <c:v>43514</c:v>
                </c:pt>
                <c:pt idx="320">
                  <c:v>43521</c:v>
                </c:pt>
                <c:pt idx="321">
                  <c:v>43528</c:v>
                </c:pt>
                <c:pt idx="322">
                  <c:v>43535</c:v>
                </c:pt>
                <c:pt idx="323">
                  <c:v>43542</c:v>
                </c:pt>
                <c:pt idx="324">
                  <c:v>43549</c:v>
                </c:pt>
                <c:pt idx="325">
                  <c:v>43556</c:v>
                </c:pt>
                <c:pt idx="326">
                  <c:v>43563</c:v>
                </c:pt>
                <c:pt idx="327">
                  <c:v>43570</c:v>
                </c:pt>
                <c:pt idx="328">
                  <c:v>43577</c:v>
                </c:pt>
                <c:pt idx="329">
                  <c:v>43584</c:v>
                </c:pt>
                <c:pt idx="330">
                  <c:v>43591</c:v>
                </c:pt>
                <c:pt idx="331">
                  <c:v>43598</c:v>
                </c:pt>
                <c:pt idx="332">
                  <c:v>43605</c:v>
                </c:pt>
                <c:pt idx="333">
                  <c:v>43612</c:v>
                </c:pt>
                <c:pt idx="334">
                  <c:v>43619</c:v>
                </c:pt>
                <c:pt idx="335">
                  <c:v>43626</c:v>
                </c:pt>
                <c:pt idx="336">
                  <c:v>43633</c:v>
                </c:pt>
                <c:pt idx="337">
                  <c:v>43640</c:v>
                </c:pt>
                <c:pt idx="338">
                  <c:v>43647</c:v>
                </c:pt>
                <c:pt idx="339">
                  <c:v>43654</c:v>
                </c:pt>
                <c:pt idx="340">
                  <c:v>43661</c:v>
                </c:pt>
                <c:pt idx="341">
                  <c:v>43668</c:v>
                </c:pt>
                <c:pt idx="342">
                  <c:v>43675</c:v>
                </c:pt>
                <c:pt idx="343">
                  <c:v>43682</c:v>
                </c:pt>
                <c:pt idx="344">
                  <c:v>43689</c:v>
                </c:pt>
                <c:pt idx="345">
                  <c:v>43696</c:v>
                </c:pt>
                <c:pt idx="346">
                  <c:v>43703</c:v>
                </c:pt>
                <c:pt idx="347">
                  <c:v>43710</c:v>
                </c:pt>
                <c:pt idx="348">
                  <c:v>43717</c:v>
                </c:pt>
                <c:pt idx="349">
                  <c:v>43724</c:v>
                </c:pt>
                <c:pt idx="350">
                  <c:v>43731</c:v>
                </c:pt>
                <c:pt idx="351">
                  <c:v>43738</c:v>
                </c:pt>
                <c:pt idx="352">
                  <c:v>43745</c:v>
                </c:pt>
                <c:pt idx="353">
                  <c:v>43752</c:v>
                </c:pt>
                <c:pt idx="354">
                  <c:v>43759</c:v>
                </c:pt>
                <c:pt idx="355">
                  <c:v>43766</c:v>
                </c:pt>
                <c:pt idx="356">
                  <c:v>43773</c:v>
                </c:pt>
                <c:pt idx="357">
                  <c:v>43780</c:v>
                </c:pt>
                <c:pt idx="358">
                  <c:v>43787</c:v>
                </c:pt>
                <c:pt idx="359">
                  <c:v>43794</c:v>
                </c:pt>
                <c:pt idx="360">
                  <c:v>43801</c:v>
                </c:pt>
                <c:pt idx="361">
                  <c:v>43808</c:v>
                </c:pt>
                <c:pt idx="362">
                  <c:v>43815</c:v>
                </c:pt>
                <c:pt idx="363">
                  <c:v>43822</c:v>
                </c:pt>
                <c:pt idx="364">
                  <c:v>43829</c:v>
                </c:pt>
                <c:pt idx="365">
                  <c:v>43836</c:v>
                </c:pt>
                <c:pt idx="366">
                  <c:v>43843</c:v>
                </c:pt>
                <c:pt idx="367">
                  <c:v>43850</c:v>
                </c:pt>
                <c:pt idx="368">
                  <c:v>43857</c:v>
                </c:pt>
                <c:pt idx="369">
                  <c:v>43864</c:v>
                </c:pt>
                <c:pt idx="370">
                  <c:v>43871</c:v>
                </c:pt>
                <c:pt idx="371">
                  <c:v>43878</c:v>
                </c:pt>
                <c:pt idx="372">
                  <c:v>43885</c:v>
                </c:pt>
                <c:pt idx="373">
                  <c:v>43892</c:v>
                </c:pt>
                <c:pt idx="374">
                  <c:v>43899</c:v>
                </c:pt>
                <c:pt idx="375">
                  <c:v>43906</c:v>
                </c:pt>
                <c:pt idx="376">
                  <c:v>43913</c:v>
                </c:pt>
                <c:pt idx="377">
                  <c:v>43920</c:v>
                </c:pt>
                <c:pt idx="378">
                  <c:v>43927</c:v>
                </c:pt>
                <c:pt idx="379">
                  <c:v>43934</c:v>
                </c:pt>
                <c:pt idx="380">
                  <c:v>43941</c:v>
                </c:pt>
                <c:pt idx="381">
                  <c:v>43948</c:v>
                </c:pt>
                <c:pt idx="382">
                  <c:v>43955</c:v>
                </c:pt>
                <c:pt idx="383">
                  <c:v>43962</c:v>
                </c:pt>
                <c:pt idx="384">
                  <c:v>43969</c:v>
                </c:pt>
                <c:pt idx="385">
                  <c:v>43976</c:v>
                </c:pt>
                <c:pt idx="386">
                  <c:v>43983</c:v>
                </c:pt>
                <c:pt idx="387">
                  <c:v>43990</c:v>
                </c:pt>
                <c:pt idx="388">
                  <c:v>43997</c:v>
                </c:pt>
                <c:pt idx="389">
                  <c:v>44004</c:v>
                </c:pt>
                <c:pt idx="390">
                  <c:v>44011</c:v>
                </c:pt>
                <c:pt idx="391">
                  <c:v>44018</c:v>
                </c:pt>
                <c:pt idx="392">
                  <c:v>44025</c:v>
                </c:pt>
                <c:pt idx="393">
                  <c:v>44032</c:v>
                </c:pt>
                <c:pt idx="394">
                  <c:v>44039</c:v>
                </c:pt>
                <c:pt idx="395">
                  <c:v>44046</c:v>
                </c:pt>
                <c:pt idx="396">
                  <c:v>44053</c:v>
                </c:pt>
                <c:pt idx="397">
                  <c:v>44060</c:v>
                </c:pt>
                <c:pt idx="398">
                  <c:v>44067</c:v>
                </c:pt>
                <c:pt idx="399">
                  <c:v>44074</c:v>
                </c:pt>
                <c:pt idx="400">
                  <c:v>44081</c:v>
                </c:pt>
                <c:pt idx="401">
                  <c:v>44088</c:v>
                </c:pt>
                <c:pt idx="402">
                  <c:v>44095</c:v>
                </c:pt>
                <c:pt idx="403">
                  <c:v>44102</c:v>
                </c:pt>
                <c:pt idx="404">
                  <c:v>44109</c:v>
                </c:pt>
                <c:pt idx="405">
                  <c:v>44116</c:v>
                </c:pt>
                <c:pt idx="406">
                  <c:v>44123</c:v>
                </c:pt>
                <c:pt idx="407">
                  <c:v>44130</c:v>
                </c:pt>
                <c:pt idx="408">
                  <c:v>44137</c:v>
                </c:pt>
                <c:pt idx="409">
                  <c:v>44144</c:v>
                </c:pt>
                <c:pt idx="410">
                  <c:v>44151</c:v>
                </c:pt>
                <c:pt idx="411">
                  <c:v>44158</c:v>
                </c:pt>
                <c:pt idx="412">
                  <c:v>44165</c:v>
                </c:pt>
                <c:pt idx="413">
                  <c:v>44172</c:v>
                </c:pt>
                <c:pt idx="414">
                  <c:v>44179</c:v>
                </c:pt>
                <c:pt idx="415">
                  <c:v>44186</c:v>
                </c:pt>
                <c:pt idx="416">
                  <c:v>44193</c:v>
                </c:pt>
                <c:pt idx="417">
                  <c:v>44200</c:v>
                </c:pt>
                <c:pt idx="418">
                  <c:v>44207</c:v>
                </c:pt>
                <c:pt idx="419">
                  <c:v>44214</c:v>
                </c:pt>
                <c:pt idx="420">
                  <c:v>44221</c:v>
                </c:pt>
                <c:pt idx="421">
                  <c:v>44228</c:v>
                </c:pt>
                <c:pt idx="422">
                  <c:v>44235</c:v>
                </c:pt>
                <c:pt idx="423">
                  <c:v>44242</c:v>
                </c:pt>
                <c:pt idx="424">
                  <c:v>44249</c:v>
                </c:pt>
                <c:pt idx="425">
                  <c:v>44256</c:v>
                </c:pt>
                <c:pt idx="426">
                  <c:v>44263</c:v>
                </c:pt>
                <c:pt idx="427">
                  <c:v>44270</c:v>
                </c:pt>
                <c:pt idx="428">
                  <c:v>44277</c:v>
                </c:pt>
                <c:pt idx="429">
                  <c:v>44284</c:v>
                </c:pt>
                <c:pt idx="430">
                  <c:v>44291</c:v>
                </c:pt>
                <c:pt idx="431">
                  <c:v>44298</c:v>
                </c:pt>
                <c:pt idx="432">
                  <c:v>44305</c:v>
                </c:pt>
                <c:pt idx="433">
                  <c:v>44312</c:v>
                </c:pt>
                <c:pt idx="434">
                  <c:v>44319</c:v>
                </c:pt>
                <c:pt idx="435">
                  <c:v>44326</c:v>
                </c:pt>
                <c:pt idx="436">
                  <c:v>44333</c:v>
                </c:pt>
                <c:pt idx="437">
                  <c:v>44340</c:v>
                </c:pt>
                <c:pt idx="438">
                  <c:v>44347</c:v>
                </c:pt>
                <c:pt idx="439">
                  <c:v>44354</c:v>
                </c:pt>
                <c:pt idx="440">
                  <c:v>44361</c:v>
                </c:pt>
                <c:pt idx="441">
                  <c:v>44368</c:v>
                </c:pt>
                <c:pt idx="442">
                  <c:v>44375</c:v>
                </c:pt>
                <c:pt idx="443">
                  <c:v>44382</c:v>
                </c:pt>
                <c:pt idx="444">
                  <c:v>44389</c:v>
                </c:pt>
                <c:pt idx="445">
                  <c:v>44396</c:v>
                </c:pt>
                <c:pt idx="446">
                  <c:v>44403</c:v>
                </c:pt>
                <c:pt idx="447">
                  <c:v>44410</c:v>
                </c:pt>
                <c:pt idx="448">
                  <c:v>44417</c:v>
                </c:pt>
                <c:pt idx="449">
                  <c:v>44424</c:v>
                </c:pt>
                <c:pt idx="450">
                  <c:v>44431</c:v>
                </c:pt>
                <c:pt idx="451">
                  <c:v>44438</c:v>
                </c:pt>
                <c:pt idx="452">
                  <c:v>44445</c:v>
                </c:pt>
                <c:pt idx="453">
                  <c:v>44452</c:v>
                </c:pt>
                <c:pt idx="454">
                  <c:v>44459</c:v>
                </c:pt>
                <c:pt idx="455">
                  <c:v>44466</c:v>
                </c:pt>
                <c:pt idx="456">
                  <c:v>44473</c:v>
                </c:pt>
                <c:pt idx="457">
                  <c:v>44480</c:v>
                </c:pt>
                <c:pt idx="458">
                  <c:v>44487</c:v>
                </c:pt>
                <c:pt idx="459">
                  <c:v>44494</c:v>
                </c:pt>
                <c:pt idx="460">
                  <c:v>44501</c:v>
                </c:pt>
                <c:pt idx="461">
                  <c:v>44508</c:v>
                </c:pt>
                <c:pt idx="462">
                  <c:v>44515</c:v>
                </c:pt>
                <c:pt idx="463">
                  <c:v>44522</c:v>
                </c:pt>
                <c:pt idx="464">
                  <c:v>44529</c:v>
                </c:pt>
                <c:pt idx="465">
                  <c:v>44536</c:v>
                </c:pt>
                <c:pt idx="466">
                  <c:v>44543</c:v>
                </c:pt>
                <c:pt idx="467">
                  <c:v>44550</c:v>
                </c:pt>
                <c:pt idx="468">
                  <c:v>44557</c:v>
                </c:pt>
                <c:pt idx="469">
                  <c:v>44564</c:v>
                </c:pt>
                <c:pt idx="470">
                  <c:v>44571</c:v>
                </c:pt>
                <c:pt idx="471">
                  <c:v>44578</c:v>
                </c:pt>
                <c:pt idx="472">
                  <c:v>44585</c:v>
                </c:pt>
                <c:pt idx="473">
                  <c:v>44592</c:v>
                </c:pt>
                <c:pt idx="474">
                  <c:v>44599</c:v>
                </c:pt>
                <c:pt idx="475">
                  <c:v>44606</c:v>
                </c:pt>
                <c:pt idx="476">
                  <c:v>44613</c:v>
                </c:pt>
                <c:pt idx="477">
                  <c:v>44620</c:v>
                </c:pt>
                <c:pt idx="478">
                  <c:v>44627</c:v>
                </c:pt>
                <c:pt idx="479">
                  <c:v>44634</c:v>
                </c:pt>
                <c:pt idx="480">
                  <c:v>44641</c:v>
                </c:pt>
                <c:pt idx="481">
                  <c:v>44648</c:v>
                </c:pt>
                <c:pt idx="482">
                  <c:v>44655</c:v>
                </c:pt>
                <c:pt idx="483">
                  <c:v>44662</c:v>
                </c:pt>
                <c:pt idx="484">
                  <c:v>44669</c:v>
                </c:pt>
                <c:pt idx="485">
                  <c:v>44676</c:v>
                </c:pt>
                <c:pt idx="486">
                  <c:v>44683</c:v>
                </c:pt>
                <c:pt idx="487">
                  <c:v>44690</c:v>
                </c:pt>
                <c:pt idx="488">
                  <c:v>44697</c:v>
                </c:pt>
                <c:pt idx="489">
                  <c:v>44704</c:v>
                </c:pt>
                <c:pt idx="490">
                  <c:v>44711</c:v>
                </c:pt>
                <c:pt idx="491">
                  <c:v>44718</c:v>
                </c:pt>
                <c:pt idx="492">
                  <c:v>44725</c:v>
                </c:pt>
                <c:pt idx="493">
                  <c:v>44732</c:v>
                </c:pt>
                <c:pt idx="494">
                  <c:v>44736</c:v>
                </c:pt>
              </c:numCache>
            </c:numRef>
          </c:cat>
          <c:val>
            <c:numRef>
              <c:f>decades!$D$5:$D$1541</c:f>
              <c:numCache>
                <c:formatCode>#,##0</c:formatCode>
                <c:ptCount val="1537"/>
                <c:pt idx="0">
                  <c:v>15007.000700000001</c:v>
                </c:pt>
                <c:pt idx="1">
                  <c:v>15142.55270525</c:v>
                </c:pt>
                <c:pt idx="2">
                  <c:v>15240.644605690599</c:v>
                </c:pt>
                <c:pt idx="3">
                  <c:v>15347.120180690599</c:v>
                </c:pt>
                <c:pt idx="4">
                  <c:v>15411.308156292098</c:v>
                </c:pt>
                <c:pt idx="5">
                  <c:v>15553.130958497099</c:v>
                </c:pt>
                <c:pt idx="6">
                  <c:v>15642.181609232097</c:v>
                </c:pt>
                <c:pt idx="7">
                  <c:v>15775.070958497099</c:v>
                </c:pt>
                <c:pt idx="8">
                  <c:v>15919.121909232097</c:v>
                </c:pt>
                <c:pt idx="9">
                  <c:v>15967.096074003886</c:v>
                </c:pt>
                <c:pt idx="10">
                  <c:v>16057.881525473887</c:v>
                </c:pt>
                <c:pt idx="11">
                  <c:v>16173.96783610925</c:v>
                </c:pt>
                <c:pt idx="12">
                  <c:v>16135.067835668649</c:v>
                </c:pt>
                <c:pt idx="13">
                  <c:v>16389.635223163819</c:v>
                </c:pt>
                <c:pt idx="14">
                  <c:v>16173.602525368819</c:v>
                </c:pt>
                <c:pt idx="15">
                  <c:v>16523.620338314449</c:v>
                </c:pt>
                <c:pt idx="16">
                  <c:v>16743.146661868373</c:v>
                </c:pt>
                <c:pt idx="17">
                  <c:v>16862.632369266874</c:v>
                </c:pt>
                <c:pt idx="18">
                  <c:v>16930.23231063045</c:v>
                </c:pt>
                <c:pt idx="19">
                  <c:v>16891.686912130452</c:v>
                </c:pt>
                <c:pt idx="20">
                  <c:v>16806.239540184779</c:v>
                </c:pt>
                <c:pt idx="21">
                  <c:v>17020.69372310548</c:v>
                </c:pt>
                <c:pt idx="22">
                  <c:v>16952.993892148326</c:v>
                </c:pt>
                <c:pt idx="23">
                  <c:v>16618.145570975692</c:v>
                </c:pt>
                <c:pt idx="24">
                  <c:v>16798.555661687984</c:v>
                </c:pt>
                <c:pt idx="25">
                  <c:v>17112.525081517382</c:v>
                </c:pt>
                <c:pt idx="26">
                  <c:v>17536.062566208006</c:v>
                </c:pt>
                <c:pt idx="27">
                  <c:v>17719.557166618531</c:v>
                </c:pt>
                <c:pt idx="28">
                  <c:v>17837.147415148534</c:v>
                </c:pt>
                <c:pt idx="29">
                  <c:v>17944.692865883535</c:v>
                </c:pt>
                <c:pt idx="30">
                  <c:v>17908.155463633535</c:v>
                </c:pt>
                <c:pt idx="31">
                  <c:v>17663.159810108526</c:v>
                </c:pt>
                <c:pt idx="32">
                  <c:v>17809.252359439139</c:v>
                </c:pt>
                <c:pt idx="33">
                  <c:v>17585.40598777909</c:v>
                </c:pt>
                <c:pt idx="34">
                  <c:v>17875.142997372292</c:v>
                </c:pt>
                <c:pt idx="35">
                  <c:v>18272.709366177296</c:v>
                </c:pt>
                <c:pt idx="36">
                  <c:v>18514.725471195605</c:v>
                </c:pt>
                <c:pt idx="37">
                  <c:v>18455.945387915901</c:v>
                </c:pt>
                <c:pt idx="38">
                  <c:v>18552.604766624587</c:v>
                </c:pt>
                <c:pt idx="39">
                  <c:v>18788.252471639731</c:v>
                </c:pt>
                <c:pt idx="40">
                  <c:v>19018.284670372046</c:v>
                </c:pt>
                <c:pt idx="41">
                  <c:v>19099.147586651747</c:v>
                </c:pt>
                <c:pt idx="42">
                  <c:v>19256.361084401746</c:v>
                </c:pt>
                <c:pt idx="43">
                  <c:v>19393.124039546743</c:v>
                </c:pt>
                <c:pt idx="44">
                  <c:v>19496.077021504643</c:v>
                </c:pt>
                <c:pt idx="45">
                  <c:v>19606.364023754646</c:v>
                </c:pt>
                <c:pt idx="46">
                  <c:v>19757.509572284645</c:v>
                </c:pt>
                <c:pt idx="47">
                  <c:v>19886.509772284644</c:v>
                </c:pt>
                <c:pt idx="48">
                  <c:v>19738.464673784645</c:v>
                </c:pt>
                <c:pt idx="49">
                  <c:v>20079.40108333854</c:v>
                </c:pt>
                <c:pt idx="50">
                  <c:v>20238.429549897937</c:v>
                </c:pt>
                <c:pt idx="51">
                  <c:v>20276.808604307938</c:v>
                </c:pt>
                <c:pt idx="52">
                  <c:v>20522.567388420721</c:v>
                </c:pt>
                <c:pt idx="53">
                  <c:v>20607.160287685721</c:v>
                </c:pt>
                <c:pt idx="54">
                  <c:v>20263.686178965421</c:v>
                </c:pt>
                <c:pt idx="55">
                  <c:v>20268.139522126217</c:v>
                </c:pt>
                <c:pt idx="56">
                  <c:v>20487.398642834487</c:v>
                </c:pt>
                <c:pt idx="57">
                  <c:v>21005.325819278485</c:v>
                </c:pt>
                <c:pt idx="58">
                  <c:v>21129.590322278484</c:v>
                </c:pt>
                <c:pt idx="59">
                  <c:v>21303.998871543485</c:v>
                </c:pt>
                <c:pt idx="60">
                  <c:v>21434.433753501387</c:v>
                </c:pt>
                <c:pt idx="61">
                  <c:v>21212.055749826384</c:v>
                </c:pt>
                <c:pt idx="62">
                  <c:v>21461.577819558835</c:v>
                </c:pt>
                <c:pt idx="63">
                  <c:v>21503.932835202268</c:v>
                </c:pt>
                <c:pt idx="64">
                  <c:v>21701.166210323994</c:v>
                </c:pt>
                <c:pt idx="65">
                  <c:v>21327.974243717927</c:v>
                </c:pt>
                <c:pt idx="66">
                  <c:v>21882.348122660183</c:v>
                </c:pt>
                <c:pt idx="67">
                  <c:v>21988.149206072452</c:v>
                </c:pt>
                <c:pt idx="68">
                  <c:v>22280.888854650697</c:v>
                </c:pt>
                <c:pt idx="69">
                  <c:v>22411.184753150697</c:v>
                </c:pt>
                <c:pt idx="70">
                  <c:v>22560.404358400698</c:v>
                </c:pt>
                <c:pt idx="71">
                  <c:v>22730.692160650698</c:v>
                </c:pt>
                <c:pt idx="72">
                  <c:v>22800.049969972497</c:v>
                </c:pt>
                <c:pt idx="73">
                  <c:v>23008.088568930398</c:v>
                </c:pt>
                <c:pt idx="74">
                  <c:v>23023.070786531898</c:v>
                </c:pt>
                <c:pt idx="75">
                  <c:v>23237.614988166377</c:v>
                </c:pt>
                <c:pt idx="76">
                  <c:v>23371.820489666377</c:v>
                </c:pt>
                <c:pt idx="77">
                  <c:v>23552.997194811378</c:v>
                </c:pt>
                <c:pt idx="78">
                  <c:v>23538.924592606378</c:v>
                </c:pt>
                <c:pt idx="79">
                  <c:v>23776.186814076202</c:v>
                </c:pt>
                <c:pt idx="80">
                  <c:v>23921.753069221202</c:v>
                </c:pt>
                <c:pt idx="81">
                  <c:v>23544.327169956199</c:v>
                </c:pt>
                <c:pt idx="82">
                  <c:v>23699.579230358988</c:v>
                </c:pt>
                <c:pt idx="83">
                  <c:v>24036.073876838429</c:v>
                </c:pt>
                <c:pt idx="84">
                  <c:v>24397.512545303995</c:v>
                </c:pt>
                <c:pt idx="85">
                  <c:v>24495.167696773995</c:v>
                </c:pt>
                <c:pt idx="86">
                  <c:v>24681.938951918997</c:v>
                </c:pt>
                <c:pt idx="87">
                  <c:v>24631.005202654</c:v>
                </c:pt>
                <c:pt idx="88">
                  <c:v>24911.772549685284</c:v>
                </c:pt>
                <c:pt idx="89">
                  <c:v>24778.536747480284</c:v>
                </c:pt>
                <c:pt idx="90">
                  <c:v>24749.409863216868</c:v>
                </c:pt>
                <c:pt idx="91">
                  <c:v>24245.160914034663</c:v>
                </c:pt>
                <c:pt idx="92">
                  <c:v>24087.392530273275</c:v>
                </c:pt>
                <c:pt idx="93">
                  <c:v>24923.036039818136</c:v>
                </c:pt>
                <c:pt idx="94">
                  <c:v>25437.856828994161</c:v>
                </c:pt>
                <c:pt idx="95">
                  <c:v>25650.361729875367</c:v>
                </c:pt>
                <c:pt idx="96">
                  <c:v>25786.078428994162</c:v>
                </c:pt>
                <c:pt idx="97">
                  <c:v>25879.443632669165</c:v>
                </c:pt>
                <c:pt idx="98">
                  <c:v>26079.565631627065</c:v>
                </c:pt>
                <c:pt idx="99">
                  <c:v>26211.107929422065</c:v>
                </c:pt>
                <c:pt idx="100">
                  <c:v>25655.357829422064</c:v>
                </c:pt>
                <c:pt idx="101">
                  <c:v>26293.414778434482</c:v>
                </c:pt>
                <c:pt idx="102">
                  <c:v>26619.128544883442</c:v>
                </c:pt>
                <c:pt idx="103">
                  <c:v>26467.516978324042</c:v>
                </c:pt>
                <c:pt idx="104">
                  <c:v>26469.670941621909</c:v>
                </c:pt>
                <c:pt idx="105">
                  <c:v>26313.407485117576</c:v>
                </c:pt>
                <c:pt idx="106">
                  <c:v>26727.496799560282</c:v>
                </c:pt>
                <c:pt idx="107">
                  <c:v>26288.284781841132</c:v>
                </c:pt>
                <c:pt idx="108">
                  <c:v>26962.873165850851</c:v>
                </c:pt>
                <c:pt idx="109">
                  <c:v>27306.096659539231</c:v>
                </c:pt>
                <c:pt idx="110">
                  <c:v>27505.535558804229</c:v>
                </c:pt>
                <c:pt idx="111">
                  <c:v>27602.046862479227</c:v>
                </c:pt>
                <c:pt idx="112">
                  <c:v>27437.03486336043</c:v>
                </c:pt>
                <c:pt idx="113">
                  <c:v>27379.673263222296</c:v>
                </c:pt>
                <c:pt idx="114">
                  <c:v>27930.081823125282</c:v>
                </c:pt>
                <c:pt idx="115">
                  <c:v>27610.85908248886</c:v>
                </c:pt>
                <c:pt idx="116">
                  <c:v>27773.226409880383</c:v>
                </c:pt>
                <c:pt idx="117">
                  <c:v>28231.747969715216</c:v>
                </c:pt>
                <c:pt idx="118">
                  <c:v>28164.393008089537</c:v>
                </c:pt>
                <c:pt idx="119">
                  <c:v>28551.182587691121</c:v>
                </c:pt>
                <c:pt idx="120">
                  <c:v>28609.88477836932</c:v>
                </c:pt>
                <c:pt idx="121">
                  <c:v>28839.132708905447</c:v>
                </c:pt>
                <c:pt idx="122">
                  <c:v>29072.813291303948</c:v>
                </c:pt>
                <c:pt idx="123">
                  <c:v>29180.084124744546</c:v>
                </c:pt>
                <c:pt idx="124">
                  <c:v>29154.076028494546</c:v>
                </c:pt>
                <c:pt idx="125">
                  <c:v>29148.354654741357</c:v>
                </c:pt>
                <c:pt idx="126">
                  <c:v>29287.800987453509</c:v>
                </c:pt>
                <c:pt idx="127">
                  <c:v>29485.755542724211</c:v>
                </c:pt>
                <c:pt idx="128">
                  <c:v>29515.191780313573</c:v>
                </c:pt>
                <c:pt idx="129">
                  <c:v>29379.665811028855</c:v>
                </c:pt>
                <c:pt idx="130">
                  <c:v>29486.028218095373</c:v>
                </c:pt>
                <c:pt idx="131">
                  <c:v>30077.305259990062</c:v>
                </c:pt>
                <c:pt idx="132">
                  <c:v>29781.605001108866</c:v>
                </c:pt>
                <c:pt idx="133">
                  <c:v>30128.877177124596</c:v>
                </c:pt>
                <c:pt idx="134">
                  <c:v>29997.014029884227</c:v>
                </c:pt>
                <c:pt idx="135">
                  <c:v>30239.302769231515</c:v>
                </c:pt>
                <c:pt idx="136">
                  <c:v>29190.962791372702</c:v>
                </c:pt>
                <c:pt idx="137">
                  <c:v>29370.563742848884</c:v>
                </c:pt>
                <c:pt idx="138">
                  <c:v>28741.833269437964</c:v>
                </c:pt>
                <c:pt idx="139">
                  <c:v>29176.852340581758</c:v>
                </c:pt>
                <c:pt idx="140">
                  <c:v>29078.880208894407</c:v>
                </c:pt>
                <c:pt idx="141">
                  <c:v>28846.097417019417</c:v>
                </c:pt>
                <c:pt idx="142">
                  <c:v>29081.567439092083</c:v>
                </c:pt>
                <c:pt idx="143">
                  <c:v>29740.078702518833</c:v>
                </c:pt>
                <c:pt idx="144">
                  <c:v>29983.034342717841</c:v>
                </c:pt>
                <c:pt idx="145">
                  <c:v>30466.474786753384</c:v>
                </c:pt>
                <c:pt idx="146">
                  <c:v>30599.764934601815</c:v>
                </c:pt>
                <c:pt idx="147">
                  <c:v>30906.04433539672</c:v>
                </c:pt>
                <c:pt idx="148">
                  <c:v>30274.015546480641</c:v>
                </c:pt>
                <c:pt idx="149">
                  <c:v>31006.714202951807</c:v>
                </c:pt>
                <c:pt idx="150">
                  <c:v>31142.31530604728</c:v>
                </c:pt>
                <c:pt idx="151">
                  <c:v>31261.324292707104</c:v>
                </c:pt>
                <c:pt idx="152">
                  <c:v>30600.367148635814</c:v>
                </c:pt>
                <c:pt idx="153">
                  <c:v>30466.572479531387</c:v>
                </c:pt>
                <c:pt idx="154">
                  <c:v>31075.566066413128</c:v>
                </c:pt>
                <c:pt idx="155">
                  <c:v>30971.430234155887</c:v>
                </c:pt>
                <c:pt idx="156">
                  <c:v>29839.821549494576</c:v>
                </c:pt>
                <c:pt idx="157">
                  <c:v>29447.550384878825</c:v>
                </c:pt>
                <c:pt idx="158">
                  <c:v>29730.786431853718</c:v>
                </c:pt>
                <c:pt idx="159">
                  <c:v>30066.822852713056</c:v>
                </c:pt>
                <c:pt idx="160">
                  <c:v>29512.182913994751</c:v>
                </c:pt>
                <c:pt idx="161">
                  <c:v>29392.428840697088</c:v>
                </c:pt>
                <c:pt idx="162">
                  <c:v>29940.109127295094</c:v>
                </c:pt>
                <c:pt idx="163">
                  <c:v>30267.845682446976</c:v>
                </c:pt>
                <c:pt idx="164">
                  <c:v>30827.904753241743</c:v>
                </c:pt>
                <c:pt idx="165">
                  <c:v>31105.79671929295</c:v>
                </c:pt>
                <c:pt idx="166">
                  <c:v>31324.710445120952</c:v>
                </c:pt>
                <c:pt idx="167">
                  <c:v>31266.278633211947</c:v>
                </c:pt>
                <c:pt idx="168">
                  <c:v>31705.675857297916</c:v>
                </c:pt>
                <c:pt idx="169">
                  <c:v>31549.30739475377</c:v>
                </c:pt>
                <c:pt idx="170">
                  <c:v>31944.916594209746</c:v>
                </c:pt>
                <c:pt idx="171">
                  <c:v>32157.20771992224</c:v>
                </c:pt>
                <c:pt idx="172">
                  <c:v>31999.225706548725</c:v>
                </c:pt>
                <c:pt idx="173">
                  <c:v>32020.199695369949</c:v>
                </c:pt>
                <c:pt idx="174">
                  <c:v>32001.078160252568</c:v>
                </c:pt>
                <c:pt idx="175">
                  <c:v>32143.172231031516</c:v>
                </c:pt>
                <c:pt idx="176">
                  <c:v>32693.413660723651</c:v>
                </c:pt>
                <c:pt idx="177">
                  <c:v>32817.922513946018</c:v>
                </c:pt>
                <c:pt idx="178">
                  <c:v>32917.455834379463</c:v>
                </c:pt>
                <c:pt idx="179">
                  <c:v>32680.443710320309</c:v>
                </c:pt>
                <c:pt idx="180">
                  <c:v>32436.183878185908</c:v>
                </c:pt>
                <c:pt idx="181">
                  <c:v>33163.615639060656</c:v>
                </c:pt>
                <c:pt idx="182">
                  <c:v>33554.518625196004</c:v>
                </c:pt>
                <c:pt idx="183">
                  <c:v>33724.941215874205</c:v>
                </c:pt>
                <c:pt idx="184">
                  <c:v>33923.826567344207</c:v>
                </c:pt>
                <c:pt idx="185">
                  <c:v>34070.746971019202</c:v>
                </c:pt>
                <c:pt idx="186">
                  <c:v>34235.579967344209</c:v>
                </c:pt>
                <c:pt idx="187">
                  <c:v>34423.193662199206</c:v>
                </c:pt>
                <c:pt idx="188">
                  <c:v>34487.799005241308</c:v>
                </c:pt>
                <c:pt idx="189">
                  <c:v>34519.463362199203</c:v>
                </c:pt>
                <c:pt idx="190">
                  <c:v>34765.360280615292</c:v>
                </c:pt>
                <c:pt idx="191">
                  <c:v>34409.756749865825</c:v>
                </c:pt>
                <c:pt idx="192">
                  <c:v>34512.6059632342</c:v>
                </c:pt>
                <c:pt idx="193">
                  <c:v>34868.496494020263</c:v>
                </c:pt>
                <c:pt idx="194">
                  <c:v>35020.830639050801</c:v>
                </c:pt>
                <c:pt idx="195">
                  <c:v>35021.38031132429</c:v>
                </c:pt>
                <c:pt idx="196">
                  <c:v>34940.741933835452</c:v>
                </c:pt>
                <c:pt idx="197">
                  <c:v>35118.630105094577</c:v>
                </c:pt>
                <c:pt idx="198">
                  <c:v>35074.72011678572</c:v>
                </c:pt>
                <c:pt idx="199">
                  <c:v>34763.698591344255</c:v>
                </c:pt>
                <c:pt idx="200">
                  <c:v>35609.257432146012</c:v>
                </c:pt>
                <c:pt idx="201">
                  <c:v>35943.878925981953</c:v>
                </c:pt>
                <c:pt idx="202">
                  <c:v>36102.514875981957</c:v>
                </c:pt>
                <c:pt idx="203">
                  <c:v>36077.324634863151</c:v>
                </c:pt>
                <c:pt idx="204">
                  <c:v>36394.195746236321</c:v>
                </c:pt>
                <c:pt idx="205">
                  <c:v>36409.600695634814</c:v>
                </c:pt>
                <c:pt idx="206">
                  <c:v>36616.572038549966</c:v>
                </c:pt>
                <c:pt idx="207">
                  <c:v>36547.778856039251</c:v>
                </c:pt>
                <c:pt idx="208">
                  <c:v>37038.848919121068</c:v>
                </c:pt>
                <c:pt idx="209">
                  <c:v>37189.097874266066</c:v>
                </c:pt>
                <c:pt idx="210">
                  <c:v>37327.635576516062</c:v>
                </c:pt>
                <c:pt idx="211">
                  <c:v>37516.539080191069</c:v>
                </c:pt>
                <c:pt idx="212">
                  <c:v>37724.516080941066</c:v>
                </c:pt>
                <c:pt idx="213">
                  <c:v>37809.33087800107</c:v>
                </c:pt>
                <c:pt idx="214">
                  <c:v>38033.337627399567</c:v>
                </c:pt>
                <c:pt idx="215">
                  <c:v>38173.906024399563</c:v>
                </c:pt>
                <c:pt idx="216">
                  <c:v>38415.159228074568</c:v>
                </c:pt>
                <c:pt idx="217">
                  <c:v>38513.14355263397</c:v>
                </c:pt>
                <c:pt idx="218">
                  <c:v>38621.095404103966</c:v>
                </c:pt>
                <c:pt idx="219">
                  <c:v>38467.3172971358</c:v>
                </c:pt>
                <c:pt idx="220">
                  <c:v>38778.979188847035</c:v>
                </c:pt>
                <c:pt idx="221">
                  <c:v>38871.639165057015</c:v>
                </c:pt>
                <c:pt idx="222">
                  <c:v>38740.312993358224</c:v>
                </c:pt>
                <c:pt idx="223">
                  <c:v>39057.135860931812</c:v>
                </c:pt>
                <c:pt idx="224">
                  <c:v>39537.984105958843</c:v>
                </c:pt>
                <c:pt idx="225">
                  <c:v>39677.793607458843</c:v>
                </c:pt>
                <c:pt idx="226">
                  <c:v>39781.223005253843</c:v>
                </c:pt>
                <c:pt idx="227">
                  <c:v>39878.793859644342</c:v>
                </c:pt>
                <c:pt idx="228">
                  <c:v>40173.207005213175</c:v>
                </c:pt>
                <c:pt idx="229">
                  <c:v>40396.112960358172</c:v>
                </c:pt>
                <c:pt idx="230">
                  <c:v>40498.828508888168</c:v>
                </c:pt>
                <c:pt idx="231">
                  <c:v>40596.406234769369</c:v>
                </c:pt>
                <c:pt idx="232">
                  <c:v>40805.86243057462</c:v>
                </c:pt>
                <c:pt idx="233">
                  <c:v>40840.303762089097</c:v>
                </c:pt>
                <c:pt idx="234">
                  <c:v>41021.753720627341</c:v>
                </c:pt>
                <c:pt idx="235">
                  <c:v>41320.487097813369</c:v>
                </c:pt>
                <c:pt idx="236">
                  <c:v>41528.61466437277</c:v>
                </c:pt>
                <c:pt idx="237">
                  <c:v>41716.024568122768</c:v>
                </c:pt>
                <c:pt idx="238">
                  <c:v>41950.457071122764</c:v>
                </c:pt>
                <c:pt idx="239">
                  <c:v>41798.915597003965</c:v>
                </c:pt>
                <c:pt idx="240">
                  <c:v>41800.840579009884</c:v>
                </c:pt>
                <c:pt idx="241">
                  <c:v>42114.209297136098</c:v>
                </c:pt>
                <c:pt idx="242">
                  <c:v>42491.326590149809</c:v>
                </c:pt>
                <c:pt idx="243">
                  <c:v>42546.739587209813</c:v>
                </c:pt>
                <c:pt idx="244">
                  <c:v>42870.812849243652</c:v>
                </c:pt>
                <c:pt idx="245">
                  <c:v>43078.217500713654</c:v>
                </c:pt>
                <c:pt idx="246">
                  <c:v>43236.138534154248</c:v>
                </c:pt>
                <c:pt idx="247">
                  <c:v>43434.042481214252</c:v>
                </c:pt>
                <c:pt idx="248">
                  <c:v>43578.254627539252</c:v>
                </c:pt>
                <c:pt idx="249">
                  <c:v>43784.715925289245</c:v>
                </c:pt>
                <c:pt idx="250">
                  <c:v>43936.79901403925</c:v>
                </c:pt>
                <c:pt idx="251">
                  <c:v>44199.467957424247</c:v>
                </c:pt>
                <c:pt idx="252">
                  <c:v>44348.877901067841</c:v>
                </c:pt>
                <c:pt idx="253">
                  <c:v>44518.694298067843</c:v>
                </c:pt>
                <c:pt idx="254">
                  <c:v>44757.471387042839</c:v>
                </c:pt>
                <c:pt idx="255">
                  <c:v>44958.086576017842</c:v>
                </c:pt>
                <c:pt idx="256">
                  <c:v>45052.829007535147</c:v>
                </c:pt>
                <c:pt idx="257">
                  <c:v>45243.325867738145</c:v>
                </c:pt>
                <c:pt idx="258">
                  <c:v>45434.543027941145</c:v>
                </c:pt>
                <c:pt idx="259">
                  <c:v>45561.477988144135</c:v>
                </c:pt>
                <c:pt idx="260">
                  <c:v>45901.338153150704</c:v>
                </c:pt>
                <c:pt idx="261">
                  <c:v>46047.532588514601</c:v>
                </c:pt>
                <c:pt idx="262">
                  <c:v>46304.221698264591</c:v>
                </c:pt>
                <c:pt idx="263">
                  <c:v>46426.571351204591</c:v>
                </c:pt>
                <c:pt idx="264">
                  <c:v>45523.460141649601</c:v>
                </c:pt>
                <c:pt idx="265">
                  <c:v>44219.785077862114</c:v>
                </c:pt>
                <c:pt idx="266">
                  <c:v>45412.516395445695</c:v>
                </c:pt>
                <c:pt idx="267">
                  <c:v>45649.436489301937</c:v>
                </c:pt>
                <c:pt idx="268">
                  <c:v>45172.114588730808</c:v>
                </c:pt>
                <c:pt idx="269">
                  <c:v>46208.036637362071</c:v>
                </c:pt>
                <c:pt idx="270">
                  <c:v>45859.081972372558</c:v>
                </c:pt>
                <c:pt idx="271">
                  <c:v>44326.18140878628</c:v>
                </c:pt>
                <c:pt idx="272">
                  <c:v>44860.585527769581</c:v>
                </c:pt>
                <c:pt idx="273">
                  <c:v>44553.736443935828</c:v>
                </c:pt>
                <c:pt idx="274">
                  <c:v>45124.564534780839</c:v>
                </c:pt>
                <c:pt idx="275">
                  <c:v>45312.642309673</c:v>
                </c:pt>
                <c:pt idx="276">
                  <c:v>45354.535506910594</c:v>
                </c:pt>
                <c:pt idx="277">
                  <c:v>45347.41757171636</c:v>
                </c:pt>
                <c:pt idx="278">
                  <c:v>46075.323295434602</c:v>
                </c:pt>
                <c:pt idx="279">
                  <c:v>45998.61504293215</c:v>
                </c:pt>
                <c:pt idx="280">
                  <c:v>46146.853158166101</c:v>
                </c:pt>
                <c:pt idx="281">
                  <c:v>46362.492409699473</c:v>
                </c:pt>
                <c:pt idx="282">
                  <c:v>46900.13879589468</c:v>
                </c:pt>
                <c:pt idx="283">
                  <c:v>46904.924084561157</c:v>
                </c:pt>
                <c:pt idx="284">
                  <c:v>46769.748430538646</c:v>
                </c:pt>
                <c:pt idx="285">
                  <c:v>46509.437268170135</c:v>
                </c:pt>
                <c:pt idx="286">
                  <c:v>46989.663742096185</c:v>
                </c:pt>
                <c:pt idx="287">
                  <c:v>47497.978150383889</c:v>
                </c:pt>
                <c:pt idx="288">
                  <c:v>47630.23903590189</c:v>
                </c:pt>
                <c:pt idx="289">
                  <c:v>47927.542139281111</c:v>
                </c:pt>
                <c:pt idx="290">
                  <c:v>48288.575809758324</c:v>
                </c:pt>
                <c:pt idx="291">
                  <c:v>48410.73486042794</c:v>
                </c:pt>
                <c:pt idx="292">
                  <c:v>48763.301547542178</c:v>
                </c:pt>
                <c:pt idx="293">
                  <c:v>49093.153644620477</c:v>
                </c:pt>
                <c:pt idx="294">
                  <c:v>49379.495904823474</c:v>
                </c:pt>
                <c:pt idx="295">
                  <c:v>49321.124553353475</c:v>
                </c:pt>
                <c:pt idx="296">
                  <c:v>49731.884041152793</c:v>
                </c:pt>
                <c:pt idx="297">
                  <c:v>49960.292544902797</c:v>
                </c:pt>
                <c:pt idx="298">
                  <c:v>50051.5361374028</c:v>
                </c:pt>
                <c:pt idx="299">
                  <c:v>49961.899891700974</c:v>
                </c:pt>
                <c:pt idx="300">
                  <c:v>48936.83531335408</c:v>
                </c:pt>
                <c:pt idx="301">
                  <c:v>49034.212145356883</c:v>
                </c:pt>
                <c:pt idx="302">
                  <c:v>48011.054819503159</c:v>
                </c:pt>
                <c:pt idx="303">
                  <c:v>48697.961028339545</c:v>
                </c:pt>
                <c:pt idx="304">
                  <c:v>49334.799254612692</c:v>
                </c:pt>
                <c:pt idx="305">
                  <c:v>49008.461426538212</c:v>
                </c:pt>
                <c:pt idx="306">
                  <c:v>48017.204845786036</c:v>
                </c:pt>
                <c:pt idx="307">
                  <c:v>49283.717962536321</c:v>
                </c:pt>
                <c:pt idx="308">
                  <c:v>48141.662145233306</c:v>
                </c:pt>
                <c:pt idx="309">
                  <c:v>47858.765482534771</c:v>
                </c:pt>
                <c:pt idx="310">
                  <c:v>45903.05627819807</c:v>
                </c:pt>
                <c:pt idx="311">
                  <c:v>46612.462741578391</c:v>
                </c:pt>
                <c:pt idx="312">
                  <c:v>47084.331275449578</c:v>
                </c:pt>
                <c:pt idx="313">
                  <c:v>47754.713003306242</c:v>
                </c:pt>
                <c:pt idx="314">
                  <c:v>48521.770528289395</c:v>
                </c:pt>
                <c:pt idx="315">
                  <c:v>48487.485024825073</c:v>
                </c:pt>
                <c:pt idx="316">
                  <c:v>48947.089102876256</c:v>
                </c:pt>
                <c:pt idx="317">
                  <c:v>49031.851412318152</c:v>
                </c:pt>
                <c:pt idx="318">
                  <c:v>49766.590187042981</c:v>
                </c:pt>
                <c:pt idx="319">
                  <c:v>50018.599493801667</c:v>
                </c:pt>
                <c:pt idx="320">
                  <c:v>50231.9151099316</c:v>
                </c:pt>
                <c:pt idx="321">
                  <c:v>49728.900394734126</c:v>
                </c:pt>
                <c:pt idx="322">
                  <c:v>50474.400919383101</c:v>
                </c:pt>
                <c:pt idx="323">
                  <c:v>50367.561642218003</c:v>
                </c:pt>
                <c:pt idx="324">
                  <c:v>50775.912469461648</c:v>
                </c:pt>
                <c:pt idx="325">
                  <c:v>51492.932158166361</c:v>
                </c:pt>
                <c:pt idx="326">
                  <c:v>51821.016141012238</c:v>
                </c:pt>
                <c:pt idx="327">
                  <c:v>51999.041662593394</c:v>
                </c:pt>
                <c:pt idx="328">
                  <c:v>52426.123480795519</c:v>
                </c:pt>
                <c:pt idx="329">
                  <c:v>52603.029333735525</c:v>
                </c:pt>
                <c:pt idx="330">
                  <c:v>52229.802532985523</c:v>
                </c:pt>
                <c:pt idx="331">
                  <c:v>52147.304928486745</c:v>
                </c:pt>
                <c:pt idx="332">
                  <c:v>51962.317959382985</c:v>
                </c:pt>
                <c:pt idx="333">
                  <c:v>51308.990917981137</c:v>
                </c:pt>
                <c:pt idx="334">
                  <c:v>52602.903036159674</c:v>
                </c:pt>
                <c:pt idx="335">
                  <c:v>52901.479196318585</c:v>
                </c:pt>
                <c:pt idx="336">
                  <c:v>53531.752498241003</c:v>
                </c:pt>
                <c:pt idx="337">
                  <c:v>53651.502498241003</c:v>
                </c:pt>
                <c:pt idx="338">
                  <c:v>54003.578540241004</c:v>
                </c:pt>
                <c:pt idx="339">
                  <c:v>54136.809571758306</c:v>
                </c:pt>
                <c:pt idx="340">
                  <c:v>54009.039217348305</c:v>
                </c:pt>
                <c:pt idx="341">
                  <c:v>54563.686712408598</c:v>
                </c:pt>
                <c:pt idx="342">
                  <c:v>53850.442719908591</c:v>
                </c:pt>
                <c:pt idx="343">
                  <c:v>53867.013139734147</c:v>
                </c:pt>
                <c:pt idx="344">
                  <c:v>53699.307927284608</c:v>
                </c:pt>
                <c:pt idx="345">
                  <c:v>53387.617575381017</c:v>
                </c:pt>
                <c:pt idx="346">
                  <c:v>54214.408603753633</c:v>
                </c:pt>
                <c:pt idx="347">
                  <c:v>54888.563426761779</c:v>
                </c:pt>
                <c:pt idx="348">
                  <c:v>55363.719562179809</c:v>
                </c:pt>
                <c:pt idx="349">
                  <c:v>55294.507483816233</c:v>
                </c:pt>
                <c:pt idx="350">
                  <c:v>55181.305961494407</c:v>
                </c:pt>
                <c:pt idx="351">
                  <c:v>55217.608526324242</c:v>
                </c:pt>
                <c:pt idx="352">
                  <c:v>55543.080211447654</c:v>
                </c:pt>
                <c:pt idx="353">
                  <c:v>55862.707112369069</c:v>
                </c:pt>
                <c:pt idx="354">
                  <c:v>56396.81681394171</c:v>
                </c:pt>
                <c:pt idx="355">
                  <c:v>56671.743718351718</c:v>
                </c:pt>
                <c:pt idx="356">
                  <c:v>56880.597429601708</c:v>
                </c:pt>
                <c:pt idx="357">
                  <c:v>57096.553131101711</c:v>
                </c:pt>
                <c:pt idx="358">
                  <c:v>57241.966987716718</c:v>
                </c:pt>
                <c:pt idx="359">
                  <c:v>57595.722479603675</c:v>
                </c:pt>
                <c:pt idx="360">
                  <c:v>57781.990028133674</c:v>
                </c:pt>
                <c:pt idx="361">
                  <c:v>58062.393724383663</c:v>
                </c:pt>
                <c:pt idx="362">
                  <c:v>58235.874329528669</c:v>
                </c:pt>
                <c:pt idx="363">
                  <c:v>58483.858287613664</c:v>
                </c:pt>
                <c:pt idx="364">
                  <c:v>58680.255176363673</c:v>
                </c:pt>
                <c:pt idx="365">
                  <c:v>58941.735802244868</c:v>
                </c:pt>
                <c:pt idx="366">
                  <c:v>59204.384745629868</c:v>
                </c:pt>
                <c:pt idx="367">
                  <c:v>59134.594954629865</c:v>
                </c:pt>
                <c:pt idx="368">
                  <c:v>58631.318917929326</c:v>
                </c:pt>
                <c:pt idx="369">
                  <c:v>59806.560544844629</c:v>
                </c:pt>
                <c:pt idx="370">
                  <c:v>59989.976953664627</c:v>
                </c:pt>
                <c:pt idx="371">
                  <c:v>59825.363458074629</c:v>
                </c:pt>
                <c:pt idx="372">
                  <c:v>56294.953554196909</c:v>
                </c:pt>
                <c:pt idx="373">
                  <c:v>56432.71741692019</c:v>
                </c:pt>
                <c:pt idx="374">
                  <c:v>53637.721373038352</c:v>
                </c:pt>
                <c:pt idx="375">
                  <c:v>49588.31464178655</c:v>
                </c:pt>
                <c:pt idx="376">
                  <c:v>52050.314141786548</c:v>
                </c:pt>
                <c:pt idx="377">
                  <c:v>51527.781907510609</c:v>
                </c:pt>
                <c:pt idx="378">
                  <c:v>54528.895849656095</c:v>
                </c:pt>
                <c:pt idx="379">
                  <c:v>55377.986431490383</c:v>
                </c:pt>
                <c:pt idx="380">
                  <c:v>55020.206556584701</c:v>
                </c:pt>
                <c:pt idx="381">
                  <c:v>55009.339639116195</c:v>
                </c:pt>
                <c:pt idx="382">
                  <c:v>55981.466207873113</c:v>
                </c:pt>
                <c:pt idx="383">
                  <c:v>55379.058189961324</c:v>
                </c:pt>
                <c:pt idx="384">
                  <c:v>56304.068310934505</c:v>
                </c:pt>
                <c:pt idx="385">
                  <c:v>57208.697463393983</c:v>
                </c:pt>
                <c:pt idx="386">
                  <c:v>58740.215451527663</c:v>
                </c:pt>
                <c:pt idx="387">
                  <c:v>57305.305337543898</c:v>
                </c:pt>
                <c:pt idx="388">
                  <c:v>57777.815882972776</c:v>
                </c:pt>
                <c:pt idx="389">
                  <c:v>56957.982406026887</c:v>
                </c:pt>
                <c:pt idx="390">
                  <c:v>58198.654083935748</c:v>
                </c:pt>
                <c:pt idx="391">
                  <c:v>58784.335915767908</c:v>
                </c:pt>
                <c:pt idx="392">
                  <c:v>59267.461341815942</c:v>
                </c:pt>
                <c:pt idx="393">
                  <c:v>59274.205392775271</c:v>
                </c:pt>
                <c:pt idx="394">
                  <c:v>59923.342047819169</c:v>
                </c:pt>
                <c:pt idx="395">
                  <c:v>60850.807153712325</c:v>
                </c:pt>
                <c:pt idx="396">
                  <c:v>61282.08209475223</c:v>
                </c:pt>
                <c:pt idx="397">
                  <c:v>61683.106926888657</c:v>
                </c:pt>
                <c:pt idx="398">
                  <c:v>61841.872334973661</c:v>
                </c:pt>
                <c:pt idx="399">
                  <c:v>61297.800625418655</c:v>
                </c:pt>
                <c:pt idx="400">
                  <c:v>60604.260631059937</c:v>
                </c:pt>
                <c:pt idx="401">
                  <c:v>60357.513242254412</c:v>
                </c:pt>
                <c:pt idx="402">
                  <c:v>60241.596948329359</c:v>
                </c:pt>
                <c:pt idx="403">
                  <c:v>60820.892221373084</c:v>
                </c:pt>
                <c:pt idx="404">
                  <c:v>62214.184857503395</c:v>
                </c:pt>
                <c:pt idx="405">
                  <c:v>62461.569407755189</c:v>
                </c:pt>
                <c:pt idx="406">
                  <c:v>62518.38290626154</c:v>
                </c:pt>
                <c:pt idx="407">
                  <c:v>60785.170723942167</c:v>
                </c:pt>
                <c:pt idx="408">
                  <c:v>63205.962161404932</c:v>
                </c:pt>
                <c:pt idx="409">
                  <c:v>63551.432612286124</c:v>
                </c:pt>
                <c:pt idx="410">
                  <c:v>63542.255716786123</c:v>
                </c:pt>
                <c:pt idx="411">
                  <c:v>64006.861592618319</c:v>
                </c:pt>
                <c:pt idx="412">
                  <c:v>64291.408352173319</c:v>
                </c:pt>
                <c:pt idx="413">
                  <c:v>64213.044056673316</c:v>
                </c:pt>
                <c:pt idx="414">
                  <c:v>64724.764876191846</c:v>
                </c:pt>
                <c:pt idx="415">
                  <c:v>64971.935925149744</c:v>
                </c:pt>
                <c:pt idx="416">
                  <c:v>65319.661311149743</c:v>
                </c:pt>
                <c:pt idx="417">
                  <c:v>65637.321814899755</c:v>
                </c:pt>
                <c:pt idx="418">
                  <c:v>65360.798122249747</c:v>
                </c:pt>
                <c:pt idx="419">
                  <c:v>66090.404887091616</c:v>
                </c:pt>
                <c:pt idx="420">
                  <c:v>65095.815090841614</c:v>
                </c:pt>
                <c:pt idx="421">
                  <c:v>66498.710527808711</c:v>
                </c:pt>
                <c:pt idx="422">
                  <c:v>66775.929771193711</c:v>
                </c:pt>
                <c:pt idx="423">
                  <c:v>66802.768582218705</c:v>
                </c:pt>
                <c:pt idx="424">
                  <c:v>66083.884507853829</c:v>
                </c:pt>
                <c:pt idx="425">
                  <c:v>66559.584645403462</c:v>
                </c:pt>
                <c:pt idx="426">
                  <c:v>67679.007805583882</c:v>
                </c:pt>
                <c:pt idx="427">
                  <c:v>67515.804104083887</c:v>
                </c:pt>
                <c:pt idx="428">
                  <c:v>68198.95574555744</c:v>
                </c:pt>
                <c:pt idx="429">
                  <c:v>68458.188153807438</c:v>
                </c:pt>
                <c:pt idx="430">
                  <c:v>68839.886992782427</c:v>
                </c:pt>
                <c:pt idx="431">
                  <c:v>69118.584135432437</c:v>
                </c:pt>
                <c:pt idx="432">
                  <c:v>69372.518242782433</c:v>
                </c:pt>
                <c:pt idx="433">
                  <c:v>69734.071935432439</c:v>
                </c:pt>
                <c:pt idx="434">
                  <c:v>70022.038126612446</c:v>
                </c:pt>
                <c:pt idx="435">
                  <c:v>69783.877322862449</c:v>
                </c:pt>
                <c:pt idx="436">
                  <c:v>69859.39832555296</c:v>
                </c:pt>
                <c:pt idx="437">
                  <c:v>70589.393506861175</c:v>
                </c:pt>
                <c:pt idx="438">
                  <c:v>71029.405381578559</c:v>
                </c:pt>
                <c:pt idx="439">
                  <c:v>71410.265585988556</c:v>
                </c:pt>
                <c:pt idx="440">
                  <c:v>70782.384934518559</c:v>
                </c:pt>
                <c:pt idx="441">
                  <c:v>71854.230007133418</c:v>
                </c:pt>
                <c:pt idx="442">
                  <c:v>72178.039946108416</c:v>
                </c:pt>
                <c:pt idx="443">
                  <c:v>72476.0729468434</c:v>
                </c:pt>
                <c:pt idx="444">
                  <c:v>72377.430838758402</c:v>
                </c:pt>
                <c:pt idx="445">
                  <c:v>73095.72203198052</c:v>
                </c:pt>
                <c:pt idx="446">
                  <c:v>73281.927833480528</c:v>
                </c:pt>
                <c:pt idx="447">
                  <c:v>73788.717418479457</c:v>
                </c:pt>
                <c:pt idx="448">
                  <c:v>74056.199861129455</c:v>
                </c:pt>
                <c:pt idx="449">
                  <c:v>74133.887070879471</c:v>
                </c:pt>
                <c:pt idx="450">
                  <c:v>74716.698869398635</c:v>
                </c:pt>
                <c:pt idx="451">
                  <c:v>75029.881319398643</c:v>
                </c:pt>
                <c:pt idx="452">
                  <c:v>74604.942809648637</c:v>
                </c:pt>
                <c:pt idx="453">
                  <c:v>74437.162226358239</c:v>
                </c:pt>
                <c:pt idx="454">
                  <c:v>74883.194682514411</c:v>
                </c:pt>
                <c:pt idx="455">
                  <c:v>74137.711675573577</c:v>
                </c:pt>
                <c:pt idx="456">
                  <c:v>74641.213765705252</c:v>
                </c:pt>
                <c:pt idx="457">
                  <c:v>75610.064551722317</c:v>
                </c:pt>
                <c:pt idx="458">
                  <c:v>76576.354316268509</c:v>
                </c:pt>
                <c:pt idx="459">
                  <c:v>76928.444812518501</c:v>
                </c:pt>
                <c:pt idx="460">
                  <c:v>77193.243462518498</c:v>
                </c:pt>
                <c:pt idx="461">
                  <c:v>77410.862011783494</c:v>
                </c:pt>
                <c:pt idx="462">
                  <c:v>77895.36083176636</c:v>
                </c:pt>
                <c:pt idx="463">
                  <c:v>77254.276943016375</c:v>
                </c:pt>
                <c:pt idx="464">
                  <c:v>76923.740986142438</c:v>
                </c:pt>
                <c:pt idx="465">
                  <c:v>78629.579924863763</c:v>
                </c:pt>
                <c:pt idx="466">
                  <c:v>77887.824317513776</c:v>
                </c:pt>
                <c:pt idx="467">
                  <c:v>79172.459592717409</c:v>
                </c:pt>
                <c:pt idx="468">
                  <c:v>79553.599097127415</c:v>
                </c:pt>
                <c:pt idx="469">
                  <c:v>79022.069590377418</c:v>
                </c:pt>
                <c:pt idx="470">
                  <c:v>79122.456873707706</c:v>
                </c:pt>
                <c:pt idx="471">
                  <c:v>76671.181508598063</c:v>
                </c:pt>
                <c:pt idx="472">
                  <c:v>77135.375349912152</c:v>
                </c:pt>
                <c:pt idx="473">
                  <c:v>77890.211370769917</c:v>
                </c:pt>
                <c:pt idx="474">
                  <c:v>77176.236757444567</c:v>
                </c:pt>
                <c:pt idx="475">
                  <c:v>76628.079960014147</c:v>
                </c:pt>
                <c:pt idx="476">
                  <c:v>77036.637962698529</c:v>
                </c:pt>
                <c:pt idx="477">
                  <c:v>76545.79732245754</c:v>
                </c:pt>
                <c:pt idx="478">
                  <c:v>75387.65604445916</c:v>
                </c:pt>
                <c:pt idx="479">
                  <c:v>77862.146050086769</c:v>
                </c:pt>
                <c:pt idx="480">
                  <c:v>78769.897415099113</c:v>
                </c:pt>
                <c:pt idx="481">
                  <c:v>78923.51595118572</c:v>
                </c:pt>
                <c:pt idx="482">
                  <c:v>78521.881865115967</c:v>
                </c:pt>
                <c:pt idx="483">
                  <c:v>77647.13237396456</c:v>
                </c:pt>
                <c:pt idx="484">
                  <c:v>76539.296640310815</c:v>
                </c:pt>
                <c:pt idx="485">
                  <c:v>75174.429624351324</c:v>
                </c:pt>
                <c:pt idx="486">
                  <c:v>75128.71829473626</c:v>
                </c:pt>
                <c:pt idx="487">
                  <c:v>74186.554054215434</c:v>
                </c:pt>
                <c:pt idx="488">
                  <c:v>72990.225933182548</c:v>
                </c:pt>
                <c:pt idx="489">
                  <c:v>75560.174953886904</c:v>
                </c:pt>
                <c:pt idx="490">
                  <c:v>75111.851672683464</c:v>
                </c:pt>
                <c:pt idx="491">
                  <c:v>73056.831206405812</c:v>
                </c:pt>
                <c:pt idx="492">
                  <c:v>70669.939966936974</c:v>
                </c:pt>
                <c:pt idx="493">
                  <c:v>73093.822698487842</c:v>
                </c:pt>
                <c:pt idx="494">
                  <c:v>73100.937404296477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11-48C7-B508-C15785D40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654159"/>
        <c:axId val="465633023"/>
      </c:lineChart>
      <c:dateAx>
        <c:axId val="860654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633023"/>
        <c:crosses val="autoZero"/>
        <c:auto val="1"/>
        <c:lblOffset val="100"/>
        <c:baseTimeUnit val="days"/>
      </c:dateAx>
      <c:valAx>
        <c:axId val="4656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65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Portfolio</a:t>
            </a:r>
            <a:r>
              <a:rPr lang="en-US" baseline="0"/>
              <a:t> v</a:t>
            </a:r>
            <a:r>
              <a:rPr lang="en-US"/>
              <a:t>alue dynamics vs profit withdrawal</a:t>
            </a:r>
            <a:r>
              <a:rPr lang="en-US" baseline="0"/>
              <a:t> levels</a:t>
            </a:r>
            <a:r>
              <a:rPr lang="en-US"/>
              <a:t>, $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decades!$D$4</c:f>
              <c:strCache>
                <c:ptCount val="1"/>
                <c:pt idx="0">
                  <c:v>Portfolio value (25% profit withdraw), 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decades!$B$5:$B$1541</c:f>
              <c:numCache>
                <c:formatCode>m/d/yyyy</c:formatCode>
                <c:ptCount val="1537"/>
                <c:pt idx="0">
                  <c:v>41281</c:v>
                </c:pt>
                <c:pt idx="1">
                  <c:v>41288</c:v>
                </c:pt>
                <c:pt idx="2">
                  <c:v>41295</c:v>
                </c:pt>
                <c:pt idx="3">
                  <c:v>41302</c:v>
                </c:pt>
                <c:pt idx="4">
                  <c:v>41309</c:v>
                </c:pt>
                <c:pt idx="5">
                  <c:v>41316</c:v>
                </c:pt>
                <c:pt idx="6">
                  <c:v>41323</c:v>
                </c:pt>
                <c:pt idx="7">
                  <c:v>41330</c:v>
                </c:pt>
                <c:pt idx="8">
                  <c:v>41337</c:v>
                </c:pt>
                <c:pt idx="9">
                  <c:v>41344</c:v>
                </c:pt>
                <c:pt idx="10">
                  <c:v>41351</c:v>
                </c:pt>
                <c:pt idx="11">
                  <c:v>41358</c:v>
                </c:pt>
                <c:pt idx="12">
                  <c:v>41365</c:v>
                </c:pt>
                <c:pt idx="13">
                  <c:v>41372</c:v>
                </c:pt>
                <c:pt idx="14">
                  <c:v>41379</c:v>
                </c:pt>
                <c:pt idx="15">
                  <c:v>41386</c:v>
                </c:pt>
                <c:pt idx="16">
                  <c:v>41393</c:v>
                </c:pt>
                <c:pt idx="17">
                  <c:v>41400</c:v>
                </c:pt>
                <c:pt idx="18">
                  <c:v>41407</c:v>
                </c:pt>
                <c:pt idx="19">
                  <c:v>41414</c:v>
                </c:pt>
                <c:pt idx="20">
                  <c:v>41421</c:v>
                </c:pt>
                <c:pt idx="21">
                  <c:v>41428</c:v>
                </c:pt>
                <c:pt idx="22">
                  <c:v>41435</c:v>
                </c:pt>
                <c:pt idx="23">
                  <c:v>41442</c:v>
                </c:pt>
                <c:pt idx="24">
                  <c:v>41449</c:v>
                </c:pt>
                <c:pt idx="25">
                  <c:v>41456</c:v>
                </c:pt>
                <c:pt idx="26">
                  <c:v>41463</c:v>
                </c:pt>
                <c:pt idx="27">
                  <c:v>41470</c:v>
                </c:pt>
                <c:pt idx="28">
                  <c:v>41477</c:v>
                </c:pt>
                <c:pt idx="29">
                  <c:v>41484</c:v>
                </c:pt>
                <c:pt idx="30">
                  <c:v>41491</c:v>
                </c:pt>
                <c:pt idx="31">
                  <c:v>41498</c:v>
                </c:pt>
                <c:pt idx="32">
                  <c:v>41505</c:v>
                </c:pt>
                <c:pt idx="33">
                  <c:v>41512</c:v>
                </c:pt>
                <c:pt idx="34">
                  <c:v>41519</c:v>
                </c:pt>
                <c:pt idx="35">
                  <c:v>41526</c:v>
                </c:pt>
                <c:pt idx="36">
                  <c:v>41533</c:v>
                </c:pt>
                <c:pt idx="37">
                  <c:v>41540</c:v>
                </c:pt>
                <c:pt idx="38">
                  <c:v>41547</c:v>
                </c:pt>
                <c:pt idx="39">
                  <c:v>41554</c:v>
                </c:pt>
                <c:pt idx="40">
                  <c:v>41561</c:v>
                </c:pt>
                <c:pt idx="41">
                  <c:v>41568</c:v>
                </c:pt>
                <c:pt idx="42">
                  <c:v>41575</c:v>
                </c:pt>
                <c:pt idx="43">
                  <c:v>41582</c:v>
                </c:pt>
                <c:pt idx="44">
                  <c:v>41589</c:v>
                </c:pt>
                <c:pt idx="45">
                  <c:v>41596</c:v>
                </c:pt>
                <c:pt idx="46">
                  <c:v>41603</c:v>
                </c:pt>
                <c:pt idx="47">
                  <c:v>41610</c:v>
                </c:pt>
                <c:pt idx="48">
                  <c:v>41617</c:v>
                </c:pt>
                <c:pt idx="49">
                  <c:v>41624</c:v>
                </c:pt>
                <c:pt idx="50">
                  <c:v>41631</c:v>
                </c:pt>
                <c:pt idx="51">
                  <c:v>41638</c:v>
                </c:pt>
                <c:pt idx="52">
                  <c:v>41645</c:v>
                </c:pt>
                <c:pt idx="53">
                  <c:v>41652</c:v>
                </c:pt>
                <c:pt idx="54">
                  <c:v>41659</c:v>
                </c:pt>
                <c:pt idx="55">
                  <c:v>41666</c:v>
                </c:pt>
                <c:pt idx="56">
                  <c:v>41673</c:v>
                </c:pt>
                <c:pt idx="57">
                  <c:v>41680</c:v>
                </c:pt>
                <c:pt idx="58">
                  <c:v>41687</c:v>
                </c:pt>
                <c:pt idx="59">
                  <c:v>41694</c:v>
                </c:pt>
                <c:pt idx="60">
                  <c:v>41701</c:v>
                </c:pt>
                <c:pt idx="61">
                  <c:v>41708</c:v>
                </c:pt>
                <c:pt idx="62">
                  <c:v>41715</c:v>
                </c:pt>
                <c:pt idx="63">
                  <c:v>41722</c:v>
                </c:pt>
                <c:pt idx="64">
                  <c:v>41729</c:v>
                </c:pt>
                <c:pt idx="65">
                  <c:v>41736</c:v>
                </c:pt>
                <c:pt idx="66">
                  <c:v>41743</c:v>
                </c:pt>
                <c:pt idx="67">
                  <c:v>41750</c:v>
                </c:pt>
                <c:pt idx="68">
                  <c:v>41757</c:v>
                </c:pt>
                <c:pt idx="69">
                  <c:v>41764</c:v>
                </c:pt>
                <c:pt idx="70">
                  <c:v>41771</c:v>
                </c:pt>
                <c:pt idx="71">
                  <c:v>41778</c:v>
                </c:pt>
                <c:pt idx="72">
                  <c:v>41785</c:v>
                </c:pt>
                <c:pt idx="73">
                  <c:v>41792</c:v>
                </c:pt>
                <c:pt idx="74">
                  <c:v>41799</c:v>
                </c:pt>
                <c:pt idx="75">
                  <c:v>41806</c:v>
                </c:pt>
                <c:pt idx="76">
                  <c:v>41813</c:v>
                </c:pt>
                <c:pt idx="77">
                  <c:v>41820</c:v>
                </c:pt>
                <c:pt idx="78">
                  <c:v>41827</c:v>
                </c:pt>
                <c:pt idx="79">
                  <c:v>41834</c:v>
                </c:pt>
                <c:pt idx="80">
                  <c:v>41841</c:v>
                </c:pt>
                <c:pt idx="81">
                  <c:v>41848</c:v>
                </c:pt>
                <c:pt idx="82">
                  <c:v>41855</c:v>
                </c:pt>
                <c:pt idx="83">
                  <c:v>41862</c:v>
                </c:pt>
                <c:pt idx="84">
                  <c:v>41869</c:v>
                </c:pt>
                <c:pt idx="85">
                  <c:v>41876</c:v>
                </c:pt>
                <c:pt idx="86">
                  <c:v>41883</c:v>
                </c:pt>
                <c:pt idx="87">
                  <c:v>41890</c:v>
                </c:pt>
                <c:pt idx="88">
                  <c:v>41897</c:v>
                </c:pt>
                <c:pt idx="89">
                  <c:v>41904</c:v>
                </c:pt>
                <c:pt idx="90">
                  <c:v>41911</c:v>
                </c:pt>
                <c:pt idx="91">
                  <c:v>41918</c:v>
                </c:pt>
                <c:pt idx="92">
                  <c:v>41925</c:v>
                </c:pt>
                <c:pt idx="93">
                  <c:v>41932</c:v>
                </c:pt>
                <c:pt idx="94">
                  <c:v>41939</c:v>
                </c:pt>
                <c:pt idx="95">
                  <c:v>41946</c:v>
                </c:pt>
                <c:pt idx="96">
                  <c:v>41953</c:v>
                </c:pt>
                <c:pt idx="97">
                  <c:v>41960</c:v>
                </c:pt>
                <c:pt idx="98">
                  <c:v>41967</c:v>
                </c:pt>
                <c:pt idx="99">
                  <c:v>41974</c:v>
                </c:pt>
                <c:pt idx="100">
                  <c:v>41981</c:v>
                </c:pt>
                <c:pt idx="101">
                  <c:v>41988</c:v>
                </c:pt>
                <c:pt idx="102">
                  <c:v>41995</c:v>
                </c:pt>
                <c:pt idx="103">
                  <c:v>42002</c:v>
                </c:pt>
                <c:pt idx="104">
                  <c:v>42009</c:v>
                </c:pt>
                <c:pt idx="105">
                  <c:v>42016</c:v>
                </c:pt>
                <c:pt idx="106">
                  <c:v>42023</c:v>
                </c:pt>
                <c:pt idx="107">
                  <c:v>42030</c:v>
                </c:pt>
                <c:pt idx="108">
                  <c:v>42037</c:v>
                </c:pt>
                <c:pt idx="109">
                  <c:v>42044</c:v>
                </c:pt>
                <c:pt idx="110">
                  <c:v>42051</c:v>
                </c:pt>
                <c:pt idx="111">
                  <c:v>42058</c:v>
                </c:pt>
                <c:pt idx="112">
                  <c:v>42065</c:v>
                </c:pt>
                <c:pt idx="113">
                  <c:v>42072</c:v>
                </c:pt>
                <c:pt idx="114">
                  <c:v>42079</c:v>
                </c:pt>
                <c:pt idx="115">
                  <c:v>42086</c:v>
                </c:pt>
                <c:pt idx="116">
                  <c:v>42093</c:v>
                </c:pt>
                <c:pt idx="117">
                  <c:v>42100</c:v>
                </c:pt>
                <c:pt idx="118">
                  <c:v>42107</c:v>
                </c:pt>
                <c:pt idx="119">
                  <c:v>42114</c:v>
                </c:pt>
                <c:pt idx="120">
                  <c:v>42121</c:v>
                </c:pt>
                <c:pt idx="121">
                  <c:v>42128</c:v>
                </c:pt>
                <c:pt idx="122">
                  <c:v>42135</c:v>
                </c:pt>
                <c:pt idx="123">
                  <c:v>42142</c:v>
                </c:pt>
                <c:pt idx="124">
                  <c:v>42149</c:v>
                </c:pt>
                <c:pt idx="125">
                  <c:v>42156</c:v>
                </c:pt>
                <c:pt idx="126">
                  <c:v>42163</c:v>
                </c:pt>
                <c:pt idx="127">
                  <c:v>42170</c:v>
                </c:pt>
                <c:pt idx="128">
                  <c:v>42177</c:v>
                </c:pt>
                <c:pt idx="129">
                  <c:v>42184</c:v>
                </c:pt>
                <c:pt idx="130">
                  <c:v>42191</c:v>
                </c:pt>
                <c:pt idx="131">
                  <c:v>42198</c:v>
                </c:pt>
                <c:pt idx="132">
                  <c:v>42205</c:v>
                </c:pt>
                <c:pt idx="133">
                  <c:v>42212</c:v>
                </c:pt>
                <c:pt idx="134">
                  <c:v>42219</c:v>
                </c:pt>
                <c:pt idx="135">
                  <c:v>42226</c:v>
                </c:pt>
                <c:pt idx="136">
                  <c:v>42233</c:v>
                </c:pt>
                <c:pt idx="137">
                  <c:v>42240</c:v>
                </c:pt>
                <c:pt idx="138">
                  <c:v>42247</c:v>
                </c:pt>
                <c:pt idx="139">
                  <c:v>42254</c:v>
                </c:pt>
                <c:pt idx="140">
                  <c:v>42261</c:v>
                </c:pt>
                <c:pt idx="141">
                  <c:v>42268</c:v>
                </c:pt>
                <c:pt idx="142">
                  <c:v>42275</c:v>
                </c:pt>
                <c:pt idx="143">
                  <c:v>42282</c:v>
                </c:pt>
                <c:pt idx="144">
                  <c:v>42289</c:v>
                </c:pt>
                <c:pt idx="145">
                  <c:v>42296</c:v>
                </c:pt>
                <c:pt idx="146">
                  <c:v>42303</c:v>
                </c:pt>
                <c:pt idx="147">
                  <c:v>42310</c:v>
                </c:pt>
                <c:pt idx="148">
                  <c:v>42317</c:v>
                </c:pt>
                <c:pt idx="149">
                  <c:v>42324</c:v>
                </c:pt>
                <c:pt idx="150">
                  <c:v>42331</c:v>
                </c:pt>
                <c:pt idx="151">
                  <c:v>42338</c:v>
                </c:pt>
                <c:pt idx="152">
                  <c:v>42345</c:v>
                </c:pt>
                <c:pt idx="153">
                  <c:v>42352</c:v>
                </c:pt>
                <c:pt idx="154">
                  <c:v>42359</c:v>
                </c:pt>
                <c:pt idx="155">
                  <c:v>42366</c:v>
                </c:pt>
                <c:pt idx="156">
                  <c:v>42373</c:v>
                </c:pt>
                <c:pt idx="157">
                  <c:v>42380</c:v>
                </c:pt>
                <c:pt idx="158">
                  <c:v>42387</c:v>
                </c:pt>
                <c:pt idx="159">
                  <c:v>42394</c:v>
                </c:pt>
                <c:pt idx="160">
                  <c:v>42401</c:v>
                </c:pt>
                <c:pt idx="161">
                  <c:v>42408</c:v>
                </c:pt>
                <c:pt idx="162">
                  <c:v>42415</c:v>
                </c:pt>
                <c:pt idx="163">
                  <c:v>42422</c:v>
                </c:pt>
                <c:pt idx="164">
                  <c:v>42429</c:v>
                </c:pt>
                <c:pt idx="165">
                  <c:v>42436</c:v>
                </c:pt>
                <c:pt idx="166">
                  <c:v>42443</c:v>
                </c:pt>
                <c:pt idx="167">
                  <c:v>42450</c:v>
                </c:pt>
                <c:pt idx="168">
                  <c:v>42457</c:v>
                </c:pt>
                <c:pt idx="169">
                  <c:v>42464</c:v>
                </c:pt>
                <c:pt idx="170">
                  <c:v>42471</c:v>
                </c:pt>
                <c:pt idx="171">
                  <c:v>42478</c:v>
                </c:pt>
                <c:pt idx="172">
                  <c:v>42485</c:v>
                </c:pt>
                <c:pt idx="173">
                  <c:v>42492</c:v>
                </c:pt>
                <c:pt idx="174">
                  <c:v>42499</c:v>
                </c:pt>
                <c:pt idx="175">
                  <c:v>42506</c:v>
                </c:pt>
                <c:pt idx="176">
                  <c:v>42513</c:v>
                </c:pt>
                <c:pt idx="177">
                  <c:v>42520</c:v>
                </c:pt>
                <c:pt idx="178">
                  <c:v>42527</c:v>
                </c:pt>
                <c:pt idx="179">
                  <c:v>42534</c:v>
                </c:pt>
                <c:pt idx="180">
                  <c:v>42541</c:v>
                </c:pt>
                <c:pt idx="181">
                  <c:v>42548</c:v>
                </c:pt>
                <c:pt idx="182">
                  <c:v>42555</c:v>
                </c:pt>
                <c:pt idx="183">
                  <c:v>42562</c:v>
                </c:pt>
                <c:pt idx="184">
                  <c:v>42569</c:v>
                </c:pt>
                <c:pt idx="185">
                  <c:v>42576</c:v>
                </c:pt>
                <c:pt idx="186">
                  <c:v>42583</c:v>
                </c:pt>
                <c:pt idx="187">
                  <c:v>42590</c:v>
                </c:pt>
                <c:pt idx="188">
                  <c:v>42597</c:v>
                </c:pt>
                <c:pt idx="189">
                  <c:v>42604</c:v>
                </c:pt>
                <c:pt idx="190">
                  <c:v>42611</c:v>
                </c:pt>
                <c:pt idx="191">
                  <c:v>42618</c:v>
                </c:pt>
                <c:pt idx="192">
                  <c:v>42625</c:v>
                </c:pt>
                <c:pt idx="193">
                  <c:v>42632</c:v>
                </c:pt>
                <c:pt idx="194">
                  <c:v>42639</c:v>
                </c:pt>
                <c:pt idx="195">
                  <c:v>42646</c:v>
                </c:pt>
                <c:pt idx="196">
                  <c:v>42653</c:v>
                </c:pt>
                <c:pt idx="197">
                  <c:v>42660</c:v>
                </c:pt>
                <c:pt idx="198">
                  <c:v>42667</c:v>
                </c:pt>
                <c:pt idx="199">
                  <c:v>42674</c:v>
                </c:pt>
                <c:pt idx="200">
                  <c:v>42681</c:v>
                </c:pt>
                <c:pt idx="201">
                  <c:v>42688</c:v>
                </c:pt>
                <c:pt idx="202">
                  <c:v>42695</c:v>
                </c:pt>
                <c:pt idx="203">
                  <c:v>42702</c:v>
                </c:pt>
                <c:pt idx="204">
                  <c:v>42709</c:v>
                </c:pt>
                <c:pt idx="205">
                  <c:v>42716</c:v>
                </c:pt>
                <c:pt idx="206">
                  <c:v>42723</c:v>
                </c:pt>
                <c:pt idx="207">
                  <c:v>42730</c:v>
                </c:pt>
                <c:pt idx="208">
                  <c:v>42737</c:v>
                </c:pt>
                <c:pt idx="209">
                  <c:v>42744</c:v>
                </c:pt>
                <c:pt idx="210">
                  <c:v>42751</c:v>
                </c:pt>
                <c:pt idx="211">
                  <c:v>42758</c:v>
                </c:pt>
                <c:pt idx="212">
                  <c:v>42765</c:v>
                </c:pt>
                <c:pt idx="213">
                  <c:v>42772</c:v>
                </c:pt>
                <c:pt idx="214">
                  <c:v>42779</c:v>
                </c:pt>
                <c:pt idx="215">
                  <c:v>42786</c:v>
                </c:pt>
                <c:pt idx="216">
                  <c:v>42793</c:v>
                </c:pt>
                <c:pt idx="217">
                  <c:v>42800</c:v>
                </c:pt>
                <c:pt idx="218">
                  <c:v>42807</c:v>
                </c:pt>
                <c:pt idx="219">
                  <c:v>42814</c:v>
                </c:pt>
                <c:pt idx="220">
                  <c:v>42821</c:v>
                </c:pt>
                <c:pt idx="221">
                  <c:v>42828</c:v>
                </c:pt>
                <c:pt idx="222">
                  <c:v>42835</c:v>
                </c:pt>
                <c:pt idx="223">
                  <c:v>42842</c:v>
                </c:pt>
                <c:pt idx="224">
                  <c:v>42849</c:v>
                </c:pt>
                <c:pt idx="225">
                  <c:v>42856</c:v>
                </c:pt>
                <c:pt idx="226">
                  <c:v>42863</c:v>
                </c:pt>
                <c:pt idx="227">
                  <c:v>42870</c:v>
                </c:pt>
                <c:pt idx="228">
                  <c:v>42877</c:v>
                </c:pt>
                <c:pt idx="229">
                  <c:v>42884</c:v>
                </c:pt>
                <c:pt idx="230">
                  <c:v>42891</c:v>
                </c:pt>
                <c:pt idx="231">
                  <c:v>42898</c:v>
                </c:pt>
                <c:pt idx="232">
                  <c:v>42905</c:v>
                </c:pt>
                <c:pt idx="233">
                  <c:v>42912</c:v>
                </c:pt>
                <c:pt idx="234">
                  <c:v>42919</c:v>
                </c:pt>
                <c:pt idx="235">
                  <c:v>42926</c:v>
                </c:pt>
                <c:pt idx="236">
                  <c:v>42933</c:v>
                </c:pt>
                <c:pt idx="237">
                  <c:v>42940</c:v>
                </c:pt>
                <c:pt idx="238">
                  <c:v>42947</c:v>
                </c:pt>
                <c:pt idx="239">
                  <c:v>42954</c:v>
                </c:pt>
                <c:pt idx="240">
                  <c:v>42961</c:v>
                </c:pt>
                <c:pt idx="241">
                  <c:v>42968</c:v>
                </c:pt>
                <c:pt idx="242">
                  <c:v>42975</c:v>
                </c:pt>
                <c:pt idx="243">
                  <c:v>42982</c:v>
                </c:pt>
                <c:pt idx="244">
                  <c:v>42989</c:v>
                </c:pt>
                <c:pt idx="245">
                  <c:v>42996</c:v>
                </c:pt>
                <c:pt idx="246">
                  <c:v>43003</c:v>
                </c:pt>
                <c:pt idx="247">
                  <c:v>43010</c:v>
                </c:pt>
                <c:pt idx="248">
                  <c:v>43017</c:v>
                </c:pt>
                <c:pt idx="249">
                  <c:v>43024</c:v>
                </c:pt>
                <c:pt idx="250">
                  <c:v>43031</c:v>
                </c:pt>
                <c:pt idx="251">
                  <c:v>43038</c:v>
                </c:pt>
                <c:pt idx="252">
                  <c:v>43045</c:v>
                </c:pt>
                <c:pt idx="253">
                  <c:v>43052</c:v>
                </c:pt>
                <c:pt idx="254">
                  <c:v>43059</c:v>
                </c:pt>
                <c:pt idx="255">
                  <c:v>43066</c:v>
                </c:pt>
                <c:pt idx="256">
                  <c:v>43073</c:v>
                </c:pt>
                <c:pt idx="257">
                  <c:v>43080</c:v>
                </c:pt>
                <c:pt idx="258">
                  <c:v>43087</c:v>
                </c:pt>
                <c:pt idx="259">
                  <c:v>43094</c:v>
                </c:pt>
                <c:pt idx="260">
                  <c:v>43101</c:v>
                </c:pt>
                <c:pt idx="261">
                  <c:v>43108</c:v>
                </c:pt>
                <c:pt idx="262">
                  <c:v>43115</c:v>
                </c:pt>
                <c:pt idx="263">
                  <c:v>43122</c:v>
                </c:pt>
                <c:pt idx="264">
                  <c:v>43129</c:v>
                </c:pt>
                <c:pt idx="265">
                  <c:v>43136</c:v>
                </c:pt>
                <c:pt idx="266">
                  <c:v>43143</c:v>
                </c:pt>
                <c:pt idx="267">
                  <c:v>43150</c:v>
                </c:pt>
                <c:pt idx="268">
                  <c:v>43157</c:v>
                </c:pt>
                <c:pt idx="269">
                  <c:v>43164</c:v>
                </c:pt>
                <c:pt idx="270">
                  <c:v>43171</c:v>
                </c:pt>
                <c:pt idx="271">
                  <c:v>43178</c:v>
                </c:pt>
                <c:pt idx="272">
                  <c:v>43185</c:v>
                </c:pt>
                <c:pt idx="273">
                  <c:v>43192</c:v>
                </c:pt>
                <c:pt idx="274">
                  <c:v>43199</c:v>
                </c:pt>
                <c:pt idx="275">
                  <c:v>43206</c:v>
                </c:pt>
                <c:pt idx="276">
                  <c:v>43213</c:v>
                </c:pt>
                <c:pt idx="277">
                  <c:v>43220</c:v>
                </c:pt>
                <c:pt idx="278">
                  <c:v>43227</c:v>
                </c:pt>
                <c:pt idx="279">
                  <c:v>43234</c:v>
                </c:pt>
                <c:pt idx="280">
                  <c:v>43241</c:v>
                </c:pt>
                <c:pt idx="281">
                  <c:v>43248</c:v>
                </c:pt>
                <c:pt idx="282">
                  <c:v>43255</c:v>
                </c:pt>
                <c:pt idx="283">
                  <c:v>43262</c:v>
                </c:pt>
                <c:pt idx="284">
                  <c:v>43269</c:v>
                </c:pt>
                <c:pt idx="285">
                  <c:v>43276</c:v>
                </c:pt>
                <c:pt idx="286">
                  <c:v>43283</c:v>
                </c:pt>
                <c:pt idx="287">
                  <c:v>43290</c:v>
                </c:pt>
                <c:pt idx="288">
                  <c:v>43297</c:v>
                </c:pt>
                <c:pt idx="289">
                  <c:v>43304</c:v>
                </c:pt>
                <c:pt idx="290">
                  <c:v>43311</c:v>
                </c:pt>
                <c:pt idx="291">
                  <c:v>43318</c:v>
                </c:pt>
                <c:pt idx="292">
                  <c:v>43325</c:v>
                </c:pt>
                <c:pt idx="293">
                  <c:v>43332</c:v>
                </c:pt>
                <c:pt idx="294">
                  <c:v>43339</c:v>
                </c:pt>
                <c:pt idx="295">
                  <c:v>43346</c:v>
                </c:pt>
                <c:pt idx="296">
                  <c:v>43353</c:v>
                </c:pt>
                <c:pt idx="297">
                  <c:v>43360</c:v>
                </c:pt>
                <c:pt idx="298">
                  <c:v>43367</c:v>
                </c:pt>
                <c:pt idx="299">
                  <c:v>43374</c:v>
                </c:pt>
                <c:pt idx="300">
                  <c:v>43381</c:v>
                </c:pt>
                <c:pt idx="301">
                  <c:v>43388</c:v>
                </c:pt>
                <c:pt idx="302">
                  <c:v>43395</c:v>
                </c:pt>
                <c:pt idx="303">
                  <c:v>43402</c:v>
                </c:pt>
                <c:pt idx="304">
                  <c:v>43409</c:v>
                </c:pt>
                <c:pt idx="305">
                  <c:v>43416</c:v>
                </c:pt>
                <c:pt idx="306">
                  <c:v>43423</c:v>
                </c:pt>
                <c:pt idx="307">
                  <c:v>43430</c:v>
                </c:pt>
                <c:pt idx="308">
                  <c:v>43437</c:v>
                </c:pt>
                <c:pt idx="309">
                  <c:v>43444</c:v>
                </c:pt>
                <c:pt idx="310">
                  <c:v>43451</c:v>
                </c:pt>
                <c:pt idx="311">
                  <c:v>43458</c:v>
                </c:pt>
                <c:pt idx="312">
                  <c:v>43465</c:v>
                </c:pt>
                <c:pt idx="313">
                  <c:v>43472</c:v>
                </c:pt>
                <c:pt idx="314">
                  <c:v>43479</c:v>
                </c:pt>
                <c:pt idx="315">
                  <c:v>43486</c:v>
                </c:pt>
                <c:pt idx="316">
                  <c:v>43493</c:v>
                </c:pt>
                <c:pt idx="317">
                  <c:v>43500</c:v>
                </c:pt>
                <c:pt idx="318">
                  <c:v>43507</c:v>
                </c:pt>
                <c:pt idx="319">
                  <c:v>43514</c:v>
                </c:pt>
                <c:pt idx="320">
                  <c:v>43521</c:v>
                </c:pt>
                <c:pt idx="321">
                  <c:v>43528</c:v>
                </c:pt>
                <c:pt idx="322">
                  <c:v>43535</c:v>
                </c:pt>
                <c:pt idx="323">
                  <c:v>43542</c:v>
                </c:pt>
                <c:pt idx="324">
                  <c:v>43549</c:v>
                </c:pt>
                <c:pt idx="325">
                  <c:v>43556</c:v>
                </c:pt>
                <c:pt idx="326">
                  <c:v>43563</c:v>
                </c:pt>
                <c:pt idx="327">
                  <c:v>43570</c:v>
                </c:pt>
                <c:pt idx="328">
                  <c:v>43577</c:v>
                </c:pt>
                <c:pt idx="329">
                  <c:v>43584</c:v>
                </c:pt>
                <c:pt idx="330">
                  <c:v>43591</c:v>
                </c:pt>
                <c:pt idx="331">
                  <c:v>43598</c:v>
                </c:pt>
                <c:pt idx="332">
                  <c:v>43605</c:v>
                </c:pt>
                <c:pt idx="333">
                  <c:v>43612</c:v>
                </c:pt>
                <c:pt idx="334">
                  <c:v>43619</c:v>
                </c:pt>
                <c:pt idx="335">
                  <c:v>43626</c:v>
                </c:pt>
                <c:pt idx="336">
                  <c:v>43633</c:v>
                </c:pt>
                <c:pt idx="337">
                  <c:v>43640</c:v>
                </c:pt>
                <c:pt idx="338">
                  <c:v>43647</c:v>
                </c:pt>
                <c:pt idx="339">
                  <c:v>43654</c:v>
                </c:pt>
                <c:pt idx="340">
                  <c:v>43661</c:v>
                </c:pt>
                <c:pt idx="341">
                  <c:v>43668</c:v>
                </c:pt>
                <c:pt idx="342">
                  <c:v>43675</c:v>
                </c:pt>
                <c:pt idx="343">
                  <c:v>43682</c:v>
                </c:pt>
                <c:pt idx="344">
                  <c:v>43689</c:v>
                </c:pt>
                <c:pt idx="345">
                  <c:v>43696</c:v>
                </c:pt>
                <c:pt idx="346">
                  <c:v>43703</c:v>
                </c:pt>
                <c:pt idx="347">
                  <c:v>43710</c:v>
                </c:pt>
                <c:pt idx="348">
                  <c:v>43717</c:v>
                </c:pt>
                <c:pt idx="349">
                  <c:v>43724</c:v>
                </c:pt>
                <c:pt idx="350">
                  <c:v>43731</c:v>
                </c:pt>
                <c:pt idx="351">
                  <c:v>43738</c:v>
                </c:pt>
                <c:pt idx="352">
                  <c:v>43745</c:v>
                </c:pt>
                <c:pt idx="353">
                  <c:v>43752</c:v>
                </c:pt>
                <c:pt idx="354">
                  <c:v>43759</c:v>
                </c:pt>
                <c:pt idx="355">
                  <c:v>43766</c:v>
                </c:pt>
                <c:pt idx="356">
                  <c:v>43773</c:v>
                </c:pt>
                <c:pt idx="357">
                  <c:v>43780</c:v>
                </c:pt>
                <c:pt idx="358">
                  <c:v>43787</c:v>
                </c:pt>
                <c:pt idx="359">
                  <c:v>43794</c:v>
                </c:pt>
                <c:pt idx="360">
                  <c:v>43801</c:v>
                </c:pt>
                <c:pt idx="361">
                  <c:v>43808</c:v>
                </c:pt>
                <c:pt idx="362">
                  <c:v>43815</c:v>
                </c:pt>
                <c:pt idx="363">
                  <c:v>43822</c:v>
                </c:pt>
                <c:pt idx="364">
                  <c:v>43829</c:v>
                </c:pt>
                <c:pt idx="365">
                  <c:v>43836</c:v>
                </c:pt>
                <c:pt idx="366">
                  <c:v>43843</c:v>
                </c:pt>
                <c:pt idx="367">
                  <c:v>43850</c:v>
                </c:pt>
                <c:pt idx="368">
                  <c:v>43857</c:v>
                </c:pt>
                <c:pt idx="369">
                  <c:v>43864</c:v>
                </c:pt>
                <c:pt idx="370">
                  <c:v>43871</c:v>
                </c:pt>
                <c:pt idx="371">
                  <c:v>43878</c:v>
                </c:pt>
                <c:pt idx="372">
                  <c:v>43885</c:v>
                </c:pt>
                <c:pt idx="373">
                  <c:v>43892</c:v>
                </c:pt>
                <c:pt idx="374">
                  <c:v>43899</c:v>
                </c:pt>
                <c:pt idx="375">
                  <c:v>43906</c:v>
                </c:pt>
                <c:pt idx="376">
                  <c:v>43913</c:v>
                </c:pt>
                <c:pt idx="377">
                  <c:v>43920</c:v>
                </c:pt>
                <c:pt idx="378">
                  <c:v>43927</c:v>
                </c:pt>
                <c:pt idx="379">
                  <c:v>43934</c:v>
                </c:pt>
                <c:pt idx="380">
                  <c:v>43941</c:v>
                </c:pt>
                <c:pt idx="381">
                  <c:v>43948</c:v>
                </c:pt>
                <c:pt idx="382">
                  <c:v>43955</c:v>
                </c:pt>
                <c:pt idx="383">
                  <c:v>43962</c:v>
                </c:pt>
                <c:pt idx="384">
                  <c:v>43969</c:v>
                </c:pt>
                <c:pt idx="385">
                  <c:v>43976</c:v>
                </c:pt>
                <c:pt idx="386">
                  <c:v>43983</c:v>
                </c:pt>
                <c:pt idx="387">
                  <c:v>43990</c:v>
                </c:pt>
                <c:pt idx="388">
                  <c:v>43997</c:v>
                </c:pt>
                <c:pt idx="389">
                  <c:v>44004</c:v>
                </c:pt>
                <c:pt idx="390">
                  <c:v>44011</c:v>
                </c:pt>
                <c:pt idx="391">
                  <c:v>44018</c:v>
                </c:pt>
                <c:pt idx="392">
                  <c:v>44025</c:v>
                </c:pt>
                <c:pt idx="393">
                  <c:v>44032</c:v>
                </c:pt>
                <c:pt idx="394">
                  <c:v>44039</c:v>
                </c:pt>
                <c:pt idx="395">
                  <c:v>44046</c:v>
                </c:pt>
                <c:pt idx="396">
                  <c:v>44053</c:v>
                </c:pt>
                <c:pt idx="397">
                  <c:v>44060</c:v>
                </c:pt>
                <c:pt idx="398">
                  <c:v>44067</c:v>
                </c:pt>
                <c:pt idx="399">
                  <c:v>44074</c:v>
                </c:pt>
                <c:pt idx="400">
                  <c:v>44081</c:v>
                </c:pt>
                <c:pt idx="401">
                  <c:v>44088</c:v>
                </c:pt>
                <c:pt idx="402">
                  <c:v>44095</c:v>
                </c:pt>
                <c:pt idx="403">
                  <c:v>44102</c:v>
                </c:pt>
                <c:pt idx="404">
                  <c:v>44109</c:v>
                </c:pt>
                <c:pt idx="405">
                  <c:v>44116</c:v>
                </c:pt>
                <c:pt idx="406">
                  <c:v>44123</c:v>
                </c:pt>
                <c:pt idx="407">
                  <c:v>44130</c:v>
                </c:pt>
                <c:pt idx="408">
                  <c:v>44137</c:v>
                </c:pt>
                <c:pt idx="409">
                  <c:v>44144</c:v>
                </c:pt>
                <c:pt idx="410">
                  <c:v>44151</c:v>
                </c:pt>
                <c:pt idx="411">
                  <c:v>44158</c:v>
                </c:pt>
                <c:pt idx="412">
                  <c:v>44165</c:v>
                </c:pt>
                <c:pt idx="413">
                  <c:v>44172</c:v>
                </c:pt>
                <c:pt idx="414">
                  <c:v>44179</c:v>
                </c:pt>
                <c:pt idx="415">
                  <c:v>44186</c:v>
                </c:pt>
                <c:pt idx="416">
                  <c:v>44193</c:v>
                </c:pt>
                <c:pt idx="417">
                  <c:v>44200</c:v>
                </c:pt>
                <c:pt idx="418">
                  <c:v>44207</c:v>
                </c:pt>
                <c:pt idx="419">
                  <c:v>44214</c:v>
                </c:pt>
                <c:pt idx="420">
                  <c:v>44221</c:v>
                </c:pt>
                <c:pt idx="421">
                  <c:v>44228</c:v>
                </c:pt>
                <c:pt idx="422">
                  <c:v>44235</c:v>
                </c:pt>
                <c:pt idx="423">
                  <c:v>44242</c:v>
                </c:pt>
                <c:pt idx="424">
                  <c:v>44249</c:v>
                </c:pt>
                <c:pt idx="425">
                  <c:v>44256</c:v>
                </c:pt>
                <c:pt idx="426">
                  <c:v>44263</c:v>
                </c:pt>
                <c:pt idx="427">
                  <c:v>44270</c:v>
                </c:pt>
                <c:pt idx="428">
                  <c:v>44277</c:v>
                </c:pt>
                <c:pt idx="429">
                  <c:v>44284</c:v>
                </c:pt>
                <c:pt idx="430">
                  <c:v>44291</c:v>
                </c:pt>
                <c:pt idx="431">
                  <c:v>44298</c:v>
                </c:pt>
                <c:pt idx="432">
                  <c:v>44305</c:v>
                </c:pt>
                <c:pt idx="433">
                  <c:v>44312</c:v>
                </c:pt>
                <c:pt idx="434">
                  <c:v>44319</c:v>
                </c:pt>
                <c:pt idx="435">
                  <c:v>44326</c:v>
                </c:pt>
                <c:pt idx="436">
                  <c:v>44333</c:v>
                </c:pt>
                <c:pt idx="437">
                  <c:v>44340</c:v>
                </c:pt>
                <c:pt idx="438">
                  <c:v>44347</c:v>
                </c:pt>
                <c:pt idx="439">
                  <c:v>44354</c:v>
                </c:pt>
                <c:pt idx="440">
                  <c:v>44361</c:v>
                </c:pt>
                <c:pt idx="441">
                  <c:v>44368</c:v>
                </c:pt>
                <c:pt idx="442">
                  <c:v>44375</c:v>
                </c:pt>
                <c:pt idx="443">
                  <c:v>44382</c:v>
                </c:pt>
                <c:pt idx="444">
                  <c:v>44389</c:v>
                </c:pt>
                <c:pt idx="445">
                  <c:v>44396</c:v>
                </c:pt>
                <c:pt idx="446">
                  <c:v>44403</c:v>
                </c:pt>
                <c:pt idx="447">
                  <c:v>44410</c:v>
                </c:pt>
                <c:pt idx="448">
                  <c:v>44417</c:v>
                </c:pt>
                <c:pt idx="449">
                  <c:v>44424</c:v>
                </c:pt>
                <c:pt idx="450">
                  <c:v>44431</c:v>
                </c:pt>
                <c:pt idx="451">
                  <c:v>44438</c:v>
                </c:pt>
                <c:pt idx="452">
                  <c:v>44445</c:v>
                </c:pt>
                <c:pt idx="453">
                  <c:v>44452</c:v>
                </c:pt>
                <c:pt idx="454">
                  <c:v>44459</c:v>
                </c:pt>
                <c:pt idx="455">
                  <c:v>44466</c:v>
                </c:pt>
                <c:pt idx="456">
                  <c:v>44473</c:v>
                </c:pt>
                <c:pt idx="457">
                  <c:v>44480</c:v>
                </c:pt>
                <c:pt idx="458">
                  <c:v>44487</c:v>
                </c:pt>
                <c:pt idx="459">
                  <c:v>44494</c:v>
                </c:pt>
                <c:pt idx="460">
                  <c:v>44501</c:v>
                </c:pt>
                <c:pt idx="461">
                  <c:v>44508</c:v>
                </c:pt>
                <c:pt idx="462">
                  <c:v>44515</c:v>
                </c:pt>
                <c:pt idx="463">
                  <c:v>44522</c:v>
                </c:pt>
                <c:pt idx="464">
                  <c:v>44529</c:v>
                </c:pt>
                <c:pt idx="465">
                  <c:v>44536</c:v>
                </c:pt>
                <c:pt idx="466">
                  <c:v>44543</c:v>
                </c:pt>
                <c:pt idx="467">
                  <c:v>44550</c:v>
                </c:pt>
                <c:pt idx="468">
                  <c:v>44557</c:v>
                </c:pt>
                <c:pt idx="469">
                  <c:v>44564</c:v>
                </c:pt>
                <c:pt idx="470">
                  <c:v>44571</c:v>
                </c:pt>
                <c:pt idx="471">
                  <c:v>44578</c:v>
                </c:pt>
                <c:pt idx="472">
                  <c:v>44585</c:v>
                </c:pt>
                <c:pt idx="473">
                  <c:v>44592</c:v>
                </c:pt>
                <c:pt idx="474">
                  <c:v>44599</c:v>
                </c:pt>
                <c:pt idx="475">
                  <c:v>44606</c:v>
                </c:pt>
                <c:pt idx="476">
                  <c:v>44613</c:v>
                </c:pt>
                <c:pt idx="477">
                  <c:v>44620</c:v>
                </c:pt>
                <c:pt idx="478">
                  <c:v>44627</c:v>
                </c:pt>
                <c:pt idx="479">
                  <c:v>44634</c:v>
                </c:pt>
                <c:pt idx="480">
                  <c:v>44641</c:v>
                </c:pt>
                <c:pt idx="481">
                  <c:v>44648</c:v>
                </c:pt>
                <c:pt idx="482">
                  <c:v>44655</c:v>
                </c:pt>
                <c:pt idx="483">
                  <c:v>44662</c:v>
                </c:pt>
                <c:pt idx="484">
                  <c:v>44669</c:v>
                </c:pt>
                <c:pt idx="485">
                  <c:v>44676</c:v>
                </c:pt>
                <c:pt idx="486">
                  <c:v>44683</c:v>
                </c:pt>
                <c:pt idx="487">
                  <c:v>44690</c:v>
                </c:pt>
                <c:pt idx="488">
                  <c:v>44697</c:v>
                </c:pt>
                <c:pt idx="489">
                  <c:v>44704</c:v>
                </c:pt>
                <c:pt idx="490">
                  <c:v>44711</c:v>
                </c:pt>
                <c:pt idx="491">
                  <c:v>44718</c:v>
                </c:pt>
                <c:pt idx="492">
                  <c:v>44725</c:v>
                </c:pt>
                <c:pt idx="493">
                  <c:v>44732</c:v>
                </c:pt>
                <c:pt idx="494">
                  <c:v>44736</c:v>
                </c:pt>
              </c:numCache>
            </c:numRef>
          </c:cat>
          <c:val>
            <c:numRef>
              <c:f>decades!$D$5:$D$1541</c:f>
              <c:numCache>
                <c:formatCode>#,##0</c:formatCode>
                <c:ptCount val="1537"/>
                <c:pt idx="0">
                  <c:v>15007.000700000001</c:v>
                </c:pt>
                <c:pt idx="1">
                  <c:v>15142.55270525</c:v>
                </c:pt>
                <c:pt idx="2">
                  <c:v>15240.644605690599</c:v>
                </c:pt>
                <c:pt idx="3">
                  <c:v>15347.120180690599</c:v>
                </c:pt>
                <c:pt idx="4">
                  <c:v>15411.308156292098</c:v>
                </c:pt>
                <c:pt idx="5">
                  <c:v>15553.130958497099</c:v>
                </c:pt>
                <c:pt idx="6">
                  <c:v>15642.181609232097</c:v>
                </c:pt>
                <c:pt idx="7">
                  <c:v>15775.070958497099</c:v>
                </c:pt>
                <c:pt idx="8">
                  <c:v>15919.121909232097</c:v>
                </c:pt>
                <c:pt idx="9">
                  <c:v>15967.096074003886</c:v>
                </c:pt>
                <c:pt idx="10">
                  <c:v>16057.881525473887</c:v>
                </c:pt>
                <c:pt idx="11">
                  <c:v>16173.96783610925</c:v>
                </c:pt>
                <c:pt idx="12">
                  <c:v>16135.067835668649</c:v>
                </c:pt>
                <c:pt idx="13">
                  <c:v>16389.635223163819</c:v>
                </c:pt>
                <c:pt idx="14">
                  <c:v>16173.602525368819</c:v>
                </c:pt>
                <c:pt idx="15">
                  <c:v>16523.620338314449</c:v>
                </c:pt>
                <c:pt idx="16">
                  <c:v>16743.146661868373</c:v>
                </c:pt>
                <c:pt idx="17">
                  <c:v>16862.632369266874</c:v>
                </c:pt>
                <c:pt idx="18">
                  <c:v>16930.23231063045</c:v>
                </c:pt>
                <c:pt idx="19">
                  <c:v>16891.686912130452</c:v>
                </c:pt>
                <c:pt idx="20">
                  <c:v>16806.239540184779</c:v>
                </c:pt>
                <c:pt idx="21">
                  <c:v>17020.69372310548</c:v>
                </c:pt>
                <c:pt idx="22">
                  <c:v>16952.993892148326</c:v>
                </c:pt>
                <c:pt idx="23">
                  <c:v>16618.145570975692</c:v>
                </c:pt>
                <c:pt idx="24">
                  <c:v>16798.555661687984</c:v>
                </c:pt>
                <c:pt idx="25">
                  <c:v>17112.525081517382</c:v>
                </c:pt>
                <c:pt idx="26">
                  <c:v>17536.062566208006</c:v>
                </c:pt>
                <c:pt idx="27">
                  <c:v>17719.557166618531</c:v>
                </c:pt>
                <c:pt idx="28">
                  <c:v>17837.147415148534</c:v>
                </c:pt>
                <c:pt idx="29">
                  <c:v>17944.692865883535</c:v>
                </c:pt>
                <c:pt idx="30">
                  <c:v>17908.155463633535</c:v>
                </c:pt>
                <c:pt idx="31">
                  <c:v>17663.159810108526</c:v>
                </c:pt>
                <c:pt idx="32">
                  <c:v>17809.252359439139</c:v>
                </c:pt>
                <c:pt idx="33">
                  <c:v>17585.40598777909</c:v>
                </c:pt>
                <c:pt idx="34">
                  <c:v>17875.142997372292</c:v>
                </c:pt>
                <c:pt idx="35">
                  <c:v>18272.709366177296</c:v>
                </c:pt>
                <c:pt idx="36">
                  <c:v>18514.725471195605</c:v>
                </c:pt>
                <c:pt idx="37">
                  <c:v>18455.945387915901</c:v>
                </c:pt>
                <c:pt idx="38">
                  <c:v>18552.604766624587</c:v>
                </c:pt>
                <c:pt idx="39">
                  <c:v>18788.252471639731</c:v>
                </c:pt>
                <c:pt idx="40">
                  <c:v>19018.284670372046</c:v>
                </c:pt>
                <c:pt idx="41">
                  <c:v>19099.147586651747</c:v>
                </c:pt>
                <c:pt idx="42">
                  <c:v>19256.361084401746</c:v>
                </c:pt>
                <c:pt idx="43">
                  <c:v>19393.124039546743</c:v>
                </c:pt>
                <c:pt idx="44">
                  <c:v>19496.077021504643</c:v>
                </c:pt>
                <c:pt idx="45">
                  <c:v>19606.364023754646</c:v>
                </c:pt>
                <c:pt idx="46">
                  <c:v>19757.509572284645</c:v>
                </c:pt>
                <c:pt idx="47">
                  <c:v>19886.509772284644</c:v>
                </c:pt>
                <c:pt idx="48">
                  <c:v>19738.464673784645</c:v>
                </c:pt>
                <c:pt idx="49">
                  <c:v>20079.40108333854</c:v>
                </c:pt>
                <c:pt idx="50">
                  <c:v>20238.429549897937</c:v>
                </c:pt>
                <c:pt idx="51">
                  <c:v>20276.808604307938</c:v>
                </c:pt>
                <c:pt idx="52">
                  <c:v>20522.567388420721</c:v>
                </c:pt>
                <c:pt idx="53">
                  <c:v>20607.160287685721</c:v>
                </c:pt>
                <c:pt idx="54">
                  <c:v>20263.686178965421</c:v>
                </c:pt>
                <c:pt idx="55">
                  <c:v>20268.139522126217</c:v>
                </c:pt>
                <c:pt idx="56">
                  <c:v>20487.398642834487</c:v>
                </c:pt>
                <c:pt idx="57">
                  <c:v>21005.325819278485</c:v>
                </c:pt>
                <c:pt idx="58">
                  <c:v>21129.590322278484</c:v>
                </c:pt>
                <c:pt idx="59">
                  <c:v>21303.998871543485</c:v>
                </c:pt>
                <c:pt idx="60">
                  <c:v>21434.433753501387</c:v>
                </c:pt>
                <c:pt idx="61">
                  <c:v>21212.055749826384</c:v>
                </c:pt>
                <c:pt idx="62">
                  <c:v>21461.577819558835</c:v>
                </c:pt>
                <c:pt idx="63">
                  <c:v>21503.932835202268</c:v>
                </c:pt>
                <c:pt idx="64">
                  <c:v>21701.166210323994</c:v>
                </c:pt>
                <c:pt idx="65">
                  <c:v>21327.974243717927</c:v>
                </c:pt>
                <c:pt idx="66">
                  <c:v>21882.348122660183</c:v>
                </c:pt>
                <c:pt idx="67">
                  <c:v>21988.149206072452</c:v>
                </c:pt>
                <c:pt idx="68">
                  <c:v>22280.888854650697</c:v>
                </c:pt>
                <c:pt idx="69">
                  <c:v>22411.184753150697</c:v>
                </c:pt>
                <c:pt idx="70">
                  <c:v>22560.404358400698</c:v>
                </c:pt>
                <c:pt idx="71">
                  <c:v>22730.692160650698</c:v>
                </c:pt>
                <c:pt idx="72">
                  <c:v>22800.049969972497</c:v>
                </c:pt>
                <c:pt idx="73">
                  <c:v>23008.088568930398</c:v>
                </c:pt>
                <c:pt idx="74">
                  <c:v>23023.070786531898</c:v>
                </c:pt>
                <c:pt idx="75">
                  <c:v>23237.614988166377</c:v>
                </c:pt>
                <c:pt idx="76">
                  <c:v>23371.820489666377</c:v>
                </c:pt>
                <c:pt idx="77">
                  <c:v>23552.997194811378</c:v>
                </c:pt>
                <c:pt idx="78">
                  <c:v>23538.924592606378</c:v>
                </c:pt>
                <c:pt idx="79">
                  <c:v>23776.186814076202</c:v>
                </c:pt>
                <c:pt idx="80">
                  <c:v>23921.753069221202</c:v>
                </c:pt>
                <c:pt idx="81">
                  <c:v>23544.327169956199</c:v>
                </c:pt>
                <c:pt idx="82">
                  <c:v>23699.579230358988</c:v>
                </c:pt>
                <c:pt idx="83">
                  <c:v>24036.073876838429</c:v>
                </c:pt>
                <c:pt idx="84">
                  <c:v>24397.512545303995</c:v>
                </c:pt>
                <c:pt idx="85">
                  <c:v>24495.167696773995</c:v>
                </c:pt>
                <c:pt idx="86">
                  <c:v>24681.938951918997</c:v>
                </c:pt>
                <c:pt idx="87">
                  <c:v>24631.005202654</c:v>
                </c:pt>
                <c:pt idx="88">
                  <c:v>24911.772549685284</c:v>
                </c:pt>
                <c:pt idx="89">
                  <c:v>24778.536747480284</c:v>
                </c:pt>
                <c:pt idx="90">
                  <c:v>24749.409863216868</c:v>
                </c:pt>
                <c:pt idx="91">
                  <c:v>24245.160914034663</c:v>
                </c:pt>
                <c:pt idx="92">
                  <c:v>24087.392530273275</c:v>
                </c:pt>
                <c:pt idx="93">
                  <c:v>24923.036039818136</c:v>
                </c:pt>
                <c:pt idx="94">
                  <c:v>25437.856828994161</c:v>
                </c:pt>
                <c:pt idx="95">
                  <c:v>25650.361729875367</c:v>
                </c:pt>
                <c:pt idx="96">
                  <c:v>25786.078428994162</c:v>
                </c:pt>
                <c:pt idx="97">
                  <c:v>25879.443632669165</c:v>
                </c:pt>
                <c:pt idx="98">
                  <c:v>26079.565631627065</c:v>
                </c:pt>
                <c:pt idx="99">
                  <c:v>26211.107929422065</c:v>
                </c:pt>
                <c:pt idx="100">
                  <c:v>25655.357829422064</c:v>
                </c:pt>
                <c:pt idx="101">
                  <c:v>26293.414778434482</c:v>
                </c:pt>
                <c:pt idx="102">
                  <c:v>26619.128544883442</c:v>
                </c:pt>
                <c:pt idx="103">
                  <c:v>26467.516978324042</c:v>
                </c:pt>
                <c:pt idx="104">
                  <c:v>26469.670941621909</c:v>
                </c:pt>
                <c:pt idx="105">
                  <c:v>26313.407485117576</c:v>
                </c:pt>
                <c:pt idx="106">
                  <c:v>26727.496799560282</c:v>
                </c:pt>
                <c:pt idx="107">
                  <c:v>26288.284781841132</c:v>
                </c:pt>
                <c:pt idx="108">
                  <c:v>26962.873165850851</c:v>
                </c:pt>
                <c:pt idx="109">
                  <c:v>27306.096659539231</c:v>
                </c:pt>
                <c:pt idx="110">
                  <c:v>27505.535558804229</c:v>
                </c:pt>
                <c:pt idx="111">
                  <c:v>27602.046862479227</c:v>
                </c:pt>
                <c:pt idx="112">
                  <c:v>27437.03486336043</c:v>
                </c:pt>
                <c:pt idx="113">
                  <c:v>27379.673263222296</c:v>
                </c:pt>
                <c:pt idx="114">
                  <c:v>27930.081823125282</c:v>
                </c:pt>
                <c:pt idx="115">
                  <c:v>27610.85908248886</c:v>
                </c:pt>
                <c:pt idx="116">
                  <c:v>27773.226409880383</c:v>
                </c:pt>
                <c:pt idx="117">
                  <c:v>28231.747969715216</c:v>
                </c:pt>
                <c:pt idx="118">
                  <c:v>28164.393008089537</c:v>
                </c:pt>
                <c:pt idx="119">
                  <c:v>28551.182587691121</c:v>
                </c:pt>
                <c:pt idx="120">
                  <c:v>28609.88477836932</c:v>
                </c:pt>
                <c:pt idx="121">
                  <c:v>28839.132708905447</c:v>
                </c:pt>
                <c:pt idx="122">
                  <c:v>29072.813291303948</c:v>
                </c:pt>
                <c:pt idx="123">
                  <c:v>29180.084124744546</c:v>
                </c:pt>
                <c:pt idx="124">
                  <c:v>29154.076028494546</c:v>
                </c:pt>
                <c:pt idx="125">
                  <c:v>29148.354654741357</c:v>
                </c:pt>
                <c:pt idx="126">
                  <c:v>29287.800987453509</c:v>
                </c:pt>
                <c:pt idx="127">
                  <c:v>29485.755542724211</c:v>
                </c:pt>
                <c:pt idx="128">
                  <c:v>29515.191780313573</c:v>
                </c:pt>
                <c:pt idx="129">
                  <c:v>29379.665811028855</c:v>
                </c:pt>
                <c:pt idx="130">
                  <c:v>29486.028218095373</c:v>
                </c:pt>
                <c:pt idx="131">
                  <c:v>30077.305259990062</c:v>
                </c:pt>
                <c:pt idx="132">
                  <c:v>29781.605001108866</c:v>
                </c:pt>
                <c:pt idx="133">
                  <c:v>30128.877177124596</c:v>
                </c:pt>
                <c:pt idx="134">
                  <c:v>29997.014029884227</c:v>
                </c:pt>
                <c:pt idx="135">
                  <c:v>30239.302769231515</c:v>
                </c:pt>
                <c:pt idx="136">
                  <c:v>29190.962791372702</c:v>
                </c:pt>
                <c:pt idx="137">
                  <c:v>29370.563742848884</c:v>
                </c:pt>
                <c:pt idx="138">
                  <c:v>28741.833269437964</c:v>
                </c:pt>
                <c:pt idx="139">
                  <c:v>29176.852340581758</c:v>
                </c:pt>
                <c:pt idx="140">
                  <c:v>29078.880208894407</c:v>
                </c:pt>
                <c:pt idx="141">
                  <c:v>28846.097417019417</c:v>
                </c:pt>
                <c:pt idx="142">
                  <c:v>29081.567439092083</c:v>
                </c:pt>
                <c:pt idx="143">
                  <c:v>29740.078702518833</c:v>
                </c:pt>
                <c:pt idx="144">
                  <c:v>29983.034342717841</c:v>
                </c:pt>
                <c:pt idx="145">
                  <c:v>30466.474786753384</c:v>
                </c:pt>
                <c:pt idx="146">
                  <c:v>30599.764934601815</c:v>
                </c:pt>
                <c:pt idx="147">
                  <c:v>30906.04433539672</c:v>
                </c:pt>
                <c:pt idx="148">
                  <c:v>30274.015546480641</c:v>
                </c:pt>
                <c:pt idx="149">
                  <c:v>31006.714202951807</c:v>
                </c:pt>
                <c:pt idx="150">
                  <c:v>31142.31530604728</c:v>
                </c:pt>
                <c:pt idx="151">
                  <c:v>31261.324292707104</c:v>
                </c:pt>
                <c:pt idx="152">
                  <c:v>30600.367148635814</c:v>
                </c:pt>
                <c:pt idx="153">
                  <c:v>30466.572479531387</c:v>
                </c:pt>
                <c:pt idx="154">
                  <c:v>31075.566066413128</c:v>
                </c:pt>
                <c:pt idx="155">
                  <c:v>30971.430234155887</c:v>
                </c:pt>
                <c:pt idx="156">
                  <c:v>29839.821549494576</c:v>
                </c:pt>
                <c:pt idx="157">
                  <c:v>29447.550384878825</c:v>
                </c:pt>
                <c:pt idx="158">
                  <c:v>29730.786431853718</c:v>
                </c:pt>
                <c:pt idx="159">
                  <c:v>30066.822852713056</c:v>
                </c:pt>
                <c:pt idx="160">
                  <c:v>29512.182913994751</c:v>
                </c:pt>
                <c:pt idx="161">
                  <c:v>29392.428840697088</c:v>
                </c:pt>
                <c:pt idx="162">
                  <c:v>29940.109127295094</c:v>
                </c:pt>
                <c:pt idx="163">
                  <c:v>30267.845682446976</c:v>
                </c:pt>
                <c:pt idx="164">
                  <c:v>30827.904753241743</c:v>
                </c:pt>
                <c:pt idx="165">
                  <c:v>31105.79671929295</c:v>
                </c:pt>
                <c:pt idx="166">
                  <c:v>31324.710445120952</c:v>
                </c:pt>
                <c:pt idx="167">
                  <c:v>31266.278633211947</c:v>
                </c:pt>
                <c:pt idx="168">
                  <c:v>31705.675857297916</c:v>
                </c:pt>
                <c:pt idx="169">
                  <c:v>31549.30739475377</c:v>
                </c:pt>
                <c:pt idx="170">
                  <c:v>31944.916594209746</c:v>
                </c:pt>
                <c:pt idx="171">
                  <c:v>32157.20771992224</c:v>
                </c:pt>
                <c:pt idx="172">
                  <c:v>31999.225706548725</c:v>
                </c:pt>
                <c:pt idx="173">
                  <c:v>32020.199695369949</c:v>
                </c:pt>
                <c:pt idx="174">
                  <c:v>32001.078160252568</c:v>
                </c:pt>
                <c:pt idx="175">
                  <c:v>32143.172231031516</c:v>
                </c:pt>
                <c:pt idx="176">
                  <c:v>32693.413660723651</c:v>
                </c:pt>
                <c:pt idx="177">
                  <c:v>32817.922513946018</c:v>
                </c:pt>
                <c:pt idx="178">
                  <c:v>32917.455834379463</c:v>
                </c:pt>
                <c:pt idx="179">
                  <c:v>32680.443710320309</c:v>
                </c:pt>
                <c:pt idx="180">
                  <c:v>32436.183878185908</c:v>
                </c:pt>
                <c:pt idx="181">
                  <c:v>33163.615639060656</c:v>
                </c:pt>
                <c:pt idx="182">
                  <c:v>33554.518625196004</c:v>
                </c:pt>
                <c:pt idx="183">
                  <c:v>33724.941215874205</c:v>
                </c:pt>
                <c:pt idx="184">
                  <c:v>33923.826567344207</c:v>
                </c:pt>
                <c:pt idx="185">
                  <c:v>34070.746971019202</c:v>
                </c:pt>
                <c:pt idx="186">
                  <c:v>34235.579967344209</c:v>
                </c:pt>
                <c:pt idx="187">
                  <c:v>34423.193662199206</c:v>
                </c:pt>
                <c:pt idx="188">
                  <c:v>34487.799005241308</c:v>
                </c:pt>
                <c:pt idx="189">
                  <c:v>34519.463362199203</c:v>
                </c:pt>
                <c:pt idx="190">
                  <c:v>34765.360280615292</c:v>
                </c:pt>
                <c:pt idx="191">
                  <c:v>34409.756749865825</c:v>
                </c:pt>
                <c:pt idx="192">
                  <c:v>34512.6059632342</c:v>
                </c:pt>
                <c:pt idx="193">
                  <c:v>34868.496494020263</c:v>
                </c:pt>
                <c:pt idx="194">
                  <c:v>35020.830639050801</c:v>
                </c:pt>
                <c:pt idx="195">
                  <c:v>35021.38031132429</c:v>
                </c:pt>
                <c:pt idx="196">
                  <c:v>34940.741933835452</c:v>
                </c:pt>
                <c:pt idx="197">
                  <c:v>35118.630105094577</c:v>
                </c:pt>
                <c:pt idx="198">
                  <c:v>35074.72011678572</c:v>
                </c:pt>
                <c:pt idx="199">
                  <c:v>34763.698591344255</c:v>
                </c:pt>
                <c:pt idx="200">
                  <c:v>35609.257432146012</c:v>
                </c:pt>
                <c:pt idx="201">
                  <c:v>35943.878925981953</c:v>
                </c:pt>
                <c:pt idx="202">
                  <c:v>36102.514875981957</c:v>
                </c:pt>
                <c:pt idx="203">
                  <c:v>36077.324634863151</c:v>
                </c:pt>
                <c:pt idx="204">
                  <c:v>36394.195746236321</c:v>
                </c:pt>
                <c:pt idx="205">
                  <c:v>36409.600695634814</c:v>
                </c:pt>
                <c:pt idx="206">
                  <c:v>36616.572038549966</c:v>
                </c:pt>
                <c:pt idx="207">
                  <c:v>36547.778856039251</c:v>
                </c:pt>
                <c:pt idx="208">
                  <c:v>37038.848919121068</c:v>
                </c:pt>
                <c:pt idx="209">
                  <c:v>37189.097874266066</c:v>
                </c:pt>
                <c:pt idx="210">
                  <c:v>37327.635576516062</c:v>
                </c:pt>
                <c:pt idx="211">
                  <c:v>37516.539080191069</c:v>
                </c:pt>
                <c:pt idx="212">
                  <c:v>37724.516080941066</c:v>
                </c:pt>
                <c:pt idx="213">
                  <c:v>37809.33087800107</c:v>
                </c:pt>
                <c:pt idx="214">
                  <c:v>38033.337627399567</c:v>
                </c:pt>
                <c:pt idx="215">
                  <c:v>38173.906024399563</c:v>
                </c:pt>
                <c:pt idx="216">
                  <c:v>38415.159228074568</c:v>
                </c:pt>
                <c:pt idx="217">
                  <c:v>38513.14355263397</c:v>
                </c:pt>
                <c:pt idx="218">
                  <c:v>38621.095404103966</c:v>
                </c:pt>
                <c:pt idx="219">
                  <c:v>38467.3172971358</c:v>
                </c:pt>
                <c:pt idx="220">
                  <c:v>38778.979188847035</c:v>
                </c:pt>
                <c:pt idx="221">
                  <c:v>38871.639165057015</c:v>
                </c:pt>
                <c:pt idx="222">
                  <c:v>38740.312993358224</c:v>
                </c:pt>
                <c:pt idx="223">
                  <c:v>39057.135860931812</c:v>
                </c:pt>
                <c:pt idx="224">
                  <c:v>39537.984105958843</c:v>
                </c:pt>
                <c:pt idx="225">
                  <c:v>39677.793607458843</c:v>
                </c:pt>
                <c:pt idx="226">
                  <c:v>39781.223005253843</c:v>
                </c:pt>
                <c:pt idx="227">
                  <c:v>39878.793859644342</c:v>
                </c:pt>
                <c:pt idx="228">
                  <c:v>40173.207005213175</c:v>
                </c:pt>
                <c:pt idx="229">
                  <c:v>40396.112960358172</c:v>
                </c:pt>
                <c:pt idx="230">
                  <c:v>40498.828508888168</c:v>
                </c:pt>
                <c:pt idx="231">
                  <c:v>40596.406234769369</c:v>
                </c:pt>
                <c:pt idx="232">
                  <c:v>40805.86243057462</c:v>
                </c:pt>
                <c:pt idx="233">
                  <c:v>40840.303762089097</c:v>
                </c:pt>
                <c:pt idx="234">
                  <c:v>41021.753720627341</c:v>
                </c:pt>
                <c:pt idx="235">
                  <c:v>41320.487097813369</c:v>
                </c:pt>
                <c:pt idx="236">
                  <c:v>41528.61466437277</c:v>
                </c:pt>
                <c:pt idx="237">
                  <c:v>41716.024568122768</c:v>
                </c:pt>
                <c:pt idx="238">
                  <c:v>41950.457071122764</c:v>
                </c:pt>
                <c:pt idx="239">
                  <c:v>41798.915597003965</c:v>
                </c:pt>
                <c:pt idx="240">
                  <c:v>41800.840579009884</c:v>
                </c:pt>
                <c:pt idx="241">
                  <c:v>42114.209297136098</c:v>
                </c:pt>
                <c:pt idx="242">
                  <c:v>42491.326590149809</c:v>
                </c:pt>
                <c:pt idx="243">
                  <c:v>42546.739587209813</c:v>
                </c:pt>
                <c:pt idx="244">
                  <c:v>42870.812849243652</c:v>
                </c:pt>
                <c:pt idx="245">
                  <c:v>43078.217500713654</c:v>
                </c:pt>
                <c:pt idx="246">
                  <c:v>43236.138534154248</c:v>
                </c:pt>
                <c:pt idx="247">
                  <c:v>43434.042481214252</c:v>
                </c:pt>
                <c:pt idx="248">
                  <c:v>43578.254627539252</c:v>
                </c:pt>
                <c:pt idx="249">
                  <c:v>43784.715925289245</c:v>
                </c:pt>
                <c:pt idx="250">
                  <c:v>43936.79901403925</c:v>
                </c:pt>
                <c:pt idx="251">
                  <c:v>44199.467957424247</c:v>
                </c:pt>
                <c:pt idx="252">
                  <c:v>44348.877901067841</c:v>
                </c:pt>
                <c:pt idx="253">
                  <c:v>44518.694298067843</c:v>
                </c:pt>
                <c:pt idx="254">
                  <c:v>44757.471387042839</c:v>
                </c:pt>
                <c:pt idx="255">
                  <c:v>44958.086576017842</c:v>
                </c:pt>
                <c:pt idx="256">
                  <c:v>45052.829007535147</c:v>
                </c:pt>
                <c:pt idx="257">
                  <c:v>45243.325867738145</c:v>
                </c:pt>
                <c:pt idx="258">
                  <c:v>45434.543027941145</c:v>
                </c:pt>
                <c:pt idx="259">
                  <c:v>45561.477988144135</c:v>
                </c:pt>
                <c:pt idx="260">
                  <c:v>45901.338153150704</c:v>
                </c:pt>
                <c:pt idx="261">
                  <c:v>46047.532588514601</c:v>
                </c:pt>
                <c:pt idx="262">
                  <c:v>46304.221698264591</c:v>
                </c:pt>
                <c:pt idx="263">
                  <c:v>46426.571351204591</c:v>
                </c:pt>
                <c:pt idx="264">
                  <c:v>45523.460141649601</c:v>
                </c:pt>
                <c:pt idx="265">
                  <c:v>44219.785077862114</c:v>
                </c:pt>
                <c:pt idx="266">
                  <c:v>45412.516395445695</c:v>
                </c:pt>
                <c:pt idx="267">
                  <c:v>45649.436489301937</c:v>
                </c:pt>
                <c:pt idx="268">
                  <c:v>45172.114588730808</c:v>
                </c:pt>
                <c:pt idx="269">
                  <c:v>46208.036637362071</c:v>
                </c:pt>
                <c:pt idx="270">
                  <c:v>45859.081972372558</c:v>
                </c:pt>
                <c:pt idx="271">
                  <c:v>44326.18140878628</c:v>
                </c:pt>
                <c:pt idx="272">
                  <c:v>44860.585527769581</c:v>
                </c:pt>
                <c:pt idx="273">
                  <c:v>44553.736443935828</c:v>
                </c:pt>
                <c:pt idx="274">
                  <c:v>45124.564534780839</c:v>
                </c:pt>
                <c:pt idx="275">
                  <c:v>45312.642309673</c:v>
                </c:pt>
                <c:pt idx="276">
                  <c:v>45354.535506910594</c:v>
                </c:pt>
                <c:pt idx="277">
                  <c:v>45347.41757171636</c:v>
                </c:pt>
                <c:pt idx="278">
                  <c:v>46075.323295434602</c:v>
                </c:pt>
                <c:pt idx="279">
                  <c:v>45998.61504293215</c:v>
                </c:pt>
                <c:pt idx="280">
                  <c:v>46146.853158166101</c:v>
                </c:pt>
                <c:pt idx="281">
                  <c:v>46362.492409699473</c:v>
                </c:pt>
                <c:pt idx="282">
                  <c:v>46900.13879589468</c:v>
                </c:pt>
                <c:pt idx="283">
                  <c:v>46904.924084561157</c:v>
                </c:pt>
                <c:pt idx="284">
                  <c:v>46769.748430538646</c:v>
                </c:pt>
                <c:pt idx="285">
                  <c:v>46509.437268170135</c:v>
                </c:pt>
                <c:pt idx="286">
                  <c:v>46989.663742096185</c:v>
                </c:pt>
                <c:pt idx="287">
                  <c:v>47497.978150383889</c:v>
                </c:pt>
                <c:pt idx="288">
                  <c:v>47630.23903590189</c:v>
                </c:pt>
                <c:pt idx="289">
                  <c:v>47927.542139281111</c:v>
                </c:pt>
                <c:pt idx="290">
                  <c:v>48288.575809758324</c:v>
                </c:pt>
                <c:pt idx="291">
                  <c:v>48410.73486042794</c:v>
                </c:pt>
                <c:pt idx="292">
                  <c:v>48763.301547542178</c:v>
                </c:pt>
                <c:pt idx="293">
                  <c:v>49093.153644620477</c:v>
                </c:pt>
                <c:pt idx="294">
                  <c:v>49379.495904823474</c:v>
                </c:pt>
                <c:pt idx="295">
                  <c:v>49321.124553353475</c:v>
                </c:pt>
                <c:pt idx="296">
                  <c:v>49731.884041152793</c:v>
                </c:pt>
                <c:pt idx="297">
                  <c:v>49960.292544902797</c:v>
                </c:pt>
                <c:pt idx="298">
                  <c:v>50051.5361374028</c:v>
                </c:pt>
                <c:pt idx="299">
                  <c:v>49961.899891700974</c:v>
                </c:pt>
                <c:pt idx="300">
                  <c:v>48936.83531335408</c:v>
                </c:pt>
                <c:pt idx="301">
                  <c:v>49034.212145356883</c:v>
                </c:pt>
                <c:pt idx="302">
                  <c:v>48011.054819503159</c:v>
                </c:pt>
                <c:pt idx="303">
                  <c:v>48697.961028339545</c:v>
                </c:pt>
                <c:pt idx="304">
                  <c:v>49334.799254612692</c:v>
                </c:pt>
                <c:pt idx="305">
                  <c:v>49008.461426538212</c:v>
                </c:pt>
                <c:pt idx="306">
                  <c:v>48017.204845786036</c:v>
                </c:pt>
                <c:pt idx="307">
                  <c:v>49283.717962536321</c:v>
                </c:pt>
                <c:pt idx="308">
                  <c:v>48141.662145233306</c:v>
                </c:pt>
                <c:pt idx="309">
                  <c:v>47858.765482534771</c:v>
                </c:pt>
                <c:pt idx="310">
                  <c:v>45903.05627819807</c:v>
                </c:pt>
                <c:pt idx="311">
                  <c:v>46612.462741578391</c:v>
                </c:pt>
                <c:pt idx="312">
                  <c:v>47084.331275449578</c:v>
                </c:pt>
                <c:pt idx="313">
                  <c:v>47754.713003306242</c:v>
                </c:pt>
                <c:pt idx="314">
                  <c:v>48521.770528289395</c:v>
                </c:pt>
                <c:pt idx="315">
                  <c:v>48487.485024825073</c:v>
                </c:pt>
                <c:pt idx="316">
                  <c:v>48947.089102876256</c:v>
                </c:pt>
                <c:pt idx="317">
                  <c:v>49031.851412318152</c:v>
                </c:pt>
                <c:pt idx="318">
                  <c:v>49766.590187042981</c:v>
                </c:pt>
                <c:pt idx="319">
                  <c:v>50018.599493801667</c:v>
                </c:pt>
                <c:pt idx="320">
                  <c:v>50231.9151099316</c:v>
                </c:pt>
                <c:pt idx="321">
                  <c:v>49728.900394734126</c:v>
                </c:pt>
                <c:pt idx="322">
                  <c:v>50474.400919383101</c:v>
                </c:pt>
                <c:pt idx="323">
                  <c:v>50367.561642218003</c:v>
                </c:pt>
                <c:pt idx="324">
                  <c:v>50775.912469461648</c:v>
                </c:pt>
                <c:pt idx="325">
                  <c:v>51492.932158166361</c:v>
                </c:pt>
                <c:pt idx="326">
                  <c:v>51821.016141012238</c:v>
                </c:pt>
                <c:pt idx="327">
                  <c:v>51999.041662593394</c:v>
                </c:pt>
                <c:pt idx="328">
                  <c:v>52426.123480795519</c:v>
                </c:pt>
                <c:pt idx="329">
                  <c:v>52603.029333735525</c:v>
                </c:pt>
                <c:pt idx="330">
                  <c:v>52229.802532985523</c:v>
                </c:pt>
                <c:pt idx="331">
                  <c:v>52147.304928486745</c:v>
                </c:pt>
                <c:pt idx="332">
                  <c:v>51962.317959382985</c:v>
                </c:pt>
                <c:pt idx="333">
                  <c:v>51308.990917981137</c:v>
                </c:pt>
                <c:pt idx="334">
                  <c:v>52602.903036159674</c:v>
                </c:pt>
                <c:pt idx="335">
                  <c:v>52901.479196318585</c:v>
                </c:pt>
                <c:pt idx="336">
                  <c:v>53531.752498241003</c:v>
                </c:pt>
                <c:pt idx="337">
                  <c:v>53651.502498241003</c:v>
                </c:pt>
                <c:pt idx="338">
                  <c:v>54003.578540241004</c:v>
                </c:pt>
                <c:pt idx="339">
                  <c:v>54136.809571758306</c:v>
                </c:pt>
                <c:pt idx="340">
                  <c:v>54009.039217348305</c:v>
                </c:pt>
                <c:pt idx="341">
                  <c:v>54563.686712408598</c:v>
                </c:pt>
                <c:pt idx="342">
                  <c:v>53850.442719908591</c:v>
                </c:pt>
                <c:pt idx="343">
                  <c:v>53867.013139734147</c:v>
                </c:pt>
                <c:pt idx="344">
                  <c:v>53699.307927284608</c:v>
                </c:pt>
                <c:pt idx="345">
                  <c:v>53387.617575381017</c:v>
                </c:pt>
                <c:pt idx="346">
                  <c:v>54214.408603753633</c:v>
                </c:pt>
                <c:pt idx="347">
                  <c:v>54888.563426761779</c:v>
                </c:pt>
                <c:pt idx="348">
                  <c:v>55363.719562179809</c:v>
                </c:pt>
                <c:pt idx="349">
                  <c:v>55294.507483816233</c:v>
                </c:pt>
                <c:pt idx="350">
                  <c:v>55181.305961494407</c:v>
                </c:pt>
                <c:pt idx="351">
                  <c:v>55217.608526324242</c:v>
                </c:pt>
                <c:pt idx="352">
                  <c:v>55543.080211447654</c:v>
                </c:pt>
                <c:pt idx="353">
                  <c:v>55862.707112369069</c:v>
                </c:pt>
                <c:pt idx="354">
                  <c:v>56396.81681394171</c:v>
                </c:pt>
                <c:pt idx="355">
                  <c:v>56671.743718351718</c:v>
                </c:pt>
                <c:pt idx="356">
                  <c:v>56880.597429601708</c:v>
                </c:pt>
                <c:pt idx="357">
                  <c:v>57096.553131101711</c:v>
                </c:pt>
                <c:pt idx="358">
                  <c:v>57241.966987716718</c:v>
                </c:pt>
                <c:pt idx="359">
                  <c:v>57595.722479603675</c:v>
                </c:pt>
                <c:pt idx="360">
                  <c:v>57781.990028133674</c:v>
                </c:pt>
                <c:pt idx="361">
                  <c:v>58062.393724383663</c:v>
                </c:pt>
                <c:pt idx="362">
                  <c:v>58235.874329528669</c:v>
                </c:pt>
                <c:pt idx="363">
                  <c:v>58483.858287613664</c:v>
                </c:pt>
                <c:pt idx="364">
                  <c:v>58680.255176363673</c:v>
                </c:pt>
                <c:pt idx="365">
                  <c:v>58941.735802244868</c:v>
                </c:pt>
                <c:pt idx="366">
                  <c:v>59204.384745629868</c:v>
                </c:pt>
                <c:pt idx="367">
                  <c:v>59134.594954629865</c:v>
                </c:pt>
                <c:pt idx="368">
                  <c:v>58631.318917929326</c:v>
                </c:pt>
                <c:pt idx="369">
                  <c:v>59806.560544844629</c:v>
                </c:pt>
                <c:pt idx="370">
                  <c:v>59989.976953664627</c:v>
                </c:pt>
                <c:pt idx="371">
                  <c:v>59825.363458074629</c:v>
                </c:pt>
                <c:pt idx="372">
                  <c:v>56294.953554196909</c:v>
                </c:pt>
                <c:pt idx="373">
                  <c:v>56432.71741692019</c:v>
                </c:pt>
                <c:pt idx="374">
                  <c:v>53637.721373038352</c:v>
                </c:pt>
                <c:pt idx="375">
                  <c:v>49588.31464178655</c:v>
                </c:pt>
                <c:pt idx="376">
                  <c:v>52050.314141786548</c:v>
                </c:pt>
                <c:pt idx="377">
                  <c:v>51527.781907510609</c:v>
                </c:pt>
                <c:pt idx="378">
                  <c:v>54528.895849656095</c:v>
                </c:pt>
                <c:pt idx="379">
                  <c:v>55377.986431490383</c:v>
                </c:pt>
                <c:pt idx="380">
                  <c:v>55020.206556584701</c:v>
                </c:pt>
                <c:pt idx="381">
                  <c:v>55009.339639116195</c:v>
                </c:pt>
                <c:pt idx="382">
                  <c:v>55981.466207873113</c:v>
                </c:pt>
                <c:pt idx="383">
                  <c:v>55379.058189961324</c:v>
                </c:pt>
                <c:pt idx="384">
                  <c:v>56304.068310934505</c:v>
                </c:pt>
                <c:pt idx="385">
                  <c:v>57208.697463393983</c:v>
                </c:pt>
                <c:pt idx="386">
                  <c:v>58740.215451527663</c:v>
                </c:pt>
                <c:pt idx="387">
                  <c:v>57305.305337543898</c:v>
                </c:pt>
                <c:pt idx="388">
                  <c:v>57777.815882972776</c:v>
                </c:pt>
                <c:pt idx="389">
                  <c:v>56957.982406026887</c:v>
                </c:pt>
                <c:pt idx="390">
                  <c:v>58198.654083935748</c:v>
                </c:pt>
                <c:pt idx="391">
                  <c:v>58784.335915767908</c:v>
                </c:pt>
                <c:pt idx="392">
                  <c:v>59267.461341815942</c:v>
                </c:pt>
                <c:pt idx="393">
                  <c:v>59274.205392775271</c:v>
                </c:pt>
                <c:pt idx="394">
                  <c:v>59923.342047819169</c:v>
                </c:pt>
                <c:pt idx="395">
                  <c:v>60850.807153712325</c:v>
                </c:pt>
                <c:pt idx="396">
                  <c:v>61282.08209475223</c:v>
                </c:pt>
                <c:pt idx="397">
                  <c:v>61683.106926888657</c:v>
                </c:pt>
                <c:pt idx="398">
                  <c:v>61841.872334973661</c:v>
                </c:pt>
                <c:pt idx="399">
                  <c:v>61297.800625418655</c:v>
                </c:pt>
                <c:pt idx="400">
                  <c:v>60604.260631059937</c:v>
                </c:pt>
                <c:pt idx="401">
                  <c:v>60357.513242254412</c:v>
                </c:pt>
                <c:pt idx="402">
                  <c:v>60241.596948329359</c:v>
                </c:pt>
                <c:pt idx="403">
                  <c:v>60820.892221373084</c:v>
                </c:pt>
                <c:pt idx="404">
                  <c:v>62214.184857503395</c:v>
                </c:pt>
                <c:pt idx="405">
                  <c:v>62461.569407755189</c:v>
                </c:pt>
                <c:pt idx="406">
                  <c:v>62518.38290626154</c:v>
                </c:pt>
                <c:pt idx="407">
                  <c:v>60785.170723942167</c:v>
                </c:pt>
                <c:pt idx="408">
                  <c:v>63205.962161404932</c:v>
                </c:pt>
                <c:pt idx="409">
                  <c:v>63551.432612286124</c:v>
                </c:pt>
                <c:pt idx="410">
                  <c:v>63542.255716786123</c:v>
                </c:pt>
                <c:pt idx="411">
                  <c:v>64006.861592618319</c:v>
                </c:pt>
                <c:pt idx="412">
                  <c:v>64291.408352173319</c:v>
                </c:pt>
                <c:pt idx="413">
                  <c:v>64213.044056673316</c:v>
                </c:pt>
                <c:pt idx="414">
                  <c:v>64724.764876191846</c:v>
                </c:pt>
                <c:pt idx="415">
                  <c:v>64971.935925149744</c:v>
                </c:pt>
                <c:pt idx="416">
                  <c:v>65319.661311149743</c:v>
                </c:pt>
                <c:pt idx="417">
                  <c:v>65637.321814899755</c:v>
                </c:pt>
                <c:pt idx="418">
                  <c:v>65360.798122249747</c:v>
                </c:pt>
                <c:pt idx="419">
                  <c:v>66090.404887091616</c:v>
                </c:pt>
                <c:pt idx="420">
                  <c:v>65095.815090841614</c:v>
                </c:pt>
                <c:pt idx="421">
                  <c:v>66498.710527808711</c:v>
                </c:pt>
                <c:pt idx="422">
                  <c:v>66775.929771193711</c:v>
                </c:pt>
                <c:pt idx="423">
                  <c:v>66802.768582218705</c:v>
                </c:pt>
                <c:pt idx="424">
                  <c:v>66083.884507853829</c:v>
                </c:pt>
                <c:pt idx="425">
                  <c:v>66559.584645403462</c:v>
                </c:pt>
                <c:pt idx="426">
                  <c:v>67679.007805583882</c:v>
                </c:pt>
                <c:pt idx="427">
                  <c:v>67515.804104083887</c:v>
                </c:pt>
                <c:pt idx="428">
                  <c:v>68198.95574555744</c:v>
                </c:pt>
                <c:pt idx="429">
                  <c:v>68458.188153807438</c:v>
                </c:pt>
                <c:pt idx="430">
                  <c:v>68839.886992782427</c:v>
                </c:pt>
                <c:pt idx="431">
                  <c:v>69118.584135432437</c:v>
                </c:pt>
                <c:pt idx="432">
                  <c:v>69372.518242782433</c:v>
                </c:pt>
                <c:pt idx="433">
                  <c:v>69734.071935432439</c:v>
                </c:pt>
                <c:pt idx="434">
                  <c:v>70022.038126612446</c:v>
                </c:pt>
                <c:pt idx="435">
                  <c:v>69783.877322862449</c:v>
                </c:pt>
                <c:pt idx="436">
                  <c:v>69859.39832555296</c:v>
                </c:pt>
                <c:pt idx="437">
                  <c:v>70589.393506861175</c:v>
                </c:pt>
                <c:pt idx="438">
                  <c:v>71029.405381578559</c:v>
                </c:pt>
                <c:pt idx="439">
                  <c:v>71410.265585988556</c:v>
                </c:pt>
                <c:pt idx="440">
                  <c:v>70782.384934518559</c:v>
                </c:pt>
                <c:pt idx="441">
                  <c:v>71854.230007133418</c:v>
                </c:pt>
                <c:pt idx="442">
                  <c:v>72178.039946108416</c:v>
                </c:pt>
                <c:pt idx="443">
                  <c:v>72476.0729468434</c:v>
                </c:pt>
                <c:pt idx="444">
                  <c:v>72377.430838758402</c:v>
                </c:pt>
                <c:pt idx="445">
                  <c:v>73095.72203198052</c:v>
                </c:pt>
                <c:pt idx="446">
                  <c:v>73281.927833480528</c:v>
                </c:pt>
                <c:pt idx="447">
                  <c:v>73788.717418479457</c:v>
                </c:pt>
                <c:pt idx="448">
                  <c:v>74056.199861129455</c:v>
                </c:pt>
                <c:pt idx="449">
                  <c:v>74133.887070879471</c:v>
                </c:pt>
                <c:pt idx="450">
                  <c:v>74716.698869398635</c:v>
                </c:pt>
                <c:pt idx="451">
                  <c:v>75029.881319398643</c:v>
                </c:pt>
                <c:pt idx="452">
                  <c:v>74604.942809648637</c:v>
                </c:pt>
                <c:pt idx="453">
                  <c:v>74437.162226358239</c:v>
                </c:pt>
                <c:pt idx="454">
                  <c:v>74883.194682514411</c:v>
                </c:pt>
                <c:pt idx="455">
                  <c:v>74137.711675573577</c:v>
                </c:pt>
                <c:pt idx="456">
                  <c:v>74641.213765705252</c:v>
                </c:pt>
                <c:pt idx="457">
                  <c:v>75610.064551722317</c:v>
                </c:pt>
                <c:pt idx="458">
                  <c:v>76576.354316268509</c:v>
                </c:pt>
                <c:pt idx="459">
                  <c:v>76928.444812518501</c:v>
                </c:pt>
                <c:pt idx="460">
                  <c:v>77193.243462518498</c:v>
                </c:pt>
                <c:pt idx="461">
                  <c:v>77410.862011783494</c:v>
                </c:pt>
                <c:pt idx="462">
                  <c:v>77895.36083176636</c:v>
                </c:pt>
                <c:pt idx="463">
                  <c:v>77254.276943016375</c:v>
                </c:pt>
                <c:pt idx="464">
                  <c:v>76923.740986142438</c:v>
                </c:pt>
                <c:pt idx="465">
                  <c:v>78629.579924863763</c:v>
                </c:pt>
                <c:pt idx="466">
                  <c:v>77887.824317513776</c:v>
                </c:pt>
                <c:pt idx="467">
                  <c:v>79172.459592717409</c:v>
                </c:pt>
                <c:pt idx="468">
                  <c:v>79553.599097127415</c:v>
                </c:pt>
                <c:pt idx="469">
                  <c:v>79022.069590377418</c:v>
                </c:pt>
                <c:pt idx="470">
                  <c:v>79122.456873707706</c:v>
                </c:pt>
                <c:pt idx="471">
                  <c:v>76671.181508598063</c:v>
                </c:pt>
                <c:pt idx="472">
                  <c:v>77135.375349912152</c:v>
                </c:pt>
                <c:pt idx="473">
                  <c:v>77890.211370769917</c:v>
                </c:pt>
                <c:pt idx="474">
                  <c:v>77176.236757444567</c:v>
                </c:pt>
                <c:pt idx="475">
                  <c:v>76628.079960014147</c:v>
                </c:pt>
                <c:pt idx="476">
                  <c:v>77036.637962698529</c:v>
                </c:pt>
                <c:pt idx="477">
                  <c:v>76545.79732245754</c:v>
                </c:pt>
                <c:pt idx="478">
                  <c:v>75387.65604445916</c:v>
                </c:pt>
                <c:pt idx="479">
                  <c:v>77862.146050086769</c:v>
                </c:pt>
                <c:pt idx="480">
                  <c:v>78769.897415099113</c:v>
                </c:pt>
                <c:pt idx="481">
                  <c:v>78923.51595118572</c:v>
                </c:pt>
                <c:pt idx="482">
                  <c:v>78521.881865115967</c:v>
                </c:pt>
                <c:pt idx="483">
                  <c:v>77647.13237396456</c:v>
                </c:pt>
                <c:pt idx="484">
                  <c:v>76539.296640310815</c:v>
                </c:pt>
                <c:pt idx="485">
                  <c:v>75174.429624351324</c:v>
                </c:pt>
                <c:pt idx="486">
                  <c:v>75128.71829473626</c:v>
                </c:pt>
                <c:pt idx="487">
                  <c:v>74186.554054215434</c:v>
                </c:pt>
                <c:pt idx="488">
                  <c:v>72990.225933182548</c:v>
                </c:pt>
                <c:pt idx="489">
                  <c:v>75560.174953886904</c:v>
                </c:pt>
                <c:pt idx="490">
                  <c:v>75111.851672683464</c:v>
                </c:pt>
                <c:pt idx="491">
                  <c:v>73056.831206405812</c:v>
                </c:pt>
                <c:pt idx="492">
                  <c:v>70669.939966936974</c:v>
                </c:pt>
                <c:pt idx="493">
                  <c:v>73093.822698487842</c:v>
                </c:pt>
                <c:pt idx="494">
                  <c:v>73100.937404296477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E-46DE-87FF-28A8C5C93E01}"/>
            </c:ext>
          </c:extLst>
        </c:ser>
        <c:ser>
          <c:idx val="1"/>
          <c:order val="1"/>
          <c:tx>
            <c:strRef>
              <c:f>decades!$E$4</c:f>
              <c:strCache>
                <c:ptCount val="1"/>
                <c:pt idx="0">
                  <c:v>Portfolio value (50% profit withdraw), 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decades!$E$5:$E$1540</c:f>
              <c:numCache>
                <c:formatCode>#,##0</c:formatCode>
                <c:ptCount val="1536"/>
                <c:pt idx="0">
                  <c:v>15007.000700000001</c:v>
                </c:pt>
                <c:pt idx="1">
                  <c:v>15106.0352035</c:v>
                </c:pt>
                <c:pt idx="2">
                  <c:v>15168.7630704604</c:v>
                </c:pt>
                <c:pt idx="3">
                  <c:v>15239.4136204604</c:v>
                </c:pt>
                <c:pt idx="4">
                  <c:v>15267.538870861399</c:v>
                </c:pt>
                <c:pt idx="5">
                  <c:v>15372.4206723314</c:v>
                </c:pt>
                <c:pt idx="6">
                  <c:v>15424.454372821398</c:v>
                </c:pt>
                <c:pt idx="7">
                  <c:v>15520.380672331399</c:v>
                </c:pt>
                <c:pt idx="8">
                  <c:v>15627.414672821396</c:v>
                </c:pt>
                <c:pt idx="9">
                  <c:v>15639.06411600259</c:v>
                </c:pt>
                <c:pt idx="10">
                  <c:v>15691.921216982591</c:v>
                </c:pt>
                <c:pt idx="11">
                  <c:v>15771.645157406167</c:v>
                </c:pt>
                <c:pt idx="12">
                  <c:v>15695.378690445767</c:v>
                </c:pt>
                <c:pt idx="13">
                  <c:v>15919.756915442547</c:v>
                </c:pt>
                <c:pt idx="14">
                  <c:v>15665.068216912547</c:v>
                </c:pt>
                <c:pt idx="15">
                  <c:v>15990.413725542967</c:v>
                </c:pt>
                <c:pt idx="16">
                  <c:v>16174.430941245582</c:v>
                </c:pt>
                <c:pt idx="17">
                  <c:v>16255.421712844583</c:v>
                </c:pt>
                <c:pt idx="18">
                  <c:v>16284.821607086968</c:v>
                </c:pt>
                <c:pt idx="19">
                  <c:v>16204.79120808697</c:v>
                </c:pt>
                <c:pt idx="20">
                  <c:v>16085.826260123187</c:v>
                </c:pt>
                <c:pt idx="21">
                  <c:v>16273.795915403654</c:v>
                </c:pt>
                <c:pt idx="22">
                  <c:v>16174.66236143222</c:v>
                </c:pt>
                <c:pt idx="23">
                  <c:v>15814.430613983797</c:v>
                </c:pt>
                <c:pt idx="24">
                  <c:v>15979.70370779199</c:v>
                </c:pt>
                <c:pt idx="25">
                  <c:v>16275.68352101159</c:v>
                </c:pt>
                <c:pt idx="26">
                  <c:v>16674.374877472008</c:v>
                </c:pt>
                <c:pt idx="27">
                  <c:v>16818.704711079023</c:v>
                </c:pt>
                <c:pt idx="28">
                  <c:v>16895.098310099027</c:v>
                </c:pt>
                <c:pt idx="29">
                  <c:v>16961.461810589026</c:v>
                </c:pt>
                <c:pt idx="30">
                  <c:v>16882.436909089029</c:v>
                </c:pt>
                <c:pt idx="31">
                  <c:v>16603.10660673902</c:v>
                </c:pt>
                <c:pt idx="32">
                  <c:v>16726.834739626094</c:v>
                </c:pt>
                <c:pt idx="33">
                  <c:v>16478.603791852729</c:v>
                </c:pt>
                <c:pt idx="34">
                  <c:v>16751.428431581531</c:v>
                </c:pt>
                <c:pt idx="35">
                  <c:v>17126.139644118201</c:v>
                </c:pt>
                <c:pt idx="36">
                  <c:v>17333.817014130407</c:v>
                </c:pt>
                <c:pt idx="37">
                  <c:v>17234.297058610602</c:v>
                </c:pt>
                <c:pt idx="38">
                  <c:v>17298.06981108306</c:v>
                </c:pt>
                <c:pt idx="39">
                  <c:v>17500.834814426489</c:v>
                </c:pt>
                <c:pt idx="40">
                  <c:v>17691.856413581365</c:v>
                </c:pt>
                <c:pt idx="41">
                  <c:v>17731.098291101167</c:v>
                </c:pt>
                <c:pt idx="42">
                  <c:v>17844.574289601169</c:v>
                </c:pt>
                <c:pt idx="43">
                  <c:v>17938.415793031167</c:v>
                </c:pt>
                <c:pt idx="44">
                  <c:v>17999.051447669768</c:v>
                </c:pt>
                <c:pt idx="45">
                  <c:v>18064.575949169768</c:v>
                </c:pt>
                <c:pt idx="46">
                  <c:v>18171.673048189768</c:v>
                </c:pt>
                <c:pt idx="47">
                  <c:v>18255.673248189767</c:v>
                </c:pt>
                <c:pt idx="48">
                  <c:v>18062.643149189767</c:v>
                </c:pt>
                <c:pt idx="49">
                  <c:v>18371.600655559032</c:v>
                </c:pt>
                <c:pt idx="50">
                  <c:v>18487.286566598628</c:v>
                </c:pt>
                <c:pt idx="51">
                  <c:v>18480.872369538629</c:v>
                </c:pt>
                <c:pt idx="52">
                  <c:v>18686.378225613815</c:v>
                </c:pt>
                <c:pt idx="53">
                  <c:v>18726.106825123814</c:v>
                </c:pt>
                <c:pt idx="54">
                  <c:v>18338.790752643614</c:v>
                </c:pt>
                <c:pt idx="55">
                  <c:v>18318.092781417479</c:v>
                </c:pt>
                <c:pt idx="56">
                  <c:v>18514.265528556323</c:v>
                </c:pt>
                <c:pt idx="57">
                  <c:v>19004.217346185655</c:v>
                </c:pt>
                <c:pt idx="58">
                  <c:v>19082.726848185652</c:v>
                </c:pt>
                <c:pt idx="59">
                  <c:v>19212.332347695654</c:v>
                </c:pt>
                <c:pt idx="60">
                  <c:v>19298.289002334255</c:v>
                </c:pt>
                <c:pt idx="61">
                  <c:v>19030.03729988425</c:v>
                </c:pt>
                <c:pt idx="62">
                  <c:v>19247.718446372553</c:v>
                </c:pt>
                <c:pt idx="63">
                  <c:v>19252.288723468173</c:v>
                </c:pt>
                <c:pt idx="64">
                  <c:v>19414.110606882659</c:v>
                </c:pt>
                <c:pt idx="65">
                  <c:v>19002.315995811947</c:v>
                </c:pt>
                <c:pt idx="66">
                  <c:v>19534.565381773453</c:v>
                </c:pt>
                <c:pt idx="67">
                  <c:v>19601.765904048298</c:v>
                </c:pt>
                <c:pt idx="68">
                  <c:v>19855.925836433795</c:v>
                </c:pt>
                <c:pt idx="69">
                  <c:v>19939.456735433792</c:v>
                </c:pt>
                <c:pt idx="70">
                  <c:v>20041.936338933792</c:v>
                </c:pt>
                <c:pt idx="71">
                  <c:v>20165.46164043379</c:v>
                </c:pt>
                <c:pt idx="72">
                  <c:v>20189.36641331499</c:v>
                </c:pt>
                <c:pt idx="73">
                  <c:v>20351.392545953593</c:v>
                </c:pt>
                <c:pt idx="74">
                  <c:v>20319.714024354595</c:v>
                </c:pt>
                <c:pt idx="75">
                  <c:v>20489.743392110911</c:v>
                </c:pt>
                <c:pt idx="76">
                  <c:v>20575.213893110915</c:v>
                </c:pt>
                <c:pt idx="77">
                  <c:v>20708.664696540916</c:v>
                </c:pt>
                <c:pt idx="78">
                  <c:v>20646.283095070918</c:v>
                </c:pt>
                <c:pt idx="79">
                  <c:v>20841.124776050798</c:v>
                </c:pt>
                <c:pt idx="80">
                  <c:v>20938.502079480801</c:v>
                </c:pt>
                <c:pt idx="81">
                  <c:v>20512.884779970798</c:v>
                </c:pt>
                <c:pt idx="82">
                  <c:v>20641.05298690599</c:v>
                </c:pt>
                <c:pt idx="83">
                  <c:v>20948.049284558951</c:v>
                </c:pt>
                <c:pt idx="84">
                  <c:v>21271.341763535995</c:v>
                </c:pt>
                <c:pt idx="85">
                  <c:v>21320.445364515996</c:v>
                </c:pt>
                <c:pt idx="86">
                  <c:v>21458.292667945996</c:v>
                </c:pt>
                <c:pt idx="87">
                  <c:v>21358.336968435997</c:v>
                </c:pt>
                <c:pt idx="88">
                  <c:v>21597.848266456855</c:v>
                </c:pt>
                <c:pt idx="89">
                  <c:v>21415.690964986854</c:v>
                </c:pt>
                <c:pt idx="90">
                  <c:v>21350.273375477907</c:v>
                </c:pt>
                <c:pt idx="91">
                  <c:v>20814.773709356439</c:v>
                </c:pt>
                <c:pt idx="92">
                  <c:v>20640.595053515513</c:v>
                </c:pt>
                <c:pt idx="93">
                  <c:v>21463.023793212087</c:v>
                </c:pt>
                <c:pt idx="94">
                  <c:v>21947.238019329441</c:v>
                </c:pt>
                <c:pt idx="95">
                  <c:v>22111.574353250246</c:v>
                </c:pt>
                <c:pt idx="96">
                  <c:v>22198.719119329442</c:v>
                </c:pt>
                <c:pt idx="97">
                  <c:v>22242.295521779444</c:v>
                </c:pt>
                <c:pt idx="98">
                  <c:v>22393.043654418045</c:v>
                </c:pt>
                <c:pt idx="99">
                  <c:v>22474.071952948045</c:v>
                </c:pt>
                <c:pt idx="100">
                  <c:v>21866.571852948044</c:v>
                </c:pt>
                <c:pt idx="101">
                  <c:v>22479.609985622988</c:v>
                </c:pt>
                <c:pt idx="102">
                  <c:v>22760.752429922293</c:v>
                </c:pt>
                <c:pt idx="103">
                  <c:v>22559.344418882694</c:v>
                </c:pt>
                <c:pt idx="104">
                  <c:v>22521.447294414607</c:v>
                </c:pt>
                <c:pt idx="105">
                  <c:v>22329.938490078384</c:v>
                </c:pt>
                <c:pt idx="106">
                  <c:v>22717.33123304019</c:v>
                </c:pt>
                <c:pt idx="107">
                  <c:v>22240.523087894086</c:v>
                </c:pt>
                <c:pt idx="108">
                  <c:v>22893.582210567234</c:v>
                </c:pt>
                <c:pt idx="109">
                  <c:v>23196.731073026152</c:v>
                </c:pt>
                <c:pt idx="110">
                  <c:v>23345.023872536152</c:v>
                </c:pt>
                <c:pt idx="111">
                  <c:v>23390.031374986153</c:v>
                </c:pt>
                <c:pt idx="112">
                  <c:v>23174.689908906956</c:v>
                </c:pt>
                <c:pt idx="113">
                  <c:v>23080.782242148198</c:v>
                </c:pt>
                <c:pt idx="114">
                  <c:v>23600.388015416851</c:v>
                </c:pt>
                <c:pt idx="115">
                  <c:v>23231.906221659239</c:v>
                </c:pt>
                <c:pt idx="116">
                  <c:v>23363.484339920255</c:v>
                </c:pt>
                <c:pt idx="117">
                  <c:v>23789.165079810144</c:v>
                </c:pt>
                <c:pt idx="118">
                  <c:v>23674.595238726357</c:v>
                </c:pt>
                <c:pt idx="119">
                  <c:v>24022.454858460747</c:v>
                </c:pt>
                <c:pt idx="120">
                  <c:v>24030.589885579546</c:v>
                </c:pt>
                <c:pt idx="121">
                  <c:v>24213.421639270298</c:v>
                </c:pt>
                <c:pt idx="122">
                  <c:v>24396.542260869297</c:v>
                </c:pt>
                <c:pt idx="123">
                  <c:v>24453.056249829697</c:v>
                </c:pt>
                <c:pt idx="124">
                  <c:v>24374.050652329697</c:v>
                </c:pt>
                <c:pt idx="125">
                  <c:v>24324.569903160904</c:v>
                </c:pt>
                <c:pt idx="126">
                  <c:v>24425.533824969007</c:v>
                </c:pt>
                <c:pt idx="127">
                  <c:v>24584.170295149474</c:v>
                </c:pt>
                <c:pt idx="128">
                  <c:v>24570.794753542381</c:v>
                </c:pt>
                <c:pt idx="129">
                  <c:v>24396.777140685903</c:v>
                </c:pt>
                <c:pt idx="130">
                  <c:v>24473.352012063584</c:v>
                </c:pt>
                <c:pt idx="131">
                  <c:v>25034.203373326709</c:v>
                </c:pt>
                <c:pt idx="132">
                  <c:v>24687.736667405912</c:v>
                </c:pt>
                <c:pt idx="133">
                  <c:v>25002.584784749732</c:v>
                </c:pt>
                <c:pt idx="134">
                  <c:v>24829.675919922818</c:v>
                </c:pt>
                <c:pt idx="135">
                  <c:v>25040.201779487677</c:v>
                </c:pt>
                <c:pt idx="136">
                  <c:v>23954.975260915136</c:v>
                </c:pt>
                <c:pt idx="137">
                  <c:v>24123.042461899255</c:v>
                </c:pt>
                <c:pt idx="138">
                  <c:v>23480.888712958647</c:v>
                </c:pt>
                <c:pt idx="139">
                  <c:v>23909.23506038784</c:v>
                </c:pt>
                <c:pt idx="140">
                  <c:v>23800.920039262943</c:v>
                </c:pt>
                <c:pt idx="141">
                  <c:v>23559.065144679615</c:v>
                </c:pt>
                <c:pt idx="142">
                  <c:v>23787.711626061391</c:v>
                </c:pt>
                <c:pt idx="143">
                  <c:v>24437.719201679225</c:v>
                </c:pt>
                <c:pt idx="144">
                  <c:v>24664.356361811897</c:v>
                </c:pt>
                <c:pt idx="145">
                  <c:v>25127.98302450226</c:v>
                </c:pt>
                <c:pt idx="146">
                  <c:v>25230.843056401216</c:v>
                </c:pt>
                <c:pt idx="147">
                  <c:v>25505.362656931149</c:v>
                </c:pt>
                <c:pt idx="148">
                  <c:v>24834.010130987095</c:v>
                </c:pt>
                <c:pt idx="149">
                  <c:v>25548.142735301211</c:v>
                </c:pt>
                <c:pt idx="150">
                  <c:v>25646.876804031523</c:v>
                </c:pt>
                <c:pt idx="151">
                  <c:v>25728.216028471405</c:v>
                </c:pt>
                <c:pt idx="152">
                  <c:v>25029.578265757213</c:v>
                </c:pt>
                <c:pt idx="153">
                  <c:v>24878.381786354261</c:v>
                </c:pt>
                <c:pt idx="154">
                  <c:v>25473.04381094209</c:v>
                </c:pt>
                <c:pt idx="155">
                  <c:v>25343.286656103926</c:v>
                </c:pt>
                <c:pt idx="156">
                  <c:v>24190.547632996386</c:v>
                </c:pt>
                <c:pt idx="157">
                  <c:v>23792.033523252554</c:v>
                </c:pt>
                <c:pt idx="158">
                  <c:v>24071.191087902484</c:v>
                </c:pt>
                <c:pt idx="159">
                  <c:v>24401.881935142039</c:v>
                </c:pt>
                <c:pt idx="160">
                  <c:v>23839.788509329839</c:v>
                </c:pt>
                <c:pt idx="161">
                  <c:v>23715.952727131396</c:v>
                </c:pt>
                <c:pt idx="162">
                  <c:v>24260.072751530064</c:v>
                </c:pt>
                <c:pt idx="163">
                  <c:v>24581.563654964655</c:v>
                </c:pt>
                <c:pt idx="164">
                  <c:v>25132.936268827831</c:v>
                </c:pt>
                <c:pt idx="165">
                  <c:v>25395.86431286197</c:v>
                </c:pt>
                <c:pt idx="166">
                  <c:v>25595.807130080637</c:v>
                </c:pt>
                <c:pt idx="167">
                  <c:v>25514.852255474631</c:v>
                </c:pt>
                <c:pt idx="168">
                  <c:v>25934.450504865279</c:v>
                </c:pt>
                <c:pt idx="169">
                  <c:v>25749.538263169183</c:v>
                </c:pt>
                <c:pt idx="170">
                  <c:v>26122.611029473162</c:v>
                </c:pt>
                <c:pt idx="171">
                  <c:v>26303.805179948162</c:v>
                </c:pt>
                <c:pt idx="172">
                  <c:v>26110.483871032488</c:v>
                </c:pt>
                <c:pt idx="173">
                  <c:v>26104.133163579965</c:v>
                </c:pt>
                <c:pt idx="174">
                  <c:v>26059.385273501714</c:v>
                </c:pt>
                <c:pt idx="175">
                  <c:v>26178.448320687679</c:v>
                </c:pt>
                <c:pt idx="176">
                  <c:v>26703.609273815768</c:v>
                </c:pt>
                <c:pt idx="177">
                  <c:v>26787.948309297346</c:v>
                </c:pt>
                <c:pt idx="178">
                  <c:v>26847.304122919646</c:v>
                </c:pt>
                <c:pt idx="179">
                  <c:v>26570.96260688021</c:v>
                </c:pt>
                <c:pt idx="180">
                  <c:v>26298.789418790606</c:v>
                </c:pt>
                <c:pt idx="181">
                  <c:v>27006.410359373771</c:v>
                </c:pt>
                <c:pt idx="182">
                  <c:v>27358.012216797339</c:v>
                </c:pt>
                <c:pt idx="183">
                  <c:v>27477.62754391614</c:v>
                </c:pt>
                <c:pt idx="184">
                  <c:v>27623.884544896137</c:v>
                </c:pt>
                <c:pt idx="185">
                  <c:v>27717.831147346136</c:v>
                </c:pt>
                <c:pt idx="186">
                  <c:v>27829.719744896138</c:v>
                </c:pt>
                <c:pt idx="187">
                  <c:v>27964.129341466138</c:v>
                </c:pt>
                <c:pt idx="188">
                  <c:v>27976.532436827536</c:v>
                </c:pt>
                <c:pt idx="189">
                  <c:v>27955.975341466135</c:v>
                </c:pt>
                <c:pt idx="190">
                  <c:v>28155.906687076862</c:v>
                </c:pt>
                <c:pt idx="191">
                  <c:v>27749.171133243883</c:v>
                </c:pt>
                <c:pt idx="192">
                  <c:v>27820.737142156133</c:v>
                </c:pt>
                <c:pt idx="193">
                  <c:v>28145.331162680177</c:v>
                </c:pt>
                <c:pt idx="194">
                  <c:v>28257.220526033867</c:v>
                </c:pt>
                <c:pt idx="195">
                  <c:v>28215.586640882859</c:v>
                </c:pt>
                <c:pt idx="196">
                  <c:v>28097.827789223633</c:v>
                </c:pt>
                <c:pt idx="197">
                  <c:v>28245.086603396387</c:v>
                </c:pt>
                <c:pt idx="198">
                  <c:v>28167.813177857148</c:v>
                </c:pt>
                <c:pt idx="199">
                  <c:v>27827.465827562839</c:v>
                </c:pt>
                <c:pt idx="200">
                  <c:v>28653.504888097341</c:v>
                </c:pt>
                <c:pt idx="201">
                  <c:v>28945.919283987969</c:v>
                </c:pt>
                <c:pt idx="202">
                  <c:v>29052.343383987969</c:v>
                </c:pt>
                <c:pt idx="203">
                  <c:v>28974.216189908766</c:v>
                </c:pt>
                <c:pt idx="204">
                  <c:v>29246.463664157545</c:v>
                </c:pt>
                <c:pt idx="205">
                  <c:v>29207.733563756541</c:v>
                </c:pt>
                <c:pt idx="206">
                  <c:v>29368.048259033312</c:v>
                </c:pt>
                <c:pt idx="207">
                  <c:v>29249.519204026165</c:v>
                </c:pt>
                <c:pt idx="208">
                  <c:v>29699.566179414047</c:v>
                </c:pt>
                <c:pt idx="209">
                  <c:v>29794.398682844047</c:v>
                </c:pt>
                <c:pt idx="210">
                  <c:v>29876.423884344047</c:v>
                </c:pt>
                <c:pt idx="211">
                  <c:v>30010.026086794045</c:v>
                </c:pt>
                <c:pt idx="212">
                  <c:v>30161.010587294048</c:v>
                </c:pt>
                <c:pt idx="213">
                  <c:v>30189.887085334045</c:v>
                </c:pt>
                <c:pt idx="214">
                  <c:v>30358.558284933046</c:v>
                </c:pt>
                <c:pt idx="215">
                  <c:v>30440.604182933042</c:v>
                </c:pt>
                <c:pt idx="216">
                  <c:v>30624.106085383042</c:v>
                </c:pt>
                <c:pt idx="217">
                  <c:v>30665.095768422645</c:v>
                </c:pt>
                <c:pt idx="218">
                  <c:v>30715.063569402642</c:v>
                </c:pt>
                <c:pt idx="219">
                  <c:v>30506.878231423863</c:v>
                </c:pt>
                <c:pt idx="220">
                  <c:v>30777.319625898024</c:v>
                </c:pt>
                <c:pt idx="221">
                  <c:v>30821.092676704677</c:v>
                </c:pt>
                <c:pt idx="222">
                  <c:v>30643.875162238815</c:v>
                </c:pt>
                <c:pt idx="223">
                  <c:v>30924.423773954542</c:v>
                </c:pt>
                <c:pt idx="224">
                  <c:v>31361.322803972558</c:v>
                </c:pt>
                <c:pt idx="225">
                  <c:v>31441.862304972557</c:v>
                </c:pt>
                <c:pt idx="226">
                  <c:v>31486.815203502556</c:v>
                </c:pt>
                <c:pt idx="227">
                  <c:v>31529.52917309622</c:v>
                </c:pt>
                <c:pt idx="228">
                  <c:v>31772.471570142108</c:v>
                </c:pt>
                <c:pt idx="229">
                  <c:v>31936.408573572106</c:v>
                </c:pt>
                <c:pt idx="230">
                  <c:v>31979.552472592106</c:v>
                </c:pt>
                <c:pt idx="231">
                  <c:v>32018.937456512907</c:v>
                </c:pt>
                <c:pt idx="232">
                  <c:v>32174.908453716409</c:v>
                </c:pt>
                <c:pt idx="233">
                  <c:v>32153.535941392729</c:v>
                </c:pt>
                <c:pt idx="234">
                  <c:v>32284.835847084883</c:v>
                </c:pt>
                <c:pt idx="235">
                  <c:v>32532.324665208907</c:v>
                </c:pt>
                <c:pt idx="236">
                  <c:v>32681.743276248508</c:v>
                </c:pt>
                <c:pt idx="237">
                  <c:v>32807.683178748506</c:v>
                </c:pt>
                <c:pt idx="238">
                  <c:v>32980.638180748509</c:v>
                </c:pt>
                <c:pt idx="239">
                  <c:v>32769.943564669309</c:v>
                </c:pt>
                <c:pt idx="240">
                  <c:v>32724.22728600659</c:v>
                </c:pt>
                <c:pt idx="241">
                  <c:v>32994.806131424069</c:v>
                </c:pt>
                <c:pt idx="242">
                  <c:v>33322.217593433212</c:v>
                </c:pt>
                <c:pt idx="243">
                  <c:v>33317.159791473212</c:v>
                </c:pt>
                <c:pt idx="244">
                  <c:v>33586.875299495776</c:v>
                </c:pt>
                <c:pt idx="245">
                  <c:v>33733.478400475768</c:v>
                </c:pt>
                <c:pt idx="246">
                  <c:v>33831.758889436169</c:v>
                </c:pt>
                <c:pt idx="247">
                  <c:v>33968.36148747617</c:v>
                </c:pt>
                <c:pt idx="248">
                  <c:v>34050.502985026171</c:v>
                </c:pt>
                <c:pt idx="249">
                  <c:v>34193.476783526174</c:v>
                </c:pt>
                <c:pt idx="250">
                  <c:v>34281.532376026174</c:v>
                </c:pt>
                <c:pt idx="251">
                  <c:v>34481.312371616179</c:v>
                </c:pt>
                <c:pt idx="252">
                  <c:v>34568.918467378578</c:v>
                </c:pt>
                <c:pt idx="253">
                  <c:v>34674.462365378575</c:v>
                </c:pt>
                <c:pt idx="254">
                  <c:v>34850.313758028569</c:v>
                </c:pt>
                <c:pt idx="255">
                  <c:v>34987.390750678576</c:v>
                </c:pt>
                <c:pt idx="256">
                  <c:v>35018.88633835678</c:v>
                </c:pt>
                <c:pt idx="257">
                  <c:v>35145.884245158777</c:v>
                </c:pt>
                <c:pt idx="258">
                  <c:v>35273.362351960779</c:v>
                </c:pt>
                <c:pt idx="259">
                  <c:v>35336.318158762777</c:v>
                </c:pt>
                <c:pt idx="260">
                  <c:v>35614.892535433813</c:v>
                </c:pt>
                <c:pt idx="261">
                  <c:v>35695.688825676421</c:v>
                </c:pt>
                <c:pt idx="262">
                  <c:v>35883.14793217642</c:v>
                </c:pt>
                <c:pt idx="263">
                  <c:v>35937.047134136417</c:v>
                </c:pt>
                <c:pt idx="264">
                  <c:v>34963.973827766415</c:v>
                </c:pt>
                <c:pt idx="265">
                  <c:v>33629.85671857476</c:v>
                </c:pt>
                <c:pt idx="266">
                  <c:v>34812.010430297145</c:v>
                </c:pt>
                <c:pt idx="267">
                  <c:v>35023.29069286798</c:v>
                </c:pt>
                <c:pt idx="268">
                  <c:v>34517.409292487224</c:v>
                </c:pt>
                <c:pt idx="269">
                  <c:v>35534.357591574735</c:v>
                </c:pt>
                <c:pt idx="270">
                  <c:v>35146.055048248389</c:v>
                </c:pt>
                <c:pt idx="271">
                  <c:v>33585.787205857538</c:v>
                </c:pt>
                <c:pt idx="272">
                  <c:v>34112.056818513076</c:v>
                </c:pt>
                <c:pt idx="273">
                  <c:v>33793.157662623904</c:v>
                </c:pt>
                <c:pt idx="274">
                  <c:v>34354.709489853914</c:v>
                </c:pt>
                <c:pt idx="275">
                  <c:v>34528.761039782017</c:v>
                </c:pt>
                <c:pt idx="276">
                  <c:v>34555.023604607086</c:v>
                </c:pt>
                <c:pt idx="277">
                  <c:v>34532.278014477597</c:v>
                </c:pt>
                <c:pt idx="278">
                  <c:v>35245.215730289761</c:v>
                </c:pt>
                <c:pt idx="279">
                  <c:v>35143.409595288118</c:v>
                </c:pt>
                <c:pt idx="280">
                  <c:v>35269.568572110758</c:v>
                </c:pt>
                <c:pt idx="281">
                  <c:v>35461.661806466334</c:v>
                </c:pt>
                <c:pt idx="282">
                  <c:v>35973.092597263145</c:v>
                </c:pt>
                <c:pt idx="283">
                  <c:v>35940.949556374122</c:v>
                </c:pt>
                <c:pt idx="284">
                  <c:v>35771.165287025789</c:v>
                </c:pt>
                <c:pt idx="285">
                  <c:v>35482.291478780113</c:v>
                </c:pt>
                <c:pt idx="286">
                  <c:v>35940.442928064149</c:v>
                </c:pt>
                <c:pt idx="287">
                  <c:v>36418.318633589282</c:v>
                </c:pt>
                <c:pt idx="288">
                  <c:v>36509.492457267952</c:v>
                </c:pt>
                <c:pt idx="289">
                  <c:v>36765.695192854095</c:v>
                </c:pt>
                <c:pt idx="290">
                  <c:v>37079.050739838902</c:v>
                </c:pt>
                <c:pt idx="291">
                  <c:v>37145.823373618652</c:v>
                </c:pt>
                <c:pt idx="292">
                  <c:v>37444.20096502814</c:v>
                </c:pt>
                <c:pt idx="293">
                  <c:v>37712.436096413672</c:v>
                </c:pt>
                <c:pt idx="294">
                  <c:v>37929.997203215666</c:v>
                </c:pt>
                <c:pt idx="295">
                  <c:v>37800.749902235664</c:v>
                </c:pt>
                <c:pt idx="296">
                  <c:v>38150.589527435208</c:v>
                </c:pt>
                <c:pt idx="297">
                  <c:v>38306.528029935209</c:v>
                </c:pt>
                <c:pt idx="298">
                  <c:v>38325.024124935211</c:v>
                </c:pt>
                <c:pt idx="299">
                  <c:v>38168.600161133989</c:v>
                </c:pt>
                <c:pt idx="300">
                  <c:v>37089.557275569401</c:v>
                </c:pt>
                <c:pt idx="301">
                  <c:v>37164.47476357127</c:v>
                </c:pt>
                <c:pt idx="302">
                  <c:v>36118.369446335448</c:v>
                </c:pt>
                <c:pt idx="303">
                  <c:v>36794.974518893039</c:v>
                </c:pt>
                <c:pt idx="304">
                  <c:v>37415.199836408472</c:v>
                </c:pt>
                <c:pt idx="305">
                  <c:v>37063.30798435882</c:v>
                </c:pt>
                <c:pt idx="306">
                  <c:v>36053.13656385737</c:v>
                </c:pt>
                <c:pt idx="307">
                  <c:v>37310.811775024224</c:v>
                </c:pt>
                <c:pt idx="308">
                  <c:v>36146.77499682222</c:v>
                </c:pt>
                <c:pt idx="309">
                  <c:v>35854.84368835653</c:v>
                </c:pt>
                <c:pt idx="310">
                  <c:v>33892.037418798725</c:v>
                </c:pt>
                <c:pt idx="311">
                  <c:v>34599.975161052265</c:v>
                </c:pt>
                <c:pt idx="312">
                  <c:v>35069.220816966394</c:v>
                </c:pt>
                <c:pt idx="313">
                  <c:v>35735.809035537502</c:v>
                </c:pt>
                <c:pt idx="314">
                  <c:v>36496.513385526276</c:v>
                </c:pt>
                <c:pt idx="315">
                  <c:v>36450.989983216728</c:v>
                </c:pt>
                <c:pt idx="316">
                  <c:v>36900.059335250844</c:v>
                </c:pt>
                <c:pt idx="317">
                  <c:v>36970.234308212115</c:v>
                </c:pt>
                <c:pt idx="318">
                  <c:v>37690.059958028665</c:v>
                </c:pt>
                <c:pt idx="319">
                  <c:v>37917.066829201125</c:v>
                </c:pt>
                <c:pt idx="320">
                  <c:v>38101.943839954416</c:v>
                </c:pt>
                <c:pt idx="321">
                  <c:v>37567.933296489427</c:v>
                </c:pt>
                <c:pt idx="322">
                  <c:v>38293.267212922081</c:v>
                </c:pt>
                <c:pt idx="323">
                  <c:v>38153.374428145355</c:v>
                </c:pt>
                <c:pt idx="324">
                  <c:v>38533.275346307775</c:v>
                </c:pt>
                <c:pt idx="325">
                  <c:v>39214.288338777587</c:v>
                </c:pt>
                <c:pt idx="326">
                  <c:v>39486.01089400817</c:v>
                </c:pt>
                <c:pt idx="327">
                  <c:v>39600.02740839561</c:v>
                </c:pt>
                <c:pt idx="328">
                  <c:v>39964.415787197024</c:v>
                </c:pt>
                <c:pt idx="329">
                  <c:v>40069.686189157015</c:v>
                </c:pt>
                <c:pt idx="330">
                  <c:v>39623.201888657015</c:v>
                </c:pt>
                <c:pt idx="331">
                  <c:v>39492.869818991167</c:v>
                </c:pt>
                <c:pt idx="332">
                  <c:v>39267.545272921991</c:v>
                </c:pt>
                <c:pt idx="333">
                  <c:v>38581.66024532076</c:v>
                </c:pt>
                <c:pt idx="334">
                  <c:v>39856.935157439788</c:v>
                </c:pt>
                <c:pt idx="335">
                  <c:v>40109.653130879058</c:v>
                </c:pt>
                <c:pt idx="336">
                  <c:v>40687.83499882734</c:v>
                </c:pt>
                <c:pt idx="337">
                  <c:v>40734.33499882734</c:v>
                </c:pt>
                <c:pt idx="338">
                  <c:v>41017.718726827341</c:v>
                </c:pt>
                <c:pt idx="339">
                  <c:v>41079.539514505537</c:v>
                </c:pt>
                <c:pt idx="340">
                  <c:v>40878.359911565538</c:v>
                </c:pt>
                <c:pt idx="341">
                  <c:v>41376.124808272398</c:v>
                </c:pt>
                <c:pt idx="342">
                  <c:v>40587.628313272398</c:v>
                </c:pt>
                <c:pt idx="343">
                  <c:v>40565.341926489426</c:v>
                </c:pt>
                <c:pt idx="344">
                  <c:v>40361.2054848564</c:v>
                </c:pt>
                <c:pt idx="345">
                  <c:v>40020.078583587339</c:v>
                </c:pt>
                <c:pt idx="346">
                  <c:v>40824.606135835755</c:v>
                </c:pt>
                <c:pt idx="347">
                  <c:v>41460.708551174517</c:v>
                </c:pt>
                <c:pt idx="348">
                  <c:v>41878.812908119871</c:v>
                </c:pt>
                <c:pt idx="349">
                  <c:v>41739.004955877492</c:v>
                </c:pt>
                <c:pt idx="350">
                  <c:v>41567.537107662938</c:v>
                </c:pt>
                <c:pt idx="351">
                  <c:v>41556.739217549497</c:v>
                </c:pt>
                <c:pt idx="352">
                  <c:v>41838.053440965101</c:v>
                </c:pt>
                <c:pt idx="353">
                  <c:v>42107.471441579386</c:v>
                </c:pt>
                <c:pt idx="354">
                  <c:v>42584.544742627812</c:v>
                </c:pt>
                <c:pt idx="355">
                  <c:v>42785.829645567821</c:v>
                </c:pt>
                <c:pt idx="356">
                  <c:v>42918.398353067809</c:v>
                </c:pt>
                <c:pt idx="357">
                  <c:v>43057.369054067814</c:v>
                </c:pt>
                <c:pt idx="358">
                  <c:v>43126.644358477817</c:v>
                </c:pt>
                <c:pt idx="359">
                  <c:v>43407.481586402457</c:v>
                </c:pt>
                <c:pt idx="360">
                  <c:v>43516.993185422456</c:v>
                </c:pt>
                <c:pt idx="361">
                  <c:v>43718.929382922448</c:v>
                </c:pt>
                <c:pt idx="362">
                  <c:v>43814.916586352454</c:v>
                </c:pt>
                <c:pt idx="363">
                  <c:v>43984.571691742443</c:v>
                </c:pt>
                <c:pt idx="364">
                  <c:v>44100.503584242448</c:v>
                </c:pt>
                <c:pt idx="365">
                  <c:v>44284.82356816325</c:v>
                </c:pt>
                <c:pt idx="366">
                  <c:v>44467.923563753247</c:v>
                </c:pt>
                <c:pt idx="367">
                  <c:v>44315.396269753248</c:v>
                </c:pt>
                <c:pt idx="368">
                  <c:v>43745.212978619558</c:v>
                </c:pt>
                <c:pt idx="369">
                  <c:v>44877.707429896422</c:v>
                </c:pt>
                <c:pt idx="370">
                  <c:v>44979.98483577642</c:v>
                </c:pt>
                <c:pt idx="371">
                  <c:v>44732.909338716425</c:v>
                </c:pt>
                <c:pt idx="372">
                  <c:v>41138.636036131276</c:v>
                </c:pt>
                <c:pt idx="373">
                  <c:v>41270.477977946794</c:v>
                </c:pt>
                <c:pt idx="374">
                  <c:v>38469.147815358905</c:v>
                </c:pt>
                <c:pt idx="375">
                  <c:v>34418.876527857705</c:v>
                </c:pt>
                <c:pt idx="376">
                  <c:v>36880.876027857696</c:v>
                </c:pt>
                <c:pt idx="377">
                  <c:v>36358.188005007076</c:v>
                </c:pt>
                <c:pt idx="378">
                  <c:v>39359.26429977073</c:v>
                </c:pt>
                <c:pt idx="379">
                  <c:v>40206.65812099359</c:v>
                </c:pt>
                <c:pt idx="380">
                  <c:v>39845.804404389804</c:v>
                </c:pt>
                <c:pt idx="381">
                  <c:v>39832.560059410796</c:v>
                </c:pt>
                <c:pt idx="382">
                  <c:v>40802.310871915412</c:v>
                </c:pt>
                <c:pt idx="383">
                  <c:v>40195.372093307553</c:v>
                </c:pt>
                <c:pt idx="384">
                  <c:v>41117.378940623006</c:v>
                </c:pt>
                <c:pt idx="385">
                  <c:v>42016.465208929323</c:v>
                </c:pt>
                <c:pt idx="386">
                  <c:v>43538.143501018443</c:v>
                </c:pt>
                <c:pt idx="387">
                  <c:v>42077.203258362599</c:v>
                </c:pt>
                <c:pt idx="388">
                  <c:v>42539.877755315189</c:v>
                </c:pt>
                <c:pt idx="389">
                  <c:v>41706.987870684592</c:v>
                </c:pt>
                <c:pt idx="390">
                  <c:v>42940.103089290504</c:v>
                </c:pt>
                <c:pt idx="391">
                  <c:v>43509.223810511932</c:v>
                </c:pt>
                <c:pt idx="392">
                  <c:v>43968.974261210627</c:v>
                </c:pt>
                <c:pt idx="393">
                  <c:v>43945.470428516848</c:v>
                </c:pt>
                <c:pt idx="394">
                  <c:v>44566.227665212784</c:v>
                </c:pt>
                <c:pt idx="395">
                  <c:v>45452.871669141547</c:v>
                </c:pt>
                <c:pt idx="396">
                  <c:v>45816.05459650149</c:v>
                </c:pt>
                <c:pt idx="397">
                  <c:v>46138.07165125911</c:v>
                </c:pt>
                <c:pt idx="398">
                  <c:v>46213.914456649109</c:v>
                </c:pt>
                <c:pt idx="399">
                  <c:v>45584.200650279105</c:v>
                </c:pt>
                <c:pt idx="400">
                  <c:v>44838.173687373288</c:v>
                </c:pt>
                <c:pt idx="401">
                  <c:v>44560.008628169606</c:v>
                </c:pt>
                <c:pt idx="402">
                  <c:v>44418.731665552899</c:v>
                </c:pt>
                <c:pt idx="403">
                  <c:v>44975.261347582054</c:v>
                </c:pt>
                <c:pt idx="404">
                  <c:v>46337.790105002263</c:v>
                </c:pt>
                <c:pt idx="405">
                  <c:v>46517.379905170121</c:v>
                </c:pt>
                <c:pt idx="406">
                  <c:v>46504.921904174356</c:v>
                </c:pt>
                <c:pt idx="407">
                  <c:v>44708.114115961442</c:v>
                </c:pt>
                <c:pt idx="408">
                  <c:v>47109.308240936618</c:v>
                </c:pt>
                <c:pt idx="409">
                  <c:v>47370.955274857413</c:v>
                </c:pt>
                <c:pt idx="410">
                  <c:v>47272.503377857414</c:v>
                </c:pt>
                <c:pt idx="411">
                  <c:v>47660.241495078873</c:v>
                </c:pt>
                <c:pt idx="412">
                  <c:v>47855.939101448879</c:v>
                </c:pt>
                <c:pt idx="413">
                  <c:v>47685.362304448878</c:v>
                </c:pt>
                <c:pt idx="414">
                  <c:v>48122.509684127901</c:v>
                </c:pt>
                <c:pt idx="415">
                  <c:v>48281.290616766499</c:v>
                </c:pt>
                <c:pt idx="416">
                  <c:v>48542.441040766491</c:v>
                </c:pt>
                <c:pt idx="417">
                  <c:v>48766.8815432665</c:v>
                </c:pt>
                <c:pt idx="418">
                  <c:v>48397.199148166495</c:v>
                </c:pt>
                <c:pt idx="419">
                  <c:v>49056.270091394406</c:v>
                </c:pt>
                <c:pt idx="420">
                  <c:v>47966.210293894408</c:v>
                </c:pt>
                <c:pt idx="421">
                  <c:v>49322.806718539134</c:v>
                </c:pt>
                <c:pt idx="422">
                  <c:v>49505.287014129128</c:v>
                </c:pt>
                <c:pt idx="423">
                  <c:v>49436.179021479125</c:v>
                </c:pt>
                <c:pt idx="424">
                  <c:v>48634.589171902539</c:v>
                </c:pt>
                <c:pt idx="425">
                  <c:v>49060.723263602296</c:v>
                </c:pt>
                <c:pt idx="426">
                  <c:v>50121.338470389237</c:v>
                </c:pt>
                <c:pt idx="427">
                  <c:v>49859.869769389239</c:v>
                </c:pt>
                <c:pt idx="428">
                  <c:v>50465.304197038276</c:v>
                </c:pt>
                <c:pt idx="429">
                  <c:v>50625.79160253828</c:v>
                </c:pt>
                <c:pt idx="430">
                  <c:v>50909.590995188271</c:v>
                </c:pt>
                <c:pt idx="431">
                  <c:v>51087.72309028828</c:v>
                </c:pt>
                <c:pt idx="432">
                  <c:v>51239.678495188273</c:v>
                </c:pt>
                <c:pt idx="433">
                  <c:v>51499.380890288281</c:v>
                </c:pt>
                <c:pt idx="434">
                  <c:v>51685.358584408285</c:v>
                </c:pt>
                <c:pt idx="435">
                  <c:v>51341.917781908283</c:v>
                </c:pt>
                <c:pt idx="436">
                  <c:v>51337.598950368621</c:v>
                </c:pt>
                <c:pt idx="437">
                  <c:v>51994.262637907443</c:v>
                </c:pt>
                <c:pt idx="438">
                  <c:v>52339.603787719025</c:v>
                </c:pt>
                <c:pt idx="439">
                  <c:v>52617.17699065902</c:v>
                </c:pt>
                <c:pt idx="440">
                  <c:v>51885.590389679019</c:v>
                </c:pt>
                <c:pt idx="441">
                  <c:v>52889.819504755593</c:v>
                </c:pt>
                <c:pt idx="442">
                  <c:v>53109.359997405598</c:v>
                </c:pt>
                <c:pt idx="443">
                  <c:v>53301.38159789559</c:v>
                </c:pt>
                <c:pt idx="444">
                  <c:v>53096.28709250559</c:v>
                </c:pt>
                <c:pt idx="445">
                  <c:v>53728.481421320343</c:v>
                </c:pt>
                <c:pt idx="446">
                  <c:v>53804.952222320346</c:v>
                </c:pt>
                <c:pt idx="447">
                  <c:v>54208.811278986301</c:v>
                </c:pt>
                <c:pt idx="448">
                  <c:v>54368.133674086304</c:v>
                </c:pt>
                <c:pt idx="449">
                  <c:v>54334.590880586307</c:v>
                </c:pt>
                <c:pt idx="450">
                  <c:v>54819.465912932421</c:v>
                </c:pt>
                <c:pt idx="451">
                  <c:v>55022.587112932422</c:v>
                </c:pt>
                <c:pt idx="452">
                  <c:v>54484.628606432423</c:v>
                </c:pt>
                <c:pt idx="453">
                  <c:v>54238.107950905498</c:v>
                </c:pt>
                <c:pt idx="454">
                  <c:v>54619.129921676271</c:v>
                </c:pt>
                <c:pt idx="455">
                  <c:v>53799.807450382381</c:v>
                </c:pt>
                <c:pt idx="456">
                  <c:v>54256.142010470168</c:v>
                </c:pt>
                <c:pt idx="457">
                  <c:v>55169.042867814875</c:v>
                </c:pt>
                <c:pt idx="458">
                  <c:v>56054.902710845665</c:v>
                </c:pt>
                <c:pt idx="459">
                  <c:v>56293.96320834566</c:v>
                </c:pt>
                <c:pt idx="460">
                  <c:v>56446.495608345656</c:v>
                </c:pt>
                <c:pt idx="461">
                  <c:v>56549.574307855662</c:v>
                </c:pt>
                <c:pt idx="462">
                  <c:v>56926.574387844237</c:v>
                </c:pt>
                <c:pt idx="463">
                  <c:v>56168.517995344242</c:v>
                </c:pt>
                <c:pt idx="464">
                  <c:v>55763.161090761612</c:v>
                </c:pt>
                <c:pt idx="465">
                  <c:v>57411.052949909164</c:v>
                </c:pt>
                <c:pt idx="466">
                  <c:v>56554.216045009176</c:v>
                </c:pt>
                <c:pt idx="467">
                  <c:v>57768.306595144932</c:v>
                </c:pt>
                <c:pt idx="468">
                  <c:v>58034.399098084934</c:v>
                </c:pt>
                <c:pt idx="469">
                  <c:v>57384.379593584927</c:v>
                </c:pt>
                <c:pt idx="470">
                  <c:v>57405.637949138458</c:v>
                </c:pt>
                <c:pt idx="471">
                  <c:v>54880.121372398702</c:v>
                </c:pt>
                <c:pt idx="472">
                  <c:v>55321.917299941422</c:v>
                </c:pt>
                <c:pt idx="473">
                  <c:v>56050.141313846601</c:v>
                </c:pt>
                <c:pt idx="474">
                  <c:v>55299.4908716297</c:v>
                </c:pt>
                <c:pt idx="475">
                  <c:v>54726.387006676086</c:v>
                </c:pt>
                <c:pt idx="476">
                  <c:v>55116.091975132338</c:v>
                </c:pt>
                <c:pt idx="477">
                  <c:v>54602.865314971685</c:v>
                </c:pt>
                <c:pt idx="478">
                  <c:v>53427.437596306096</c:v>
                </c:pt>
                <c:pt idx="479">
                  <c:v>55892.097000057838</c:v>
                </c:pt>
                <c:pt idx="480">
                  <c:v>56769.598343399404</c:v>
                </c:pt>
                <c:pt idx="481">
                  <c:v>56879.677734123805</c:v>
                </c:pt>
                <c:pt idx="482">
                  <c:v>56433.588143410634</c:v>
                </c:pt>
                <c:pt idx="483">
                  <c:v>55524.42188264303</c:v>
                </c:pt>
                <c:pt idx="484">
                  <c:v>54394.1980602072</c:v>
                </c:pt>
                <c:pt idx="485">
                  <c:v>53016.286416234201</c:v>
                </c:pt>
                <c:pt idx="486">
                  <c:v>52963.812063157486</c:v>
                </c:pt>
                <c:pt idx="487">
                  <c:v>52015.036069476948</c:v>
                </c:pt>
                <c:pt idx="488">
                  <c:v>50814.484122121678</c:v>
                </c:pt>
                <c:pt idx="489">
                  <c:v>53382.116969257921</c:v>
                </c:pt>
                <c:pt idx="490">
                  <c:v>52925.901415122295</c:v>
                </c:pt>
                <c:pt idx="491">
                  <c:v>50864.553737603856</c:v>
                </c:pt>
                <c:pt idx="492">
                  <c:v>48475.292811291307</c:v>
                </c:pt>
                <c:pt idx="493">
                  <c:v>50898.548032325205</c:v>
                </c:pt>
                <c:pt idx="494">
                  <c:v>50903.291169530967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E-46DE-87FF-28A8C5C93E01}"/>
            </c:ext>
          </c:extLst>
        </c:ser>
        <c:ser>
          <c:idx val="2"/>
          <c:order val="2"/>
          <c:tx>
            <c:strRef>
              <c:f>decades!$C$4</c:f>
              <c:strCache>
                <c:ptCount val="1"/>
                <c:pt idx="0">
                  <c:v>Portfolio value (all reinvested), $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decades!$C$5:$C$1540</c:f>
              <c:numCache>
                <c:formatCode>#,##0</c:formatCode>
                <c:ptCount val="1536"/>
                <c:pt idx="0">
                  <c:v>15007.000700000001</c:v>
                </c:pt>
                <c:pt idx="1">
                  <c:v>15179.070207000001</c:v>
                </c:pt>
                <c:pt idx="2">
                  <c:v>15312.5261409208</c:v>
                </c:pt>
                <c:pt idx="3">
                  <c:v>15454.8267409208</c:v>
                </c:pt>
                <c:pt idx="4">
                  <c:v>15555.0774417228</c:v>
                </c:pt>
                <c:pt idx="5">
                  <c:v>15733.841244662803</c:v>
                </c:pt>
                <c:pt idx="6">
                  <c:v>15859.9088456428</c:v>
                </c:pt>
                <c:pt idx="7">
                  <c:v>16029.761244662803</c:v>
                </c:pt>
                <c:pt idx="8">
                  <c:v>16210.8291456428</c:v>
                </c:pt>
                <c:pt idx="9">
                  <c:v>16295.128032005185</c:v>
                </c:pt>
                <c:pt idx="10">
                  <c:v>16423.841833965187</c:v>
                </c:pt>
                <c:pt idx="11">
                  <c:v>16576.290514812339</c:v>
                </c:pt>
                <c:pt idx="12">
                  <c:v>16574.756980891536</c:v>
                </c:pt>
                <c:pt idx="13">
                  <c:v>16859.513530885099</c:v>
                </c:pt>
                <c:pt idx="14">
                  <c:v>16682.136833825098</c:v>
                </c:pt>
                <c:pt idx="15">
                  <c:v>17056.826951085939</c:v>
                </c:pt>
                <c:pt idx="16">
                  <c:v>17311.86238249117</c:v>
                </c:pt>
                <c:pt idx="17">
                  <c:v>17469.843025689173</c:v>
                </c:pt>
                <c:pt idx="18">
                  <c:v>17575.64301417394</c:v>
                </c:pt>
                <c:pt idx="19">
                  <c:v>17578.582616173942</c:v>
                </c:pt>
                <c:pt idx="20">
                  <c:v>17526.652820246378</c:v>
                </c:pt>
                <c:pt idx="21">
                  <c:v>17767.591530807313</c:v>
                </c:pt>
                <c:pt idx="22">
                  <c:v>17731.325422864444</c:v>
                </c:pt>
                <c:pt idx="23">
                  <c:v>17421.860527967598</c:v>
                </c:pt>
                <c:pt idx="24">
                  <c:v>17617.407615583987</c:v>
                </c:pt>
                <c:pt idx="25">
                  <c:v>17949.366642023182</c:v>
                </c:pt>
                <c:pt idx="26">
                  <c:v>18397.750254944014</c:v>
                </c:pt>
                <c:pt idx="27">
                  <c:v>18620.409622158051</c:v>
                </c:pt>
                <c:pt idx="28">
                  <c:v>18779.196520198053</c:v>
                </c:pt>
                <c:pt idx="29">
                  <c:v>18927.923921178051</c:v>
                </c:pt>
                <c:pt idx="30">
                  <c:v>18933.874018178052</c:v>
                </c:pt>
                <c:pt idx="31">
                  <c:v>18723.213013478038</c:v>
                </c:pt>
                <c:pt idx="32">
                  <c:v>18891.66997925219</c:v>
                </c:pt>
                <c:pt idx="33">
                  <c:v>18692.208183705461</c:v>
                </c:pt>
                <c:pt idx="34">
                  <c:v>18998.857563163059</c:v>
                </c:pt>
                <c:pt idx="35">
                  <c:v>19419.279088236399</c:v>
                </c:pt>
                <c:pt idx="36">
                  <c:v>19695.633928260813</c:v>
                </c:pt>
                <c:pt idx="37">
                  <c:v>19677.593717221207</c:v>
                </c:pt>
                <c:pt idx="38">
                  <c:v>19807.139722166121</c:v>
                </c:pt>
                <c:pt idx="39">
                  <c:v>20075.67012885298</c:v>
                </c:pt>
                <c:pt idx="40">
                  <c:v>20344.712927162735</c:v>
                </c:pt>
                <c:pt idx="41">
                  <c:v>20467.196882202337</c:v>
                </c:pt>
                <c:pt idx="42">
                  <c:v>20668.147879202337</c:v>
                </c:pt>
                <c:pt idx="43">
                  <c:v>20847.832286062338</c:v>
                </c:pt>
                <c:pt idx="44">
                  <c:v>20993.102595339536</c:v>
                </c:pt>
                <c:pt idx="45">
                  <c:v>21148.152098339538</c:v>
                </c:pt>
                <c:pt idx="46">
                  <c:v>21343.346096379537</c:v>
                </c:pt>
                <c:pt idx="47">
                  <c:v>21517.346296379535</c:v>
                </c:pt>
                <c:pt idx="48">
                  <c:v>21414.286198379537</c:v>
                </c:pt>
                <c:pt idx="49">
                  <c:v>21787.201511118066</c:v>
                </c:pt>
                <c:pt idx="50">
                  <c:v>21989.572533197264</c:v>
                </c:pt>
                <c:pt idx="51">
                  <c:v>22072.744839077262</c:v>
                </c:pt>
                <c:pt idx="52">
                  <c:v>22358.756551227638</c:v>
                </c:pt>
                <c:pt idx="53">
                  <c:v>22488.21375024764</c:v>
                </c:pt>
                <c:pt idx="54">
                  <c:v>22188.58160528724</c:v>
                </c:pt>
                <c:pt idx="55">
                  <c:v>22218.18626283497</c:v>
                </c:pt>
                <c:pt idx="56">
                  <c:v>22460.531757112658</c:v>
                </c:pt>
                <c:pt idx="57">
                  <c:v>23006.434292371323</c:v>
                </c:pt>
                <c:pt idx="58">
                  <c:v>23176.453796371323</c:v>
                </c:pt>
                <c:pt idx="59">
                  <c:v>23395.665395391319</c:v>
                </c:pt>
                <c:pt idx="60">
                  <c:v>23570.578504668523</c:v>
                </c:pt>
                <c:pt idx="61">
                  <c:v>23394.074199768518</c:v>
                </c:pt>
                <c:pt idx="62">
                  <c:v>23675.437192745121</c:v>
                </c:pt>
                <c:pt idx="63">
                  <c:v>23755.576946936366</c:v>
                </c:pt>
                <c:pt idx="64">
                  <c:v>23988.221813765336</c:v>
                </c:pt>
                <c:pt idx="65">
                  <c:v>23653.63249162391</c:v>
                </c:pt>
                <c:pt idx="66">
                  <c:v>24230.130863546921</c:v>
                </c:pt>
                <c:pt idx="67">
                  <c:v>24374.532508096614</c:v>
                </c:pt>
                <c:pt idx="68">
                  <c:v>24705.851872867606</c:v>
                </c:pt>
                <c:pt idx="69">
                  <c:v>24882.912770867606</c:v>
                </c:pt>
                <c:pt idx="70">
                  <c:v>25078.872377867607</c:v>
                </c:pt>
                <c:pt idx="71">
                  <c:v>25295.922680867607</c:v>
                </c:pt>
                <c:pt idx="72">
                  <c:v>25410.733526630007</c:v>
                </c:pt>
                <c:pt idx="73">
                  <c:v>25664.78459190721</c:v>
                </c:pt>
                <c:pt idx="74">
                  <c:v>25726.427548709209</c:v>
                </c:pt>
                <c:pt idx="75">
                  <c:v>25985.486584221846</c:v>
                </c:pt>
                <c:pt idx="76">
                  <c:v>26168.427086221847</c:v>
                </c:pt>
                <c:pt idx="77">
                  <c:v>26397.329693081847</c:v>
                </c:pt>
                <c:pt idx="78">
                  <c:v>26431.566090141849</c:v>
                </c:pt>
                <c:pt idx="79">
                  <c:v>26711.248852101609</c:v>
                </c:pt>
                <c:pt idx="80">
                  <c:v>26905.004058961611</c:v>
                </c:pt>
                <c:pt idx="81">
                  <c:v>26575.769559941611</c:v>
                </c:pt>
                <c:pt idx="82">
                  <c:v>26758.105473811993</c:v>
                </c:pt>
                <c:pt idx="83">
                  <c:v>27124.098469117915</c:v>
                </c:pt>
                <c:pt idx="84">
                  <c:v>27523.683327072005</c:v>
                </c:pt>
                <c:pt idx="85">
                  <c:v>27669.890029032009</c:v>
                </c:pt>
                <c:pt idx="86">
                  <c:v>27905.585235892009</c:v>
                </c:pt>
                <c:pt idx="87">
                  <c:v>27903.67343687201</c:v>
                </c:pt>
                <c:pt idx="88">
                  <c:v>28225.696832913723</c:v>
                </c:pt>
                <c:pt idx="89">
                  <c:v>28141.382529973722</c:v>
                </c:pt>
                <c:pt idx="90">
                  <c:v>28148.546350955832</c:v>
                </c:pt>
                <c:pt idx="91">
                  <c:v>27675.548118712897</c:v>
                </c:pt>
                <c:pt idx="92">
                  <c:v>27534.190007031044</c:v>
                </c:pt>
                <c:pt idx="93">
                  <c:v>28383.048286424189</c:v>
                </c:pt>
                <c:pt idx="94">
                  <c:v>28928.475638658896</c:v>
                </c:pt>
                <c:pt idx="95">
                  <c:v>29189.149106500503</c:v>
                </c:pt>
                <c:pt idx="96">
                  <c:v>29373.437738658897</c:v>
                </c:pt>
                <c:pt idx="97">
                  <c:v>29516.591743558896</c:v>
                </c:pt>
                <c:pt idx="98">
                  <c:v>29766.087608836096</c:v>
                </c:pt>
                <c:pt idx="99">
                  <c:v>29948.143905896097</c:v>
                </c:pt>
                <c:pt idx="100">
                  <c:v>29444.143805896096</c:v>
                </c:pt>
                <c:pt idx="101">
                  <c:v>30107.219571245987</c:v>
                </c:pt>
                <c:pt idx="102">
                  <c:v>30477.504659844599</c:v>
                </c:pt>
                <c:pt idx="103">
                  <c:v>30375.6895377654</c:v>
                </c:pt>
                <c:pt idx="104">
                  <c:v>30417.894588829222</c:v>
                </c:pt>
                <c:pt idx="105">
                  <c:v>30296.876480156774</c:v>
                </c:pt>
                <c:pt idx="106">
                  <c:v>30737.662366080385</c:v>
                </c:pt>
                <c:pt idx="107">
                  <c:v>30336.046475788182</c:v>
                </c:pt>
                <c:pt idx="108">
                  <c:v>31032.16412113448</c:v>
                </c:pt>
                <c:pt idx="109">
                  <c:v>31415.462246052317</c:v>
                </c:pt>
                <c:pt idx="110">
                  <c:v>31666.047245072317</c:v>
                </c:pt>
                <c:pt idx="111">
                  <c:v>31814.062349972315</c:v>
                </c:pt>
                <c:pt idx="112">
                  <c:v>31699.379817813919</c:v>
                </c:pt>
                <c:pt idx="113">
                  <c:v>31678.564284296408</c:v>
                </c:pt>
                <c:pt idx="114">
                  <c:v>32259.775630833719</c:v>
                </c:pt>
                <c:pt idx="115">
                  <c:v>31989.811943318491</c:v>
                </c:pt>
                <c:pt idx="116">
                  <c:v>32182.968479840525</c:v>
                </c:pt>
                <c:pt idx="117">
                  <c:v>32674.330859620299</c:v>
                </c:pt>
                <c:pt idx="118">
                  <c:v>32654.190777452728</c:v>
                </c:pt>
                <c:pt idx="119">
                  <c:v>33079.910316921509</c:v>
                </c:pt>
                <c:pt idx="120">
                  <c:v>33189.179671159109</c:v>
                </c:pt>
                <c:pt idx="121">
                  <c:v>33464.843778540613</c:v>
                </c:pt>
                <c:pt idx="122">
                  <c:v>33749.084321738599</c:v>
                </c:pt>
                <c:pt idx="123">
                  <c:v>33907.111999659406</c:v>
                </c:pt>
                <c:pt idx="124">
                  <c:v>33934.101404659406</c:v>
                </c:pt>
                <c:pt idx="125">
                  <c:v>33972.139406321818</c:v>
                </c:pt>
                <c:pt idx="126">
                  <c:v>34150.068149938015</c:v>
                </c:pt>
                <c:pt idx="127">
                  <c:v>34387.340790298957</c:v>
                </c:pt>
                <c:pt idx="128">
                  <c:v>34459.588807084772</c:v>
                </c:pt>
                <c:pt idx="129">
                  <c:v>34362.554481371815</c:v>
                </c:pt>
                <c:pt idx="130">
                  <c:v>34498.704424127172</c:v>
                </c:pt>
                <c:pt idx="131">
                  <c:v>35120.407146653422</c:v>
                </c:pt>
                <c:pt idx="132">
                  <c:v>34875.473334811824</c:v>
                </c:pt>
                <c:pt idx="133">
                  <c:v>35255.169569499471</c:v>
                </c:pt>
                <c:pt idx="134">
                  <c:v>35164.352139845643</c:v>
                </c:pt>
                <c:pt idx="135">
                  <c:v>35438.403758975364</c:v>
                </c:pt>
                <c:pt idx="136">
                  <c:v>34426.950321830271</c:v>
                </c:pt>
                <c:pt idx="137">
                  <c:v>34618.085023798521</c:v>
                </c:pt>
                <c:pt idx="138">
                  <c:v>34002.777825917292</c:v>
                </c:pt>
                <c:pt idx="139">
                  <c:v>34444.469620775686</c:v>
                </c:pt>
                <c:pt idx="140">
                  <c:v>34356.840378525885</c:v>
                </c:pt>
                <c:pt idx="141">
                  <c:v>34133.129689359237</c:v>
                </c:pt>
                <c:pt idx="142">
                  <c:v>34375.42325212279</c:v>
                </c:pt>
                <c:pt idx="143">
                  <c:v>35042.438203358455</c:v>
                </c:pt>
                <c:pt idx="144">
                  <c:v>35301.712323623797</c:v>
                </c:pt>
                <c:pt idx="145">
                  <c:v>35804.966549004523</c:v>
                </c:pt>
                <c:pt idx="146">
                  <c:v>35968.686812802436</c:v>
                </c:pt>
                <c:pt idx="147">
                  <c:v>36306.72601386231</c:v>
                </c:pt>
                <c:pt idx="148">
                  <c:v>35714.020961974202</c:v>
                </c:pt>
                <c:pt idx="149">
                  <c:v>36465.285670602425</c:v>
                </c:pt>
                <c:pt idx="150">
                  <c:v>36637.753808063047</c:v>
                </c:pt>
                <c:pt idx="151">
                  <c:v>36794.432556942818</c:v>
                </c:pt>
                <c:pt idx="152">
                  <c:v>36171.156031514431</c:v>
                </c:pt>
                <c:pt idx="153">
                  <c:v>36054.763172708525</c:v>
                </c:pt>
                <c:pt idx="154">
                  <c:v>36678.088321884185</c:v>
                </c:pt>
                <c:pt idx="155">
                  <c:v>36599.573812207862</c:v>
                </c:pt>
                <c:pt idx="156">
                  <c:v>35489.095465992781</c:v>
                </c:pt>
                <c:pt idx="157">
                  <c:v>35103.06724650511</c:v>
                </c:pt>
                <c:pt idx="158">
                  <c:v>35390.38177580497</c:v>
                </c:pt>
                <c:pt idx="159">
                  <c:v>35731.76377028408</c:v>
                </c:pt>
                <c:pt idx="160">
                  <c:v>35184.577318659678</c:v>
                </c:pt>
                <c:pt idx="161">
                  <c:v>35068.904954262798</c:v>
                </c:pt>
                <c:pt idx="162">
                  <c:v>35620.145503060136</c:v>
                </c:pt>
                <c:pt idx="163">
                  <c:v>35954.127709929315</c:v>
                </c:pt>
                <c:pt idx="164">
                  <c:v>36522.873237655673</c:v>
                </c:pt>
                <c:pt idx="165">
                  <c:v>36815.729125723941</c:v>
                </c:pt>
                <c:pt idx="166">
                  <c:v>37053.613760161279</c:v>
                </c:pt>
                <c:pt idx="167">
                  <c:v>37017.70501094927</c:v>
                </c:pt>
                <c:pt idx="168">
                  <c:v>37476.901209730568</c:v>
                </c:pt>
                <c:pt idx="169">
                  <c:v>37349.076526338366</c:v>
                </c:pt>
                <c:pt idx="170">
                  <c:v>37767.222158946337</c:v>
                </c:pt>
                <c:pt idx="171">
                  <c:v>38010.610259896333</c:v>
                </c:pt>
                <c:pt idx="172">
                  <c:v>37887.967542064973</c:v>
                </c:pt>
                <c:pt idx="173">
                  <c:v>37936.26622715994</c:v>
                </c:pt>
                <c:pt idx="174">
                  <c:v>37942.771047003436</c:v>
                </c:pt>
                <c:pt idx="175">
                  <c:v>38107.896141375371</c:v>
                </c:pt>
                <c:pt idx="176">
                  <c:v>38683.218047631548</c:v>
                </c:pt>
                <c:pt idx="177">
                  <c:v>38847.896718594704</c:v>
                </c:pt>
                <c:pt idx="178">
                  <c:v>38987.607545839302</c:v>
                </c:pt>
                <c:pt idx="179">
                  <c:v>38789.92481376043</c:v>
                </c:pt>
                <c:pt idx="180">
                  <c:v>38573.578337581217</c:v>
                </c:pt>
                <c:pt idx="181">
                  <c:v>39320.820918747559</c:v>
                </c:pt>
                <c:pt idx="182">
                  <c:v>39751.025033594684</c:v>
                </c:pt>
                <c:pt idx="183">
                  <c:v>39972.254887832285</c:v>
                </c:pt>
                <c:pt idx="184">
                  <c:v>40223.768589792278</c:v>
                </c:pt>
                <c:pt idx="185">
                  <c:v>40423.662794692282</c:v>
                </c:pt>
                <c:pt idx="186">
                  <c:v>40641.44018979228</c:v>
                </c:pt>
                <c:pt idx="187">
                  <c:v>40882.257982932279</c:v>
                </c:pt>
                <c:pt idx="188">
                  <c:v>40999.065573655083</c:v>
                </c:pt>
                <c:pt idx="189">
                  <c:v>41082.951382932282</c:v>
                </c:pt>
                <c:pt idx="190">
                  <c:v>41374.813874153733</c:v>
                </c:pt>
                <c:pt idx="191">
                  <c:v>41070.342366487777</c:v>
                </c:pt>
                <c:pt idx="192">
                  <c:v>41204.474784312275</c:v>
                </c:pt>
                <c:pt idx="193">
                  <c:v>41591.661825360366</c:v>
                </c:pt>
                <c:pt idx="194">
                  <c:v>41784.440752067734</c:v>
                </c:pt>
                <c:pt idx="195">
                  <c:v>41827.173981765722</c:v>
                </c:pt>
                <c:pt idx="196">
                  <c:v>41783.656078447268</c:v>
                </c:pt>
                <c:pt idx="197">
                  <c:v>41992.173606792778</c:v>
                </c:pt>
                <c:pt idx="198">
                  <c:v>41981.6270557143</c:v>
                </c:pt>
                <c:pt idx="199">
                  <c:v>41699.931355125678</c:v>
                </c:pt>
                <c:pt idx="200">
                  <c:v>42565.009976194691</c:v>
                </c:pt>
                <c:pt idx="201">
                  <c:v>42941.838567975945</c:v>
                </c:pt>
                <c:pt idx="202">
                  <c:v>43152.686367975941</c:v>
                </c:pt>
                <c:pt idx="203">
                  <c:v>43180.433079817543</c:v>
                </c:pt>
                <c:pt idx="204">
                  <c:v>43541.927828315092</c:v>
                </c:pt>
                <c:pt idx="205">
                  <c:v>43611.467827513086</c:v>
                </c:pt>
                <c:pt idx="206">
                  <c:v>43865.09581806662</c:v>
                </c:pt>
                <c:pt idx="207">
                  <c:v>43846.038508052327</c:v>
                </c:pt>
                <c:pt idx="208">
                  <c:v>44378.13165882809</c:v>
                </c:pt>
                <c:pt idx="209">
                  <c:v>44583.797065688093</c:v>
                </c:pt>
                <c:pt idx="210">
                  <c:v>44778.847268688092</c:v>
                </c:pt>
                <c:pt idx="211">
                  <c:v>45023.052073588085</c:v>
                </c:pt>
                <c:pt idx="212">
                  <c:v>45288.021574588092</c:v>
                </c:pt>
                <c:pt idx="213">
                  <c:v>45428.774670668092</c:v>
                </c:pt>
                <c:pt idx="214">
                  <c:v>45708.116969866089</c:v>
                </c:pt>
                <c:pt idx="215">
                  <c:v>45907.20786586609</c:v>
                </c:pt>
                <c:pt idx="216">
                  <c:v>46206.212370766087</c:v>
                </c:pt>
                <c:pt idx="217">
                  <c:v>46361.191336845288</c:v>
                </c:pt>
                <c:pt idx="218">
                  <c:v>46527.127238805289</c:v>
                </c:pt>
                <c:pt idx="219">
                  <c:v>46427.756362847722</c:v>
                </c:pt>
                <c:pt idx="220">
                  <c:v>46780.638751796047</c:v>
                </c:pt>
                <c:pt idx="221">
                  <c:v>46922.185653409353</c:v>
                </c:pt>
                <c:pt idx="222">
                  <c:v>46836.750824477625</c:v>
                </c:pt>
                <c:pt idx="223">
                  <c:v>47189.847947909075</c:v>
                </c:pt>
                <c:pt idx="224">
                  <c:v>47714.645407945114</c:v>
                </c:pt>
                <c:pt idx="225">
                  <c:v>47883.724609945115</c:v>
                </c:pt>
                <c:pt idx="226">
                  <c:v>48207.536404065111</c:v>
                </c:pt>
                <c:pt idx="227">
                  <c:v>48512.39188243977</c:v>
                </c:pt>
                <c:pt idx="228">
                  <c:v>49204.159670623318</c:v>
                </c:pt>
                <c:pt idx="229">
                  <c:v>49767.909484343312</c:v>
                </c:pt>
                <c:pt idx="230">
                  <c:v>50092.483880423308</c:v>
                </c:pt>
                <c:pt idx="231">
                  <c:v>50404.024816106517</c:v>
                </c:pt>
                <c:pt idx="232">
                  <c:v>50929.907604920518</c:v>
                </c:pt>
                <c:pt idx="233">
                  <c:v>51110.417955625795</c:v>
                </c:pt>
                <c:pt idx="234">
                  <c:v>51573.617978394424</c:v>
                </c:pt>
                <c:pt idx="235">
                  <c:v>52273.573850890505</c:v>
                </c:pt>
                <c:pt idx="236">
                  <c:v>52807.246895048906</c:v>
                </c:pt>
                <c:pt idx="237">
                  <c:v>53305.006705048894</c:v>
                </c:pt>
                <c:pt idx="238">
                  <c:v>53896.826713048897</c:v>
                </c:pt>
                <c:pt idx="239">
                  <c:v>53712.050048732097</c:v>
                </c:pt>
                <c:pt idx="240">
                  <c:v>53811.182534081214</c:v>
                </c:pt>
                <c:pt idx="241">
                  <c:v>54523.499715751132</c:v>
                </c:pt>
                <c:pt idx="242">
                  <c:v>55377.145963787683</c:v>
                </c:pt>
                <c:pt idx="243">
                  <c:v>55608.913555947685</c:v>
                </c:pt>
                <c:pt idx="244">
                  <c:v>56365.775588037941</c:v>
                </c:pt>
                <c:pt idx="245">
                  <c:v>56902.187991957944</c:v>
                </c:pt>
                <c:pt idx="246">
                  <c:v>57337.311147799548</c:v>
                </c:pt>
                <c:pt idx="247">
                  <c:v>57855.721739959547</c:v>
                </c:pt>
                <c:pt idx="248">
                  <c:v>58268.287330159554</c:v>
                </c:pt>
                <c:pt idx="249">
                  <c:v>58808.184924159548</c:v>
                </c:pt>
                <c:pt idx="250">
                  <c:v>59240.406094159553</c:v>
                </c:pt>
                <c:pt idx="251">
                  <c:v>59891.521876519553</c:v>
                </c:pt>
                <c:pt idx="252">
                  <c:v>60313.949459569143</c:v>
                </c:pt>
                <c:pt idx="253">
                  <c:v>60782.127251569138</c:v>
                </c:pt>
                <c:pt idx="254">
                  <c:v>61385.532822169138</c:v>
                </c:pt>
                <c:pt idx="255">
                  <c:v>61913.839592769145</c:v>
                </c:pt>
                <c:pt idx="256">
                  <c:v>62229.818143481949</c:v>
                </c:pt>
                <c:pt idx="257">
                  <c:v>62737.80977068995</c:v>
                </c:pt>
                <c:pt idx="258">
                  <c:v>63247.722197897951</c:v>
                </c:pt>
                <c:pt idx="259">
                  <c:v>63629.550425105939</c:v>
                </c:pt>
                <c:pt idx="260">
                  <c:v>64431.842331790096</c:v>
                </c:pt>
                <c:pt idx="261">
                  <c:v>64855.027492760499</c:v>
                </c:pt>
                <c:pt idx="262">
                  <c:v>65506.865718760499</c:v>
                </c:pt>
                <c:pt idx="263">
                  <c:v>65888.465926600504</c:v>
                </c:pt>
                <c:pt idx="264">
                  <c:v>64222.167701120503</c:v>
                </c:pt>
                <c:pt idx="265">
                  <c:v>61675.701664353881</c:v>
                </c:pt>
                <c:pt idx="266">
                  <c:v>64082.319511243426</c:v>
                </c:pt>
                <c:pt idx="267">
                  <c:v>64607.439361526747</c:v>
                </c:pt>
                <c:pt idx="268">
                  <c:v>63709.914560003737</c:v>
                </c:pt>
                <c:pt idx="269">
                  <c:v>65819.706156353772</c:v>
                </c:pt>
                <c:pt idx="270">
                  <c:v>65200.492583048399</c:v>
                </c:pt>
                <c:pt idx="271">
                  <c:v>62189.426013485005</c:v>
                </c:pt>
                <c:pt idx="272">
                  <c:v>63274.50326410713</c:v>
                </c:pt>
                <c:pt idx="273">
                  <c:v>62684.905240550463</c:v>
                </c:pt>
                <c:pt idx="274">
                  <c:v>63845.113949470491</c:v>
                </c:pt>
                <c:pt idx="275">
                  <c:v>64249.321949182908</c:v>
                </c:pt>
                <c:pt idx="276">
                  <c:v>64364.369608483175</c:v>
                </c:pt>
                <c:pt idx="277">
                  <c:v>64381.389047965204</c:v>
                </c:pt>
                <c:pt idx="278">
                  <c:v>65867.136511213874</c:v>
                </c:pt>
                <c:pt idx="279">
                  <c:v>65763.915771207321</c:v>
                </c:pt>
                <c:pt idx="280">
                  <c:v>66104.55027849786</c:v>
                </c:pt>
                <c:pt idx="281">
                  <c:v>66582.920815920181</c:v>
                </c:pt>
                <c:pt idx="282">
                  <c:v>67710.644779107402</c:v>
                </c:pt>
                <c:pt idx="283">
                  <c:v>67794.072015551341</c:v>
                </c:pt>
                <c:pt idx="284">
                  <c:v>67592.937938157993</c:v>
                </c:pt>
                <c:pt idx="285">
                  <c:v>67129.440905175288</c:v>
                </c:pt>
                <c:pt idx="286">
                  <c:v>68134.043902311416</c:v>
                </c:pt>
                <c:pt idx="287">
                  <c:v>69211.550124411966</c:v>
                </c:pt>
                <c:pt idx="288">
                  <c:v>69558.246019126629</c:v>
                </c:pt>
                <c:pt idx="289">
                  <c:v>70235.052961471229</c:v>
                </c:pt>
                <c:pt idx="290">
                  <c:v>71052.47654941045</c:v>
                </c:pt>
                <c:pt idx="291">
                  <c:v>71407.567484529427</c:v>
                </c:pt>
                <c:pt idx="292">
                  <c:v>72221.079050167391</c:v>
                </c:pt>
                <c:pt idx="293">
                  <c:v>73004.017175709523</c:v>
                </c:pt>
                <c:pt idx="294">
                  <c:v>73714.264002917509</c:v>
                </c:pt>
                <c:pt idx="295">
                  <c:v>73739.273198997515</c:v>
                </c:pt>
                <c:pt idx="296">
                  <c:v>74682.631899795699</c:v>
                </c:pt>
                <c:pt idx="297">
                  <c:v>75284.3889097957</c:v>
                </c:pt>
                <c:pt idx="298">
                  <c:v>75612.371089795706</c:v>
                </c:pt>
                <c:pt idx="299">
                  <c:v>75566.674034590833</c:v>
                </c:pt>
                <c:pt idx="300">
                  <c:v>73624.501492332449</c:v>
                </c:pt>
                <c:pt idx="301">
                  <c:v>73864.173844339937</c:v>
                </c:pt>
                <c:pt idx="302">
                  <c:v>71863.755175396669</c:v>
                </c:pt>
                <c:pt idx="303">
                  <c:v>73258.169865627031</c:v>
                </c:pt>
                <c:pt idx="304">
                  <c:v>74565.072135688737</c:v>
                </c:pt>
                <c:pt idx="305">
                  <c:v>73963.504527490149</c:v>
                </c:pt>
                <c:pt idx="306">
                  <c:v>72018.821045484336</c:v>
                </c:pt>
                <c:pt idx="307">
                  <c:v>74569.52309015175</c:v>
                </c:pt>
                <c:pt idx="308">
                  <c:v>72329.373377343727</c:v>
                </c:pt>
                <c:pt idx="309">
                  <c:v>71781.649343480967</c:v>
                </c:pt>
                <c:pt idx="310">
                  <c:v>67884.425065249772</c:v>
                </c:pt>
                <c:pt idx="311">
                  <c:v>69306.175434263932</c:v>
                </c:pt>
                <c:pt idx="312">
                  <c:v>70255.158257920441</c:v>
                </c:pt>
                <c:pt idx="313">
                  <c:v>71603.508732204878</c:v>
                </c:pt>
                <c:pt idx="314">
                  <c:v>73150.330132159957</c:v>
                </c:pt>
                <c:pt idx="315">
                  <c:v>73104.234922921765</c:v>
                </c:pt>
                <c:pt idx="316">
                  <c:v>74044.512531058252</c:v>
                </c:pt>
                <c:pt idx="317">
                  <c:v>74243.211822903322</c:v>
                </c:pt>
                <c:pt idx="318">
                  <c:v>75742.515622169536</c:v>
                </c:pt>
                <c:pt idx="319">
                  <c:v>76296.53910685936</c:v>
                </c:pt>
                <c:pt idx="320">
                  <c:v>76780.047549872514</c:v>
                </c:pt>
                <c:pt idx="321">
                  <c:v>75836.009776012594</c:v>
                </c:pt>
                <c:pt idx="322">
                  <c:v>77367.344041743185</c:v>
                </c:pt>
                <c:pt idx="323">
                  <c:v>77219.772502636275</c:v>
                </c:pt>
                <c:pt idx="324">
                  <c:v>78093.373975285969</c:v>
                </c:pt>
                <c:pt idx="325">
                  <c:v>79599.426745165212</c:v>
                </c:pt>
                <c:pt idx="326">
                  <c:v>80368.317566087557</c:v>
                </c:pt>
                <c:pt idx="327">
                  <c:v>80852.3866236373</c:v>
                </c:pt>
                <c:pt idx="328">
                  <c:v>81831.937138842943</c:v>
                </c:pt>
                <c:pt idx="329">
                  <c:v>82329.019746682956</c:v>
                </c:pt>
                <c:pt idx="330">
                  <c:v>81729.081144682947</c:v>
                </c:pt>
                <c:pt idx="331">
                  <c:v>81659.754866019532</c:v>
                </c:pt>
                <c:pt idx="332">
                  <c:v>81370.456081742857</c:v>
                </c:pt>
                <c:pt idx="333">
                  <c:v>80128.917971337913</c:v>
                </c:pt>
                <c:pt idx="334">
                  <c:v>82754.016619814021</c:v>
                </c:pt>
                <c:pt idx="335">
                  <c:v>83442.885313571111</c:v>
                </c:pt>
                <c:pt idx="336">
                  <c:v>84807.614785364232</c:v>
                </c:pt>
                <c:pt idx="337">
                  <c:v>85193.614785364232</c:v>
                </c:pt>
                <c:pt idx="338">
                  <c:v>86035.151497364233</c:v>
                </c:pt>
                <c:pt idx="339">
                  <c:v>86444.434048077033</c:v>
                </c:pt>
                <c:pt idx="340">
                  <c:v>86335.71183631703</c:v>
                </c:pt>
                <c:pt idx="341">
                  <c:v>87558.772023144469</c:v>
                </c:pt>
                <c:pt idx="342">
                  <c:v>86282.789043144468</c:v>
                </c:pt>
                <c:pt idx="343">
                  <c:v>86393.643496012592</c:v>
                </c:pt>
                <c:pt idx="344">
                  <c:v>86131.095529480488</c:v>
                </c:pt>
                <c:pt idx="345">
                  <c:v>85566.587924404244</c:v>
                </c:pt>
                <c:pt idx="346">
                  <c:v>87264.696933397892</c:v>
                </c:pt>
                <c:pt idx="347">
                  <c:v>88689.111394752952</c:v>
                </c:pt>
                <c:pt idx="348">
                  <c:v>89753.52722253438</c:v>
                </c:pt>
                <c:pt idx="349">
                  <c:v>89756.294813564833</c:v>
                </c:pt>
                <c:pt idx="350">
                  <c:v>89646.424420706637</c:v>
                </c:pt>
                <c:pt idx="351">
                  <c:v>89813.230460252875</c:v>
                </c:pt>
                <c:pt idx="352">
                  <c:v>90552.488753915284</c:v>
                </c:pt>
                <c:pt idx="353">
                  <c:v>91292.160356372406</c:v>
                </c:pt>
                <c:pt idx="354">
                  <c:v>92474.452560566118</c:v>
                </c:pt>
                <c:pt idx="355">
                  <c:v>93171.590372326114</c:v>
                </c:pt>
                <c:pt idx="356">
                  <c:v>93735.868002326111</c:v>
                </c:pt>
                <c:pt idx="357">
                  <c:v>94614.690108326104</c:v>
                </c:pt>
                <c:pt idx="358">
                  <c:v>95279.347334786115</c:v>
                </c:pt>
                <c:pt idx="359">
                  <c:v>96559.368602333925</c:v>
                </c:pt>
                <c:pt idx="360">
                  <c:v>97348.43909645392</c:v>
                </c:pt>
                <c:pt idx="361">
                  <c:v>98425.052681453904</c:v>
                </c:pt>
                <c:pt idx="362">
                  <c:v>99177.974702033913</c:v>
                </c:pt>
                <c:pt idx="363">
                  <c:v>100156.9131343739</c:v>
                </c:pt>
                <c:pt idx="364">
                  <c:v>100987.4987893739</c:v>
                </c:pt>
                <c:pt idx="365">
                  <c:v>102003.4225928987</c:v>
                </c:pt>
                <c:pt idx="366">
                  <c:v>103030.0162664387</c:v>
                </c:pt>
                <c:pt idx="367">
                  <c:v>103068.8594024387</c:v>
                </c:pt>
                <c:pt idx="368">
                  <c:v>101759.75305563654</c:v>
                </c:pt>
                <c:pt idx="369">
                  <c:v>105413.71946329775</c:v>
                </c:pt>
                <c:pt idx="370">
                  <c:v>106207.38569857774</c:v>
                </c:pt>
                <c:pt idx="371">
                  <c:v>105960.93121621774</c:v>
                </c:pt>
                <c:pt idx="372">
                  <c:v>95561.291700706875</c:v>
                </c:pt>
                <c:pt idx="373">
                  <c:v>95992.349051599987</c:v>
                </c:pt>
                <c:pt idx="374">
                  <c:v>87626.363276072632</c:v>
                </c:pt>
                <c:pt idx="375">
                  <c:v>75480.736751065415</c:v>
                </c:pt>
                <c:pt idx="376">
                  <c:v>82866.735251065416</c:v>
                </c:pt>
                <c:pt idx="377">
                  <c:v>81299.605913961655</c:v>
                </c:pt>
                <c:pt idx="378">
                  <c:v>90303.060682543597</c:v>
                </c:pt>
                <c:pt idx="379">
                  <c:v>92855.422709880746</c:v>
                </c:pt>
                <c:pt idx="380">
                  <c:v>91791.304610258027</c:v>
                </c:pt>
                <c:pt idx="381">
                  <c:v>91765.836140383995</c:v>
                </c:pt>
                <c:pt idx="382">
                  <c:v>94689.34311541167</c:v>
                </c:pt>
                <c:pt idx="383">
                  <c:v>92895.711343764502</c:v>
                </c:pt>
                <c:pt idx="384">
                  <c:v>95679.751527657252</c:v>
                </c:pt>
                <c:pt idx="385">
                  <c:v>98410.26763749517</c:v>
                </c:pt>
                <c:pt idx="386">
                  <c:v>103034.34069002987</c:v>
                </c:pt>
                <c:pt idx="387">
                  <c:v>98807.700734094833</c:v>
                </c:pt>
                <c:pt idx="388">
                  <c:v>100254.74051581034</c:v>
                </c:pt>
                <c:pt idx="389">
                  <c:v>97834.409308026792</c:v>
                </c:pt>
                <c:pt idx="390">
                  <c:v>101579.09371966224</c:v>
                </c:pt>
                <c:pt idx="391">
                  <c:v>103385.82254699085</c:v>
                </c:pt>
                <c:pt idx="392">
                  <c:v>104905.32375118299</c:v>
                </c:pt>
                <c:pt idx="393">
                  <c:v>105016.29955502033</c:v>
                </c:pt>
                <c:pt idx="394">
                  <c:v>107048.84777519591</c:v>
                </c:pt>
                <c:pt idx="395">
                  <c:v>109953.70639876853</c:v>
                </c:pt>
                <c:pt idx="396">
                  <c:v>111451.80726292817</c:v>
                </c:pt>
                <c:pt idx="397">
                  <c:v>112891.90509147386</c:v>
                </c:pt>
                <c:pt idx="398">
                  <c:v>113616.96912381386</c:v>
                </c:pt>
                <c:pt idx="399">
                  <c:v>112241.68028559384</c:v>
                </c:pt>
                <c:pt idx="400">
                  <c:v>110318.52120815899</c:v>
                </c:pt>
                <c:pt idx="401">
                  <c:v>109672.53205293688</c:v>
                </c:pt>
                <c:pt idx="402">
                  <c:v>109400.86517723664</c:v>
                </c:pt>
                <c:pt idx="403">
                  <c:v>111207.04776941158</c:v>
                </c:pt>
                <c:pt idx="404">
                  <c:v>115479.21731393281</c:v>
                </c:pt>
                <c:pt idx="405">
                  <c:v>116424.75521493996</c:v>
                </c:pt>
                <c:pt idx="406">
                  <c:v>116803.0102089654</c:v>
                </c:pt>
                <c:pt idx="407">
                  <c:v>111794.16047968787</c:v>
                </c:pt>
                <c:pt idx="408">
                  <c:v>119115.32672953892</c:v>
                </c:pt>
                <c:pt idx="409">
                  <c:v>120403.20833306373</c:v>
                </c:pt>
                <c:pt idx="410">
                  <c:v>120643.50265106373</c:v>
                </c:pt>
                <c:pt idx="411">
                  <c:v>122267.92355439249</c:v>
                </c:pt>
                <c:pt idx="412">
                  <c:v>123388.11129261249</c:v>
                </c:pt>
                <c:pt idx="413">
                  <c:v>123429.65591061248</c:v>
                </c:pt>
                <c:pt idx="414">
                  <c:v>125188.53868868662</c:v>
                </c:pt>
                <c:pt idx="415">
                  <c:v>126195.22218451819</c:v>
                </c:pt>
                <c:pt idx="416">
                  <c:v>127498.12322851819</c:v>
                </c:pt>
                <c:pt idx="417">
                  <c:v>128730.7647435182</c:v>
                </c:pt>
                <c:pt idx="418">
                  <c:v>128180.66977291821</c:v>
                </c:pt>
                <c:pt idx="419">
                  <c:v>130581.09753228567</c:v>
                </c:pt>
                <c:pt idx="420">
                  <c:v>127883.73814728565</c:v>
                </c:pt>
                <c:pt idx="421">
                  <c:v>132231.321495154</c:v>
                </c:pt>
                <c:pt idx="422">
                  <c:v>133347.19606869403</c:v>
                </c:pt>
                <c:pt idx="423">
                  <c:v>133715.55291279402</c:v>
                </c:pt>
                <c:pt idx="424">
                  <c:v>131807.01801533444</c:v>
                </c:pt>
                <c:pt idx="425">
                  <c:v>133382.81656553305</c:v>
                </c:pt>
                <c:pt idx="426">
                  <c:v>136917.50990625468</c:v>
                </c:pt>
                <c:pt idx="427">
                  <c:v>136722.69380025467</c:v>
                </c:pt>
                <c:pt idx="428">
                  <c:v>139005.30036614891</c:v>
                </c:pt>
                <c:pt idx="429">
                  <c:v>140079.23259914891</c:v>
                </c:pt>
                <c:pt idx="430">
                  <c:v>141518.02745504893</c:v>
                </c:pt>
                <c:pt idx="431">
                  <c:v>142655.81402564893</c:v>
                </c:pt>
                <c:pt idx="432">
                  <c:v>143723.55245504892</c:v>
                </c:pt>
                <c:pt idx="433">
                  <c:v>145113.76742564893</c:v>
                </c:pt>
                <c:pt idx="434">
                  <c:v>146283.63149036892</c:v>
                </c:pt>
                <c:pt idx="435">
                  <c:v>145884.98907536894</c:v>
                </c:pt>
                <c:pt idx="436">
                  <c:v>146351.07158613097</c:v>
                </c:pt>
                <c:pt idx="437">
                  <c:v>148761.05161136389</c:v>
                </c:pt>
                <c:pt idx="438">
                  <c:v>150365.09941023338</c:v>
                </c:pt>
                <c:pt idx="439">
                  <c:v>151817.54102787338</c:v>
                </c:pt>
                <c:pt idx="440">
                  <c:v>150245.01692199337</c:v>
                </c:pt>
                <c:pt idx="441">
                  <c:v>153663.40001245277</c:v>
                </c:pt>
                <c:pt idx="442">
                  <c:v>154947.63816835277</c:v>
                </c:pt>
                <c:pt idx="443">
                  <c:v>156159.77137129279</c:v>
                </c:pt>
                <c:pt idx="444">
                  <c:v>156183.20223895277</c:v>
                </c:pt>
                <c:pt idx="445">
                  <c:v>158596.36641184124</c:v>
                </c:pt>
                <c:pt idx="446">
                  <c:v>159484.18881784126</c:v>
                </c:pt>
                <c:pt idx="447">
                  <c:v>161313.34915783696</c:v>
                </c:pt>
                <c:pt idx="448">
                  <c:v>162440.27662843699</c:v>
                </c:pt>
                <c:pt idx="449">
                  <c:v>163007.02826743695</c:v>
                </c:pt>
                <c:pt idx="450">
                  <c:v>165049.27396151368</c:v>
                </c:pt>
                <c:pt idx="451">
                  <c:v>166319.00506151366</c:v>
                </c:pt>
                <c:pt idx="452">
                  <c:v>165383.24952251365</c:v>
                </c:pt>
                <c:pt idx="453">
                  <c:v>165116.12798935213</c:v>
                </c:pt>
                <c:pt idx="454">
                  <c:v>166649.25681397674</c:v>
                </c:pt>
                <c:pt idx="455">
                  <c:v>164634.32618621347</c:v>
                </c:pt>
                <c:pt idx="456">
                  <c:v>166286.33504674013</c:v>
                </c:pt>
                <c:pt idx="457">
                  <c:v>169360.7371908084</c:v>
                </c:pt>
                <c:pt idx="458">
                  <c:v>172500.89624899317</c:v>
                </c:pt>
                <c:pt idx="459">
                  <c:v>173896.25773399314</c:v>
                </c:pt>
                <c:pt idx="460">
                  <c:v>175027.45243399317</c:v>
                </c:pt>
                <c:pt idx="461">
                  <c:v>176023.92763105317</c:v>
                </c:pt>
                <c:pt idx="462">
                  <c:v>177799.9203109846</c:v>
                </c:pt>
                <c:pt idx="463">
                  <c:v>176227.58615598458</c:v>
                </c:pt>
                <c:pt idx="464">
                  <c:v>175460.44112848889</c:v>
                </c:pt>
                <c:pt idx="465">
                  <c:v>180751.79918337418</c:v>
                </c:pt>
                <c:pt idx="466">
                  <c:v>178871.77625397424</c:v>
                </c:pt>
                <c:pt idx="467">
                  <c:v>182937.31625478878</c:v>
                </c:pt>
                <c:pt idx="468">
                  <c:v>184425.87577242882</c:v>
                </c:pt>
                <c:pt idx="469">
                  <c:v>183186.7572454288</c:v>
                </c:pt>
                <c:pt idx="470">
                  <c:v>183725.3058787499</c:v>
                </c:pt>
                <c:pt idx="471">
                  <c:v>176594.20341831137</c:v>
                </c:pt>
                <c:pt idx="472">
                  <c:v>178053.97868356775</c:v>
                </c:pt>
                <c:pt idx="473">
                  <c:v>180398.32276699884</c:v>
                </c:pt>
                <c:pt idx="474">
                  <c:v>178366.42641369742</c:v>
                </c:pt>
                <c:pt idx="475">
                  <c:v>176796.79722397571</c:v>
                </c:pt>
                <c:pt idx="476">
                  <c:v>178079.03033471326</c:v>
                </c:pt>
                <c:pt idx="477">
                  <c:v>176673.66647374933</c:v>
                </c:pt>
                <c:pt idx="478">
                  <c:v>173251.1019617558</c:v>
                </c:pt>
                <c:pt idx="479">
                  <c:v>180704.0637842663</c:v>
                </c:pt>
                <c:pt idx="480">
                  <c:v>183518.06794431564</c:v>
                </c:pt>
                <c:pt idx="481">
                  <c:v>184109.54098866211</c:v>
                </c:pt>
                <c:pt idx="482">
                  <c:v>183038.00524438301</c:v>
                </c:pt>
                <c:pt idx="483">
                  <c:v>180517.0070797774</c:v>
                </c:pt>
                <c:pt idx="484">
                  <c:v>177260.66414516242</c:v>
                </c:pt>
                <c:pt idx="485">
                  <c:v>173205.19698132444</c:v>
                </c:pt>
                <c:pt idx="486">
                  <c:v>173088.35206286417</c:v>
                </c:pt>
                <c:pt idx="487">
                  <c:v>170281.69460078087</c:v>
                </c:pt>
                <c:pt idx="488">
                  <c:v>166705.38171664934</c:v>
                </c:pt>
                <c:pt idx="489">
                  <c:v>174422.17729946674</c:v>
                </c:pt>
                <c:pt idx="490">
                  <c:v>173100.88427465301</c:v>
                </c:pt>
                <c:pt idx="491">
                  <c:v>166954.80450954236</c:v>
                </c:pt>
                <c:pt idx="492">
                  <c:v>159801.23985166702</c:v>
                </c:pt>
                <c:pt idx="493">
                  <c:v>167074.77057787043</c:v>
                </c:pt>
                <c:pt idx="494">
                  <c:v>167103.229401105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E-46DE-87FF-28A8C5C93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654159"/>
        <c:axId val="465633023"/>
      </c:lineChart>
      <c:dateAx>
        <c:axId val="86065415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633023"/>
        <c:crosses val="autoZero"/>
        <c:auto val="1"/>
        <c:lblOffset val="100"/>
        <c:baseTimeUnit val="days"/>
      </c:dateAx>
      <c:valAx>
        <c:axId val="4656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Startegy</a:t>
            </a:r>
            <a:r>
              <a:rPr lang="en-US" baseline="0"/>
              <a:t> vs SPY performance over decades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decades!$O$4</c:f>
              <c:strCache>
                <c:ptCount val="1"/>
                <c:pt idx="0">
                  <c:v>Strategy 10Y growth, 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decades!$L$5:$L$25</c:f>
              <c:strCache>
                <c:ptCount val="21"/>
                <c:pt idx="0">
                  <c:v>1993-2002</c:v>
                </c:pt>
                <c:pt idx="1">
                  <c:v>1994-2003</c:v>
                </c:pt>
                <c:pt idx="2">
                  <c:v>1995-2004</c:v>
                </c:pt>
                <c:pt idx="3">
                  <c:v>1996-2005</c:v>
                </c:pt>
                <c:pt idx="4">
                  <c:v>1997-2006</c:v>
                </c:pt>
                <c:pt idx="5">
                  <c:v>1998-2007</c:v>
                </c:pt>
                <c:pt idx="6">
                  <c:v>1999-2008</c:v>
                </c:pt>
                <c:pt idx="7">
                  <c:v>2000-2009</c:v>
                </c:pt>
                <c:pt idx="8">
                  <c:v>2001-2010</c:v>
                </c:pt>
                <c:pt idx="9">
                  <c:v>2002-2011</c:v>
                </c:pt>
                <c:pt idx="10">
                  <c:v>2003-2012</c:v>
                </c:pt>
                <c:pt idx="11">
                  <c:v>2004-2013</c:v>
                </c:pt>
                <c:pt idx="12">
                  <c:v>2005-2014</c:v>
                </c:pt>
                <c:pt idx="13">
                  <c:v>2006-2015</c:v>
                </c:pt>
                <c:pt idx="14">
                  <c:v>2007-2016</c:v>
                </c:pt>
                <c:pt idx="15">
                  <c:v>2008-2017</c:v>
                </c:pt>
                <c:pt idx="16">
                  <c:v>2009-2018</c:v>
                </c:pt>
                <c:pt idx="17">
                  <c:v>2010-2019</c:v>
                </c:pt>
                <c:pt idx="18">
                  <c:v>2011-2020</c:v>
                </c:pt>
                <c:pt idx="19">
                  <c:v>2012-2021</c:v>
                </c:pt>
                <c:pt idx="20">
                  <c:v>2013-2022</c:v>
                </c:pt>
              </c:strCache>
            </c:strRef>
          </c:cat>
          <c:val>
            <c:numRef>
              <c:f>decades!$O$5:$O$25</c:f>
              <c:numCache>
                <c:formatCode>0%</c:formatCode>
                <c:ptCount val="21"/>
                <c:pt idx="0">
                  <c:v>2.0128896619615144</c:v>
                </c:pt>
                <c:pt idx="1">
                  <c:v>2.1323190972696189</c:v>
                </c:pt>
                <c:pt idx="2">
                  <c:v>2.1656869205611313</c:v>
                </c:pt>
                <c:pt idx="3">
                  <c:v>1.4404771674854988</c:v>
                </c:pt>
                <c:pt idx="4">
                  <c:v>1.1735786582061314</c:v>
                </c:pt>
                <c:pt idx="5">
                  <c:v>1.0044240880159325</c:v>
                </c:pt>
                <c:pt idx="6">
                  <c:v>0.1751578025043492</c:v>
                </c:pt>
                <c:pt idx="7">
                  <c:v>6.0066495941200282E-2</c:v>
                </c:pt>
                <c:pt idx="8">
                  <c:v>0.39729256527991441</c:v>
                </c:pt>
                <c:pt idx="9">
                  <c:v>1.0139276473464074</c:v>
                </c:pt>
                <c:pt idx="10">
                  <c:v>1.717956444850707</c:v>
                </c:pt>
                <c:pt idx="11">
                  <c:v>1.6891130116083217</c:v>
                </c:pt>
                <c:pt idx="12">
                  <c:v>1.9028999611319706</c:v>
                </c:pt>
                <c:pt idx="13">
                  <c:v>1.8514758295262146</c:v>
                </c:pt>
                <c:pt idx="14">
                  <c:v>1.7833202344510144</c:v>
                </c:pt>
                <c:pt idx="15">
                  <c:v>2.1601968438335182</c:v>
                </c:pt>
                <c:pt idx="16">
                  <c:v>4.7204467235499328</c:v>
                </c:pt>
                <c:pt idx="17">
                  <c:v>4.4851051627563674</c:v>
                </c:pt>
                <c:pt idx="18">
                  <c:v>4.3140485650372922</c:v>
                </c:pt>
                <c:pt idx="19">
                  <c:v>5.252786808945662</c:v>
                </c:pt>
                <c:pt idx="20">
                  <c:v>3.8733958269530984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C-417D-A2E2-E39B872D7D78}"/>
            </c:ext>
          </c:extLst>
        </c:ser>
        <c:ser>
          <c:idx val="1"/>
          <c:order val="1"/>
          <c:tx>
            <c:strRef>
              <c:f>decades!$Q$4</c:f>
              <c:strCache>
                <c:ptCount val="1"/>
                <c:pt idx="0">
                  <c:v>SPY 10Y growth, %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decades!$Q$5:$Q$25</c:f>
              <c:numCache>
                <c:formatCode>0%</c:formatCode>
                <c:ptCount val="21"/>
                <c:pt idx="0">
                  <c:v>1.1180084893314364</c:v>
                </c:pt>
                <c:pt idx="1">
                  <c:v>1.3896876863787377</c:v>
                </c:pt>
                <c:pt idx="2">
                  <c:v>1.5721615636240247</c:v>
                </c:pt>
                <c:pt idx="3">
                  <c:v>1.0852765418569255</c:v>
                </c:pt>
                <c:pt idx="4">
                  <c:v>0.84617396387520549</c:v>
                </c:pt>
                <c:pt idx="5">
                  <c:v>0.51821252809749474</c:v>
                </c:pt>
                <c:pt idx="6">
                  <c:v>-0.30262234050880632</c:v>
                </c:pt>
                <c:pt idx="7">
                  <c:v>-0.21392795883361926</c:v>
                </c:pt>
                <c:pt idx="8">
                  <c:v>-1.5849064344460539E-2</c:v>
                </c:pt>
                <c:pt idx="9">
                  <c:v>0.11110141619799152</c:v>
                </c:pt>
                <c:pt idx="10">
                  <c:v>0.58037835977602326</c:v>
                </c:pt>
                <c:pt idx="11">
                  <c:v>0.63840199874011905</c:v>
                </c:pt>
                <c:pt idx="12">
                  <c:v>0.72450182836032018</c:v>
                </c:pt>
                <c:pt idx="13">
                  <c:v>0.49423851612833203</c:v>
                </c:pt>
                <c:pt idx="14">
                  <c:v>0.6166928868425372</c:v>
                </c:pt>
                <c:pt idx="15">
                  <c:v>0.95090991584344975</c:v>
                </c:pt>
                <c:pt idx="16">
                  <c:v>1.9069482840699643</c:v>
                </c:pt>
                <c:pt idx="17">
                  <c:v>1.842890730557738</c:v>
                </c:pt>
                <c:pt idx="18">
                  <c:v>1.9987416469934063</c:v>
                </c:pt>
                <c:pt idx="19">
                  <c:v>2.6495967398762565</c:v>
                </c:pt>
                <c:pt idx="20">
                  <c:v>1.6650269886256406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AC-417D-A2E2-E39B872D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"/>
        <c:axId val="1282883183"/>
        <c:axId val="1282883599"/>
      </c:barChart>
      <c:catAx>
        <c:axId val="12828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883599"/>
        <c:crosses val="autoZero"/>
        <c:auto val="1"/>
        <c:lblAlgn val="ctr"/>
        <c:lblOffset val="100"/>
        <c:noMultiLvlLbl val="0"/>
      </c:catAx>
      <c:valAx>
        <c:axId val="12828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8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133350</xdr:rowOff>
    </xdr:from>
    <xdr:to>
      <xdr:col>11</xdr:col>
      <xdr:colOff>571500</xdr:colOff>
      <xdr:row>32</xdr:row>
      <xdr:rowOff>9525</xdr:rowOff>
    </xdr:to>
    <xdr:pic>
      <xdr:nvPicPr>
        <xdr:cNvPr id="2" name="Picture 1" descr="Introduction to the wheel trading strategy | Nominex Blog">
          <a:extLst>
            <a:ext uri="{FF2B5EF4-FFF2-40B4-BE49-F238E27FC236}">
              <a16:creationId xmlns:a16="http://schemas.microsoft.com/office/drawing/2014/main" id="{B6CC18C3-58C6-FFA5-BC35-99AB47FE3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850"/>
          <a:ext cx="6667500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9524</xdr:rowOff>
    </xdr:from>
    <xdr:to>
      <xdr:col>14</xdr:col>
      <xdr:colOff>19050</xdr:colOff>
      <xdr:row>41</xdr:row>
      <xdr:rowOff>190499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44D4C93-F8CB-2501-DCC8-6DF61AC16306}"/>
            </a:ext>
          </a:extLst>
        </xdr:cNvPr>
        <xdr:cNvGrpSpPr/>
      </xdr:nvGrpSpPr>
      <xdr:grpSpPr>
        <a:xfrm>
          <a:off x="4838700" y="1724024"/>
          <a:ext cx="6915150" cy="6276975"/>
          <a:chOff x="4838700" y="1724024"/>
          <a:chExt cx="6915150" cy="6276975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3E79DF25-C496-4975-850D-13409C8ED6E2}"/>
              </a:ext>
            </a:extLst>
          </xdr:cNvPr>
          <xdr:cNvGraphicFramePr>
            <a:graphicFrameLocks/>
          </xdr:cNvGraphicFramePr>
        </xdr:nvGraphicFramePr>
        <xdr:xfrm>
          <a:off x="4838700" y="1724024"/>
          <a:ext cx="6915150" cy="62769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5" name="Callout: Bent Line 4">
            <a:extLst>
              <a:ext uri="{FF2B5EF4-FFF2-40B4-BE49-F238E27FC236}">
                <a16:creationId xmlns:a16="http://schemas.microsoft.com/office/drawing/2014/main" id="{DE47E839-5C71-ED4B-4FBB-9AAE561621A0}"/>
              </a:ext>
            </a:extLst>
          </xdr:cNvPr>
          <xdr:cNvSpPr/>
        </xdr:nvSpPr>
        <xdr:spPr>
          <a:xfrm>
            <a:off x="7505700" y="5934074"/>
            <a:ext cx="2105025" cy="828676"/>
          </a:xfrm>
          <a:prstGeom prst="borderCallout2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1) The bigger difference, the lower premium</a:t>
            </a:r>
            <a:endParaRPr lang="en-US">
              <a:effectLst/>
            </a:endParaRPr>
          </a:p>
          <a:p>
            <a:r>
              <a:rPr lang="en-US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2) Premium drops exponentially as per options nature</a:t>
            </a:r>
            <a:endParaRPr lang="en-US">
              <a:effectLst/>
            </a:endParaRPr>
          </a:p>
          <a:p>
            <a:pPr algn="l"/>
            <a:endParaRPr lang="en-US" sz="1100"/>
          </a:p>
        </xdr:txBody>
      </xdr:sp>
      <xdr:sp macro="" textlink="">
        <xdr:nvSpPr>
          <xdr:cNvPr id="4" name="Callout: Bent Line 3">
            <a:extLst>
              <a:ext uri="{FF2B5EF4-FFF2-40B4-BE49-F238E27FC236}">
                <a16:creationId xmlns:a16="http://schemas.microsoft.com/office/drawing/2014/main" id="{F6F79A24-8564-4CF5-BAC1-63E3AF43BEDF}"/>
              </a:ext>
            </a:extLst>
          </xdr:cNvPr>
          <xdr:cNvSpPr/>
        </xdr:nvSpPr>
        <xdr:spPr>
          <a:xfrm>
            <a:off x="6305550" y="3019424"/>
            <a:ext cx="2105025" cy="685801"/>
          </a:xfrm>
          <a:prstGeom prst="borderCallout2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sometimes we sell slightly ITM options so need an index values also for postive difference</a:t>
            </a:r>
            <a:endParaRPr lang="en-US">
              <a:effectLst/>
            </a:endParaRPr>
          </a:p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</xdr:row>
      <xdr:rowOff>76200</xdr:rowOff>
    </xdr:from>
    <xdr:to>
      <xdr:col>28</xdr:col>
      <xdr:colOff>9525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3D030-5BE1-4D4F-9B26-66553D399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</xdr:colOff>
      <xdr:row>2</xdr:row>
      <xdr:rowOff>66675</xdr:rowOff>
    </xdr:from>
    <xdr:to>
      <xdr:col>21</xdr:col>
      <xdr:colOff>228600</xdr:colOff>
      <xdr:row>35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3FA8E-08B9-413E-890C-B1BD0ED60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6</xdr:row>
      <xdr:rowOff>0</xdr:rowOff>
    </xdr:from>
    <xdr:to>
      <xdr:col>21</xdr:col>
      <xdr:colOff>9525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5C33C-C3F5-C760-2D09-AEB6D422E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4761</xdr:colOff>
      <xdr:row>2</xdr:row>
      <xdr:rowOff>190499</xdr:rowOff>
    </xdr:from>
    <xdr:to>
      <xdr:col>26</xdr:col>
      <xdr:colOff>485775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EF5AC-D12E-3C5C-19D0-8008EEE11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66674</xdr:colOff>
      <xdr:row>3</xdr:row>
      <xdr:rowOff>9525</xdr:rowOff>
    </xdr:from>
    <xdr:to>
      <xdr:col>37</xdr:col>
      <xdr:colOff>485775</xdr:colOff>
      <xdr:row>26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032D0-78E1-2901-D68A-3707EA43F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5</xdr:row>
      <xdr:rowOff>47625</xdr:rowOff>
    </xdr:from>
    <xdr:to>
      <xdr:col>11</xdr:col>
      <xdr:colOff>1543050</xdr:colOff>
      <xdr:row>19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80B939E4-F048-07F8-F583-F2836C7E4011}"/>
            </a:ext>
          </a:extLst>
        </xdr:cNvPr>
        <xdr:cNvGrpSpPr/>
      </xdr:nvGrpSpPr>
      <xdr:grpSpPr>
        <a:xfrm>
          <a:off x="1853453" y="1728507"/>
          <a:ext cx="12475509" cy="4820771"/>
          <a:chOff x="1809750" y="1714500"/>
          <a:chExt cx="12468225" cy="4781550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91C06C5E-C34A-1C0A-A715-611828F4C2D8}"/>
              </a:ext>
            </a:extLst>
          </xdr:cNvPr>
          <xdr:cNvGrpSpPr/>
        </xdr:nvGrpSpPr>
        <xdr:grpSpPr>
          <a:xfrm>
            <a:off x="1809750" y="1714500"/>
            <a:ext cx="12468225" cy="4781550"/>
            <a:chOff x="1809750" y="1714500"/>
            <a:chExt cx="12468225" cy="4781550"/>
          </a:xfrm>
        </xdr:grpSpPr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261D31E-69A3-4A16-AE4E-E8AB1C2A13D6}"/>
                </a:ext>
              </a:extLst>
            </xdr:cNvPr>
            <xdr:cNvGraphicFramePr>
              <a:graphicFrameLocks/>
            </xdr:cNvGraphicFramePr>
          </xdr:nvGraphicFramePr>
          <xdr:xfrm>
            <a:off x="1809750" y="1714500"/>
            <a:ext cx="12468225" cy="478155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cxnSp macro="">
          <xdr:nvCxnSpPr>
            <xdr:cNvPr id="5" name="Straight Arrow Connector 4">
              <a:extLst>
                <a:ext uri="{FF2B5EF4-FFF2-40B4-BE49-F238E27FC236}">
                  <a16:creationId xmlns:a16="http://schemas.microsoft.com/office/drawing/2014/main" id="{50C32159-92A9-AA65-1892-8FDAF1FEDBEE}"/>
                </a:ext>
              </a:extLst>
            </xdr:cNvPr>
            <xdr:cNvCxnSpPr/>
          </xdr:nvCxnSpPr>
          <xdr:spPr>
            <a:xfrm flipV="1">
              <a:off x="5353050" y="4705350"/>
              <a:ext cx="2638425" cy="0"/>
            </a:xfrm>
            <a:prstGeom prst="straightConnector1">
              <a:avLst/>
            </a:prstGeom>
            <a:ln>
              <a:solidFill>
                <a:srgbClr val="C00000"/>
              </a:solidFill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F1DA410F-6BD3-44C7-BD64-D4CA10C19BC7}"/>
                </a:ext>
              </a:extLst>
            </xdr:cNvPr>
            <xdr:cNvCxnSpPr/>
          </xdr:nvCxnSpPr>
          <xdr:spPr>
            <a:xfrm>
              <a:off x="8191500" y="4705350"/>
              <a:ext cx="2124075" cy="0"/>
            </a:xfrm>
            <a:prstGeom prst="straightConnector1">
              <a:avLst/>
            </a:prstGeom>
            <a:ln w="0">
              <a:solidFill>
                <a:srgbClr val="C00000"/>
              </a:solidFill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BB0EDCBF-62B6-C586-7437-2B8A410E85E8}"/>
                </a:ext>
              </a:extLst>
            </xdr:cNvPr>
            <xdr:cNvSpPr/>
          </xdr:nvSpPr>
          <xdr:spPr>
            <a:xfrm>
              <a:off x="6257925" y="4448175"/>
              <a:ext cx="7143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>
                  <a:solidFill>
                    <a:srgbClr val="C00000"/>
                  </a:solidFill>
                </a:rPr>
                <a:t>7,2 years</a:t>
              </a:r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797E7423-ABAF-4381-A89C-5734D0FB45C0}"/>
                </a:ext>
              </a:extLst>
            </xdr:cNvPr>
            <xdr:cNvSpPr/>
          </xdr:nvSpPr>
          <xdr:spPr>
            <a:xfrm>
              <a:off x="8867775" y="4448175"/>
              <a:ext cx="714375" cy="2571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>
                  <a:solidFill>
                    <a:srgbClr val="C00000"/>
                  </a:solidFill>
                </a:rPr>
                <a:t>5,5 years</a:t>
              </a:r>
            </a:p>
          </xdr:txBody>
        </xdr:sp>
      </xdr:grp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F5C7AC75-97AD-7300-9FB2-881BA730D5F2}"/>
              </a:ext>
            </a:extLst>
          </xdr:cNvPr>
          <xdr:cNvCxnSpPr/>
        </xdr:nvCxnSpPr>
        <xdr:spPr>
          <a:xfrm>
            <a:off x="6162675" y="4714875"/>
            <a:ext cx="0" cy="485775"/>
          </a:xfrm>
          <a:prstGeom prst="straightConnector1">
            <a:avLst/>
          </a:prstGeom>
          <a:ln>
            <a:solidFill>
              <a:srgbClr val="C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CB5FCD61-44ED-4D3C-9FAF-704CE225EC71}"/>
              </a:ext>
            </a:extLst>
          </xdr:cNvPr>
          <xdr:cNvCxnSpPr/>
        </xdr:nvCxnSpPr>
        <xdr:spPr>
          <a:xfrm flipH="1">
            <a:off x="8724900" y="4705350"/>
            <a:ext cx="0" cy="581025"/>
          </a:xfrm>
          <a:prstGeom prst="straightConnector1">
            <a:avLst/>
          </a:prstGeom>
          <a:ln>
            <a:solidFill>
              <a:srgbClr val="C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2151AB11-3F4F-49E0-ABD9-77E442B83EF1}"/>
              </a:ext>
            </a:extLst>
          </xdr:cNvPr>
          <xdr:cNvSpPr/>
        </xdr:nvSpPr>
        <xdr:spPr>
          <a:xfrm>
            <a:off x="6057901" y="4772025"/>
            <a:ext cx="552450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uk-UA" sz="1100" b="1">
                <a:solidFill>
                  <a:srgbClr val="C00000"/>
                </a:solidFill>
              </a:rPr>
              <a:t>-</a:t>
            </a:r>
            <a:r>
              <a:rPr lang="en-US" sz="1100" b="1">
                <a:solidFill>
                  <a:srgbClr val="C00000"/>
                </a:solidFill>
              </a:rPr>
              <a:t>47</a:t>
            </a:r>
            <a:r>
              <a:rPr lang="uk-UA" sz="1100" b="1">
                <a:solidFill>
                  <a:srgbClr val="C00000"/>
                </a:solidFill>
              </a:rPr>
              <a:t>%</a:t>
            </a:r>
            <a:endParaRPr lang="en-US" sz="1100" b="1">
              <a:solidFill>
                <a:srgbClr val="C00000"/>
              </a:solidFill>
            </a:endParaRPr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2F28744-DDE7-4167-AB75-095FCA37F822}"/>
              </a:ext>
            </a:extLst>
          </xdr:cNvPr>
          <xdr:cNvSpPr/>
        </xdr:nvSpPr>
        <xdr:spPr>
          <a:xfrm>
            <a:off x="8610601" y="4772025"/>
            <a:ext cx="552450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uk-UA" sz="1100" b="1">
                <a:solidFill>
                  <a:srgbClr val="C00000"/>
                </a:solidFill>
              </a:rPr>
              <a:t>-56%</a:t>
            </a:r>
            <a:endParaRPr lang="en-US" sz="1100" b="1">
              <a:solidFill>
                <a:srgbClr val="C00000"/>
              </a:solidFill>
            </a:endParaRPr>
          </a:p>
        </xdr:txBody>
      </xdr:sp>
    </xdr:grpSp>
    <xdr:clientData/>
  </xdr:twoCellAnchor>
  <xdr:twoCellAnchor>
    <xdr:from>
      <xdr:col>3</xdr:col>
      <xdr:colOff>4481</xdr:colOff>
      <xdr:row>36</xdr:row>
      <xdr:rowOff>257175</xdr:rowOff>
    </xdr:from>
    <xdr:to>
      <xdr:col>10</xdr:col>
      <xdr:colOff>33618</xdr:colOff>
      <xdr:row>50</xdr:row>
      <xdr:rowOff>212911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9755484-1FFB-46C1-BD58-A11FC2348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84603</xdr:colOff>
      <xdr:row>51</xdr:row>
      <xdr:rowOff>201146</xdr:rowOff>
    </xdr:from>
    <xdr:to>
      <xdr:col>10</xdr:col>
      <xdr:colOff>22411</xdr:colOff>
      <xdr:row>67</xdr:row>
      <xdr:rowOff>280147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35384F2-BD41-4939-8642-8F0288C6B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4481</xdr:colOff>
      <xdr:row>74</xdr:row>
      <xdr:rowOff>209549</xdr:rowOff>
    </xdr:from>
    <xdr:to>
      <xdr:col>10</xdr:col>
      <xdr:colOff>616324</xdr:colOff>
      <xdr:row>93</xdr:row>
      <xdr:rowOff>268941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1CEFE6B-B507-439B-B3E0-673FC9C98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4482</xdr:colOff>
      <xdr:row>117</xdr:row>
      <xdr:rowOff>2</xdr:rowOff>
    </xdr:from>
    <xdr:to>
      <xdr:col>10</xdr:col>
      <xdr:colOff>739589</xdr:colOff>
      <xdr:row>135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4A8F25-A0F7-427D-BB12-C2A099C92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571500</xdr:colOff>
      <xdr:row>95</xdr:row>
      <xdr:rowOff>89648</xdr:rowOff>
    </xdr:from>
    <xdr:to>
      <xdr:col>10</xdr:col>
      <xdr:colOff>627530</xdr:colOff>
      <xdr:row>113</xdr:row>
      <xdr:rowOff>190500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C382784-D17E-F84D-202E-3ACAA887544D}"/>
            </a:ext>
          </a:extLst>
        </xdr:cNvPr>
        <xdr:cNvGrpSpPr/>
      </xdr:nvGrpSpPr>
      <xdr:grpSpPr>
        <a:xfrm>
          <a:off x="1781735" y="31723854"/>
          <a:ext cx="10074089" cy="6152028"/>
          <a:chOff x="8494058" y="25728706"/>
          <a:chExt cx="6252883" cy="5289174"/>
        </a:xfrm>
      </xdr:grpSpPr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F9D0BB24-8537-4E29-8B8B-7464B3342885}"/>
              </a:ext>
            </a:extLst>
          </xdr:cNvPr>
          <xdr:cNvGraphicFramePr>
            <a:graphicFrameLocks/>
          </xdr:cNvGraphicFramePr>
        </xdr:nvGraphicFramePr>
        <xdr:xfrm>
          <a:off x="8494058" y="25728706"/>
          <a:ext cx="6252883" cy="52891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DBC432EE-C805-7178-8B50-ECB581C40684}"/>
              </a:ext>
            </a:extLst>
          </xdr:cNvPr>
          <xdr:cNvSpPr/>
        </xdr:nvSpPr>
        <xdr:spPr>
          <a:xfrm>
            <a:off x="10183442" y="28877559"/>
            <a:ext cx="1398803" cy="1061291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5EA0382D-F475-4D2B-8A2C-D6343BF3F379}"/>
              </a:ext>
            </a:extLst>
          </xdr:cNvPr>
          <xdr:cNvSpPr/>
        </xdr:nvSpPr>
        <xdr:spPr>
          <a:xfrm>
            <a:off x="10467222" y="28641101"/>
            <a:ext cx="912159" cy="31824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bad decades</a:t>
            </a:r>
          </a:p>
        </xdr:txBody>
      </xdr:sp>
    </xdr:grp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0.69119</cdr:x>
      <cdr:y>0.74336</cdr:y>
    </cdr:from>
    <cdr:to>
      <cdr:x>0.99005</cdr:x>
      <cdr:y>0.84915</cdr:y>
    </cdr:to>
    <cdr:sp macro="" textlink="">
      <cdr:nvSpPr>
        <cdr:cNvPr id="2" name="Callout: Bent Line 1">
          <a:extLst xmlns:a="http://schemas.openxmlformats.org/drawingml/2006/main">
            <a:ext uri="{FF2B5EF4-FFF2-40B4-BE49-F238E27FC236}">
              <a16:creationId xmlns:a16="http://schemas.microsoft.com/office/drawing/2014/main" id="{DE47E839-5C71-ED4B-4FBB-9AAE561621A0}"/>
            </a:ext>
          </a:extLst>
        </cdr:cNvPr>
        <cdr:cNvSpPr/>
      </cdr:nvSpPr>
      <cdr:spPr>
        <a:xfrm xmlns:a="http://schemas.openxmlformats.org/drawingml/2006/main">
          <a:off x="6463114" y="4057142"/>
          <a:ext cx="2794565" cy="577383"/>
        </a:xfrm>
        <a:prstGeom xmlns:a="http://schemas.openxmlformats.org/drawingml/2006/main"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6714"/>
            <a:gd name="adj6" fmla="val -42736"/>
          </a:avLst>
        </a:prstGeom>
        <a:noFill xmlns:a="http://schemas.openxmlformats.org/drawingml/2006/main"/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0" i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but long time cash locking in dropdown is possible</a:t>
          </a:r>
          <a:endParaRPr lang="en-US" b="0" i="1">
            <a:solidFill>
              <a:schemeClr val="bg1">
                <a:lumMod val="50000"/>
              </a:schemeClr>
            </a:solidFill>
            <a:effectLst/>
          </a:endParaRPr>
        </a:p>
        <a:p xmlns:a="http://schemas.openxmlformats.org/drawingml/2006/main">
          <a:pPr algn="l"/>
          <a:endParaRPr lang="en-US" sz="1100" b="0" i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0.5307</cdr:x>
      <cdr:y>0.06764</cdr:y>
    </cdr:from>
    <cdr:to>
      <cdr:x>0.87175</cdr:x>
      <cdr:y>0.21474</cdr:y>
    </cdr:to>
    <cdr:sp macro="" textlink="">
      <cdr:nvSpPr>
        <cdr:cNvPr id="3" name="Callout: Bent Line 2">
          <a:extLst xmlns:a="http://schemas.openxmlformats.org/drawingml/2006/main">
            <a:ext uri="{FF2B5EF4-FFF2-40B4-BE49-F238E27FC236}">
              <a16:creationId xmlns:a16="http://schemas.microsoft.com/office/drawing/2014/main" id="{53505D52-3615-5612-1037-5E2B28DDC1A5}"/>
            </a:ext>
          </a:extLst>
        </cdr:cNvPr>
        <cdr:cNvSpPr/>
      </cdr:nvSpPr>
      <cdr:spPr>
        <a:xfrm xmlns:a="http://schemas.openxmlformats.org/drawingml/2006/main">
          <a:off x="4962454" y="369142"/>
          <a:ext cx="3189073" cy="802846"/>
        </a:xfrm>
        <a:prstGeom xmlns:a="http://schemas.openxmlformats.org/drawingml/2006/main"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211"/>
            <a:gd name="adj6" fmla="val -36564"/>
          </a:avLst>
        </a:prstGeom>
        <a:noFill xmlns:a="http://schemas.openxmlformats.org/drawingml/2006/main"/>
        <a:ln xmlns:a="http://schemas.openxmlformats.org/drawingml/2006/main">
          <a:solidFill>
            <a:schemeClr val="bg1">
              <a:lumMod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0" i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in 56% times we got profit w/o cash locking (option assignment) after only 1 week</a:t>
          </a:r>
          <a:endParaRPr lang="en-US" b="0" i="1">
            <a:solidFill>
              <a:schemeClr val="bg1">
                <a:lumMod val="50000"/>
              </a:schemeClr>
            </a:solidFill>
            <a:effectLst/>
          </a:endParaRPr>
        </a:p>
        <a:p xmlns:a="http://schemas.openxmlformats.org/drawingml/2006/main">
          <a:pPr algn="l"/>
          <a:endParaRPr lang="en-US" sz="1100" b="0" i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63.898944791668" createdVersion="8" refreshedVersion="8" minRefreshableVersion="3" recordCount="1537" xr:uid="{367988BF-C59A-4C2A-BAF7-21E43D2DF25C}">
  <cacheSource type="worksheet">
    <worksheetSource ref="B6:C1048576" sheet="withdrawals"/>
  </cacheSource>
  <cacheFields count="4">
    <cacheField name="Date" numFmtId="0">
      <sharedItems containsNonDate="0" containsDate="1" containsString="0" containsBlank="1" minDate="1993-01-25T00:00:00" maxDate="2022-06-25T00:00:00" count="1537">
        <d v="1993-01-25T00:00:00"/>
        <d v="1993-02-01T00:00:00"/>
        <d v="1993-02-08T00:00:00"/>
        <d v="1993-02-15T00:00:00"/>
        <d v="1993-02-22T00:00:00"/>
        <d v="1993-03-01T00:00:00"/>
        <d v="1993-03-08T00:00:00"/>
        <d v="1993-03-15T00:00:00"/>
        <d v="1993-03-22T00:00:00"/>
        <d v="1993-03-29T00:00:00"/>
        <d v="1993-04-05T00:00:00"/>
        <d v="1993-04-12T00:00:00"/>
        <d v="1993-04-19T00:00:00"/>
        <d v="1993-04-26T00:00:00"/>
        <d v="1993-05-03T00:00:00"/>
        <d v="1993-05-10T00:00:00"/>
        <d v="1993-05-17T00:00:00"/>
        <d v="1993-05-24T00:00:00"/>
        <d v="1993-05-31T00:00:00"/>
        <d v="1993-06-07T00:00:00"/>
        <d v="1993-06-14T00:00:00"/>
        <d v="1993-06-21T00:00:00"/>
        <d v="1993-06-28T00:00:00"/>
        <d v="1993-07-05T00:00:00"/>
        <d v="1993-07-12T00:00:00"/>
        <d v="1993-07-19T00:00:00"/>
        <d v="1993-07-26T00:00:00"/>
        <d v="1993-08-02T00:00:00"/>
        <d v="1993-08-09T00:00:00"/>
        <d v="1993-08-16T00:00:00"/>
        <d v="1993-08-23T00:00:00"/>
        <d v="1993-08-30T00:00:00"/>
        <d v="1993-09-06T00:00:00"/>
        <d v="1993-09-13T00:00:00"/>
        <d v="1993-09-20T00:00:00"/>
        <d v="1993-09-27T00:00:00"/>
        <d v="1993-10-04T00:00:00"/>
        <d v="1993-10-11T00:00:00"/>
        <d v="1993-10-18T00:00:00"/>
        <d v="1993-10-25T00:00:00"/>
        <d v="1993-11-01T00:00:00"/>
        <d v="1993-11-08T00:00:00"/>
        <d v="1993-11-15T00:00:00"/>
        <d v="1993-11-22T00:00:00"/>
        <d v="1993-11-29T00:00:00"/>
        <d v="1993-12-06T00:00:00"/>
        <d v="1993-12-13T00:00:00"/>
        <d v="1993-12-20T00:00:00"/>
        <d v="1993-12-27T00:00:00"/>
        <d v="1994-01-03T00:00:00"/>
        <d v="1994-01-10T00:00:00"/>
        <d v="1994-01-17T00:00:00"/>
        <d v="1994-01-24T00:00:00"/>
        <d v="1994-01-31T00:00:00"/>
        <d v="1994-02-07T00:00:00"/>
        <d v="1994-02-14T00:00:00"/>
        <d v="1994-02-21T00:00:00"/>
        <d v="1994-02-28T00:00:00"/>
        <d v="1994-03-07T00:00:00"/>
        <d v="1994-03-14T00:00:00"/>
        <d v="1994-03-21T00:00:00"/>
        <d v="1994-03-28T00:00:00"/>
        <d v="1994-04-04T00:00:00"/>
        <d v="1994-04-11T00:00:00"/>
        <d v="1994-04-18T00:00:00"/>
        <d v="1994-04-25T00:00:00"/>
        <d v="1994-05-02T00:00:00"/>
        <d v="1994-05-09T00:00:00"/>
        <d v="1994-05-16T00:00:00"/>
        <d v="1994-05-23T00:00:00"/>
        <d v="1994-05-30T00:00:00"/>
        <d v="1994-06-06T00:00:00"/>
        <d v="1994-06-13T00:00:00"/>
        <d v="1994-06-20T00:00:00"/>
        <d v="1994-06-27T00:00:00"/>
        <d v="1994-07-04T00:00:00"/>
        <d v="1994-07-11T00:00:00"/>
        <d v="1994-07-18T00:00:00"/>
        <d v="1994-07-25T00:00:00"/>
        <d v="1994-08-01T00:00:00"/>
        <d v="1994-08-08T00:00:00"/>
        <d v="1994-08-15T00:00:00"/>
        <d v="1994-08-22T00:00:00"/>
        <d v="1994-08-29T00:00:00"/>
        <d v="1994-09-05T00:00:00"/>
        <d v="1994-09-12T00:00:00"/>
        <d v="1994-09-19T00:00:00"/>
        <d v="1994-09-26T00:00:00"/>
        <d v="1994-10-03T00:00:00"/>
        <d v="1994-10-10T00:00:00"/>
        <d v="1994-10-17T00:00:00"/>
        <d v="1994-10-24T00:00:00"/>
        <d v="1994-10-31T00:00:00"/>
        <d v="1994-11-07T00:00:00"/>
        <d v="1994-11-14T00:00:00"/>
        <d v="1994-11-21T00:00:00"/>
        <d v="1994-11-28T00:00:00"/>
        <d v="1994-12-05T00:00:00"/>
        <d v="1994-12-12T00:00:00"/>
        <d v="1994-12-19T00:00:00"/>
        <d v="1994-12-26T00:00:00"/>
        <d v="1995-01-02T00:00:00"/>
        <d v="1995-01-09T00:00:00"/>
        <d v="1995-01-16T00:00:00"/>
        <d v="1995-01-23T00:00:00"/>
        <d v="1995-01-30T00:00:00"/>
        <d v="1995-02-06T00:00:00"/>
        <d v="1995-02-13T00:00:00"/>
        <d v="1995-02-20T00:00:00"/>
        <d v="1995-02-27T00:00:00"/>
        <d v="1995-03-06T00:00:00"/>
        <d v="1995-03-13T00:00:00"/>
        <d v="1995-03-20T00:00:00"/>
        <d v="1995-03-27T00:00:00"/>
        <d v="1995-04-03T00:00:00"/>
        <d v="1995-04-10T00:00:00"/>
        <d v="1995-04-17T00:00:00"/>
        <d v="1995-04-24T00:00:00"/>
        <d v="1995-05-01T00:00:00"/>
        <d v="1995-05-08T00:00:00"/>
        <d v="1995-05-15T00:00:00"/>
        <d v="1995-05-22T00:00:00"/>
        <d v="1995-05-29T00:00:00"/>
        <d v="1995-06-05T00:00:00"/>
        <d v="1995-06-12T00:00:00"/>
        <d v="1995-06-19T00:00:00"/>
        <d v="1995-06-26T00:00:00"/>
        <d v="1995-07-03T00:00:00"/>
        <d v="1995-07-10T00:00:00"/>
        <d v="1995-07-17T00:00:00"/>
        <d v="1995-07-24T00:00:00"/>
        <d v="1995-07-31T00:00:00"/>
        <d v="1995-08-07T00:00:00"/>
        <d v="1995-08-14T00:00:00"/>
        <d v="1995-08-21T00:00:00"/>
        <d v="1995-08-28T00:00:00"/>
        <d v="1995-09-04T00:00:00"/>
        <d v="1995-09-11T00:00:00"/>
        <d v="1995-09-18T00:00:00"/>
        <d v="1995-09-25T00:00:00"/>
        <d v="1995-10-02T00:00:00"/>
        <d v="1995-10-09T00:00:00"/>
        <d v="1995-10-16T00:00:00"/>
        <d v="1995-10-23T00:00:00"/>
        <d v="1995-10-30T00:00:00"/>
        <d v="1995-11-06T00:00:00"/>
        <d v="1995-11-13T00:00:00"/>
        <d v="1995-11-20T00:00:00"/>
        <d v="1995-11-27T00:00:00"/>
        <d v="1995-12-04T00:00:00"/>
        <d v="1995-12-11T00:00:00"/>
        <d v="1995-12-18T00:00:00"/>
        <d v="1995-12-25T00:00:00"/>
        <d v="1996-01-01T00:00:00"/>
        <d v="1996-01-08T00:00:00"/>
        <d v="1996-01-15T00:00:00"/>
        <d v="1996-01-22T00:00:00"/>
        <d v="1996-01-29T00:00:00"/>
        <d v="1996-02-05T00:00:00"/>
        <d v="1996-02-12T00:00:00"/>
        <d v="1996-02-19T00:00:00"/>
        <d v="1996-02-26T00:00:00"/>
        <d v="1996-03-04T00:00:00"/>
        <d v="1996-03-11T00:00:00"/>
        <d v="1996-03-18T00:00:00"/>
        <d v="1996-03-25T00:00:00"/>
        <d v="1996-04-01T00:00:00"/>
        <d v="1996-04-08T00:00:00"/>
        <d v="1996-04-15T00:00:00"/>
        <d v="1996-04-22T00:00:00"/>
        <d v="1996-04-29T00:00:00"/>
        <d v="1996-05-06T00:00:00"/>
        <d v="1996-05-13T00:00:00"/>
        <d v="1996-05-20T00:00:00"/>
        <d v="1996-05-27T00:00:00"/>
        <d v="1996-06-03T00:00:00"/>
        <d v="1996-06-10T00:00:00"/>
        <d v="1996-06-17T00:00:00"/>
        <d v="1996-06-24T00:00:00"/>
        <d v="1996-07-01T00:00:00"/>
        <d v="1996-07-08T00:00:00"/>
        <d v="1996-07-15T00:00:00"/>
        <d v="1996-07-22T00:00:00"/>
        <d v="1996-07-29T00:00:00"/>
        <d v="1996-08-05T00:00:00"/>
        <d v="1996-08-12T00:00:00"/>
        <d v="1996-08-19T00:00:00"/>
        <d v="1996-08-26T00:00:00"/>
        <d v="1996-09-02T00:00:00"/>
        <d v="1996-09-09T00:00:00"/>
        <d v="1996-09-16T00:00:00"/>
        <d v="1996-09-23T00:00:00"/>
        <d v="1996-09-30T00:00:00"/>
        <d v="1996-10-07T00:00:00"/>
        <d v="1996-10-14T00:00:00"/>
        <d v="1996-10-21T00:00:00"/>
        <d v="1996-10-28T00:00:00"/>
        <d v="1996-11-04T00:00:00"/>
        <d v="1996-11-11T00:00:00"/>
        <d v="1996-11-18T00:00:00"/>
        <d v="1996-11-25T00:00:00"/>
        <d v="1996-12-02T00:00:00"/>
        <d v="1996-12-09T00:00:00"/>
        <d v="1996-12-16T00:00:00"/>
        <d v="1996-12-23T00:00:00"/>
        <d v="1996-12-30T00:00:00"/>
        <d v="1997-01-06T00:00:00"/>
        <d v="1997-01-13T00:00:00"/>
        <d v="1997-01-20T00:00:00"/>
        <d v="1997-01-27T00:00:00"/>
        <d v="1997-02-03T00:00:00"/>
        <d v="1997-02-10T00:00:00"/>
        <d v="1997-02-17T00:00:00"/>
        <d v="1997-02-24T00:00:00"/>
        <d v="1997-03-03T00:00:00"/>
        <d v="1997-03-10T00:00:00"/>
        <d v="1997-03-17T00:00:00"/>
        <d v="1997-03-24T00:00:00"/>
        <d v="1997-03-31T00:00:00"/>
        <d v="1997-04-07T00:00:00"/>
        <d v="1997-04-14T00:00:00"/>
        <d v="1997-04-21T00:00:00"/>
        <d v="1997-04-28T00:00:00"/>
        <d v="1997-05-05T00:00:00"/>
        <d v="1997-05-12T00:00:00"/>
        <d v="1997-05-19T00:00:00"/>
        <d v="1997-05-26T00:00:00"/>
        <d v="1997-06-02T00:00:00"/>
        <d v="1997-06-09T00:00:00"/>
        <d v="1997-06-16T00:00:00"/>
        <d v="1997-06-23T00:00:00"/>
        <d v="1997-06-30T00:00:00"/>
        <d v="1997-07-07T00:00:00"/>
        <d v="1997-07-14T00:00:00"/>
        <d v="1997-07-21T00:00:00"/>
        <d v="1997-07-28T00:00:00"/>
        <d v="1997-08-04T00:00:00"/>
        <d v="1997-08-11T00:00:00"/>
        <d v="1997-08-18T00:00:00"/>
        <d v="1997-08-25T00:00:00"/>
        <d v="1997-09-01T00:00:00"/>
        <d v="1997-09-08T00:00:00"/>
        <d v="1997-09-15T00:00:00"/>
        <d v="1997-09-22T00:00:00"/>
        <d v="1997-09-29T00:00:00"/>
        <d v="1997-10-06T00:00:00"/>
        <d v="1997-10-13T00:00:00"/>
        <d v="1997-10-20T00:00:00"/>
        <d v="1997-10-27T00:00:00"/>
        <d v="1997-11-03T00:00:00"/>
        <d v="1997-11-10T00:00:00"/>
        <d v="1997-11-17T00:00:00"/>
        <d v="1997-11-24T00:00:00"/>
        <d v="1997-12-01T00:00:00"/>
        <d v="1997-12-08T00:00:00"/>
        <d v="1997-12-15T00:00:00"/>
        <d v="1997-12-22T00:00:00"/>
        <d v="1997-12-29T00:00:00"/>
        <d v="1998-01-05T00:00:00"/>
        <d v="1998-01-12T00:00:00"/>
        <d v="1998-01-19T00:00:00"/>
        <d v="1998-01-26T00:00:00"/>
        <d v="1998-02-02T00:00:00"/>
        <d v="1998-02-09T00:00:00"/>
        <d v="1998-02-16T00:00:00"/>
        <d v="1998-02-23T00:00:00"/>
        <d v="1998-03-02T00:00:00"/>
        <d v="1998-03-09T00:00:00"/>
        <d v="1998-03-16T00:00:00"/>
        <d v="1998-03-23T00:00:00"/>
        <d v="1998-03-30T00:00:00"/>
        <d v="1998-04-06T00:00:00"/>
        <d v="1998-04-13T00:00:00"/>
        <d v="1998-04-20T00:00:00"/>
        <d v="1998-04-27T00:00:00"/>
        <d v="1998-05-04T00:00:00"/>
        <d v="1998-05-11T00:00:00"/>
        <d v="1998-05-18T00:00:00"/>
        <d v="1998-05-25T00:00:00"/>
        <d v="1998-06-01T00:00:00"/>
        <d v="1998-06-08T00:00:00"/>
        <d v="1998-06-15T00:00:00"/>
        <d v="1998-06-22T00:00:00"/>
        <d v="1998-06-29T00:00:00"/>
        <d v="1998-07-06T00:00:00"/>
        <d v="1998-07-13T00:00:00"/>
        <d v="1998-07-20T00:00:00"/>
        <d v="1998-07-27T00:00:00"/>
        <d v="1998-08-03T00:00:00"/>
        <d v="1998-08-10T00:00:00"/>
        <d v="1998-08-17T00:00:00"/>
        <d v="1998-08-24T00:00:00"/>
        <d v="1998-08-31T00:00:00"/>
        <d v="1998-09-07T00:00:00"/>
        <d v="1998-09-14T00:00:00"/>
        <d v="1998-09-21T00:00:00"/>
        <d v="1998-09-28T00:00:00"/>
        <d v="1998-10-05T00:00:00"/>
        <d v="1998-10-12T00:00:00"/>
        <d v="1998-10-19T00:00:00"/>
        <d v="1998-10-26T00:00:00"/>
        <d v="1998-11-02T00:00:00"/>
        <d v="1998-11-09T00:00:00"/>
        <d v="1998-11-16T00:00:00"/>
        <d v="1998-11-23T00:00:00"/>
        <d v="1998-11-30T00:00:00"/>
        <d v="1998-12-07T00:00:00"/>
        <d v="1998-12-14T00:00:00"/>
        <d v="1998-12-21T00:00:00"/>
        <d v="1998-12-28T00:00:00"/>
        <d v="1999-01-04T00:00:00"/>
        <d v="1999-01-11T00:00:00"/>
        <d v="1999-01-18T00:00:00"/>
        <d v="1999-01-25T00:00:00"/>
        <d v="1999-02-01T00:00:00"/>
        <d v="1999-02-08T00:00:00"/>
        <d v="1999-02-15T00:00:00"/>
        <d v="1999-02-22T00:00:00"/>
        <d v="1999-03-01T00:00:00"/>
        <d v="1999-03-08T00:00:00"/>
        <d v="1999-03-15T00:00:00"/>
        <d v="1999-03-22T00:00:00"/>
        <d v="1999-03-29T00:00:00"/>
        <d v="1999-04-05T00:00:00"/>
        <d v="1999-04-12T00:00:00"/>
        <d v="1999-04-19T00:00:00"/>
        <d v="1999-04-26T00:00:00"/>
        <d v="1999-05-03T00:00:00"/>
        <d v="1999-05-10T00:00:00"/>
        <d v="1999-05-17T00:00:00"/>
        <d v="1999-05-24T00:00:00"/>
        <d v="1999-05-31T00:00:00"/>
        <d v="1999-06-07T00:00:00"/>
        <d v="1999-06-14T00:00:00"/>
        <d v="1999-06-21T00:00:00"/>
        <d v="1999-06-28T00:00:00"/>
        <d v="1999-07-05T00:00:00"/>
        <d v="1999-07-12T00:00:00"/>
        <d v="1999-07-19T00:00:00"/>
        <d v="1999-07-26T00:00:00"/>
        <d v="1999-08-02T00:00:00"/>
        <d v="1999-08-09T00:00:00"/>
        <d v="1999-08-16T00:00:00"/>
        <d v="1999-08-23T00:00:00"/>
        <d v="1999-08-30T00:00:00"/>
        <d v="1999-09-06T00:00:00"/>
        <d v="1999-09-13T00:00:00"/>
        <d v="1999-09-20T00:00:00"/>
        <d v="1999-09-27T00:00:00"/>
        <d v="1999-10-04T00:00:00"/>
        <d v="1999-10-11T00:00:00"/>
        <d v="1999-10-18T00:00:00"/>
        <d v="1999-10-25T00:00:00"/>
        <d v="1999-11-01T00:00:00"/>
        <d v="1999-11-08T00:00:00"/>
        <d v="1999-11-15T00:00:00"/>
        <d v="1999-11-22T00:00:00"/>
        <d v="1999-11-29T00:00:00"/>
        <d v="1999-12-06T00:00:00"/>
        <d v="1999-12-13T00:00:00"/>
        <d v="1999-12-20T00:00:00"/>
        <d v="1999-12-27T00:00:00"/>
        <d v="2000-01-03T00:00:00"/>
        <d v="2000-01-10T00:00:00"/>
        <d v="2000-01-17T00:00:00"/>
        <d v="2000-01-24T00:00:00"/>
        <d v="2000-01-31T00:00:00"/>
        <d v="2000-02-07T00:00:00"/>
        <d v="2000-02-14T00:00:00"/>
        <d v="2000-02-21T00:00:00"/>
        <d v="2000-02-28T00:00:00"/>
        <d v="2000-03-06T00:00:00"/>
        <d v="2000-03-13T00:00:00"/>
        <d v="2000-03-20T00:00:00"/>
        <d v="2000-03-27T00:00:00"/>
        <d v="2000-04-03T00:00:00"/>
        <d v="2000-04-10T00:00:00"/>
        <d v="2000-04-17T00:00:00"/>
        <d v="2000-04-24T00:00:00"/>
        <d v="2000-05-01T00:00:00"/>
        <d v="2000-05-08T00:00:00"/>
        <d v="2000-05-15T00:00:00"/>
        <d v="2000-05-22T00:00:00"/>
        <d v="2000-05-29T00:00:00"/>
        <d v="2000-06-05T00:00:00"/>
        <d v="2000-06-12T00:00:00"/>
        <d v="2000-06-19T00:00:00"/>
        <d v="2000-06-26T00:00:00"/>
        <d v="2000-07-03T00:00:00"/>
        <d v="2000-07-10T00:00:00"/>
        <d v="2000-07-17T00:00:00"/>
        <d v="2000-07-24T00:00:00"/>
        <d v="2000-07-31T00:00:00"/>
        <d v="2000-08-07T00:00:00"/>
        <d v="2000-08-14T00:00:00"/>
        <d v="2000-08-21T00:00:00"/>
        <d v="2000-08-28T00:00:00"/>
        <d v="2000-09-04T00:00:00"/>
        <d v="2000-09-11T00:00:00"/>
        <d v="2000-09-18T00:00:00"/>
        <d v="2000-09-25T00:00:00"/>
        <d v="2000-10-02T00:00:00"/>
        <d v="2000-10-09T00:00:00"/>
        <d v="2000-10-16T00:00:00"/>
        <d v="2000-10-23T00:00:00"/>
        <d v="2000-10-30T00:00:00"/>
        <d v="2000-11-06T00:00:00"/>
        <d v="2000-11-13T00:00:00"/>
        <d v="2000-11-20T00:00:00"/>
        <d v="2000-11-27T00:00:00"/>
        <d v="2000-12-04T00:00:00"/>
        <d v="2000-12-11T00:00:00"/>
        <d v="2000-12-18T00:00:00"/>
        <d v="2000-12-25T00:00:00"/>
        <d v="2001-01-01T00:00:00"/>
        <d v="2001-01-08T00:00:00"/>
        <d v="2001-01-15T00:00:00"/>
        <d v="2001-01-22T00:00:00"/>
        <d v="2001-01-29T00:00:00"/>
        <d v="2001-02-05T00:00:00"/>
        <d v="2001-02-12T00:00:00"/>
        <d v="2001-02-19T00:00:00"/>
        <d v="2001-02-26T00:00:00"/>
        <d v="2001-03-05T00:00:00"/>
        <d v="2001-03-12T00:00:00"/>
        <d v="2001-03-19T00:00:00"/>
        <d v="2001-03-26T00:00:00"/>
        <d v="2001-04-02T00:00:00"/>
        <d v="2001-04-09T00:00:00"/>
        <d v="2001-04-16T00:00:00"/>
        <d v="2001-04-23T00:00:00"/>
        <d v="2001-04-30T00:00:00"/>
        <d v="2001-05-07T00:00:00"/>
        <d v="2001-05-14T00:00:00"/>
        <d v="2001-05-21T00:00:00"/>
        <d v="2001-05-28T00:00:00"/>
        <d v="2001-06-04T00:00:00"/>
        <d v="2001-06-11T00:00:00"/>
        <d v="2001-06-18T00:00:00"/>
        <d v="2001-06-25T00:00:00"/>
        <d v="2001-07-02T00:00:00"/>
        <d v="2001-07-09T00:00:00"/>
        <d v="2001-07-16T00:00:00"/>
        <d v="2001-07-23T00:00:00"/>
        <d v="2001-07-30T00:00:00"/>
        <d v="2001-08-06T00:00:00"/>
        <d v="2001-08-13T00:00:00"/>
        <d v="2001-08-20T00:00:00"/>
        <d v="2001-08-27T00:00:00"/>
        <d v="2001-09-03T00:00:00"/>
        <d v="2001-09-10T00:00:00"/>
        <d v="2001-09-17T00:00:00"/>
        <d v="2001-09-24T00:00:00"/>
        <d v="2001-10-01T00:00:00"/>
        <d v="2001-10-08T00:00:00"/>
        <d v="2001-10-15T00:00:00"/>
        <d v="2001-10-22T00:00:00"/>
        <d v="2001-10-29T00:00:00"/>
        <d v="2001-11-05T00:00:00"/>
        <d v="2001-11-12T00:00:00"/>
        <d v="2001-11-19T00:00:00"/>
        <d v="2001-11-26T00:00:00"/>
        <d v="2001-12-03T00:00:00"/>
        <d v="2001-12-10T00:00:00"/>
        <d v="2001-12-17T00:00:00"/>
        <d v="2001-12-24T00:00:00"/>
        <d v="2001-12-31T00:00:00"/>
        <d v="2002-01-07T00:00:00"/>
        <d v="2002-01-14T00:00:00"/>
        <d v="2002-01-21T00:00:00"/>
        <d v="2002-01-28T00:00:00"/>
        <d v="2002-02-04T00:00:00"/>
        <d v="2002-02-11T00:00:00"/>
        <d v="2002-02-18T00:00:00"/>
        <d v="2002-02-25T00:00:00"/>
        <d v="2002-03-04T00:00:00"/>
        <d v="2002-03-11T00:00:00"/>
        <d v="2002-03-18T00:00:00"/>
        <d v="2002-03-25T00:00:00"/>
        <d v="2002-04-01T00:00:00"/>
        <d v="2002-04-08T00:00:00"/>
        <d v="2002-04-15T00:00:00"/>
        <d v="2002-04-22T00:00:00"/>
        <d v="2002-04-29T00:00:00"/>
        <d v="2002-05-06T00:00:00"/>
        <d v="2002-05-13T00:00:00"/>
        <d v="2002-05-20T00:00:00"/>
        <d v="2002-05-27T00:00:00"/>
        <d v="2002-06-03T00:00:00"/>
        <d v="2002-06-10T00:00:00"/>
        <d v="2002-06-17T00:00:00"/>
        <d v="2002-06-24T00:00:00"/>
        <d v="2002-07-01T00:00:00"/>
        <d v="2002-07-08T00:00:00"/>
        <d v="2002-07-15T00:00:00"/>
        <d v="2002-07-22T00:00:00"/>
        <d v="2002-07-29T00:00:00"/>
        <d v="2002-08-05T00:00:00"/>
        <d v="2002-08-12T00:00:00"/>
        <d v="2002-08-19T00:00:00"/>
        <d v="2002-08-26T00:00:00"/>
        <d v="2002-09-02T00:00:00"/>
        <d v="2002-09-09T00:00:00"/>
        <d v="2002-09-16T00:00:00"/>
        <d v="2002-09-23T00:00:00"/>
        <d v="2002-09-30T00:00:00"/>
        <d v="2002-10-07T00:00:00"/>
        <d v="2002-10-14T00:00:00"/>
        <d v="2002-10-21T00:00:00"/>
        <d v="2002-10-28T00:00:00"/>
        <d v="2002-11-04T00:00:00"/>
        <d v="2002-11-11T00:00:00"/>
        <d v="2002-11-18T00:00:00"/>
        <d v="2002-11-25T00:00:00"/>
        <d v="2002-12-02T00:00:00"/>
        <d v="2002-12-09T00:00:00"/>
        <d v="2002-12-16T00:00:00"/>
        <d v="2002-12-23T00:00:00"/>
        <d v="2002-12-30T00:00:00"/>
        <d v="2003-01-06T00:00:00"/>
        <d v="2003-01-13T00:00:00"/>
        <d v="2003-01-20T00:00:00"/>
        <d v="2003-01-27T00:00:00"/>
        <d v="2003-02-03T00:00:00"/>
        <d v="2003-02-10T00:00:00"/>
        <d v="2003-02-17T00:00:00"/>
        <d v="2003-02-24T00:00:00"/>
        <d v="2003-03-03T00:00:00"/>
        <d v="2003-03-10T00:00:00"/>
        <d v="2003-03-17T00:00:00"/>
        <d v="2003-03-24T00:00:00"/>
        <d v="2003-03-31T00:00:00"/>
        <d v="2003-04-07T00:00:00"/>
        <d v="2003-04-14T00:00:00"/>
        <d v="2003-04-21T00:00:00"/>
        <d v="2003-04-28T00:00:00"/>
        <d v="2003-05-05T00:00:00"/>
        <d v="2003-05-12T00:00:00"/>
        <d v="2003-05-19T00:00:00"/>
        <d v="2003-05-26T00:00:00"/>
        <d v="2003-06-02T00:00:00"/>
        <d v="2003-06-09T00:00:00"/>
        <d v="2003-06-16T00:00:00"/>
        <d v="2003-06-23T00:00:00"/>
        <d v="2003-06-30T00:00:00"/>
        <d v="2003-07-07T00:00:00"/>
        <d v="2003-07-14T00:00:00"/>
        <d v="2003-07-21T00:00:00"/>
        <d v="2003-07-28T00:00:00"/>
        <d v="2003-08-04T00:00:00"/>
        <d v="2003-08-11T00:00:00"/>
        <d v="2003-08-18T00:00:00"/>
        <d v="2003-08-25T00:00:00"/>
        <d v="2003-09-01T00:00:00"/>
        <d v="2003-09-08T00:00:00"/>
        <d v="2003-09-15T00:00:00"/>
        <d v="2003-09-22T00:00:00"/>
        <d v="2003-09-29T00:00:00"/>
        <d v="2003-10-06T00:00:00"/>
        <d v="2003-10-13T00:00:00"/>
        <d v="2003-10-20T00:00:00"/>
        <d v="2003-10-27T00:00:00"/>
        <d v="2003-11-03T00:00:00"/>
        <d v="2003-11-10T00:00:00"/>
        <d v="2003-11-17T00:00:00"/>
        <d v="2003-11-24T00:00:00"/>
        <d v="2003-12-01T00:00:00"/>
        <d v="2003-12-08T00:00:00"/>
        <d v="2003-12-15T00:00:00"/>
        <d v="2003-12-22T00:00:00"/>
        <d v="2003-12-29T00:00:00"/>
        <d v="2004-01-05T00:00:00"/>
        <d v="2004-01-12T00:00:00"/>
        <d v="2004-01-19T00:00:00"/>
        <d v="2004-01-26T00:00:00"/>
        <d v="2004-02-02T00:00:00"/>
        <d v="2004-02-09T00:00:00"/>
        <d v="2004-02-16T00:00:00"/>
        <d v="2004-02-23T00:00:00"/>
        <d v="2004-03-01T00:00:00"/>
        <d v="2004-03-08T00:00:00"/>
        <d v="2004-03-15T00:00:00"/>
        <d v="2004-03-22T00:00:00"/>
        <d v="2004-03-29T00:00:00"/>
        <d v="2004-04-05T00:00:00"/>
        <d v="2004-04-12T00:00:00"/>
        <d v="2004-04-19T00:00:00"/>
        <d v="2004-04-26T00:00:00"/>
        <d v="2004-05-03T00:00:00"/>
        <d v="2004-05-10T00:00:00"/>
        <d v="2004-05-17T00:00:00"/>
        <d v="2004-05-24T00:00:00"/>
        <d v="2004-05-31T00:00:00"/>
        <d v="2004-06-07T00:00:00"/>
        <d v="2004-06-14T00:00:00"/>
        <d v="2004-06-21T00:00:00"/>
        <d v="2004-06-28T00:00:00"/>
        <d v="2004-07-05T00:00:00"/>
        <d v="2004-07-12T00:00:00"/>
        <d v="2004-07-19T00:00:00"/>
        <d v="2004-07-26T00:00:00"/>
        <d v="2004-08-02T00:00:00"/>
        <d v="2004-08-09T00:00:00"/>
        <d v="2004-08-16T00:00:00"/>
        <d v="2004-08-23T00:00:00"/>
        <d v="2004-08-30T00:00:00"/>
        <d v="2004-09-06T00:00:00"/>
        <d v="2004-09-13T00:00:00"/>
        <d v="2004-09-20T00:00:00"/>
        <d v="2004-09-27T00:00:00"/>
        <d v="2004-10-04T00:00:00"/>
        <d v="2004-10-11T00:00:00"/>
        <d v="2004-10-18T00:00:00"/>
        <d v="2004-10-25T00:00:00"/>
        <d v="2004-11-01T00:00:00"/>
        <d v="2004-11-08T00:00:00"/>
        <d v="2004-11-15T00:00:00"/>
        <d v="2004-11-22T00:00:00"/>
        <d v="2004-11-29T00:00:00"/>
        <d v="2004-12-06T00:00:00"/>
        <d v="2004-12-13T00:00:00"/>
        <d v="2004-12-20T00:00:00"/>
        <d v="2004-12-27T00:00:00"/>
        <d v="2005-01-03T00:00:00"/>
        <d v="2005-01-10T00:00:00"/>
        <d v="2005-01-17T00:00:00"/>
        <d v="2005-01-24T00:00:00"/>
        <d v="2005-01-31T00:00:00"/>
        <d v="2005-02-07T00:00:00"/>
        <d v="2005-02-14T00:00:00"/>
        <d v="2005-02-21T00:00:00"/>
        <d v="2005-02-28T00:00:00"/>
        <d v="2005-03-07T00:00:00"/>
        <d v="2005-03-14T00:00:00"/>
        <d v="2005-03-21T00:00:00"/>
        <d v="2005-03-28T00:00:00"/>
        <d v="2005-04-04T00:00:00"/>
        <d v="2005-04-11T00:00:00"/>
        <d v="2005-04-18T00:00:00"/>
        <d v="2005-04-25T00:00:00"/>
        <d v="2005-05-02T00:00:00"/>
        <d v="2005-05-09T00:00:00"/>
        <d v="2005-05-16T00:00:00"/>
        <d v="2005-05-23T00:00:00"/>
        <d v="2005-05-30T00:00:00"/>
        <d v="2005-06-06T00:00:00"/>
        <d v="2005-06-13T00:00:00"/>
        <d v="2005-06-20T00:00:00"/>
        <d v="2005-06-27T00:00:00"/>
        <d v="2005-07-04T00:00:00"/>
        <d v="2005-07-11T00:00:00"/>
        <d v="2005-07-18T00:00:00"/>
        <d v="2005-07-25T00:00:00"/>
        <d v="2005-08-01T00:00:00"/>
        <d v="2005-08-08T00:00:00"/>
        <d v="2005-08-15T00:00:00"/>
        <d v="2005-08-22T00:00:00"/>
        <d v="2005-08-29T00:00:00"/>
        <d v="2005-09-05T00:00:00"/>
        <d v="2005-09-12T00:00:00"/>
        <d v="2005-09-19T00:00:00"/>
        <d v="2005-09-26T00:00:00"/>
        <d v="2005-10-03T00:00:00"/>
        <d v="2005-10-10T00:00:00"/>
        <d v="2005-10-17T00:00:00"/>
        <d v="2005-10-24T00:00:00"/>
        <d v="2005-10-31T00:00:00"/>
        <d v="2005-11-07T00:00:00"/>
        <d v="2005-11-14T00:00:00"/>
        <d v="2005-11-21T00:00:00"/>
        <d v="2005-11-28T00:00:00"/>
        <d v="2005-12-05T00:00:00"/>
        <d v="2005-12-12T00:00:00"/>
        <d v="2005-12-19T00:00:00"/>
        <d v="2005-12-26T00:00:00"/>
        <d v="2006-01-02T00:00:00"/>
        <d v="2006-01-09T00:00:00"/>
        <d v="2006-01-16T00:00:00"/>
        <d v="2006-01-23T00:00:00"/>
        <d v="2006-01-30T00:00:00"/>
        <d v="2006-02-06T00:00:00"/>
        <d v="2006-02-13T00:00:00"/>
        <d v="2006-02-20T00:00:00"/>
        <d v="2006-02-27T00:00:00"/>
        <d v="2006-03-06T00:00:00"/>
        <d v="2006-03-13T00:00:00"/>
        <d v="2006-03-20T00:00:00"/>
        <d v="2006-03-27T00:00:00"/>
        <d v="2006-04-03T00:00:00"/>
        <d v="2006-04-10T00:00:00"/>
        <d v="2006-04-17T00:00:00"/>
        <d v="2006-04-24T00:00:00"/>
        <d v="2006-05-01T00:00:00"/>
        <d v="2006-05-08T00:00:00"/>
        <d v="2006-05-15T00:00:00"/>
        <d v="2006-05-22T00:00:00"/>
        <d v="2006-05-29T00:00:00"/>
        <d v="2006-06-05T00:00:00"/>
        <d v="2006-06-12T00:00:00"/>
        <d v="2006-06-19T00:00:00"/>
        <d v="2006-06-26T00:00:00"/>
        <d v="2006-07-03T00:00:00"/>
        <d v="2006-07-10T00:00:00"/>
        <d v="2006-07-17T00:00:00"/>
        <d v="2006-07-24T00:00:00"/>
        <d v="2006-07-31T00:00:00"/>
        <d v="2006-08-07T00:00:00"/>
        <d v="2006-08-14T00:00:00"/>
        <d v="2006-08-21T00:00:00"/>
        <d v="2006-08-28T00:00:00"/>
        <d v="2006-09-04T00:00:00"/>
        <d v="2006-09-11T00:00:00"/>
        <d v="2006-09-18T00:00:00"/>
        <d v="2006-09-25T00:00:00"/>
        <d v="2006-10-02T00:00:00"/>
        <d v="2006-10-09T00:00:00"/>
        <d v="2006-10-16T00:00:00"/>
        <d v="2006-10-23T00:00:00"/>
        <d v="2006-10-30T00:00:00"/>
        <d v="2006-11-06T00:00:00"/>
        <d v="2006-11-13T00:00:00"/>
        <d v="2006-11-20T00:00:00"/>
        <d v="2006-11-27T00:00:00"/>
        <d v="2006-12-04T00:00:00"/>
        <d v="2006-12-11T00:00:00"/>
        <d v="2006-12-18T00:00:00"/>
        <d v="2006-12-25T00:00:00"/>
        <d v="2007-01-01T00:00:00"/>
        <d v="2007-01-08T00:00:00"/>
        <d v="2007-01-15T00:00:00"/>
        <d v="2007-01-22T00:00:00"/>
        <d v="2007-01-29T00:00:00"/>
        <d v="2007-02-05T00:00:00"/>
        <d v="2007-02-12T00:00:00"/>
        <d v="2007-02-19T00:00:00"/>
        <d v="2007-02-26T00:00:00"/>
        <d v="2007-03-05T00:00:00"/>
        <d v="2007-03-12T00:00:00"/>
        <d v="2007-03-19T00:00:00"/>
        <d v="2007-03-26T00:00:00"/>
        <d v="2007-04-02T00:00:00"/>
        <d v="2007-04-09T00:00:00"/>
        <d v="2007-04-16T00:00:00"/>
        <d v="2007-04-23T00:00:00"/>
        <d v="2007-04-30T00:00:00"/>
        <d v="2007-05-07T00:00:00"/>
        <d v="2007-05-14T00:00:00"/>
        <d v="2007-05-21T00:00:00"/>
        <d v="2007-05-28T00:00:00"/>
        <d v="2007-06-04T00:00:00"/>
        <d v="2007-06-11T00:00:00"/>
        <d v="2007-06-18T00:00:00"/>
        <d v="2007-06-25T00:00:00"/>
        <d v="2007-07-02T00:00:00"/>
        <d v="2007-07-09T00:00:00"/>
        <d v="2007-07-16T00:00:00"/>
        <d v="2007-07-23T00:00:00"/>
        <d v="2007-07-30T00:00:00"/>
        <d v="2007-08-06T00:00:00"/>
        <d v="2007-08-13T00:00:00"/>
        <d v="2007-08-20T00:00:00"/>
        <d v="2007-08-27T00:00:00"/>
        <d v="2007-09-03T00:00:00"/>
        <d v="2007-09-10T00:00:00"/>
        <d v="2007-09-17T00:00:00"/>
        <d v="2007-09-24T00:00:00"/>
        <d v="2007-10-01T00:00:00"/>
        <d v="2007-10-08T00:00:00"/>
        <d v="2007-10-15T00:00:00"/>
        <d v="2007-10-22T00:00:00"/>
        <d v="2007-10-29T00:00:00"/>
        <d v="2007-11-05T00:00:00"/>
        <d v="2007-11-12T00:00:00"/>
        <d v="2007-11-19T00:00:00"/>
        <d v="2007-11-26T00:00:00"/>
        <d v="2007-12-03T00:00:00"/>
        <d v="2007-12-10T00:00:00"/>
        <d v="2007-12-17T00:00:00"/>
        <d v="2007-12-24T00:00:00"/>
        <d v="2007-12-31T00:00:00"/>
        <d v="2008-01-07T00:00:00"/>
        <d v="2008-01-14T00:00:00"/>
        <d v="2008-01-21T00:00:00"/>
        <d v="2008-01-28T00:00:00"/>
        <d v="2008-02-04T00:00:00"/>
        <d v="2008-02-11T00:00:00"/>
        <d v="2008-02-18T00:00:00"/>
        <d v="2008-02-25T00:00:00"/>
        <d v="2008-03-03T00:00:00"/>
        <d v="2008-03-10T00:00:00"/>
        <d v="2008-03-17T00:00:00"/>
        <d v="2008-03-24T00:00:00"/>
        <d v="2008-03-31T00:00:00"/>
        <d v="2008-04-07T00:00:00"/>
        <d v="2008-04-14T00:00:00"/>
        <d v="2008-04-21T00:00:00"/>
        <d v="2008-04-28T00:00:00"/>
        <d v="2008-05-05T00:00:00"/>
        <d v="2008-05-12T00:00:00"/>
        <d v="2008-05-19T00:00:00"/>
        <d v="2008-05-26T00:00:00"/>
        <d v="2008-06-02T00:00:00"/>
        <d v="2008-06-09T00:00:00"/>
        <d v="2008-06-16T00:00:00"/>
        <d v="2008-06-23T00:00:00"/>
        <d v="2008-06-30T00:00:00"/>
        <d v="2008-07-07T00:00:00"/>
        <d v="2008-07-14T00:00:00"/>
        <d v="2008-07-21T00:00:00"/>
        <d v="2008-07-28T00:00:00"/>
        <d v="2008-08-04T00:00:00"/>
        <d v="2008-08-11T00:00:00"/>
        <d v="2008-08-18T00:00:00"/>
        <d v="2008-08-25T00:00:00"/>
        <d v="2008-09-01T00:00:00"/>
        <d v="2008-09-08T00:00:00"/>
        <d v="2008-09-15T00:00:00"/>
        <d v="2008-09-22T00:00:00"/>
        <d v="2008-09-29T00:00:00"/>
        <d v="2008-10-06T00:00:00"/>
        <d v="2008-10-13T00:00:00"/>
        <d v="2008-10-20T00:00:00"/>
        <d v="2008-10-27T00:00:00"/>
        <d v="2008-11-03T00:00:00"/>
        <d v="2008-11-10T00:00:00"/>
        <d v="2008-11-17T00:00:00"/>
        <d v="2008-11-24T00:00:00"/>
        <d v="2008-12-01T00:00:00"/>
        <d v="2008-12-08T00:00:00"/>
        <d v="2008-12-15T00:00:00"/>
        <d v="2008-12-22T00:00:00"/>
        <d v="2008-12-29T00:00:00"/>
        <d v="2009-01-05T00:00:00"/>
        <d v="2009-01-12T00:00:00"/>
        <d v="2009-01-19T00:00:00"/>
        <d v="2009-01-26T00:00:00"/>
        <d v="2009-02-02T00:00:00"/>
        <d v="2009-02-09T00:00:00"/>
        <d v="2009-02-16T00:00:00"/>
        <d v="2009-02-23T00:00:00"/>
        <d v="2009-03-02T00:00:00"/>
        <d v="2009-03-09T00:00:00"/>
        <d v="2009-03-16T00:00:00"/>
        <d v="2009-03-23T00:00:00"/>
        <d v="2009-03-30T00:00:00"/>
        <d v="2009-04-06T00:00:00"/>
        <d v="2009-04-13T00:00:00"/>
        <d v="2009-04-20T00:00:00"/>
        <d v="2009-04-27T00:00:00"/>
        <d v="2009-05-04T00:00:00"/>
        <d v="2009-05-11T00:00:00"/>
        <d v="2009-05-18T00:00:00"/>
        <d v="2009-05-25T00:00:00"/>
        <d v="2009-06-01T00:00:00"/>
        <d v="2009-06-08T00:00:00"/>
        <d v="2009-06-15T00:00:00"/>
        <d v="2009-06-22T00:00:00"/>
        <d v="2009-06-29T00:00:00"/>
        <d v="2009-07-06T00:00:00"/>
        <d v="2009-07-13T00:00:00"/>
        <d v="2009-07-20T00:00:00"/>
        <d v="2009-07-27T00:00:00"/>
        <d v="2009-08-03T00:00:00"/>
        <d v="2009-08-10T00:00:00"/>
        <d v="2009-08-17T00:00:00"/>
        <d v="2009-08-24T00:00:00"/>
        <d v="2009-08-31T00:00:00"/>
        <d v="2009-09-07T00:00:00"/>
        <d v="2009-09-14T00:00:00"/>
        <d v="2009-09-21T00:00:00"/>
        <d v="2009-09-28T00:00:00"/>
        <d v="2009-10-05T00:00:00"/>
        <d v="2009-10-12T00:00:00"/>
        <d v="2009-10-19T00:00:00"/>
        <d v="2009-10-26T00:00:00"/>
        <d v="2009-11-02T00:00:00"/>
        <d v="2009-11-09T00:00:00"/>
        <d v="2009-11-16T00:00:00"/>
        <d v="2009-11-23T00:00:00"/>
        <d v="2009-11-30T00:00:00"/>
        <d v="2009-12-07T00:00:00"/>
        <d v="2009-12-14T00:00:00"/>
        <d v="2009-12-21T00:00:00"/>
        <d v="2009-12-28T00:00:00"/>
        <d v="2010-01-04T00:00:00"/>
        <d v="2010-01-11T00:00:00"/>
        <d v="2010-01-18T00:00:00"/>
        <d v="2010-01-25T00:00:00"/>
        <d v="2010-02-01T00:00:00"/>
        <d v="2010-02-08T00:00:00"/>
        <d v="2010-02-15T00:00:00"/>
        <d v="2010-02-22T00:00:00"/>
        <d v="2010-03-01T00:00:00"/>
        <d v="2010-03-08T00:00:00"/>
        <d v="2010-03-15T00:00:00"/>
        <d v="2010-03-22T00:00:00"/>
        <d v="2010-03-29T00:00:00"/>
        <d v="2010-04-05T00:00:00"/>
        <d v="2010-04-12T00:00:00"/>
        <d v="2010-04-19T00:00:00"/>
        <d v="2010-04-26T00:00:00"/>
        <d v="2010-05-03T00:00:00"/>
        <d v="2010-05-10T00:00:00"/>
        <d v="2010-05-17T00:00:00"/>
        <d v="2010-05-24T00:00:00"/>
        <d v="2010-05-31T00:00:00"/>
        <d v="2010-06-07T00:00:00"/>
        <d v="2010-06-14T00:00:00"/>
        <d v="2010-06-21T00:00:00"/>
        <d v="2010-06-28T00:00:00"/>
        <d v="2010-07-05T00:00:00"/>
        <d v="2010-07-12T00:00:00"/>
        <d v="2010-07-19T00:00:00"/>
        <d v="2010-07-26T00:00:00"/>
        <d v="2010-08-02T00:00:00"/>
        <d v="2010-08-09T00:00:00"/>
        <d v="2010-08-16T00:00:00"/>
        <d v="2010-08-23T00:00:00"/>
        <d v="2010-08-30T00:00:00"/>
        <d v="2010-09-06T00:00:00"/>
        <d v="2010-09-13T00:00:00"/>
        <d v="2010-09-20T00:00:00"/>
        <d v="2010-09-27T00:00:00"/>
        <d v="2010-10-04T00:00:00"/>
        <d v="2010-10-11T00:00:00"/>
        <d v="2010-10-18T00:00:00"/>
        <d v="2010-10-25T00:00:00"/>
        <d v="2010-11-01T00:00:00"/>
        <d v="2010-11-08T00:00:00"/>
        <d v="2010-11-15T00:00:00"/>
        <d v="2010-11-22T00:00:00"/>
        <d v="2010-11-29T00:00:00"/>
        <d v="2010-12-06T00:00:00"/>
        <d v="2010-12-13T00:00:00"/>
        <d v="2010-12-20T00:00:00"/>
        <d v="2010-12-27T00:00:00"/>
        <d v="2011-01-03T00:00:00"/>
        <d v="2011-01-10T00:00:00"/>
        <d v="2011-01-17T00:00:00"/>
        <d v="2011-01-24T00:00:00"/>
        <d v="2011-01-31T00:00:00"/>
        <d v="2011-02-07T00:00:00"/>
        <d v="2011-02-14T00:00:00"/>
        <d v="2011-02-21T00:00:00"/>
        <d v="2011-02-28T00:00:00"/>
        <d v="2011-03-07T00:00:00"/>
        <d v="2011-03-14T00:00:00"/>
        <d v="2011-03-21T00:00:00"/>
        <d v="2011-03-28T00:00:00"/>
        <d v="2011-04-04T00:00:00"/>
        <d v="2011-04-11T00:00:00"/>
        <d v="2011-04-18T00:00:00"/>
        <d v="2011-04-25T00:00:00"/>
        <d v="2011-05-02T00:00:00"/>
        <d v="2011-05-09T00:00:00"/>
        <d v="2011-05-16T00:00:00"/>
        <d v="2011-05-23T00:00:00"/>
        <d v="2011-05-30T00:00:00"/>
        <d v="2011-06-06T00:00:00"/>
        <d v="2011-06-13T00:00:00"/>
        <d v="2011-06-20T00:00:00"/>
        <d v="2011-06-27T00:00:00"/>
        <d v="2011-07-04T00:00:00"/>
        <d v="2011-07-11T00:00:00"/>
        <d v="2011-07-18T00:00:00"/>
        <d v="2011-07-25T00:00:00"/>
        <d v="2011-08-01T00:00:00"/>
        <d v="2011-08-08T00:00:00"/>
        <d v="2011-08-15T00:00:00"/>
        <d v="2011-08-22T00:00:00"/>
        <d v="2011-08-29T00:00:00"/>
        <d v="2011-09-05T00:00:00"/>
        <d v="2011-09-12T00:00:00"/>
        <d v="2011-09-19T00:00:00"/>
        <d v="2011-09-26T00:00:00"/>
        <d v="2011-10-03T00:00:00"/>
        <d v="2011-10-10T00:00:00"/>
        <d v="2011-10-17T00:00:00"/>
        <d v="2011-10-24T00:00:00"/>
        <d v="2011-10-31T00:00:00"/>
        <d v="2011-11-07T00:00:00"/>
        <d v="2011-11-14T00:00:00"/>
        <d v="2011-11-21T00:00:00"/>
        <d v="2011-11-28T00:00:00"/>
        <d v="2011-12-05T00:00:00"/>
        <d v="2011-12-12T00:00:00"/>
        <d v="2011-12-19T00:00:00"/>
        <d v="2011-12-26T00:00:00"/>
        <d v="2012-01-02T00:00:00"/>
        <d v="2012-01-09T00:00:00"/>
        <d v="2012-01-16T00:00:00"/>
        <d v="2012-01-23T00:00:00"/>
        <d v="2012-01-30T00:00:00"/>
        <d v="2012-02-06T00:00:00"/>
        <d v="2012-02-13T00:00:00"/>
        <d v="2012-02-20T00:00:00"/>
        <d v="2012-02-27T00:00:00"/>
        <d v="2012-03-05T00:00:00"/>
        <d v="2012-03-12T00:00:00"/>
        <d v="2012-03-19T00:00:00"/>
        <d v="2012-03-26T00:00:00"/>
        <d v="2012-04-02T00:00:00"/>
        <d v="2012-04-09T00:00:00"/>
        <d v="2012-04-16T00:00:00"/>
        <d v="2012-04-23T00:00:00"/>
        <d v="2012-04-30T00:00:00"/>
        <d v="2012-05-07T00:00:00"/>
        <d v="2012-05-14T00:00:00"/>
        <d v="2012-05-21T00:00:00"/>
        <d v="2012-05-28T00:00:00"/>
        <d v="2012-06-04T00:00:00"/>
        <d v="2012-06-11T00:00:00"/>
        <d v="2012-06-18T00:00:00"/>
        <d v="2012-06-25T00:00:00"/>
        <d v="2012-07-02T00:00:00"/>
        <d v="2012-07-09T00:00:00"/>
        <d v="2012-07-16T00:00:00"/>
        <d v="2012-07-23T00:00:00"/>
        <d v="2012-07-30T00:00:00"/>
        <d v="2012-08-06T00:00:00"/>
        <d v="2012-08-13T00:00:00"/>
        <d v="2012-08-20T00:00:00"/>
        <d v="2012-08-27T00:00:00"/>
        <d v="2012-09-03T00:00:00"/>
        <d v="2012-09-10T00:00:00"/>
        <d v="2012-09-17T00:00:00"/>
        <d v="2012-09-24T00:00:00"/>
        <d v="2012-10-01T00:00:00"/>
        <d v="2012-10-08T00:00:00"/>
        <d v="2012-10-15T00:00:00"/>
        <d v="2012-10-22T00:00:00"/>
        <d v="2012-10-29T00:00:00"/>
        <d v="2012-11-05T00:00:00"/>
        <d v="2012-11-12T00:00:00"/>
        <d v="2012-11-19T00:00:00"/>
        <d v="2012-11-26T00:00:00"/>
        <d v="2012-12-03T00:00:00"/>
        <d v="2012-12-10T00:00:00"/>
        <d v="2012-12-17T00:00:00"/>
        <d v="2012-12-24T00:00:00"/>
        <d v="2012-12-31T00:00:00"/>
        <d v="2013-01-07T00:00:00"/>
        <d v="2013-01-14T00:00:00"/>
        <d v="2013-01-21T00:00:00"/>
        <d v="2013-01-28T00:00:00"/>
        <d v="2013-02-04T00:00:00"/>
        <d v="2013-02-11T00:00:00"/>
        <d v="2013-02-18T00:00:00"/>
        <d v="2013-02-25T00:00:00"/>
        <d v="2013-03-04T00:00:00"/>
        <d v="2013-03-11T00:00:00"/>
        <d v="2013-03-18T00:00:00"/>
        <d v="2013-03-25T00:00:00"/>
        <d v="2013-04-01T00:00:00"/>
        <d v="2013-04-08T00:00:00"/>
        <d v="2013-04-15T00:00:00"/>
        <d v="2013-04-22T00:00:00"/>
        <d v="2013-04-29T00:00:00"/>
        <d v="2013-05-06T00:00:00"/>
        <d v="2013-05-13T00:00:00"/>
        <d v="2013-05-20T00:00:00"/>
        <d v="2013-05-27T00:00:00"/>
        <d v="2013-06-03T00:00:00"/>
        <d v="2013-06-10T00:00:00"/>
        <d v="2013-06-17T00:00:00"/>
        <d v="2013-06-24T00:00:00"/>
        <d v="2013-07-01T00:00:00"/>
        <d v="2013-07-08T00:00:00"/>
        <d v="2013-07-15T00:00:00"/>
        <d v="2013-07-22T00:00:00"/>
        <d v="2013-07-29T00:00:00"/>
        <d v="2013-08-05T00:00:00"/>
        <d v="2013-08-12T00:00:00"/>
        <d v="2013-08-19T00:00:00"/>
        <d v="2013-08-26T00:00:00"/>
        <d v="2013-09-02T00:00:00"/>
        <d v="2013-09-09T00:00:00"/>
        <d v="2013-09-16T00:00:00"/>
        <d v="2013-09-23T00:00:00"/>
        <d v="2013-09-30T00:00:00"/>
        <d v="2013-10-07T00:00:00"/>
        <d v="2013-10-14T00:00:00"/>
        <d v="2013-10-21T00:00:00"/>
        <d v="2013-10-28T00:00:00"/>
        <d v="2013-11-04T00:00:00"/>
        <d v="2013-11-11T00:00:00"/>
        <d v="2013-11-18T00:00:00"/>
        <d v="2013-11-25T00:00:00"/>
        <d v="2013-12-02T00:00:00"/>
        <d v="2013-12-09T00:00:00"/>
        <d v="2013-12-16T00:00:00"/>
        <d v="2013-12-23T00:00:00"/>
        <d v="2013-12-30T00:00:00"/>
        <d v="2014-01-06T00:00:00"/>
        <d v="2014-01-13T00:00:00"/>
        <d v="2014-01-20T00:00:00"/>
        <d v="2014-01-27T00:00:00"/>
        <d v="2014-02-03T00:00:00"/>
        <d v="2014-02-10T00:00:00"/>
        <d v="2014-02-17T00:00:00"/>
        <d v="2014-02-24T00:00:00"/>
        <d v="2014-03-03T00:00:00"/>
        <d v="2014-03-10T00:00:00"/>
        <d v="2014-03-17T00:00:00"/>
        <d v="2014-03-24T00:00:00"/>
        <d v="2014-03-31T00:00:00"/>
        <d v="2014-04-07T00:00:00"/>
        <d v="2014-04-14T00:00:00"/>
        <d v="2014-04-21T00:00:00"/>
        <d v="2014-04-28T00:00:00"/>
        <d v="2014-05-05T00:00:00"/>
        <d v="2014-05-12T00:00:00"/>
        <d v="2014-05-19T00:00:00"/>
        <d v="2014-05-26T00:00:00"/>
        <d v="2014-06-02T00:00:00"/>
        <d v="2014-06-09T00:00:00"/>
        <d v="2014-06-16T00:00:00"/>
        <d v="2014-06-23T00:00:00"/>
        <d v="2014-06-30T00:00:00"/>
        <d v="2014-07-07T00:00:00"/>
        <d v="2014-07-14T00:00:00"/>
        <d v="2014-07-21T00:00:00"/>
        <d v="2014-07-28T00:00:00"/>
        <d v="2014-08-04T00:00:00"/>
        <d v="2014-08-11T00:00:00"/>
        <d v="2014-08-18T00:00:00"/>
        <d v="2014-08-25T00:00:00"/>
        <d v="2014-09-01T00:00:00"/>
        <d v="2014-09-08T00:00:00"/>
        <d v="2014-09-15T00:00:00"/>
        <d v="2014-09-22T00:00:00"/>
        <d v="2014-09-29T00:00:00"/>
        <d v="2014-10-06T00:00:00"/>
        <d v="2014-10-13T00:00:00"/>
        <d v="2014-10-20T00:00:00"/>
        <d v="2014-10-27T00:00:00"/>
        <d v="2014-11-03T00:00:00"/>
        <d v="2014-11-10T00:00:00"/>
        <d v="2014-11-17T00:00:00"/>
        <d v="2014-11-24T00:00:00"/>
        <d v="2014-12-01T00:00:00"/>
        <d v="2014-12-08T00:00:00"/>
        <d v="2014-12-15T00:00:00"/>
        <d v="2014-12-22T00:00:00"/>
        <d v="2014-12-29T00:00:00"/>
        <d v="2015-01-05T00:00:00"/>
        <d v="2015-01-12T00:00:00"/>
        <d v="2015-01-19T00:00:00"/>
        <d v="2015-01-26T00:00:00"/>
        <d v="2015-02-02T00:00:00"/>
        <d v="2015-02-09T00:00:00"/>
        <d v="2015-02-16T00:00:00"/>
        <d v="2015-02-23T00:00:00"/>
        <d v="2015-03-02T00:00:00"/>
        <d v="2015-03-09T00:00:00"/>
        <d v="2015-03-16T00:00:00"/>
        <d v="2015-03-23T00:00:00"/>
        <d v="2015-03-30T00:00:00"/>
        <d v="2015-04-06T00:00:00"/>
        <d v="2015-04-13T00:00:00"/>
        <d v="2015-04-20T00:00:00"/>
        <d v="2015-04-27T00:00:00"/>
        <d v="2015-05-04T00:00:00"/>
        <d v="2015-05-11T00:00:00"/>
        <d v="2015-05-18T00:00:00"/>
        <d v="2015-05-25T00:00:00"/>
        <d v="2015-06-01T00:00:00"/>
        <d v="2015-06-08T00:00:00"/>
        <d v="2015-06-15T00:00:00"/>
        <d v="2015-06-22T00:00:00"/>
        <d v="2015-06-29T00:00:00"/>
        <d v="2015-07-06T00:00:00"/>
        <d v="2015-07-13T00:00:00"/>
        <d v="2015-07-20T00:00:00"/>
        <d v="2015-07-27T00:00:00"/>
        <d v="2015-08-03T00:00:00"/>
        <d v="2015-08-10T00:00:00"/>
        <d v="2015-08-17T00:00:00"/>
        <d v="2015-08-24T00:00:00"/>
        <d v="2015-08-31T00:00:00"/>
        <d v="2015-09-07T00:00:00"/>
        <d v="2015-09-14T00:00:00"/>
        <d v="2015-09-21T00:00:00"/>
        <d v="2015-09-28T00:00:00"/>
        <d v="2015-10-05T00:00:00"/>
        <d v="2015-10-12T00:00:00"/>
        <d v="2015-10-19T00:00:00"/>
        <d v="2015-10-26T00:00:00"/>
        <d v="2015-11-02T00:00:00"/>
        <d v="2015-11-09T00:00:00"/>
        <d v="2015-11-16T00:00:00"/>
        <d v="2015-11-23T00:00:00"/>
        <d v="2015-11-30T00:00:00"/>
        <d v="2015-12-07T00:00:00"/>
        <d v="2015-12-14T00:00:00"/>
        <d v="2015-12-21T00:00:00"/>
        <d v="2015-12-28T00:00:00"/>
        <d v="2016-01-04T00:00:00"/>
        <d v="2016-01-11T00:00:00"/>
        <d v="2016-01-18T00:00:00"/>
        <d v="2016-01-25T00:00:00"/>
        <d v="2016-02-01T00:00:00"/>
        <d v="2016-02-08T00:00:00"/>
        <d v="2016-02-15T00:00:00"/>
        <d v="2016-02-22T00:00:00"/>
        <d v="2016-02-29T00:00:00"/>
        <d v="2016-03-07T00:00:00"/>
        <d v="2016-03-14T00:00:00"/>
        <d v="2016-03-21T00:00:00"/>
        <d v="2016-03-28T00:00:00"/>
        <d v="2016-04-04T00:00:00"/>
        <d v="2016-04-11T00:00:00"/>
        <d v="2016-04-18T00:00:00"/>
        <d v="2016-04-25T00:00:00"/>
        <d v="2016-05-02T00:00:00"/>
        <d v="2016-05-09T00:00:00"/>
        <d v="2016-05-16T00:00:00"/>
        <d v="2016-05-23T00:00:00"/>
        <d v="2016-05-30T00:00:00"/>
        <d v="2016-06-06T00:00:00"/>
        <d v="2016-06-13T00:00:00"/>
        <d v="2016-06-20T00:00:00"/>
        <d v="2016-06-27T00:00:00"/>
        <d v="2016-07-04T00:00:00"/>
        <d v="2016-07-11T00:00:00"/>
        <d v="2016-07-18T00:00:00"/>
        <d v="2016-07-25T00:00:00"/>
        <d v="2016-08-01T00:00:00"/>
        <d v="2016-08-08T00:00:00"/>
        <d v="2016-08-15T00:00:00"/>
        <d v="2016-08-22T00:00:00"/>
        <d v="2016-08-29T00:00:00"/>
        <d v="2016-09-05T00:00:00"/>
        <d v="2016-09-12T00:00:00"/>
        <d v="2016-09-19T00:00:00"/>
        <d v="2016-09-26T00:00:00"/>
        <d v="2016-10-03T00:00:00"/>
        <d v="2016-10-10T00:00:00"/>
        <d v="2016-10-17T00:00:00"/>
        <d v="2016-10-24T00:00:00"/>
        <d v="2016-10-31T00:00:00"/>
        <d v="2016-11-07T00:00:00"/>
        <d v="2016-11-14T00:00:00"/>
        <d v="2016-11-21T00:00:00"/>
        <d v="2016-11-28T00:00:00"/>
        <d v="2016-12-05T00:00:00"/>
        <d v="2016-12-12T00:00:00"/>
        <d v="2016-12-19T00:00:00"/>
        <d v="2016-12-26T00:00:00"/>
        <d v="2017-01-02T00:00:00"/>
        <d v="2017-01-09T00:00:00"/>
        <d v="2017-01-16T00:00:00"/>
        <d v="2017-01-23T00:00:00"/>
        <d v="2017-01-30T00:00:00"/>
        <d v="2017-02-06T00:00:00"/>
        <d v="2017-02-13T00:00:00"/>
        <d v="2017-02-20T00:00:00"/>
        <d v="2017-02-27T00:00:00"/>
        <d v="2017-03-06T00:00:00"/>
        <d v="2017-03-13T00:00:00"/>
        <d v="2017-03-20T00:00:00"/>
        <d v="2017-03-27T00:00:00"/>
        <d v="2017-04-03T00:00:00"/>
        <d v="2017-04-10T00:00:00"/>
        <d v="2017-04-17T00:00:00"/>
        <d v="2017-04-24T00:00:00"/>
        <d v="2017-05-01T00:00:00"/>
        <d v="2017-05-08T00:00:00"/>
        <d v="2017-05-15T00:00:00"/>
        <d v="2017-05-22T00:00:00"/>
        <d v="2017-05-29T00:00:00"/>
        <d v="2017-06-05T00:00:00"/>
        <d v="2017-06-12T00:00:00"/>
        <d v="2017-06-19T00:00:00"/>
        <d v="2017-06-26T00:00:00"/>
        <d v="2017-07-03T00:00:00"/>
        <d v="2017-07-10T00:00:00"/>
        <d v="2017-07-17T00:00:00"/>
        <d v="2017-07-24T00:00:00"/>
        <d v="2017-07-31T00:00:00"/>
        <d v="2017-08-07T00:00:00"/>
        <d v="2017-08-14T00:00:00"/>
        <d v="2017-08-21T00:00:00"/>
        <d v="2017-08-28T00:00:00"/>
        <d v="2017-09-04T00:00:00"/>
        <d v="2017-09-11T00:00:00"/>
        <d v="2017-09-18T00:00:00"/>
        <d v="2017-09-25T00:00:00"/>
        <d v="2017-10-02T00:00:00"/>
        <d v="2017-10-09T00:00:00"/>
        <d v="2017-10-16T00:00:00"/>
        <d v="2017-10-23T00:00:00"/>
        <d v="2017-10-30T00:00:00"/>
        <d v="2017-11-06T00:00:00"/>
        <d v="2017-11-13T00:00:00"/>
        <d v="2017-11-20T00:00:00"/>
        <d v="2017-11-27T00:00:00"/>
        <d v="2017-12-04T00:00:00"/>
        <d v="2017-12-11T00:00:00"/>
        <d v="2017-12-18T00:00:00"/>
        <d v="2017-12-25T00:00:00"/>
        <d v="2018-01-01T00:00:00"/>
        <d v="2018-01-08T00:00:00"/>
        <d v="2018-01-15T00:00:00"/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4T00:00:00"/>
        <m/>
      </sharedItems>
      <fieldGroup par="3" base="0">
        <rangePr groupBy="months" startDate="1993-01-25T00:00:00" endDate="2022-06-25T00:00:00"/>
        <groupItems count="14">
          <s v="(blank)"/>
          <s v="Січ"/>
          <s v="Лют"/>
          <s v="Бер"/>
          <s v="Кві"/>
          <s v="Тра"/>
          <s v="Чер"/>
          <s v="Лип"/>
          <s v="Сер"/>
          <s v="Вер"/>
          <s v="Жов"/>
          <s v="Лис"/>
          <s v="Гру"/>
          <s v="&gt;25.06.2022"/>
        </groupItems>
      </fieldGroup>
    </cacheField>
    <cacheField name="Withdraw, $" numFmtId="0">
      <sharedItems containsBlank="1" containsMixedTypes="1" containsNumber="1" minValue="3.7647381827744908E-2" maxValue="118.48999774999999"/>
    </cacheField>
    <cacheField name="Quarters" numFmtId="0" databaseField="0">
      <fieldGroup base="0">
        <rangePr groupBy="quarters" startDate="1993-01-25T00:00:00" endDate="2022-06-25T00:00:00"/>
        <groupItems count="6">
          <s v="&lt;25.01.1993"/>
          <s v="Qtr1"/>
          <s v="Qtr2"/>
          <s v="Qtr3"/>
          <s v="Qtr4"/>
          <s v="&gt;25.06.2022"/>
        </groupItems>
      </fieldGroup>
    </cacheField>
    <cacheField name="Years" numFmtId="0" databaseField="0">
      <fieldGroup base="0">
        <rangePr groupBy="years" startDate="1993-01-25T00:00:00" endDate="2022-06-25T00:00:00"/>
        <groupItems count="32">
          <s v="&lt;25.01.1993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5.06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7">
  <r>
    <x v="0"/>
    <s v=""/>
  </r>
  <r>
    <x v="1"/>
    <s v=""/>
  </r>
  <r>
    <x v="2"/>
    <s v=""/>
  </r>
  <r>
    <x v="3"/>
    <s v=""/>
  </r>
  <r>
    <x v="4"/>
    <s v=""/>
  </r>
  <r>
    <x v="5"/>
    <s v=""/>
  </r>
  <r>
    <x v="6"/>
    <s v=""/>
  </r>
  <r>
    <x v="7"/>
    <s v=""/>
  </r>
  <r>
    <x v="8"/>
    <s v=""/>
  </r>
  <r>
    <x v="9"/>
    <s v=""/>
  </r>
  <r>
    <x v="10"/>
    <s v=""/>
  </r>
  <r>
    <x v="11"/>
    <s v=""/>
  </r>
  <r>
    <x v="12"/>
    <s v=""/>
  </r>
  <r>
    <x v="13"/>
    <s v=""/>
  </r>
  <r>
    <x v="14"/>
    <s v=""/>
  </r>
  <r>
    <x v="15"/>
    <s v=""/>
  </r>
  <r>
    <x v="16"/>
    <s v=""/>
  </r>
  <r>
    <x v="17"/>
    <s v=""/>
  </r>
  <r>
    <x v="18"/>
    <s v=""/>
  </r>
  <r>
    <x v="19"/>
    <s v=""/>
  </r>
  <r>
    <x v="20"/>
    <s v=""/>
  </r>
  <r>
    <x v="21"/>
    <s v=""/>
  </r>
  <r>
    <x v="22"/>
    <s v=""/>
  </r>
  <r>
    <x v="23"/>
    <s v=""/>
  </r>
  <r>
    <x v="24"/>
    <s v=""/>
  </r>
  <r>
    <x v="25"/>
    <s v=""/>
  </r>
  <r>
    <x v="26"/>
    <s v=""/>
  </r>
  <r>
    <x v="27"/>
    <s v=""/>
  </r>
  <r>
    <x v="28"/>
    <s v=""/>
  </r>
  <r>
    <x v="29"/>
    <s v=""/>
  </r>
  <r>
    <x v="30"/>
    <s v=""/>
  </r>
  <r>
    <x v="31"/>
    <s v=""/>
  </r>
  <r>
    <x v="32"/>
    <s v=""/>
  </r>
  <r>
    <x v="33"/>
    <s v=""/>
  </r>
  <r>
    <x v="34"/>
    <s v=""/>
  </r>
  <r>
    <x v="35"/>
    <s v=""/>
  </r>
  <r>
    <x v="36"/>
    <s v=""/>
  </r>
  <r>
    <x v="37"/>
    <s v=""/>
  </r>
  <r>
    <x v="38"/>
    <s v=""/>
  </r>
  <r>
    <x v="39"/>
    <s v=""/>
  </r>
  <r>
    <x v="40"/>
    <s v=""/>
  </r>
  <r>
    <x v="41"/>
    <s v=""/>
  </r>
  <r>
    <x v="42"/>
    <s v=""/>
  </r>
  <r>
    <x v="43"/>
    <s v=""/>
  </r>
  <r>
    <x v="44"/>
    <s v=""/>
  </r>
  <r>
    <x v="45"/>
    <s v=""/>
  </r>
  <r>
    <x v="46"/>
    <s v=""/>
  </r>
  <r>
    <x v="47"/>
    <s v=""/>
  </r>
  <r>
    <x v="48"/>
    <s v=""/>
  </r>
  <r>
    <x v="49"/>
    <s v=""/>
  </r>
  <r>
    <x v="50"/>
    <s v=""/>
  </r>
  <r>
    <x v="51"/>
    <s v=""/>
  </r>
  <r>
    <x v="52"/>
    <s v=""/>
  </r>
  <r>
    <x v="53"/>
    <s v=""/>
  </r>
  <r>
    <x v="54"/>
    <s v=""/>
  </r>
  <r>
    <x v="55"/>
    <s v=""/>
  </r>
  <r>
    <x v="56"/>
    <s v=""/>
  </r>
  <r>
    <x v="57"/>
    <s v=""/>
  </r>
  <r>
    <x v="58"/>
    <s v=""/>
  </r>
  <r>
    <x v="59"/>
    <s v=""/>
  </r>
  <r>
    <x v="60"/>
    <s v=""/>
  </r>
  <r>
    <x v="61"/>
    <s v=""/>
  </r>
  <r>
    <x v="62"/>
    <s v=""/>
  </r>
  <r>
    <x v="63"/>
    <s v=""/>
  </r>
  <r>
    <x v="64"/>
    <s v=""/>
  </r>
  <r>
    <x v="65"/>
    <s v=""/>
  </r>
  <r>
    <x v="66"/>
    <s v=""/>
  </r>
  <r>
    <x v="67"/>
    <s v=""/>
  </r>
  <r>
    <x v="68"/>
    <s v=""/>
  </r>
  <r>
    <x v="69"/>
    <s v=""/>
  </r>
  <r>
    <x v="70"/>
    <s v=""/>
  </r>
  <r>
    <x v="71"/>
    <s v=""/>
  </r>
  <r>
    <x v="72"/>
    <s v=""/>
  </r>
  <r>
    <x v="73"/>
    <s v=""/>
  </r>
  <r>
    <x v="74"/>
    <s v=""/>
  </r>
  <r>
    <x v="75"/>
    <s v=""/>
  </r>
  <r>
    <x v="76"/>
    <s v=""/>
  </r>
  <r>
    <x v="77"/>
    <s v=""/>
  </r>
  <r>
    <x v="78"/>
    <s v=""/>
  </r>
  <r>
    <x v="79"/>
    <s v=""/>
  </r>
  <r>
    <x v="80"/>
    <s v=""/>
  </r>
  <r>
    <x v="81"/>
    <s v=""/>
  </r>
  <r>
    <x v="82"/>
    <s v=""/>
  </r>
  <r>
    <x v="83"/>
    <s v=""/>
  </r>
  <r>
    <x v="84"/>
    <s v=""/>
  </r>
  <r>
    <x v="85"/>
    <s v=""/>
  </r>
  <r>
    <x v="86"/>
    <s v=""/>
  </r>
  <r>
    <x v="87"/>
    <s v=""/>
  </r>
  <r>
    <x v="88"/>
    <s v=""/>
  </r>
  <r>
    <x v="89"/>
    <s v=""/>
  </r>
  <r>
    <x v="90"/>
    <s v=""/>
  </r>
  <r>
    <x v="91"/>
    <s v=""/>
  </r>
  <r>
    <x v="92"/>
    <s v=""/>
  </r>
  <r>
    <x v="93"/>
    <s v=""/>
  </r>
  <r>
    <x v="94"/>
    <s v=""/>
  </r>
  <r>
    <x v="95"/>
    <s v=""/>
  </r>
  <r>
    <x v="96"/>
    <s v=""/>
  </r>
  <r>
    <x v="97"/>
    <s v=""/>
  </r>
  <r>
    <x v="98"/>
    <s v=""/>
  </r>
  <r>
    <x v="99"/>
    <s v=""/>
  </r>
  <r>
    <x v="100"/>
    <s v=""/>
  </r>
  <r>
    <x v="101"/>
    <s v=""/>
  </r>
  <r>
    <x v="102"/>
    <s v=""/>
  </r>
  <r>
    <x v="103"/>
    <s v=""/>
  </r>
  <r>
    <x v="104"/>
    <s v=""/>
  </r>
  <r>
    <x v="105"/>
    <s v=""/>
  </r>
  <r>
    <x v="106"/>
    <s v=""/>
  </r>
  <r>
    <x v="107"/>
    <s v=""/>
  </r>
  <r>
    <x v="108"/>
    <s v=""/>
  </r>
  <r>
    <x v="109"/>
    <s v=""/>
  </r>
  <r>
    <x v="110"/>
    <s v=""/>
  </r>
  <r>
    <x v="111"/>
    <s v=""/>
  </r>
  <r>
    <x v="112"/>
    <s v=""/>
  </r>
  <r>
    <x v="113"/>
    <s v=""/>
  </r>
  <r>
    <x v="114"/>
    <s v=""/>
  </r>
  <r>
    <x v="115"/>
    <s v=""/>
  </r>
  <r>
    <x v="116"/>
    <s v=""/>
  </r>
  <r>
    <x v="117"/>
    <s v=""/>
  </r>
  <r>
    <x v="118"/>
    <s v=""/>
  </r>
  <r>
    <x v="119"/>
    <s v=""/>
  </r>
  <r>
    <x v="120"/>
    <s v=""/>
  </r>
  <r>
    <x v="121"/>
    <s v=""/>
  </r>
  <r>
    <x v="122"/>
    <s v=""/>
  </r>
  <r>
    <x v="123"/>
    <s v=""/>
  </r>
  <r>
    <x v="124"/>
    <s v=""/>
  </r>
  <r>
    <x v="125"/>
    <s v=""/>
  </r>
  <r>
    <x v="126"/>
    <s v=""/>
  </r>
  <r>
    <x v="127"/>
    <s v=""/>
  </r>
  <r>
    <x v="128"/>
    <s v=""/>
  </r>
  <r>
    <x v="129"/>
    <s v=""/>
  </r>
  <r>
    <x v="130"/>
    <s v=""/>
  </r>
  <r>
    <x v="131"/>
    <s v=""/>
  </r>
  <r>
    <x v="132"/>
    <s v=""/>
  </r>
  <r>
    <x v="133"/>
    <s v=""/>
  </r>
  <r>
    <x v="134"/>
    <s v=""/>
  </r>
  <r>
    <x v="135"/>
    <s v=""/>
  </r>
  <r>
    <x v="136"/>
    <s v=""/>
  </r>
  <r>
    <x v="137"/>
    <s v=""/>
  </r>
  <r>
    <x v="138"/>
    <s v=""/>
  </r>
  <r>
    <x v="139"/>
    <s v=""/>
  </r>
  <r>
    <x v="140"/>
    <s v=""/>
  </r>
  <r>
    <x v="141"/>
    <s v=""/>
  </r>
  <r>
    <x v="142"/>
    <s v=""/>
  </r>
  <r>
    <x v="143"/>
    <s v=""/>
  </r>
  <r>
    <x v="144"/>
    <s v=""/>
  </r>
  <r>
    <x v="145"/>
    <s v=""/>
  </r>
  <r>
    <x v="146"/>
    <s v=""/>
  </r>
  <r>
    <x v="147"/>
    <s v=""/>
  </r>
  <r>
    <x v="148"/>
    <s v=""/>
  </r>
  <r>
    <x v="149"/>
    <s v=""/>
  </r>
  <r>
    <x v="150"/>
    <s v=""/>
  </r>
  <r>
    <x v="151"/>
    <s v=""/>
  </r>
  <r>
    <x v="152"/>
    <s v=""/>
  </r>
  <r>
    <x v="153"/>
    <s v=""/>
  </r>
  <r>
    <x v="154"/>
    <s v=""/>
  </r>
  <r>
    <x v="155"/>
    <s v=""/>
  </r>
  <r>
    <x v="156"/>
    <s v=""/>
  </r>
  <r>
    <x v="157"/>
    <s v=""/>
  </r>
  <r>
    <x v="158"/>
    <s v=""/>
  </r>
  <r>
    <x v="159"/>
    <s v=""/>
  </r>
  <r>
    <x v="160"/>
    <s v=""/>
  </r>
  <r>
    <x v="161"/>
    <s v=""/>
  </r>
  <r>
    <x v="162"/>
    <s v=""/>
  </r>
  <r>
    <x v="163"/>
    <s v=""/>
  </r>
  <r>
    <x v="164"/>
    <s v=""/>
  </r>
  <r>
    <x v="165"/>
    <s v=""/>
  </r>
  <r>
    <x v="166"/>
    <s v=""/>
  </r>
  <r>
    <x v="167"/>
    <s v=""/>
  </r>
  <r>
    <x v="168"/>
    <s v=""/>
  </r>
  <r>
    <x v="169"/>
    <s v=""/>
  </r>
  <r>
    <x v="170"/>
    <s v=""/>
  </r>
  <r>
    <x v="171"/>
    <s v=""/>
  </r>
  <r>
    <x v="172"/>
    <s v=""/>
  </r>
  <r>
    <x v="173"/>
    <s v=""/>
  </r>
  <r>
    <x v="174"/>
    <s v=""/>
  </r>
  <r>
    <x v="175"/>
    <s v=""/>
  </r>
  <r>
    <x v="176"/>
    <s v=""/>
  </r>
  <r>
    <x v="177"/>
    <s v=""/>
  </r>
  <r>
    <x v="178"/>
    <s v=""/>
  </r>
  <r>
    <x v="179"/>
    <s v=""/>
  </r>
  <r>
    <x v="180"/>
    <s v=""/>
  </r>
  <r>
    <x v="181"/>
    <s v=""/>
  </r>
  <r>
    <x v="182"/>
    <s v=""/>
  </r>
  <r>
    <x v="183"/>
    <s v=""/>
  </r>
  <r>
    <x v="184"/>
    <s v=""/>
  </r>
  <r>
    <x v="185"/>
    <s v=""/>
  </r>
  <r>
    <x v="186"/>
    <s v=""/>
  </r>
  <r>
    <x v="187"/>
    <s v=""/>
  </r>
  <r>
    <x v="188"/>
    <s v=""/>
  </r>
  <r>
    <x v="189"/>
    <s v=""/>
  </r>
  <r>
    <x v="190"/>
    <s v=""/>
  </r>
  <r>
    <x v="191"/>
    <s v=""/>
  </r>
  <r>
    <x v="192"/>
    <s v=""/>
  </r>
  <r>
    <x v="193"/>
    <s v=""/>
  </r>
  <r>
    <x v="194"/>
    <s v=""/>
  </r>
  <r>
    <x v="195"/>
    <s v=""/>
  </r>
  <r>
    <x v="196"/>
    <s v=""/>
  </r>
  <r>
    <x v="197"/>
    <s v=""/>
  </r>
  <r>
    <x v="198"/>
    <s v=""/>
  </r>
  <r>
    <x v="199"/>
    <s v=""/>
  </r>
  <r>
    <x v="200"/>
    <s v=""/>
  </r>
  <r>
    <x v="201"/>
    <s v=""/>
  </r>
  <r>
    <x v="202"/>
    <s v=""/>
  </r>
  <r>
    <x v="203"/>
    <s v=""/>
  </r>
  <r>
    <x v="204"/>
    <s v=""/>
  </r>
  <r>
    <x v="205"/>
    <s v=""/>
  </r>
  <r>
    <x v="206"/>
    <s v=""/>
  </r>
  <r>
    <x v="207"/>
    <s v=""/>
  </r>
  <r>
    <x v="208"/>
    <s v=""/>
  </r>
  <r>
    <x v="209"/>
    <s v=""/>
  </r>
  <r>
    <x v="210"/>
    <s v=""/>
  </r>
  <r>
    <x v="211"/>
    <s v=""/>
  </r>
  <r>
    <x v="212"/>
    <s v=""/>
  </r>
  <r>
    <x v="213"/>
    <s v=""/>
  </r>
  <r>
    <x v="214"/>
    <s v=""/>
  </r>
  <r>
    <x v="215"/>
    <s v=""/>
  </r>
  <r>
    <x v="216"/>
    <s v=""/>
  </r>
  <r>
    <x v="217"/>
    <s v=""/>
  </r>
  <r>
    <x v="218"/>
    <s v=""/>
  </r>
  <r>
    <x v="219"/>
    <s v=""/>
  </r>
  <r>
    <x v="220"/>
    <s v=""/>
  </r>
  <r>
    <x v="221"/>
    <s v=""/>
  </r>
  <r>
    <x v="222"/>
    <s v=""/>
  </r>
  <r>
    <x v="223"/>
    <s v=""/>
  </r>
  <r>
    <x v="224"/>
    <s v=""/>
  </r>
  <r>
    <x v="225"/>
    <s v=""/>
  </r>
  <r>
    <x v="226"/>
    <s v=""/>
  </r>
  <r>
    <x v="227"/>
    <s v=""/>
  </r>
  <r>
    <x v="228"/>
    <s v=""/>
  </r>
  <r>
    <x v="229"/>
    <s v=""/>
  </r>
  <r>
    <x v="230"/>
    <s v=""/>
  </r>
  <r>
    <x v="231"/>
    <s v=""/>
  </r>
  <r>
    <x v="232"/>
    <s v=""/>
  </r>
  <r>
    <x v="233"/>
    <s v=""/>
  </r>
  <r>
    <x v="234"/>
    <s v=""/>
  </r>
  <r>
    <x v="235"/>
    <s v=""/>
  </r>
  <r>
    <x v="236"/>
    <s v=""/>
  </r>
  <r>
    <x v="237"/>
    <s v=""/>
  </r>
  <r>
    <x v="238"/>
    <s v=""/>
  </r>
  <r>
    <x v="239"/>
    <s v=""/>
  </r>
  <r>
    <x v="240"/>
    <s v=""/>
  </r>
  <r>
    <x v="241"/>
    <s v=""/>
  </r>
  <r>
    <x v="242"/>
    <s v=""/>
  </r>
  <r>
    <x v="243"/>
    <s v=""/>
  </r>
  <r>
    <x v="244"/>
    <s v=""/>
  </r>
  <r>
    <x v="245"/>
    <s v=""/>
  </r>
  <r>
    <x v="246"/>
    <s v=""/>
  </r>
  <r>
    <x v="247"/>
    <s v=""/>
  </r>
  <r>
    <x v="248"/>
    <s v=""/>
  </r>
  <r>
    <x v="249"/>
    <s v=""/>
  </r>
  <r>
    <x v="250"/>
    <s v=""/>
  </r>
  <r>
    <x v="251"/>
    <s v=""/>
  </r>
  <r>
    <x v="252"/>
    <s v=""/>
  </r>
  <r>
    <x v="253"/>
    <s v=""/>
  </r>
  <r>
    <x v="254"/>
    <s v=""/>
  </r>
  <r>
    <x v="255"/>
    <s v=""/>
  </r>
  <r>
    <x v="256"/>
    <s v=""/>
  </r>
  <r>
    <x v="257"/>
    <s v=""/>
  </r>
  <r>
    <x v="258"/>
    <s v=""/>
  </r>
  <r>
    <x v="259"/>
    <s v=""/>
  </r>
  <r>
    <x v="260"/>
    <s v=""/>
  </r>
  <r>
    <x v="261"/>
    <s v=""/>
  </r>
  <r>
    <x v="262"/>
    <s v=""/>
  </r>
  <r>
    <x v="263"/>
    <s v=""/>
  </r>
  <r>
    <x v="264"/>
    <s v=""/>
  </r>
  <r>
    <x v="265"/>
    <s v=""/>
  </r>
  <r>
    <x v="266"/>
    <s v=""/>
  </r>
  <r>
    <x v="267"/>
    <s v=""/>
  </r>
  <r>
    <x v="268"/>
    <s v=""/>
  </r>
  <r>
    <x v="269"/>
    <s v=""/>
  </r>
  <r>
    <x v="270"/>
    <s v=""/>
  </r>
  <r>
    <x v="271"/>
    <s v=""/>
  </r>
  <r>
    <x v="272"/>
    <s v=""/>
  </r>
  <r>
    <x v="273"/>
    <s v=""/>
  </r>
  <r>
    <x v="274"/>
    <s v=""/>
  </r>
  <r>
    <x v="275"/>
    <s v=""/>
  </r>
  <r>
    <x v="276"/>
    <s v=""/>
  </r>
  <r>
    <x v="277"/>
    <s v=""/>
  </r>
  <r>
    <x v="278"/>
    <s v=""/>
  </r>
  <r>
    <x v="279"/>
    <s v=""/>
  </r>
  <r>
    <x v="280"/>
    <s v=""/>
  </r>
  <r>
    <x v="281"/>
    <s v=""/>
  </r>
  <r>
    <x v="282"/>
    <s v=""/>
  </r>
  <r>
    <x v="283"/>
    <s v=""/>
  </r>
  <r>
    <x v="284"/>
    <s v=""/>
  </r>
  <r>
    <x v="285"/>
    <s v=""/>
  </r>
  <r>
    <x v="286"/>
    <s v=""/>
  </r>
  <r>
    <x v="287"/>
    <s v=""/>
  </r>
  <r>
    <x v="288"/>
    <s v=""/>
  </r>
  <r>
    <x v="289"/>
    <s v=""/>
  </r>
  <r>
    <x v="290"/>
    <s v=""/>
  </r>
  <r>
    <x v="291"/>
    <s v=""/>
  </r>
  <r>
    <x v="292"/>
    <s v=""/>
  </r>
  <r>
    <x v="293"/>
    <s v=""/>
  </r>
  <r>
    <x v="294"/>
    <s v=""/>
  </r>
  <r>
    <x v="295"/>
    <s v=""/>
  </r>
  <r>
    <x v="296"/>
    <s v=""/>
  </r>
  <r>
    <x v="297"/>
    <s v=""/>
  </r>
  <r>
    <x v="298"/>
    <s v=""/>
  </r>
  <r>
    <x v="299"/>
    <s v=""/>
  </r>
  <r>
    <x v="300"/>
    <s v=""/>
  </r>
  <r>
    <x v="301"/>
    <s v=""/>
  </r>
  <r>
    <x v="302"/>
    <s v=""/>
  </r>
  <r>
    <x v="303"/>
    <s v=""/>
  </r>
  <r>
    <x v="304"/>
    <s v=""/>
  </r>
  <r>
    <x v="305"/>
    <s v=""/>
  </r>
  <r>
    <x v="306"/>
    <s v=""/>
  </r>
  <r>
    <x v="307"/>
    <s v=""/>
  </r>
  <r>
    <x v="308"/>
    <s v=""/>
  </r>
  <r>
    <x v="309"/>
    <s v=""/>
  </r>
  <r>
    <x v="310"/>
    <s v=""/>
  </r>
  <r>
    <x v="311"/>
    <s v=""/>
  </r>
  <r>
    <x v="312"/>
    <s v=""/>
  </r>
  <r>
    <x v="313"/>
    <s v=""/>
  </r>
  <r>
    <x v="314"/>
    <s v=""/>
  </r>
  <r>
    <x v="315"/>
    <s v=""/>
  </r>
  <r>
    <x v="316"/>
    <s v=""/>
  </r>
  <r>
    <x v="317"/>
    <s v=""/>
  </r>
  <r>
    <x v="318"/>
    <s v=""/>
  </r>
  <r>
    <x v="319"/>
    <s v=""/>
  </r>
  <r>
    <x v="320"/>
    <s v=""/>
  </r>
  <r>
    <x v="321"/>
    <s v=""/>
  </r>
  <r>
    <x v="322"/>
    <s v=""/>
  </r>
  <r>
    <x v="323"/>
    <s v=""/>
  </r>
  <r>
    <x v="324"/>
    <s v=""/>
  </r>
  <r>
    <x v="325"/>
    <s v=""/>
  </r>
  <r>
    <x v="326"/>
    <s v=""/>
  </r>
  <r>
    <x v="327"/>
    <s v=""/>
  </r>
  <r>
    <x v="328"/>
    <s v=""/>
  </r>
  <r>
    <x v="329"/>
    <s v=""/>
  </r>
  <r>
    <x v="330"/>
    <s v=""/>
  </r>
  <r>
    <x v="331"/>
    <s v=""/>
  </r>
  <r>
    <x v="332"/>
    <s v=""/>
  </r>
  <r>
    <x v="333"/>
    <s v=""/>
  </r>
  <r>
    <x v="334"/>
    <s v=""/>
  </r>
  <r>
    <x v="335"/>
    <s v=""/>
  </r>
  <r>
    <x v="336"/>
    <s v=""/>
  </r>
  <r>
    <x v="337"/>
    <s v=""/>
  </r>
  <r>
    <x v="338"/>
    <s v=""/>
  </r>
  <r>
    <x v="339"/>
    <s v=""/>
  </r>
  <r>
    <x v="340"/>
    <s v=""/>
  </r>
  <r>
    <x v="341"/>
    <s v=""/>
  </r>
  <r>
    <x v="342"/>
    <s v=""/>
  </r>
  <r>
    <x v="343"/>
    <s v=""/>
  </r>
  <r>
    <x v="344"/>
    <s v=""/>
  </r>
  <r>
    <x v="345"/>
    <s v=""/>
  </r>
  <r>
    <x v="346"/>
    <s v=""/>
  </r>
  <r>
    <x v="347"/>
    <s v=""/>
  </r>
  <r>
    <x v="348"/>
    <s v=""/>
  </r>
  <r>
    <x v="349"/>
    <s v=""/>
  </r>
  <r>
    <x v="350"/>
    <s v=""/>
  </r>
  <r>
    <x v="351"/>
    <s v=""/>
  </r>
  <r>
    <x v="352"/>
    <s v=""/>
  </r>
  <r>
    <x v="353"/>
    <s v=""/>
  </r>
  <r>
    <x v="354"/>
    <s v=""/>
  </r>
  <r>
    <x v="355"/>
    <s v=""/>
  </r>
  <r>
    <x v="356"/>
    <s v=""/>
  </r>
  <r>
    <x v="357"/>
    <s v=""/>
  </r>
  <r>
    <x v="358"/>
    <s v=""/>
  </r>
  <r>
    <x v="359"/>
    <s v=""/>
  </r>
  <r>
    <x v="360"/>
    <s v=""/>
  </r>
  <r>
    <x v="361"/>
    <s v=""/>
  </r>
  <r>
    <x v="362"/>
    <s v=""/>
  </r>
  <r>
    <x v="363"/>
    <s v=""/>
  </r>
  <r>
    <x v="364"/>
    <s v=""/>
  </r>
  <r>
    <x v="365"/>
    <s v=""/>
  </r>
  <r>
    <x v="366"/>
    <s v=""/>
  </r>
  <r>
    <x v="367"/>
    <s v=""/>
  </r>
  <r>
    <x v="368"/>
    <s v=""/>
  </r>
  <r>
    <x v="369"/>
    <s v=""/>
  </r>
  <r>
    <x v="370"/>
    <s v=""/>
  </r>
  <r>
    <x v="371"/>
    <s v=""/>
  </r>
  <r>
    <x v="372"/>
    <s v=""/>
  </r>
  <r>
    <x v="373"/>
    <s v=""/>
  </r>
  <r>
    <x v="374"/>
    <s v=""/>
  </r>
  <r>
    <x v="375"/>
    <s v=""/>
  </r>
  <r>
    <x v="376"/>
    <s v=""/>
  </r>
  <r>
    <x v="377"/>
    <s v=""/>
  </r>
  <r>
    <x v="378"/>
    <s v=""/>
  </r>
  <r>
    <x v="379"/>
    <s v=""/>
  </r>
  <r>
    <x v="380"/>
    <s v=""/>
  </r>
  <r>
    <x v="381"/>
    <s v=""/>
  </r>
  <r>
    <x v="382"/>
    <s v=""/>
  </r>
  <r>
    <x v="383"/>
    <s v=""/>
  </r>
  <r>
    <x v="384"/>
    <s v=""/>
  </r>
  <r>
    <x v="385"/>
    <s v=""/>
  </r>
  <r>
    <x v="386"/>
    <s v=""/>
  </r>
  <r>
    <x v="387"/>
    <s v=""/>
  </r>
  <r>
    <x v="388"/>
    <s v=""/>
  </r>
  <r>
    <x v="389"/>
    <s v=""/>
  </r>
  <r>
    <x v="390"/>
    <s v=""/>
  </r>
  <r>
    <x v="391"/>
    <s v=""/>
  </r>
  <r>
    <x v="392"/>
    <s v=""/>
  </r>
  <r>
    <x v="393"/>
    <s v=""/>
  </r>
  <r>
    <x v="394"/>
    <s v=""/>
  </r>
  <r>
    <x v="395"/>
    <s v=""/>
  </r>
  <r>
    <x v="396"/>
    <s v=""/>
  </r>
  <r>
    <x v="397"/>
    <s v=""/>
  </r>
  <r>
    <x v="398"/>
    <s v=""/>
  </r>
  <r>
    <x v="399"/>
    <s v=""/>
  </r>
  <r>
    <x v="400"/>
    <s v=""/>
  </r>
  <r>
    <x v="401"/>
    <s v=""/>
  </r>
  <r>
    <x v="402"/>
    <s v=""/>
  </r>
  <r>
    <x v="403"/>
    <s v=""/>
  </r>
  <r>
    <x v="404"/>
    <s v=""/>
  </r>
  <r>
    <x v="405"/>
    <s v=""/>
  </r>
  <r>
    <x v="406"/>
    <s v=""/>
  </r>
  <r>
    <x v="407"/>
    <s v=""/>
  </r>
  <r>
    <x v="408"/>
    <s v=""/>
  </r>
  <r>
    <x v="409"/>
    <s v=""/>
  </r>
  <r>
    <x v="410"/>
    <s v=""/>
  </r>
  <r>
    <x v="411"/>
    <s v=""/>
  </r>
  <r>
    <x v="412"/>
    <s v=""/>
  </r>
  <r>
    <x v="413"/>
    <s v=""/>
  </r>
  <r>
    <x v="414"/>
    <s v=""/>
  </r>
  <r>
    <x v="415"/>
    <s v=""/>
  </r>
  <r>
    <x v="416"/>
    <s v=""/>
  </r>
  <r>
    <x v="417"/>
    <s v=""/>
  </r>
  <r>
    <x v="418"/>
    <s v=""/>
  </r>
  <r>
    <x v="419"/>
    <s v=""/>
  </r>
  <r>
    <x v="420"/>
    <s v=""/>
  </r>
  <r>
    <x v="421"/>
    <s v=""/>
  </r>
  <r>
    <x v="422"/>
    <s v=""/>
  </r>
  <r>
    <x v="423"/>
    <s v=""/>
  </r>
  <r>
    <x v="424"/>
    <s v=""/>
  </r>
  <r>
    <x v="425"/>
    <s v=""/>
  </r>
  <r>
    <x v="426"/>
    <s v=""/>
  </r>
  <r>
    <x v="427"/>
    <s v=""/>
  </r>
  <r>
    <x v="428"/>
    <s v=""/>
  </r>
  <r>
    <x v="429"/>
    <s v=""/>
  </r>
  <r>
    <x v="430"/>
    <s v=""/>
  </r>
  <r>
    <x v="431"/>
    <s v=""/>
  </r>
  <r>
    <x v="432"/>
    <s v=""/>
  </r>
  <r>
    <x v="433"/>
    <s v=""/>
  </r>
  <r>
    <x v="434"/>
    <s v=""/>
  </r>
  <r>
    <x v="435"/>
    <s v=""/>
  </r>
  <r>
    <x v="436"/>
    <s v=""/>
  </r>
  <r>
    <x v="437"/>
    <s v=""/>
  </r>
  <r>
    <x v="438"/>
    <s v=""/>
  </r>
  <r>
    <x v="439"/>
    <s v=""/>
  </r>
  <r>
    <x v="440"/>
    <s v=""/>
  </r>
  <r>
    <x v="441"/>
    <s v=""/>
  </r>
  <r>
    <x v="442"/>
    <s v=""/>
  </r>
  <r>
    <x v="443"/>
    <s v=""/>
  </r>
  <r>
    <x v="444"/>
    <s v=""/>
  </r>
  <r>
    <x v="445"/>
    <s v=""/>
  </r>
  <r>
    <x v="446"/>
    <s v=""/>
  </r>
  <r>
    <x v="447"/>
    <s v=""/>
  </r>
  <r>
    <x v="448"/>
    <s v=""/>
  </r>
  <r>
    <x v="449"/>
    <s v=""/>
  </r>
  <r>
    <x v="450"/>
    <s v=""/>
  </r>
  <r>
    <x v="451"/>
    <s v=""/>
  </r>
  <r>
    <x v="452"/>
    <s v=""/>
  </r>
  <r>
    <x v="453"/>
    <s v=""/>
  </r>
  <r>
    <x v="454"/>
    <s v=""/>
  </r>
  <r>
    <x v="455"/>
    <s v=""/>
  </r>
  <r>
    <x v="456"/>
    <s v=""/>
  </r>
  <r>
    <x v="457"/>
    <s v=""/>
  </r>
  <r>
    <x v="458"/>
    <s v=""/>
  </r>
  <r>
    <x v="459"/>
    <s v=""/>
  </r>
  <r>
    <x v="460"/>
    <s v=""/>
  </r>
  <r>
    <x v="461"/>
    <s v=""/>
  </r>
  <r>
    <x v="462"/>
    <s v=""/>
  </r>
  <r>
    <x v="463"/>
    <s v=""/>
  </r>
  <r>
    <x v="464"/>
    <s v=""/>
  </r>
  <r>
    <x v="465"/>
    <s v=""/>
  </r>
  <r>
    <x v="466"/>
    <s v=""/>
  </r>
  <r>
    <x v="467"/>
    <s v=""/>
  </r>
  <r>
    <x v="468"/>
    <s v=""/>
  </r>
  <r>
    <x v="469"/>
    <s v=""/>
  </r>
  <r>
    <x v="470"/>
    <s v=""/>
  </r>
  <r>
    <x v="471"/>
    <s v=""/>
  </r>
  <r>
    <x v="472"/>
    <s v=""/>
  </r>
  <r>
    <x v="473"/>
    <s v=""/>
  </r>
  <r>
    <x v="474"/>
    <s v=""/>
  </r>
  <r>
    <x v="475"/>
    <s v=""/>
  </r>
  <r>
    <x v="476"/>
    <s v=""/>
  </r>
  <r>
    <x v="477"/>
    <s v=""/>
  </r>
  <r>
    <x v="478"/>
    <s v=""/>
  </r>
  <r>
    <x v="479"/>
    <s v=""/>
  </r>
  <r>
    <x v="480"/>
    <s v=""/>
  </r>
  <r>
    <x v="481"/>
    <s v=""/>
  </r>
  <r>
    <x v="482"/>
    <s v=""/>
  </r>
  <r>
    <x v="483"/>
    <s v=""/>
  </r>
  <r>
    <x v="484"/>
    <s v=""/>
  </r>
  <r>
    <x v="485"/>
    <s v=""/>
  </r>
  <r>
    <x v="486"/>
    <s v=""/>
  </r>
  <r>
    <x v="487"/>
    <s v=""/>
  </r>
  <r>
    <x v="488"/>
    <s v=""/>
  </r>
  <r>
    <x v="489"/>
    <s v=""/>
  </r>
  <r>
    <x v="490"/>
    <s v=""/>
  </r>
  <r>
    <x v="491"/>
    <s v=""/>
  </r>
  <r>
    <x v="492"/>
    <s v=""/>
  </r>
  <r>
    <x v="493"/>
    <s v=""/>
  </r>
  <r>
    <x v="494"/>
    <s v=""/>
  </r>
  <r>
    <x v="495"/>
    <s v=""/>
  </r>
  <r>
    <x v="496"/>
    <s v=""/>
  </r>
  <r>
    <x v="497"/>
    <s v=""/>
  </r>
  <r>
    <x v="498"/>
    <s v=""/>
  </r>
  <r>
    <x v="499"/>
    <s v=""/>
  </r>
  <r>
    <x v="500"/>
    <s v=""/>
  </r>
  <r>
    <x v="501"/>
    <s v=""/>
  </r>
  <r>
    <x v="502"/>
    <s v=""/>
  </r>
  <r>
    <x v="503"/>
    <s v=""/>
  </r>
  <r>
    <x v="504"/>
    <s v=""/>
  </r>
  <r>
    <x v="505"/>
    <s v=""/>
  </r>
  <r>
    <x v="506"/>
    <s v=""/>
  </r>
  <r>
    <x v="507"/>
    <s v=""/>
  </r>
  <r>
    <x v="508"/>
    <s v=""/>
  </r>
  <r>
    <x v="509"/>
    <s v=""/>
  </r>
  <r>
    <x v="510"/>
    <s v=""/>
  </r>
  <r>
    <x v="511"/>
    <s v=""/>
  </r>
  <r>
    <x v="512"/>
    <s v=""/>
  </r>
  <r>
    <x v="513"/>
    <s v=""/>
  </r>
  <r>
    <x v="514"/>
    <s v=""/>
  </r>
  <r>
    <x v="515"/>
    <s v=""/>
  </r>
  <r>
    <x v="516"/>
    <s v=""/>
  </r>
  <r>
    <x v="517"/>
    <s v=""/>
  </r>
  <r>
    <x v="518"/>
    <s v=""/>
  </r>
  <r>
    <x v="519"/>
    <s v=""/>
  </r>
  <r>
    <x v="520"/>
    <s v=""/>
  </r>
  <r>
    <x v="521"/>
    <s v=""/>
  </r>
  <r>
    <x v="522"/>
    <s v=""/>
  </r>
  <r>
    <x v="523"/>
    <s v=""/>
  </r>
  <r>
    <x v="524"/>
    <s v=""/>
  </r>
  <r>
    <x v="525"/>
    <s v=""/>
  </r>
  <r>
    <x v="526"/>
    <s v=""/>
  </r>
  <r>
    <x v="527"/>
    <s v=""/>
  </r>
  <r>
    <x v="528"/>
    <s v=""/>
  </r>
  <r>
    <x v="529"/>
    <s v=""/>
  </r>
  <r>
    <x v="530"/>
    <s v=""/>
  </r>
  <r>
    <x v="531"/>
    <s v=""/>
  </r>
  <r>
    <x v="532"/>
    <s v=""/>
  </r>
  <r>
    <x v="533"/>
    <s v=""/>
  </r>
  <r>
    <x v="534"/>
    <s v=""/>
  </r>
  <r>
    <x v="535"/>
    <s v=""/>
  </r>
  <r>
    <x v="536"/>
    <s v=""/>
  </r>
  <r>
    <x v="537"/>
    <s v=""/>
  </r>
  <r>
    <x v="538"/>
    <s v=""/>
  </r>
  <r>
    <x v="539"/>
    <s v=""/>
  </r>
  <r>
    <x v="540"/>
    <s v=""/>
  </r>
  <r>
    <x v="541"/>
    <s v=""/>
  </r>
  <r>
    <x v="542"/>
    <s v=""/>
  </r>
  <r>
    <x v="543"/>
    <s v=""/>
  </r>
  <r>
    <x v="544"/>
    <s v=""/>
  </r>
  <r>
    <x v="545"/>
    <s v=""/>
  </r>
  <r>
    <x v="546"/>
    <s v=""/>
  </r>
  <r>
    <x v="547"/>
    <s v=""/>
  </r>
  <r>
    <x v="548"/>
    <s v=""/>
  </r>
  <r>
    <x v="549"/>
    <s v=""/>
  </r>
  <r>
    <x v="550"/>
    <s v=""/>
  </r>
  <r>
    <x v="551"/>
    <s v=""/>
  </r>
  <r>
    <x v="552"/>
    <s v=""/>
  </r>
  <r>
    <x v="553"/>
    <s v=""/>
  </r>
  <r>
    <x v="554"/>
    <s v=""/>
  </r>
  <r>
    <x v="555"/>
    <s v=""/>
  </r>
  <r>
    <x v="556"/>
    <s v=""/>
  </r>
  <r>
    <x v="557"/>
    <s v=""/>
  </r>
  <r>
    <x v="558"/>
    <s v=""/>
  </r>
  <r>
    <x v="559"/>
    <s v=""/>
  </r>
  <r>
    <x v="560"/>
    <s v=""/>
  </r>
  <r>
    <x v="561"/>
    <s v=""/>
  </r>
  <r>
    <x v="562"/>
    <s v=""/>
  </r>
  <r>
    <x v="563"/>
    <s v=""/>
  </r>
  <r>
    <x v="564"/>
    <s v=""/>
  </r>
  <r>
    <x v="565"/>
    <s v=""/>
  </r>
  <r>
    <x v="566"/>
    <s v=""/>
  </r>
  <r>
    <x v="567"/>
    <s v=""/>
  </r>
  <r>
    <x v="568"/>
    <s v=""/>
  </r>
  <r>
    <x v="569"/>
    <s v=""/>
  </r>
  <r>
    <x v="570"/>
    <s v=""/>
  </r>
  <r>
    <x v="571"/>
    <s v=""/>
  </r>
  <r>
    <x v="572"/>
    <s v=""/>
  </r>
  <r>
    <x v="573"/>
    <s v=""/>
  </r>
  <r>
    <x v="574"/>
    <s v=""/>
  </r>
  <r>
    <x v="575"/>
    <s v=""/>
  </r>
  <r>
    <x v="576"/>
    <s v=""/>
  </r>
  <r>
    <x v="577"/>
    <s v=""/>
  </r>
  <r>
    <x v="578"/>
    <s v=""/>
  </r>
  <r>
    <x v="579"/>
    <s v=""/>
  </r>
  <r>
    <x v="580"/>
    <s v=""/>
  </r>
  <r>
    <x v="581"/>
    <s v=""/>
  </r>
  <r>
    <x v="582"/>
    <s v=""/>
  </r>
  <r>
    <x v="583"/>
    <s v=""/>
  </r>
  <r>
    <x v="584"/>
    <s v=""/>
  </r>
  <r>
    <x v="585"/>
    <s v=""/>
  </r>
  <r>
    <x v="586"/>
    <s v=""/>
  </r>
  <r>
    <x v="587"/>
    <s v=""/>
  </r>
  <r>
    <x v="588"/>
    <s v=""/>
  </r>
  <r>
    <x v="589"/>
    <s v=""/>
  </r>
  <r>
    <x v="590"/>
    <s v=""/>
  </r>
  <r>
    <x v="591"/>
    <s v=""/>
  </r>
  <r>
    <x v="592"/>
    <s v=""/>
  </r>
  <r>
    <x v="593"/>
    <s v=""/>
  </r>
  <r>
    <x v="594"/>
    <s v=""/>
  </r>
  <r>
    <x v="595"/>
    <s v=""/>
  </r>
  <r>
    <x v="596"/>
    <s v=""/>
  </r>
  <r>
    <x v="597"/>
    <s v=""/>
  </r>
  <r>
    <x v="598"/>
    <s v=""/>
  </r>
  <r>
    <x v="599"/>
    <s v=""/>
  </r>
  <r>
    <x v="600"/>
    <s v=""/>
  </r>
  <r>
    <x v="601"/>
    <s v=""/>
  </r>
  <r>
    <x v="602"/>
    <s v=""/>
  </r>
  <r>
    <x v="603"/>
    <s v=""/>
  </r>
  <r>
    <x v="604"/>
    <s v=""/>
  </r>
  <r>
    <x v="605"/>
    <s v=""/>
  </r>
  <r>
    <x v="606"/>
    <s v=""/>
  </r>
  <r>
    <x v="607"/>
    <s v=""/>
  </r>
  <r>
    <x v="608"/>
    <s v=""/>
  </r>
  <r>
    <x v="609"/>
    <s v=""/>
  </r>
  <r>
    <x v="610"/>
    <s v=""/>
  </r>
  <r>
    <x v="611"/>
    <s v=""/>
  </r>
  <r>
    <x v="612"/>
    <s v=""/>
  </r>
  <r>
    <x v="613"/>
    <s v=""/>
  </r>
  <r>
    <x v="614"/>
    <s v=""/>
  </r>
  <r>
    <x v="615"/>
    <s v=""/>
  </r>
  <r>
    <x v="616"/>
    <s v=""/>
  </r>
  <r>
    <x v="617"/>
    <s v=""/>
  </r>
  <r>
    <x v="618"/>
    <s v=""/>
  </r>
  <r>
    <x v="619"/>
    <s v=""/>
  </r>
  <r>
    <x v="620"/>
    <s v=""/>
  </r>
  <r>
    <x v="621"/>
    <s v=""/>
  </r>
  <r>
    <x v="622"/>
    <s v=""/>
  </r>
  <r>
    <x v="623"/>
    <s v=""/>
  </r>
  <r>
    <x v="624"/>
    <s v=""/>
  </r>
  <r>
    <x v="625"/>
    <s v=""/>
  </r>
  <r>
    <x v="626"/>
    <s v=""/>
  </r>
  <r>
    <x v="627"/>
    <s v=""/>
  </r>
  <r>
    <x v="628"/>
    <s v=""/>
  </r>
  <r>
    <x v="629"/>
    <s v=""/>
  </r>
  <r>
    <x v="630"/>
    <s v=""/>
  </r>
  <r>
    <x v="631"/>
    <s v=""/>
  </r>
  <r>
    <x v="632"/>
    <s v=""/>
  </r>
  <r>
    <x v="633"/>
    <s v=""/>
  </r>
  <r>
    <x v="634"/>
    <s v=""/>
  </r>
  <r>
    <x v="635"/>
    <s v=""/>
  </r>
  <r>
    <x v="636"/>
    <s v=""/>
  </r>
  <r>
    <x v="637"/>
    <s v=""/>
  </r>
  <r>
    <x v="638"/>
    <s v=""/>
  </r>
  <r>
    <x v="639"/>
    <s v=""/>
  </r>
  <r>
    <x v="640"/>
    <s v=""/>
  </r>
  <r>
    <x v="641"/>
    <s v=""/>
  </r>
  <r>
    <x v="642"/>
    <s v=""/>
  </r>
  <r>
    <x v="643"/>
    <s v=""/>
  </r>
  <r>
    <x v="644"/>
    <s v=""/>
  </r>
  <r>
    <x v="645"/>
    <s v=""/>
  </r>
  <r>
    <x v="646"/>
    <s v=""/>
  </r>
  <r>
    <x v="647"/>
    <s v=""/>
  </r>
  <r>
    <x v="648"/>
    <s v=""/>
  </r>
  <r>
    <x v="649"/>
    <s v=""/>
  </r>
  <r>
    <x v="650"/>
    <s v=""/>
  </r>
  <r>
    <x v="651"/>
    <s v=""/>
  </r>
  <r>
    <x v="652"/>
    <s v=""/>
  </r>
  <r>
    <x v="653"/>
    <s v=""/>
  </r>
  <r>
    <x v="654"/>
    <s v=""/>
  </r>
  <r>
    <x v="655"/>
    <s v=""/>
  </r>
  <r>
    <x v="656"/>
    <s v=""/>
  </r>
  <r>
    <x v="657"/>
    <s v=""/>
  </r>
  <r>
    <x v="658"/>
    <s v=""/>
  </r>
  <r>
    <x v="659"/>
    <s v=""/>
  </r>
  <r>
    <x v="660"/>
    <s v=""/>
  </r>
  <r>
    <x v="661"/>
    <s v=""/>
  </r>
  <r>
    <x v="662"/>
    <s v=""/>
  </r>
  <r>
    <x v="663"/>
    <s v=""/>
  </r>
  <r>
    <x v="664"/>
    <s v=""/>
  </r>
  <r>
    <x v="665"/>
    <s v=""/>
  </r>
  <r>
    <x v="666"/>
    <s v=""/>
  </r>
  <r>
    <x v="667"/>
    <s v=""/>
  </r>
  <r>
    <x v="668"/>
    <s v=""/>
  </r>
  <r>
    <x v="669"/>
    <s v=""/>
  </r>
  <r>
    <x v="670"/>
    <s v=""/>
  </r>
  <r>
    <x v="671"/>
    <s v=""/>
  </r>
  <r>
    <x v="672"/>
    <s v=""/>
  </r>
  <r>
    <x v="673"/>
    <s v=""/>
  </r>
  <r>
    <x v="674"/>
    <s v=""/>
  </r>
  <r>
    <x v="675"/>
    <s v=""/>
  </r>
  <r>
    <x v="676"/>
    <s v=""/>
  </r>
  <r>
    <x v="677"/>
    <s v=""/>
  </r>
  <r>
    <x v="678"/>
    <s v=""/>
  </r>
  <r>
    <x v="679"/>
    <s v=""/>
  </r>
  <r>
    <x v="680"/>
    <s v=""/>
  </r>
  <r>
    <x v="681"/>
    <s v=""/>
  </r>
  <r>
    <x v="682"/>
    <s v=""/>
  </r>
  <r>
    <x v="683"/>
    <s v=""/>
  </r>
  <r>
    <x v="684"/>
    <s v=""/>
  </r>
  <r>
    <x v="685"/>
    <s v=""/>
  </r>
  <r>
    <x v="686"/>
    <s v=""/>
  </r>
  <r>
    <x v="687"/>
    <s v=""/>
  </r>
  <r>
    <x v="688"/>
    <s v=""/>
  </r>
  <r>
    <x v="689"/>
    <s v=""/>
  </r>
  <r>
    <x v="690"/>
    <s v=""/>
  </r>
  <r>
    <x v="691"/>
    <s v=""/>
  </r>
  <r>
    <x v="692"/>
    <s v=""/>
  </r>
  <r>
    <x v="693"/>
    <s v=""/>
  </r>
  <r>
    <x v="694"/>
    <s v=""/>
  </r>
  <r>
    <x v="695"/>
    <s v=""/>
  </r>
  <r>
    <x v="696"/>
    <s v=""/>
  </r>
  <r>
    <x v="697"/>
    <s v=""/>
  </r>
  <r>
    <x v="698"/>
    <s v=""/>
  </r>
  <r>
    <x v="699"/>
    <s v=""/>
  </r>
  <r>
    <x v="700"/>
    <s v=""/>
  </r>
  <r>
    <x v="701"/>
    <s v=""/>
  </r>
  <r>
    <x v="702"/>
    <s v=""/>
  </r>
  <r>
    <x v="703"/>
    <s v=""/>
  </r>
  <r>
    <x v="704"/>
    <s v=""/>
  </r>
  <r>
    <x v="705"/>
    <s v=""/>
  </r>
  <r>
    <x v="706"/>
    <s v=""/>
  </r>
  <r>
    <x v="707"/>
    <s v=""/>
  </r>
  <r>
    <x v="708"/>
    <s v=""/>
  </r>
  <r>
    <x v="709"/>
    <s v=""/>
  </r>
  <r>
    <x v="710"/>
    <s v=""/>
  </r>
  <r>
    <x v="711"/>
    <s v=""/>
  </r>
  <r>
    <x v="712"/>
    <s v=""/>
  </r>
  <r>
    <x v="713"/>
    <s v=""/>
  </r>
  <r>
    <x v="714"/>
    <s v=""/>
  </r>
  <r>
    <x v="715"/>
    <s v=""/>
  </r>
  <r>
    <x v="716"/>
    <s v=""/>
  </r>
  <r>
    <x v="717"/>
    <s v=""/>
  </r>
  <r>
    <x v="718"/>
    <s v=""/>
  </r>
  <r>
    <x v="719"/>
    <s v=""/>
  </r>
  <r>
    <x v="720"/>
    <s v=""/>
  </r>
  <r>
    <x v="721"/>
    <s v=""/>
  </r>
  <r>
    <x v="722"/>
    <s v=""/>
  </r>
  <r>
    <x v="723"/>
    <s v=""/>
  </r>
  <r>
    <x v="724"/>
    <s v=""/>
  </r>
  <r>
    <x v="725"/>
    <s v=""/>
  </r>
  <r>
    <x v="726"/>
    <s v=""/>
  </r>
  <r>
    <x v="727"/>
    <s v=""/>
  </r>
  <r>
    <x v="728"/>
    <s v=""/>
  </r>
  <r>
    <x v="729"/>
    <s v=""/>
  </r>
  <r>
    <x v="730"/>
    <s v=""/>
  </r>
  <r>
    <x v="731"/>
    <s v=""/>
  </r>
  <r>
    <x v="732"/>
    <s v=""/>
  </r>
  <r>
    <x v="733"/>
    <s v=""/>
  </r>
  <r>
    <x v="734"/>
    <s v=""/>
  </r>
  <r>
    <x v="735"/>
    <s v=""/>
  </r>
  <r>
    <x v="736"/>
    <s v=""/>
  </r>
  <r>
    <x v="737"/>
    <s v=""/>
  </r>
  <r>
    <x v="738"/>
    <s v=""/>
  </r>
  <r>
    <x v="739"/>
    <s v=""/>
  </r>
  <r>
    <x v="740"/>
    <s v=""/>
  </r>
  <r>
    <x v="741"/>
    <s v=""/>
  </r>
  <r>
    <x v="742"/>
    <s v=""/>
  </r>
  <r>
    <x v="743"/>
    <s v=""/>
  </r>
  <r>
    <x v="744"/>
    <s v=""/>
  </r>
  <r>
    <x v="745"/>
    <s v=""/>
  </r>
  <r>
    <x v="746"/>
    <s v=""/>
  </r>
  <r>
    <x v="747"/>
    <s v=""/>
  </r>
  <r>
    <x v="748"/>
    <s v=""/>
  </r>
  <r>
    <x v="749"/>
    <s v=""/>
  </r>
  <r>
    <x v="750"/>
    <s v=""/>
  </r>
  <r>
    <x v="751"/>
    <s v=""/>
  </r>
  <r>
    <x v="752"/>
    <s v=""/>
  </r>
  <r>
    <x v="753"/>
    <s v=""/>
  </r>
  <r>
    <x v="754"/>
    <s v=""/>
  </r>
  <r>
    <x v="755"/>
    <s v=""/>
  </r>
  <r>
    <x v="756"/>
    <s v=""/>
  </r>
  <r>
    <x v="757"/>
    <s v=""/>
  </r>
  <r>
    <x v="758"/>
    <s v=""/>
  </r>
  <r>
    <x v="759"/>
    <s v=""/>
  </r>
  <r>
    <x v="760"/>
    <s v=""/>
  </r>
  <r>
    <x v="761"/>
    <s v=""/>
  </r>
  <r>
    <x v="762"/>
    <s v=""/>
  </r>
  <r>
    <x v="763"/>
    <s v=""/>
  </r>
  <r>
    <x v="764"/>
    <s v=""/>
  </r>
  <r>
    <x v="765"/>
    <s v=""/>
  </r>
  <r>
    <x v="766"/>
    <s v=""/>
  </r>
  <r>
    <x v="767"/>
    <s v=""/>
  </r>
  <r>
    <x v="768"/>
    <s v=""/>
  </r>
  <r>
    <x v="769"/>
    <s v=""/>
  </r>
  <r>
    <x v="770"/>
    <s v=""/>
  </r>
  <r>
    <x v="771"/>
    <s v=""/>
  </r>
  <r>
    <x v="772"/>
    <s v=""/>
  </r>
  <r>
    <x v="773"/>
    <s v=""/>
  </r>
  <r>
    <x v="774"/>
    <s v=""/>
  </r>
  <r>
    <x v="775"/>
    <s v=""/>
  </r>
  <r>
    <x v="776"/>
    <s v=""/>
  </r>
  <r>
    <x v="777"/>
    <s v=""/>
  </r>
  <r>
    <x v="778"/>
    <s v=""/>
  </r>
  <r>
    <x v="779"/>
    <s v=""/>
  </r>
  <r>
    <x v="780"/>
    <s v=""/>
  </r>
  <r>
    <x v="781"/>
    <s v=""/>
  </r>
  <r>
    <x v="782"/>
    <s v=""/>
  </r>
  <r>
    <x v="783"/>
    <s v=""/>
  </r>
  <r>
    <x v="784"/>
    <s v=""/>
  </r>
  <r>
    <x v="785"/>
    <s v=""/>
  </r>
  <r>
    <x v="786"/>
    <s v=""/>
  </r>
  <r>
    <x v="787"/>
    <s v=""/>
  </r>
  <r>
    <x v="788"/>
    <s v=""/>
  </r>
  <r>
    <x v="789"/>
    <s v=""/>
  </r>
  <r>
    <x v="790"/>
    <s v=""/>
  </r>
  <r>
    <x v="791"/>
    <s v=""/>
  </r>
  <r>
    <x v="792"/>
    <s v=""/>
  </r>
  <r>
    <x v="793"/>
    <s v=""/>
  </r>
  <r>
    <x v="794"/>
    <s v=""/>
  </r>
  <r>
    <x v="795"/>
    <s v=""/>
  </r>
  <r>
    <x v="796"/>
    <s v=""/>
  </r>
  <r>
    <x v="797"/>
    <s v=""/>
  </r>
  <r>
    <x v="798"/>
    <s v=""/>
  </r>
  <r>
    <x v="799"/>
    <s v=""/>
  </r>
  <r>
    <x v="800"/>
    <s v=""/>
  </r>
  <r>
    <x v="801"/>
    <s v=""/>
  </r>
  <r>
    <x v="802"/>
    <s v=""/>
  </r>
  <r>
    <x v="803"/>
    <s v=""/>
  </r>
  <r>
    <x v="804"/>
    <s v=""/>
  </r>
  <r>
    <x v="805"/>
    <s v=""/>
  </r>
  <r>
    <x v="806"/>
    <s v=""/>
  </r>
  <r>
    <x v="807"/>
    <s v=""/>
  </r>
  <r>
    <x v="808"/>
    <s v=""/>
  </r>
  <r>
    <x v="809"/>
    <s v=""/>
  </r>
  <r>
    <x v="810"/>
    <s v=""/>
  </r>
  <r>
    <x v="811"/>
    <s v=""/>
  </r>
  <r>
    <x v="812"/>
    <s v=""/>
  </r>
  <r>
    <x v="813"/>
    <s v=""/>
  </r>
  <r>
    <x v="814"/>
    <s v=""/>
  </r>
  <r>
    <x v="815"/>
    <s v=""/>
  </r>
  <r>
    <x v="816"/>
    <s v=""/>
  </r>
  <r>
    <x v="817"/>
    <s v=""/>
  </r>
  <r>
    <x v="818"/>
    <s v=""/>
  </r>
  <r>
    <x v="819"/>
    <s v=""/>
  </r>
  <r>
    <x v="820"/>
    <s v=""/>
  </r>
  <r>
    <x v="821"/>
    <s v=""/>
  </r>
  <r>
    <x v="822"/>
    <s v=""/>
  </r>
  <r>
    <x v="823"/>
    <s v=""/>
  </r>
  <r>
    <x v="824"/>
    <s v=""/>
  </r>
  <r>
    <x v="825"/>
    <s v=""/>
  </r>
  <r>
    <x v="826"/>
    <s v=""/>
  </r>
  <r>
    <x v="827"/>
    <s v=""/>
  </r>
  <r>
    <x v="828"/>
    <s v=""/>
  </r>
  <r>
    <x v="829"/>
    <s v=""/>
  </r>
  <r>
    <x v="830"/>
    <s v=""/>
  </r>
  <r>
    <x v="831"/>
    <s v=""/>
  </r>
  <r>
    <x v="832"/>
    <s v=""/>
  </r>
  <r>
    <x v="833"/>
    <s v=""/>
  </r>
  <r>
    <x v="834"/>
    <s v=""/>
  </r>
  <r>
    <x v="835"/>
    <s v=""/>
  </r>
  <r>
    <x v="836"/>
    <s v=""/>
  </r>
  <r>
    <x v="837"/>
    <s v=""/>
  </r>
  <r>
    <x v="838"/>
    <s v=""/>
  </r>
  <r>
    <x v="839"/>
    <s v=""/>
  </r>
  <r>
    <x v="840"/>
    <s v=""/>
  </r>
  <r>
    <x v="841"/>
    <s v=""/>
  </r>
  <r>
    <x v="842"/>
    <s v=""/>
  </r>
  <r>
    <x v="843"/>
    <s v=""/>
  </r>
  <r>
    <x v="844"/>
    <s v=""/>
  </r>
  <r>
    <x v="845"/>
    <s v=""/>
  </r>
  <r>
    <x v="846"/>
    <s v=""/>
  </r>
  <r>
    <x v="847"/>
    <s v=""/>
  </r>
  <r>
    <x v="848"/>
    <s v=""/>
  </r>
  <r>
    <x v="849"/>
    <s v=""/>
  </r>
  <r>
    <x v="850"/>
    <s v=""/>
  </r>
  <r>
    <x v="851"/>
    <s v=""/>
  </r>
  <r>
    <x v="852"/>
    <s v=""/>
  </r>
  <r>
    <x v="853"/>
    <s v=""/>
  </r>
  <r>
    <x v="854"/>
    <s v=""/>
  </r>
  <r>
    <x v="855"/>
    <s v=""/>
  </r>
  <r>
    <x v="856"/>
    <s v=""/>
  </r>
  <r>
    <x v="857"/>
    <s v=""/>
  </r>
  <r>
    <x v="858"/>
    <s v=""/>
  </r>
  <r>
    <x v="859"/>
    <s v=""/>
  </r>
  <r>
    <x v="860"/>
    <s v=""/>
  </r>
  <r>
    <x v="861"/>
    <s v=""/>
  </r>
  <r>
    <x v="862"/>
    <s v=""/>
  </r>
  <r>
    <x v="863"/>
    <s v=""/>
  </r>
  <r>
    <x v="864"/>
    <s v=""/>
  </r>
  <r>
    <x v="865"/>
    <s v=""/>
  </r>
  <r>
    <x v="866"/>
    <s v=""/>
  </r>
  <r>
    <x v="867"/>
    <s v=""/>
  </r>
  <r>
    <x v="868"/>
    <s v=""/>
  </r>
  <r>
    <x v="869"/>
    <s v=""/>
  </r>
  <r>
    <x v="870"/>
    <s v=""/>
  </r>
  <r>
    <x v="871"/>
    <s v=""/>
  </r>
  <r>
    <x v="872"/>
    <s v=""/>
  </r>
  <r>
    <x v="873"/>
    <s v=""/>
  </r>
  <r>
    <x v="874"/>
    <s v=""/>
  </r>
  <r>
    <x v="875"/>
    <s v=""/>
  </r>
  <r>
    <x v="876"/>
    <s v=""/>
  </r>
  <r>
    <x v="877"/>
    <s v=""/>
  </r>
  <r>
    <x v="878"/>
    <s v=""/>
  </r>
  <r>
    <x v="879"/>
    <s v=""/>
  </r>
  <r>
    <x v="880"/>
    <s v=""/>
  </r>
  <r>
    <x v="881"/>
    <s v=""/>
  </r>
  <r>
    <x v="882"/>
    <s v=""/>
  </r>
  <r>
    <x v="883"/>
    <s v=""/>
  </r>
  <r>
    <x v="884"/>
    <s v=""/>
  </r>
  <r>
    <x v="885"/>
    <s v=""/>
  </r>
  <r>
    <x v="886"/>
    <s v=""/>
  </r>
  <r>
    <x v="887"/>
    <s v=""/>
  </r>
  <r>
    <x v="888"/>
    <s v=""/>
  </r>
  <r>
    <x v="889"/>
    <s v=""/>
  </r>
  <r>
    <x v="890"/>
    <s v=""/>
  </r>
  <r>
    <x v="891"/>
    <s v=""/>
  </r>
  <r>
    <x v="892"/>
    <s v=""/>
  </r>
  <r>
    <x v="893"/>
    <s v=""/>
  </r>
  <r>
    <x v="894"/>
    <s v=""/>
  </r>
  <r>
    <x v="895"/>
    <s v=""/>
  </r>
  <r>
    <x v="896"/>
    <s v=""/>
  </r>
  <r>
    <x v="897"/>
    <s v=""/>
  </r>
  <r>
    <x v="898"/>
    <s v=""/>
  </r>
  <r>
    <x v="899"/>
    <s v=""/>
  </r>
  <r>
    <x v="900"/>
    <s v=""/>
  </r>
  <r>
    <x v="901"/>
    <s v=""/>
  </r>
  <r>
    <x v="902"/>
    <s v=""/>
  </r>
  <r>
    <x v="903"/>
    <s v=""/>
  </r>
  <r>
    <x v="904"/>
    <s v=""/>
  </r>
  <r>
    <x v="905"/>
    <s v=""/>
  </r>
  <r>
    <x v="906"/>
    <s v=""/>
  </r>
  <r>
    <x v="907"/>
    <s v=""/>
  </r>
  <r>
    <x v="908"/>
    <s v=""/>
  </r>
  <r>
    <x v="909"/>
    <s v=""/>
  </r>
  <r>
    <x v="910"/>
    <s v=""/>
  </r>
  <r>
    <x v="911"/>
    <s v=""/>
  </r>
  <r>
    <x v="912"/>
    <s v=""/>
  </r>
  <r>
    <x v="913"/>
    <s v=""/>
  </r>
  <r>
    <x v="914"/>
    <s v=""/>
  </r>
  <r>
    <x v="915"/>
    <s v=""/>
  </r>
  <r>
    <x v="916"/>
    <s v=""/>
  </r>
  <r>
    <x v="917"/>
    <s v=""/>
  </r>
  <r>
    <x v="918"/>
    <s v=""/>
  </r>
  <r>
    <x v="919"/>
    <s v=""/>
  </r>
  <r>
    <x v="920"/>
    <s v=""/>
  </r>
  <r>
    <x v="921"/>
    <s v=""/>
  </r>
  <r>
    <x v="922"/>
    <s v=""/>
  </r>
  <r>
    <x v="923"/>
    <s v=""/>
  </r>
  <r>
    <x v="924"/>
    <s v=""/>
  </r>
  <r>
    <x v="925"/>
    <s v=""/>
  </r>
  <r>
    <x v="926"/>
    <s v=""/>
  </r>
  <r>
    <x v="927"/>
    <s v=""/>
  </r>
  <r>
    <x v="928"/>
    <s v=""/>
  </r>
  <r>
    <x v="929"/>
    <s v=""/>
  </r>
  <r>
    <x v="930"/>
    <s v=""/>
  </r>
  <r>
    <x v="931"/>
    <s v=""/>
  </r>
  <r>
    <x v="932"/>
    <s v=""/>
  </r>
  <r>
    <x v="933"/>
    <s v=""/>
  </r>
  <r>
    <x v="934"/>
    <s v=""/>
  </r>
  <r>
    <x v="935"/>
    <s v=""/>
  </r>
  <r>
    <x v="936"/>
    <s v=""/>
  </r>
  <r>
    <x v="937"/>
    <s v=""/>
  </r>
  <r>
    <x v="938"/>
    <s v=""/>
  </r>
  <r>
    <x v="939"/>
    <s v=""/>
  </r>
  <r>
    <x v="940"/>
    <s v=""/>
  </r>
  <r>
    <x v="941"/>
    <s v=""/>
  </r>
  <r>
    <x v="942"/>
    <s v=""/>
  </r>
  <r>
    <x v="943"/>
    <s v=""/>
  </r>
  <r>
    <x v="944"/>
    <s v=""/>
  </r>
  <r>
    <x v="945"/>
    <s v=""/>
  </r>
  <r>
    <x v="946"/>
    <s v=""/>
  </r>
  <r>
    <x v="947"/>
    <s v=""/>
  </r>
  <r>
    <x v="948"/>
    <s v=""/>
  </r>
  <r>
    <x v="949"/>
    <s v=""/>
  </r>
  <r>
    <x v="950"/>
    <s v=""/>
  </r>
  <r>
    <x v="951"/>
    <s v=""/>
  </r>
  <r>
    <x v="952"/>
    <s v=""/>
  </r>
  <r>
    <x v="953"/>
    <s v=""/>
  </r>
  <r>
    <x v="954"/>
    <s v=""/>
  </r>
  <r>
    <x v="955"/>
    <s v=""/>
  </r>
  <r>
    <x v="956"/>
    <s v=""/>
  </r>
  <r>
    <x v="957"/>
    <s v=""/>
  </r>
  <r>
    <x v="958"/>
    <s v=""/>
  </r>
  <r>
    <x v="959"/>
    <s v=""/>
  </r>
  <r>
    <x v="960"/>
    <s v=""/>
  </r>
  <r>
    <x v="961"/>
    <s v=""/>
  </r>
  <r>
    <x v="962"/>
    <s v=""/>
  </r>
  <r>
    <x v="963"/>
    <s v=""/>
  </r>
  <r>
    <x v="964"/>
    <s v=""/>
  </r>
  <r>
    <x v="965"/>
    <s v=""/>
  </r>
  <r>
    <x v="966"/>
    <s v=""/>
  </r>
  <r>
    <x v="967"/>
    <s v=""/>
  </r>
  <r>
    <x v="968"/>
    <s v=""/>
  </r>
  <r>
    <x v="969"/>
    <s v=""/>
  </r>
  <r>
    <x v="970"/>
    <s v=""/>
  </r>
  <r>
    <x v="971"/>
    <s v=""/>
  </r>
  <r>
    <x v="972"/>
    <s v=""/>
  </r>
  <r>
    <x v="973"/>
    <s v=""/>
  </r>
  <r>
    <x v="974"/>
    <s v=""/>
  </r>
  <r>
    <x v="975"/>
    <s v=""/>
  </r>
  <r>
    <x v="976"/>
    <s v=""/>
  </r>
  <r>
    <x v="977"/>
    <s v=""/>
  </r>
  <r>
    <x v="978"/>
    <s v=""/>
  </r>
  <r>
    <x v="979"/>
    <s v=""/>
  </r>
  <r>
    <x v="980"/>
    <s v=""/>
  </r>
  <r>
    <x v="981"/>
    <s v=""/>
  </r>
  <r>
    <x v="982"/>
    <s v=""/>
  </r>
  <r>
    <x v="983"/>
    <s v=""/>
  </r>
  <r>
    <x v="984"/>
    <s v=""/>
  </r>
  <r>
    <x v="985"/>
    <s v=""/>
  </r>
  <r>
    <x v="986"/>
    <s v=""/>
  </r>
  <r>
    <x v="987"/>
    <s v=""/>
  </r>
  <r>
    <x v="988"/>
    <s v=""/>
  </r>
  <r>
    <x v="989"/>
    <s v=""/>
  </r>
  <r>
    <x v="990"/>
    <s v=""/>
  </r>
  <r>
    <x v="991"/>
    <s v=""/>
  </r>
  <r>
    <x v="992"/>
    <s v=""/>
  </r>
  <r>
    <x v="993"/>
    <s v=""/>
  </r>
  <r>
    <x v="994"/>
    <s v=""/>
  </r>
  <r>
    <x v="995"/>
    <s v=""/>
  </r>
  <r>
    <x v="996"/>
    <s v=""/>
  </r>
  <r>
    <x v="997"/>
    <s v=""/>
  </r>
  <r>
    <x v="998"/>
    <s v=""/>
  </r>
  <r>
    <x v="999"/>
    <s v=""/>
  </r>
  <r>
    <x v="1000"/>
    <s v=""/>
  </r>
  <r>
    <x v="1001"/>
    <s v=""/>
  </r>
  <r>
    <x v="1002"/>
    <s v=""/>
  </r>
  <r>
    <x v="1003"/>
    <s v=""/>
  </r>
  <r>
    <x v="1004"/>
    <s v=""/>
  </r>
  <r>
    <x v="1005"/>
    <s v=""/>
  </r>
  <r>
    <x v="1006"/>
    <s v=""/>
  </r>
  <r>
    <x v="1007"/>
    <s v=""/>
  </r>
  <r>
    <x v="1008"/>
    <s v=""/>
  </r>
  <r>
    <x v="1009"/>
    <s v=""/>
  </r>
  <r>
    <x v="1010"/>
    <s v=""/>
  </r>
  <r>
    <x v="1011"/>
    <s v=""/>
  </r>
  <r>
    <x v="1012"/>
    <s v=""/>
  </r>
  <r>
    <x v="1013"/>
    <s v=""/>
  </r>
  <r>
    <x v="1014"/>
    <s v=""/>
  </r>
  <r>
    <x v="1015"/>
    <s v=""/>
  </r>
  <r>
    <x v="1016"/>
    <s v=""/>
  </r>
  <r>
    <x v="1017"/>
    <s v=""/>
  </r>
  <r>
    <x v="1018"/>
    <s v=""/>
  </r>
  <r>
    <x v="1019"/>
    <s v=""/>
  </r>
  <r>
    <x v="1020"/>
    <s v=""/>
  </r>
  <r>
    <x v="1021"/>
    <s v=""/>
  </r>
  <r>
    <x v="1022"/>
    <s v=""/>
  </r>
  <r>
    <x v="1023"/>
    <s v=""/>
  </r>
  <r>
    <x v="1024"/>
    <s v=""/>
  </r>
  <r>
    <x v="1025"/>
    <s v=""/>
  </r>
  <r>
    <x v="1026"/>
    <s v=""/>
  </r>
  <r>
    <x v="1027"/>
    <s v=""/>
  </r>
  <r>
    <x v="1028"/>
    <s v=""/>
  </r>
  <r>
    <x v="1029"/>
    <s v=""/>
  </r>
  <r>
    <x v="1030"/>
    <s v=""/>
  </r>
  <r>
    <x v="1031"/>
    <s v=""/>
  </r>
  <r>
    <x v="1032"/>
    <s v=""/>
  </r>
  <r>
    <x v="1033"/>
    <s v=""/>
  </r>
  <r>
    <x v="1034"/>
    <s v=""/>
  </r>
  <r>
    <x v="1035"/>
    <s v=""/>
  </r>
  <r>
    <x v="1036"/>
    <s v=""/>
  </r>
  <r>
    <x v="1037"/>
    <s v=""/>
  </r>
  <r>
    <x v="1038"/>
    <s v=""/>
  </r>
  <r>
    <x v="1039"/>
    <s v=""/>
  </r>
  <r>
    <x v="1040"/>
    <s v=""/>
  </r>
  <r>
    <x v="1041"/>
    <s v=""/>
  </r>
  <r>
    <x v="1042"/>
    <s v=""/>
  </r>
  <r>
    <x v="1043"/>
    <s v=""/>
  </r>
  <r>
    <x v="1044"/>
    <s v=""/>
  </r>
  <r>
    <x v="1045"/>
    <s v=""/>
  </r>
  <r>
    <x v="1046"/>
    <s v=""/>
  </r>
  <r>
    <x v="1047"/>
    <s v=""/>
  </r>
  <r>
    <x v="1048"/>
    <s v=""/>
  </r>
  <r>
    <x v="1049"/>
    <s v=""/>
  </r>
  <r>
    <x v="1050"/>
    <s v=""/>
  </r>
  <r>
    <x v="1051"/>
    <s v=""/>
  </r>
  <r>
    <x v="1052"/>
    <s v=""/>
  </r>
  <r>
    <x v="1053"/>
    <s v=""/>
  </r>
  <r>
    <x v="1054"/>
    <s v=""/>
  </r>
  <r>
    <x v="1055"/>
    <s v=""/>
  </r>
  <r>
    <x v="1056"/>
    <s v=""/>
  </r>
  <r>
    <x v="1057"/>
    <s v=""/>
  </r>
  <r>
    <x v="1058"/>
    <s v=""/>
  </r>
  <r>
    <x v="1059"/>
    <s v=""/>
  </r>
  <r>
    <x v="1060"/>
    <s v=""/>
  </r>
  <r>
    <x v="1061"/>
    <s v=""/>
  </r>
  <r>
    <x v="1062"/>
    <s v=""/>
  </r>
  <r>
    <x v="1063"/>
    <s v=""/>
  </r>
  <r>
    <x v="1064"/>
    <s v=""/>
  </r>
  <r>
    <x v="1065"/>
    <s v=""/>
  </r>
  <r>
    <x v="1066"/>
    <s v=""/>
  </r>
  <r>
    <x v="1067"/>
    <s v=""/>
  </r>
  <r>
    <x v="1068"/>
    <s v=""/>
  </r>
  <r>
    <x v="1069"/>
    <s v=""/>
  </r>
  <r>
    <x v="1070"/>
    <s v=""/>
  </r>
  <r>
    <x v="1071"/>
    <s v=""/>
  </r>
  <r>
    <x v="1072"/>
    <s v=""/>
  </r>
  <r>
    <x v="1073"/>
    <s v=""/>
  </r>
  <r>
    <x v="1074"/>
    <s v=""/>
  </r>
  <r>
    <x v="1075"/>
    <s v=""/>
  </r>
  <r>
    <x v="1076"/>
    <s v=""/>
  </r>
  <r>
    <x v="1077"/>
    <s v=""/>
  </r>
  <r>
    <x v="1078"/>
    <s v=""/>
  </r>
  <r>
    <x v="1079"/>
    <s v=""/>
  </r>
  <r>
    <x v="1080"/>
    <s v=""/>
  </r>
  <r>
    <x v="1081"/>
    <s v=""/>
  </r>
  <r>
    <x v="1082"/>
    <s v=""/>
  </r>
  <r>
    <x v="1083"/>
    <s v=""/>
  </r>
  <r>
    <x v="1084"/>
    <s v=""/>
  </r>
  <r>
    <x v="1085"/>
    <s v=""/>
  </r>
  <r>
    <x v="1086"/>
    <s v=""/>
  </r>
  <r>
    <x v="1087"/>
    <s v=""/>
  </r>
  <r>
    <x v="1088"/>
    <s v=""/>
  </r>
  <r>
    <x v="1089"/>
    <s v=""/>
  </r>
  <r>
    <x v="1090"/>
    <s v=""/>
  </r>
  <r>
    <x v="1091"/>
    <s v=""/>
  </r>
  <r>
    <x v="1092"/>
    <s v=""/>
  </r>
  <r>
    <x v="1093"/>
    <s v=""/>
  </r>
  <r>
    <x v="1094"/>
    <s v=""/>
  </r>
  <r>
    <x v="1095"/>
    <s v=""/>
  </r>
  <r>
    <x v="1096"/>
    <s v=""/>
  </r>
  <r>
    <x v="1097"/>
    <s v=""/>
  </r>
  <r>
    <x v="1098"/>
    <s v=""/>
  </r>
  <r>
    <x v="1099"/>
    <s v=""/>
  </r>
  <r>
    <x v="1100"/>
    <s v=""/>
  </r>
  <r>
    <x v="1101"/>
    <s v=""/>
  </r>
  <r>
    <x v="1102"/>
    <s v=""/>
  </r>
  <r>
    <x v="1103"/>
    <s v=""/>
  </r>
  <r>
    <x v="1104"/>
    <s v=""/>
  </r>
  <r>
    <x v="1105"/>
    <s v=""/>
  </r>
  <r>
    <x v="1106"/>
    <s v=""/>
  </r>
  <r>
    <x v="1107"/>
    <s v=""/>
  </r>
  <r>
    <x v="1108"/>
    <s v=""/>
  </r>
  <r>
    <x v="1109"/>
    <s v=""/>
  </r>
  <r>
    <x v="1110"/>
    <s v=""/>
  </r>
  <r>
    <x v="1111"/>
    <s v=""/>
  </r>
  <r>
    <x v="1112"/>
    <s v=""/>
  </r>
  <r>
    <x v="1113"/>
    <s v=""/>
  </r>
  <r>
    <x v="1114"/>
    <s v=""/>
  </r>
  <r>
    <x v="1115"/>
    <s v=""/>
  </r>
  <r>
    <x v="1116"/>
    <s v=""/>
  </r>
  <r>
    <x v="1117"/>
    <s v=""/>
  </r>
  <r>
    <x v="1118"/>
    <s v=""/>
  </r>
  <r>
    <x v="1119"/>
    <s v=""/>
  </r>
  <r>
    <x v="1120"/>
    <s v=""/>
  </r>
  <r>
    <x v="1121"/>
    <s v=""/>
  </r>
  <r>
    <x v="1122"/>
    <s v=""/>
  </r>
  <r>
    <x v="1123"/>
    <s v=""/>
  </r>
  <r>
    <x v="1124"/>
    <s v=""/>
  </r>
  <r>
    <x v="1125"/>
    <s v=""/>
  </r>
  <r>
    <x v="1126"/>
    <s v=""/>
  </r>
  <r>
    <x v="1127"/>
    <s v=""/>
  </r>
  <r>
    <x v="1128"/>
    <s v=""/>
  </r>
  <r>
    <x v="1129"/>
    <s v=""/>
  </r>
  <r>
    <x v="1130"/>
    <s v=""/>
  </r>
  <r>
    <x v="1131"/>
    <s v=""/>
  </r>
  <r>
    <x v="1132"/>
    <s v=""/>
  </r>
  <r>
    <x v="1133"/>
    <s v=""/>
  </r>
  <r>
    <x v="1134"/>
    <s v=""/>
  </r>
  <r>
    <x v="1135"/>
    <s v=""/>
  </r>
  <r>
    <x v="1136"/>
    <s v=""/>
  </r>
  <r>
    <x v="1137"/>
    <s v=""/>
  </r>
  <r>
    <x v="1138"/>
    <s v=""/>
  </r>
  <r>
    <x v="1139"/>
    <s v=""/>
  </r>
  <r>
    <x v="1140"/>
    <s v=""/>
  </r>
  <r>
    <x v="1141"/>
    <s v=""/>
  </r>
  <r>
    <x v="1142"/>
    <s v=""/>
  </r>
  <r>
    <x v="1143"/>
    <s v=""/>
  </r>
  <r>
    <x v="1144"/>
    <s v=""/>
  </r>
  <r>
    <x v="1145"/>
    <s v=""/>
  </r>
  <r>
    <x v="1146"/>
    <s v=""/>
  </r>
  <r>
    <x v="1147"/>
    <s v=""/>
  </r>
  <r>
    <x v="1148"/>
    <s v=""/>
  </r>
  <r>
    <x v="1149"/>
    <s v=""/>
  </r>
  <r>
    <x v="1150"/>
    <s v=""/>
  </r>
  <r>
    <x v="1151"/>
    <s v=""/>
  </r>
  <r>
    <x v="1152"/>
    <s v=""/>
  </r>
  <r>
    <x v="1153"/>
    <s v=""/>
  </r>
  <r>
    <x v="1154"/>
    <s v=""/>
  </r>
  <r>
    <x v="1155"/>
    <s v=""/>
  </r>
  <r>
    <x v="1156"/>
    <s v=""/>
  </r>
  <r>
    <x v="1157"/>
    <s v=""/>
  </r>
  <r>
    <x v="1158"/>
    <s v=""/>
  </r>
  <r>
    <x v="1159"/>
    <s v=""/>
  </r>
  <r>
    <x v="1160"/>
    <s v=""/>
  </r>
  <r>
    <x v="1161"/>
    <s v=""/>
  </r>
  <r>
    <x v="1162"/>
    <s v=""/>
  </r>
  <r>
    <x v="1163"/>
    <s v=""/>
  </r>
  <r>
    <x v="1164"/>
    <s v=""/>
  </r>
  <r>
    <x v="1165"/>
    <s v=""/>
  </r>
  <r>
    <x v="1166"/>
    <s v=""/>
  </r>
  <r>
    <x v="1167"/>
    <s v=""/>
  </r>
  <r>
    <x v="1168"/>
    <s v=""/>
  </r>
  <r>
    <x v="1169"/>
    <s v=""/>
  </r>
  <r>
    <x v="1170"/>
    <s v=""/>
  </r>
  <r>
    <x v="1171"/>
    <s v=""/>
  </r>
  <r>
    <x v="1172"/>
    <s v=""/>
  </r>
  <r>
    <x v="1173"/>
    <s v=""/>
  </r>
  <r>
    <x v="1174"/>
    <s v=""/>
  </r>
  <r>
    <x v="1175"/>
    <s v=""/>
  </r>
  <r>
    <x v="1176"/>
    <s v=""/>
  </r>
  <r>
    <x v="1177"/>
    <s v=""/>
  </r>
  <r>
    <x v="1178"/>
    <s v=""/>
  </r>
  <r>
    <x v="1179"/>
    <s v=""/>
  </r>
  <r>
    <x v="1180"/>
    <s v=""/>
  </r>
  <r>
    <x v="1181"/>
    <s v=""/>
  </r>
  <r>
    <x v="1182"/>
    <s v=""/>
  </r>
  <r>
    <x v="1183"/>
    <s v=""/>
  </r>
  <r>
    <x v="1184"/>
    <s v=""/>
  </r>
  <r>
    <x v="1185"/>
    <s v=""/>
  </r>
  <r>
    <x v="1186"/>
    <s v=""/>
  </r>
  <r>
    <x v="1187"/>
    <s v=""/>
  </r>
  <r>
    <x v="1188"/>
    <s v=""/>
  </r>
  <r>
    <x v="1189"/>
    <s v=""/>
  </r>
  <r>
    <x v="1190"/>
    <s v=""/>
  </r>
  <r>
    <x v="1191"/>
    <s v=""/>
  </r>
  <r>
    <x v="1192"/>
    <s v=""/>
  </r>
  <r>
    <x v="1193"/>
    <s v=""/>
  </r>
  <r>
    <x v="1194"/>
    <s v=""/>
  </r>
  <r>
    <x v="1195"/>
    <s v=""/>
  </r>
  <r>
    <x v="1196"/>
    <s v=""/>
  </r>
  <r>
    <x v="1197"/>
    <s v=""/>
  </r>
  <r>
    <x v="1198"/>
    <s v=""/>
  </r>
  <r>
    <x v="1199"/>
    <s v=""/>
  </r>
  <r>
    <x v="1200"/>
    <s v=""/>
  </r>
  <r>
    <x v="1201"/>
    <s v=""/>
  </r>
  <r>
    <x v="1202"/>
    <s v=""/>
  </r>
  <r>
    <x v="1203"/>
    <s v=""/>
  </r>
  <r>
    <x v="1204"/>
    <s v=""/>
  </r>
  <r>
    <x v="1205"/>
    <s v=""/>
  </r>
  <r>
    <x v="1206"/>
    <s v=""/>
  </r>
  <r>
    <x v="1207"/>
    <s v=""/>
  </r>
  <r>
    <x v="1208"/>
    <s v=""/>
  </r>
  <r>
    <x v="1209"/>
    <s v=""/>
  </r>
  <r>
    <x v="1210"/>
    <s v=""/>
  </r>
  <r>
    <x v="1211"/>
    <s v=""/>
  </r>
  <r>
    <x v="1212"/>
    <s v=""/>
  </r>
  <r>
    <x v="1213"/>
    <s v=""/>
  </r>
  <r>
    <x v="1214"/>
    <s v=""/>
  </r>
  <r>
    <x v="1215"/>
    <s v=""/>
  </r>
  <r>
    <x v="1216"/>
    <s v=""/>
  </r>
  <r>
    <x v="1217"/>
    <s v=""/>
  </r>
  <r>
    <x v="1218"/>
    <s v=""/>
  </r>
  <r>
    <x v="1219"/>
    <s v=""/>
  </r>
  <r>
    <x v="1220"/>
    <s v=""/>
  </r>
  <r>
    <x v="1221"/>
    <s v=""/>
  </r>
  <r>
    <x v="1222"/>
    <s v=""/>
  </r>
  <r>
    <x v="1223"/>
    <s v=""/>
  </r>
  <r>
    <x v="1224"/>
    <s v=""/>
  </r>
  <r>
    <x v="1225"/>
    <s v=""/>
  </r>
  <r>
    <x v="1226"/>
    <s v=""/>
  </r>
  <r>
    <x v="1227"/>
    <s v=""/>
  </r>
  <r>
    <x v="1228"/>
    <s v=""/>
  </r>
  <r>
    <x v="1229"/>
    <s v=""/>
  </r>
  <r>
    <x v="1230"/>
    <s v=""/>
  </r>
  <r>
    <x v="1231"/>
    <s v=""/>
  </r>
  <r>
    <x v="1232"/>
    <s v=""/>
  </r>
  <r>
    <x v="1233"/>
    <s v=""/>
  </r>
  <r>
    <x v="1234"/>
    <s v=""/>
  </r>
  <r>
    <x v="1235"/>
    <s v=""/>
  </r>
  <r>
    <x v="1236"/>
    <n v="53.50999825000001"/>
  </r>
  <r>
    <x v="1237"/>
    <n v="44.172079724109665"/>
  </r>
  <r>
    <x v="1238"/>
    <n v="48.105242120895191"/>
  </r>
  <r>
    <x v="1239"/>
    <n v="42.296858920810529"/>
  </r>
  <r>
    <x v="1240"/>
    <n v="28.190189110915043"/>
  </r>
  <r>
    <x v="1241"/>
    <n v="51.712441519799995"/>
  </r>
  <r>
    <x v="1242"/>
    <n v="52.211849999999998"/>
  </r>
  <r>
    <x v="1243"/>
    <n v="52.936952960399999"/>
  </r>
  <r>
    <x v="1244"/>
    <n v="44.623637124386647"/>
  </r>
  <r>
    <x v="1245"/>
    <n v="54.135049799499996"/>
  </r>
  <r>
    <x v="1246"/>
    <n v="46.656647638383639"/>
  </r>
  <r>
    <x v="1247"/>
    <n v="49.735872496427511"/>
  </r>
  <r>
    <x v="1248"/>
    <n v="41.023087693939495"/>
  </r>
  <r>
    <x v="1249"/>
    <n v="55.416451715000001"/>
  </r>
  <r>
    <x v="1250"/>
    <n v="56.512500750000001"/>
  </r>
  <r>
    <x v="1251"/>
    <n v="55.301301224999996"/>
  </r>
  <r>
    <x v="1252"/>
    <n v="56.992500250000006"/>
  </r>
  <r>
    <x v="1253"/>
    <n v="55.938299020000002"/>
  </r>
  <r>
    <x v="1254"/>
    <n v="55.335549799500001"/>
  </r>
  <r>
    <x v="1255"/>
    <n v="58.522499000000003"/>
  </r>
  <r>
    <x v="1256"/>
    <n v="57.751301224999999"/>
  </r>
  <r>
    <x v="1257"/>
    <n v="56.994641519799998"/>
  </r>
  <r>
    <x v="1258"/>
    <n v="57.984050490000001"/>
  </r>
  <r>
    <x v="1259"/>
    <n v="54.407231010607951"/>
  </r>
  <r>
    <x v="1260"/>
    <n v="41.220497237081894"/>
  </r>
  <r>
    <x v="1261"/>
    <n v="48.886925403325066"/>
  </r>
  <r>
    <x v="1262"/>
    <n v="45.891342767068686"/>
  </r>
  <r>
    <x v="1263"/>
    <n v="36.274255857863288"/>
  </r>
  <r>
    <x v="1264"/>
    <n v="43.949215009007361"/>
  </r>
  <r>
    <x v="1265"/>
    <n v="59.270000500000002"/>
  </r>
  <r>
    <x v="1266"/>
    <n v="58.476499265000001"/>
  </r>
  <r>
    <x v="1267"/>
    <n v="54.856884796831835"/>
  </r>
  <r>
    <x v="1268"/>
    <n v="51.470748522943673"/>
  </r>
  <r>
    <x v="1269"/>
    <n v="58.968951715000003"/>
  </r>
  <r>
    <x v="1270"/>
    <n v="59.57164951"/>
  </r>
  <r>
    <x v="1271"/>
    <n v="58.192741960399992"/>
  </r>
  <r>
    <x v="1272"/>
    <n v="53.485198601749623"/>
  </r>
  <r>
    <x v="1273"/>
    <n v="55.813843838160196"/>
  </r>
  <r>
    <x v="1274"/>
    <n v="50.150052846078367"/>
  </r>
  <r>
    <x v="1275"/>
    <n v="51.24455906200977"/>
  </r>
  <r>
    <x v="1276"/>
    <n v="58.708955519800007"/>
  </r>
  <r>
    <x v="1277"/>
    <n v="61.470001250000003"/>
  </r>
  <r>
    <x v="1278"/>
    <n v="61.477500999999997"/>
  </r>
  <r>
    <x v="1279"/>
    <n v="59.153141960399999"/>
  </r>
  <r>
    <x v="1280"/>
    <n v="47.641260668638921"/>
  </r>
  <r>
    <x v="1281"/>
    <n v="42.789872708739217"/>
  </r>
  <r>
    <x v="1282"/>
    <n v="49.705831004568203"/>
  </r>
  <r>
    <x v="1283"/>
    <n v="60.470799020000001"/>
  </r>
  <r>
    <x v="1284"/>
    <n v="54.357754011282459"/>
  </r>
  <r>
    <x v="1285"/>
    <n v="60.801550489999997"/>
  </r>
  <r>
    <x v="1286"/>
    <n v="59.640544480199992"/>
  </r>
  <r>
    <x v="1287"/>
    <n v="61.301349020000004"/>
  </r>
  <r>
    <x v="1288"/>
    <n v="62.070648774999995"/>
  </r>
  <r>
    <x v="1289"/>
    <n v="63.487499249999999"/>
  </r>
  <r>
    <x v="1290"/>
    <n v="64.027496249999999"/>
  </r>
  <r>
    <x v="1291"/>
    <n v="62.888947795"/>
  </r>
  <r>
    <x v="1292"/>
    <n v="61.803847881199999"/>
  </r>
  <r>
    <x v="1293"/>
    <n v="64.272498999999996"/>
  </r>
  <r>
    <x v="1294"/>
    <n v="62.925696324999997"/>
  </r>
  <r>
    <x v="1295"/>
    <n v="63.538196325000001"/>
  </r>
  <r>
    <x v="1296"/>
    <n v="63.246843839100002"/>
  </r>
  <r>
    <x v="1297"/>
    <n v="63.498953401000009"/>
  </r>
  <r>
    <x v="1298"/>
    <n v="63.739053401000007"/>
  </r>
  <r>
    <x v="1299"/>
    <n v="63.979153401000005"/>
  </r>
  <r>
    <x v="1300"/>
    <n v="61.285788335519392"/>
  </r>
  <r>
    <x v="1301"/>
    <n v="65.39814512129999"/>
  </r>
  <r>
    <x v="1302"/>
    <n v="69.230003249999996"/>
  </r>
  <r>
    <x v="1303"/>
    <n v="68.450450979999999"/>
  </r>
  <r>
    <x v="1304"/>
    <n v="69.962096814999995"/>
  </r>
  <r>
    <x v="1305"/>
    <n v="30.442045404173555"/>
  </r>
  <r>
    <x v="1306"/>
    <n v="10.577605861192998"/>
  </r>
  <r>
    <x v="1307"/>
    <n v="25.639831285414218"/>
  </r>
  <r>
    <x v="1308"/>
    <n v="28.559499809624079"/>
  </r>
  <r>
    <x v="1309"/>
    <n v="18.973749543753925"/>
  </r>
  <r>
    <x v="1310"/>
    <n v="39.347878336828032"/>
  </r>
  <r>
    <x v="1311"/>
    <n v="27.367278804576895"/>
  </r>
  <r>
    <x v="1312"/>
    <n v="8.1345063277655498"/>
  </r>
  <r>
    <x v="1313"/>
    <n v="12.050072055415784"/>
  </r>
  <r>
    <x v="1314"/>
    <n v="9.2762636150039306"/>
  </r>
  <r>
    <x v="1315"/>
    <n v="14.0262249640534"/>
  </r>
  <r>
    <x v="1316"/>
    <n v="15.630632412531945"/>
  </r>
  <r>
    <x v="1317"/>
    <n v="15.627654935254021"/>
  </r>
  <r>
    <x v="1318"/>
    <n v="14.968007906083781"/>
  </r>
  <r>
    <x v="1319"/>
    <n v="25.097882499180585"/>
  </r>
  <r>
    <x v="1320"/>
    <n v="22.079138411317448"/>
  </r>
  <r>
    <x v="1321"/>
    <n v="23.546017177790848"/>
  </r>
  <r>
    <x v="1322"/>
    <n v="26.21559539840257"/>
  </r>
  <r>
    <x v="1323"/>
    <n v="36.928329555492347"/>
  </r>
  <r>
    <x v="1324"/>
    <n v="34.608615325831899"/>
  </r>
  <r>
    <x v="1325"/>
    <n v="28.562645877161131"/>
  </r>
  <r>
    <x v="1326"/>
    <n v="22.075024642016654"/>
  </r>
  <r>
    <x v="1327"/>
    <n v="30.438702762569026"/>
  </r>
  <r>
    <x v="1328"/>
    <n v="41.08706183933058"/>
  </r>
  <r>
    <x v="1329"/>
    <n v="41.100367793075634"/>
  </r>
  <r>
    <x v="1330"/>
    <n v="47.678123492403635"/>
  </r>
  <r>
    <x v="1331"/>
    <n v="55.386416889872386"/>
  </r>
  <r>
    <x v="1332"/>
    <n v="54.189095704745135"/>
  </r>
  <r>
    <x v="1333"/>
    <n v="61.616965692764708"/>
  </r>
  <r>
    <x v="1334"/>
    <n v="68.781153400999997"/>
  </r>
  <r>
    <x v="1335"/>
    <n v="70.875949509999998"/>
  </r>
  <r>
    <x v="1336"/>
    <n v="60.919862599774895"/>
  </r>
  <r>
    <x v="1337"/>
    <n v="72.470001249999996"/>
  </r>
  <r>
    <x v="1338"/>
    <n v="72.747497499999994"/>
  </r>
  <r>
    <x v="1339"/>
    <n v="66.787718099392023"/>
  </r>
  <r>
    <x v="1340"/>
    <n v="53.978307217699943"/>
  </r>
  <r>
    <x v="1341"/>
    <n v="22.459344000936802"/>
  </r>
  <r>
    <x v="1342"/>
    <n v="22.947991382091594"/>
  </r>
  <r>
    <x v="1343"/>
    <n v="10.301136278794495"/>
  </r>
  <r>
    <x v="1344"/>
    <n v="16.612908757713761"/>
  </r>
  <r>
    <x v="1345"/>
    <n v="25.554023975177131"/>
  </r>
  <r>
    <x v="1346"/>
    <n v="18.914839749273316"/>
  </r>
  <r>
    <x v="1347"/>
    <n v="8.8379055834271441"/>
  </r>
  <r>
    <x v="1348"/>
    <n v="21.980960898998337"/>
  </r>
  <r>
    <x v="1349"/>
    <n v="9.0346457671540268"/>
  </r>
  <r>
    <x v="1350"/>
    <n v="7.0970652210993785"/>
  </r>
  <r>
    <x v="1351"/>
    <n v="1.4687211267710369"/>
  </r>
  <r>
    <x v="1352"/>
    <n v="2.6228779570640843"/>
  </r>
  <r>
    <x v="1353"/>
    <n v="3.7935092855543298"/>
  </r>
  <r>
    <x v="1354"/>
    <n v="6.3531749943842799"/>
  </r>
  <r>
    <x v="1355"/>
    <n v="11.237898845227148"/>
  </r>
  <r>
    <x v="1356"/>
    <n v="10.534726017059517"/>
  </r>
  <r>
    <x v="1357"/>
    <n v="14.58733648063418"/>
  </r>
  <r>
    <x v="1358"/>
    <n v="14.913124908275064"/>
  </r>
  <r>
    <x v="1359"/>
    <n v="25.002435586228795"/>
  </r>
  <r>
    <x v="1360"/>
    <n v="28.438605376645889"/>
  </r>
  <r>
    <x v="1361"/>
    <n v="30.995828267507715"/>
  </r>
  <r>
    <x v="1362"/>
    <n v="20.16660821632528"/>
  </r>
  <r>
    <x v="1363"/>
    <n v="33.053507611635339"/>
  </r>
  <r>
    <x v="1364"/>
    <n v="28.449909081212756"/>
  </r>
  <r>
    <x v="1365"/>
    <n v="36.006696234906158"/>
  </r>
  <r>
    <x v="1366"/>
    <n v="56.361427615292051"/>
  </r>
  <r>
    <x v="1367"/>
    <n v="64.00900719371694"/>
  </r>
  <r>
    <x v="1368"/>
    <n v="62.693439400708186"/>
  </r>
  <r>
    <x v="1369"/>
    <n v="71.635450980000002"/>
  </r>
  <r>
    <x v="1370"/>
    <n v="73.257499749999994"/>
  </r>
  <r>
    <x v="1371"/>
    <n v="47.834465167072622"/>
  </r>
  <r>
    <x v="1372"/>
    <n v="40.337576965415053"/>
  </r>
  <r>
    <x v="1373"/>
    <n v="32.557986199382924"/>
  </r>
  <r>
    <x v="1374"/>
    <n v="18.637206059513307"/>
  </r>
  <r>
    <x v="1375"/>
    <n v="45.858186719636173"/>
  </r>
  <r>
    <x v="1376"/>
    <n v="52.091433974140614"/>
  </r>
  <r>
    <x v="1377"/>
    <n v="73.25"/>
  </r>
  <r>
    <x v="1378"/>
    <n v="68.692313999999996"/>
  </r>
  <r>
    <x v="1379"/>
    <n v="71.410243839100005"/>
  </r>
  <r>
    <x v="1380"/>
    <n v="73.409248529999999"/>
  </r>
  <r>
    <x v="1381"/>
    <n v="56.882598353429017"/>
  </r>
  <r>
    <x v="1382"/>
    <n v="75.25250250000002"/>
  </r>
  <r>
    <x v="1383"/>
    <n v="38.856806608515434"/>
  </r>
  <r>
    <x v="1384"/>
    <n v="36.431229183487453"/>
  </r>
  <r>
    <x v="1385"/>
    <n v="29.436549365470931"/>
  </r>
  <r>
    <x v="1386"/>
    <n v="22.263476124204569"/>
  </r>
  <r>
    <x v="1387"/>
    <n v="38.052407669384245"/>
  </r>
  <r>
    <x v="1388"/>
    <n v="57.051778472676311"/>
  </r>
  <r>
    <x v="1389"/>
    <n v="70.595873878807993"/>
  </r>
  <r>
    <x v="1390"/>
    <n v="58.266325892724829"/>
  </r>
  <r>
    <x v="1391"/>
    <n v="47.100454943278756"/>
  </r>
  <r>
    <x v="1392"/>
    <n v="44.157461707801652"/>
  </r>
  <r>
    <x v="1393"/>
    <n v="50.208900307140638"/>
  </r>
  <r>
    <x v="1394"/>
    <n v="57.036400524213889"/>
  </r>
  <r>
    <x v="1395"/>
    <n v="73.642001469999997"/>
  </r>
  <r>
    <x v="1396"/>
    <n v="76.285003750000001"/>
  </r>
  <r>
    <x v="1397"/>
    <n v="76.985000499999998"/>
  </r>
  <r>
    <x v="1398"/>
    <n v="76.138552204999996"/>
  </r>
  <r>
    <x v="1399"/>
    <n v="72.918263962317994"/>
  </r>
  <r>
    <x v="1400"/>
    <n v="76.755949510000008"/>
  </r>
  <r>
    <x v="1401"/>
    <n v="78.467498750000004"/>
  </r>
  <r>
    <x v="1402"/>
    <n v="77.49340171499999"/>
  </r>
  <r>
    <x v="1403"/>
    <n v="78.328852694999995"/>
  </r>
  <r>
    <x v="1404"/>
    <n v="80.464996249999999"/>
  </r>
  <r>
    <x v="1405"/>
    <n v="77.1606419604"/>
  </r>
  <r>
    <x v="1406"/>
    <n v="79.548947795000004"/>
  </r>
  <r>
    <x v="1407"/>
    <n v="82.737503000000004"/>
  </r>
  <r>
    <x v="1408"/>
    <n v="66.907254433154463"/>
  </r>
  <r>
    <x v="1409"/>
    <n v="42.747175638433539"/>
  </r>
  <r>
    <x v="1410"/>
    <n v="81.139002939999997"/>
  </r>
  <r>
    <x v="1411"/>
    <n v="82.46200146999999"/>
  </r>
  <r>
    <x v="1412"/>
    <n v="63.863398707426413"/>
  </r>
  <r>
    <x v="1413"/>
    <n v="5.9219209077607839"/>
  </r>
  <r>
    <x v="1414"/>
    <n v="6.3341187060556052"/>
  </r>
  <r>
    <x v="1415"/>
    <n v="0.86455624939669162"/>
  </r>
  <r>
    <x v="1416"/>
    <s v=""/>
  </r>
  <r>
    <x v="1417"/>
    <n v="0.15578857468710161"/>
  </r>
  <r>
    <x v="1418"/>
    <n v="3.7647381827744908E-2"/>
  </r>
  <r>
    <x v="1419"/>
    <n v="1.6967606114282956"/>
  </r>
  <r>
    <x v="1420"/>
    <n v="3.0738416981070369"/>
  </r>
  <r>
    <x v="1421"/>
    <n v="2.3774275104987881"/>
  </r>
  <r>
    <x v="1422"/>
    <n v="2.3757562523060525"/>
  </r>
  <r>
    <x v="1423"/>
    <n v="4.5307606960707565"/>
  </r>
  <r>
    <x v="1424"/>
    <n v="3.0032736577272221"/>
  </r>
  <r>
    <x v="1425"/>
    <n v="5.5428841531616859"/>
  </r>
  <r>
    <x v="1426"/>
    <n v="9.8396960445570265"/>
  </r>
  <r>
    <x v="1427"/>
    <n v="26.030128672079133"/>
  </r>
  <r>
    <x v="1428"/>
    <n v="9.8360484762916993"/>
  </r>
  <r>
    <x v="1429"/>
    <n v="13.05640768470712"/>
  </r>
  <r>
    <x v="1430"/>
    <n v="7.5564593029533125"/>
  </r>
  <r>
    <x v="1431"/>
    <n v="16.561110610716693"/>
  </r>
  <r>
    <x v="1432"/>
    <n v="23.374975349344496"/>
  </r>
  <r>
    <x v="1433"/>
    <n v="30.247883653112478"/>
  </r>
  <r>
    <x v="1434"/>
    <n v="28.379418347964595"/>
  </r>
  <r>
    <x v="1435"/>
    <n v="40.821101964386223"/>
  </r>
  <r>
    <x v="1436"/>
    <n v="68.092013679969028"/>
  </r>
  <r>
    <x v="1437"/>
    <n v="79.007777378807987"/>
  </r>
  <r>
    <x v="1438"/>
    <n v="82.922602694999995"/>
  </r>
  <r>
    <x v="1439"/>
    <n v="85.642096815000002"/>
  </r>
  <r>
    <x v="1440"/>
    <n v="52.486968547094321"/>
  </r>
  <r>
    <x v="1441"/>
    <n v="31.417670398157767"/>
  </r>
  <r>
    <x v="1442"/>
    <n v="25.360668691646914"/>
  </r>
  <r>
    <x v="1443"/>
    <n v="22.765591014577698"/>
  </r>
  <r>
    <x v="1444"/>
    <n v="30.76387871010315"/>
  </r>
  <r>
    <x v="1445"/>
    <n v="67.794750083928903"/>
  </r>
  <r>
    <x v="1446"/>
    <n v="69.271499502119681"/>
  </r>
  <r>
    <x v="1447"/>
    <n v="63.595605893539634"/>
  </r>
  <r>
    <x v="1448"/>
    <n v="19.597312487587416"/>
  </r>
  <r>
    <x v="1449"/>
    <n v="83.82341696040001"/>
  </r>
  <r>
    <x v="1450"/>
    <n v="89.275001500000002"/>
  </r>
  <r>
    <x v="1451"/>
    <n v="76.867758610731244"/>
  </r>
  <r>
    <x v="1452"/>
    <n v="88.849153184999992"/>
  </r>
  <r>
    <x v="1453"/>
    <n v="92.212501500000002"/>
  </r>
  <r>
    <x v="1454"/>
    <n v="74.573439839508666"/>
  </r>
  <r>
    <x v="1455"/>
    <n v="88.390116319300006"/>
  </r>
  <r>
    <x v="1456"/>
    <n v="86.574961999999999"/>
  </r>
  <r>
    <x v="1457"/>
    <n v="93.220001249999996"/>
  </r>
  <r>
    <x v="1458"/>
    <n v="93.158702450000007"/>
  </r>
  <r>
    <x v="1459"/>
    <n v="70.535821613955974"/>
  </r>
  <r>
    <x v="1460"/>
    <n v="95.470001249999996"/>
  </r>
  <r>
    <x v="1461"/>
    <n v="46.299012322360831"/>
  </r>
  <r>
    <x v="1462"/>
    <n v="94.738947795000001"/>
  </r>
  <r>
    <x v="1463"/>
    <n v="95.946803674999998"/>
  </r>
  <r>
    <x v="1464"/>
    <n v="82.705775211702658"/>
  </r>
  <r>
    <x v="1465"/>
    <n v="49.566045849883139"/>
  </r>
  <r>
    <x v="1466"/>
    <n v="58.807953393469845"/>
  </r>
  <r>
    <x v="1467"/>
    <n v="98.264999500000002"/>
  </r>
  <r>
    <x v="1468"/>
    <n v="77.717213824518822"/>
  </r>
  <r>
    <x v="1469"/>
    <n v="98.745002750000012"/>
  </r>
  <r>
    <x v="1470"/>
    <n v="97.899446325"/>
  </r>
  <r>
    <x v="1471"/>
    <n v="100.56504754999999"/>
  </r>
  <r>
    <x v="1472"/>
    <n v="101.97870245"/>
  </r>
  <r>
    <x v="1473"/>
    <n v="101.85129755"/>
  </r>
  <r>
    <x v="1474"/>
    <n v="101.98849705999999"/>
  </r>
  <r>
    <x v="1475"/>
    <n v="105.27999875"/>
  </r>
  <r>
    <x v="1476"/>
    <n v="79.839834230170737"/>
  </r>
  <r>
    <x v="1477"/>
    <n v="73.331493769410159"/>
  </r>
  <r>
    <x v="1478"/>
    <n v="94.670724905789783"/>
  </r>
  <r>
    <x v="1479"/>
    <n v="103.28700147000001"/>
  </r>
  <r>
    <x v="1480"/>
    <n v="103.70594951"/>
  </r>
  <r>
    <x v="1481"/>
    <n v="67.615957538284178"/>
  </r>
  <r>
    <x v="1482"/>
    <n v="104.26944632499999"/>
  </r>
  <r>
    <x v="1483"/>
    <n v="106.01140024499999"/>
  </r>
  <r>
    <x v="1484"/>
    <n v="106.45239730499999"/>
  </r>
  <r>
    <x v="1485"/>
    <n v="86.096864407372863"/>
  </r>
  <r>
    <x v="1486"/>
    <n v="109.7350005"/>
  </r>
  <r>
    <x v="1487"/>
    <n v="102.93052833297999"/>
  </r>
  <r>
    <x v="1488"/>
    <n v="108.16004754999999"/>
  </r>
  <r>
    <x v="1489"/>
    <n v="111.23000325000001"/>
  </r>
  <r>
    <x v="1490"/>
    <n v="97.93676617305681"/>
  </r>
  <r>
    <x v="1491"/>
    <n v="110.06125"/>
  </r>
  <r>
    <x v="1492"/>
    <n v="113.01999675"/>
  </r>
  <r>
    <x v="1493"/>
    <n v="78.740072236537571"/>
  </r>
  <r>
    <x v="1494"/>
    <n v="65.010485385386062"/>
  </r>
  <r>
    <x v="1495"/>
    <n v="73.839464353058943"/>
  </r>
  <r>
    <x v="1496"/>
    <n v="47.167530043890913"/>
  </r>
  <r>
    <x v="1497"/>
    <n v="55.949928672353273"/>
  </r>
  <r>
    <x v="1498"/>
    <n v="80.429921515396842"/>
  </r>
  <r>
    <x v="1499"/>
    <n v="113.02999875"/>
  </r>
  <r>
    <x v="1500"/>
    <n v="112.26625000000001"/>
  </r>
  <r>
    <x v="1501"/>
    <n v="114.53984975499999"/>
  </r>
  <r>
    <x v="1502"/>
    <n v="107.49873999428753"/>
  </r>
  <r>
    <x v="1503"/>
    <n v="116.97250375"/>
  </r>
  <r>
    <x v="1504"/>
    <n v="74.820947708690667"/>
  </r>
  <r>
    <x v="1505"/>
    <n v="57.947079573776293"/>
  </r>
  <r>
    <x v="1506"/>
    <n v="115.08129755"/>
  </r>
  <r>
    <x v="1507"/>
    <n v="70.544725067882041"/>
  </r>
  <r>
    <x v="1508"/>
    <n v="115.04700147"/>
  </r>
  <r>
    <x v="1509"/>
    <n v="118.48999774999999"/>
  </r>
  <r>
    <x v="1510"/>
    <n v="79.128927776760193"/>
  </r>
  <r>
    <x v="1511"/>
    <n v="74.241211630122649"/>
  </r>
  <r>
    <x v="1512"/>
    <n v="22.397913771363378"/>
  </r>
  <r>
    <x v="1513"/>
    <n v="26.612006952590633"/>
  </r>
  <r>
    <x v="1514"/>
    <n v="36.675828891547468"/>
  </r>
  <r>
    <x v="1515"/>
    <n v="24.947067523191237"/>
  </r>
  <r>
    <x v="1516"/>
    <n v="18.853034228128717"/>
  </r>
  <r>
    <x v="1517"/>
    <n v="22.386019919672357"/>
  </r>
  <r>
    <x v="1518"/>
    <n v="17.286440667207806"/>
  </r>
  <r>
    <x v="1519"/>
    <n v="9.8306018758708085"/>
  </r>
  <r>
    <x v="1520"/>
    <n v="30.250021670780779"/>
  </r>
  <r>
    <x v="1521"/>
    <n v="43.539145362204593"/>
  </r>
  <r>
    <x v="1522"/>
    <n v="44.455504643412333"/>
  </r>
  <r>
    <x v="1523"/>
    <n v="34.41676961619752"/>
  </r>
  <r>
    <x v="1524"/>
    <n v="22.388088782084616"/>
  </r>
  <r>
    <x v="1525"/>
    <n v="13.044628013502008"/>
  </r>
  <r>
    <x v="1526"/>
    <n v="6.7630234616434404"/>
  </r>
  <r>
    <x v="1527"/>
    <n v="6.6117531597259998"/>
  </r>
  <r>
    <x v="1528"/>
    <n v="4.2238263223717016"/>
  </r>
  <r>
    <x v="1529"/>
    <n v="2.3161735681164402"/>
  </r>
  <r>
    <x v="1530"/>
    <n v="7.8922729321900142"/>
  </r>
  <r>
    <x v="1531"/>
    <n v="6.3272112407792278"/>
  </r>
  <r>
    <x v="1532"/>
    <n v="2.3696868437225898"/>
  </r>
  <r>
    <x v="1533"/>
    <n v="0.62751051695019855"/>
  </r>
  <r>
    <x v="1534"/>
    <n v="2.3715686028789178"/>
  </r>
  <r>
    <x v="1535"/>
    <n v="2.3715686028789178"/>
  </r>
  <r>
    <x v="15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81BFC3-09DC-4DE7-AC15-641E8DEA2E0D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>
  <location ref="E6:F37" firstHeaderRow="1" firstDataRow="1" firstDataCol="1"/>
  <pivotFields count="4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t="default"/>
      </items>
    </pivotField>
  </pivotFields>
  <rowFields count="1">
    <field x="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Items count="1">
    <i/>
  </colItems>
  <dataFields count="1">
    <dataField name="Sum of Withdraw, $" fld="1" baseField="3" baseItem="0"/>
  </dataFields>
  <formats count="1">
    <format dxfId="2">
      <pivotArea collapsedLevelsAreSubtotals="1" fieldPosition="0">
        <references count="1">
          <reference field="3" count="3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2082D-735C-41B6-9F76-69ED2CAB32AD}">
  <dimension ref="B3:B36"/>
  <sheetViews>
    <sheetView showGridLines="0" topLeftCell="A7" workbookViewId="0">
      <selection activeCell="B35" sqref="B35"/>
    </sheetView>
  </sheetViews>
  <sheetFormatPr defaultRowHeight="15" x14ac:dyDescent="0.25"/>
  <sheetData>
    <row r="3" spans="2:2" x14ac:dyDescent="0.25">
      <c r="B3" t="s">
        <v>71</v>
      </c>
    </row>
    <row r="34" spans="2:2" x14ac:dyDescent="0.25">
      <c r="B34" t="s">
        <v>130</v>
      </c>
    </row>
    <row r="35" spans="2:2" x14ac:dyDescent="0.25">
      <c r="B35" t="s">
        <v>76</v>
      </c>
    </row>
    <row r="36" spans="2:2" x14ac:dyDescent="0.25">
      <c r="B36" t="s">
        <v>88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6A33-52CC-4EB6-919B-32E5ED1DB6D3}">
  <sheetPr>
    <tabColor theme="0" tint="-0.34998626667073579"/>
  </sheetPr>
  <dimension ref="B2:E1013"/>
  <sheetViews>
    <sheetView showGridLines="0" workbookViewId="0"/>
  </sheetViews>
  <sheetFormatPr defaultRowHeight="15" x14ac:dyDescent="0.25"/>
  <cols>
    <col min="2" max="3" width="27.140625" customWidth="1"/>
    <col min="5" max="5" width="21.140625" bestFit="1" customWidth="1"/>
  </cols>
  <sheetData>
    <row r="2" spans="2:4" x14ac:dyDescent="0.25">
      <c r="B2" s="11" t="s">
        <v>136</v>
      </c>
      <c r="C2" s="70">
        <v>33994</v>
      </c>
      <c r="D2" s="74" t="s">
        <v>138</v>
      </c>
    </row>
    <row r="3" spans="2:4" x14ac:dyDescent="0.25">
      <c r="B3" s="11" t="s">
        <v>140</v>
      </c>
      <c r="C3" s="70"/>
      <c r="D3" s="74" t="s">
        <v>141</v>
      </c>
    </row>
    <row r="4" spans="2:4" x14ac:dyDescent="0.25">
      <c r="B4" s="71" t="s">
        <v>19</v>
      </c>
      <c r="C4" s="30">
        <f>ROUNDUP(VLOOKUP(C2,'quotes-calcs'!B:C,2,1)*100,-3)</f>
        <v>5000</v>
      </c>
      <c r="D4" t="s">
        <v>137</v>
      </c>
    </row>
    <row r="5" spans="2:4" x14ac:dyDescent="0.25">
      <c r="B5" s="11" t="s">
        <v>2</v>
      </c>
      <c r="C5" s="9">
        <v>1</v>
      </c>
      <c r="D5" t="s">
        <v>70</v>
      </c>
    </row>
    <row r="6" spans="2:4" x14ac:dyDescent="0.25">
      <c r="B6" s="11" t="s">
        <v>69</v>
      </c>
      <c r="C6" s="42">
        <v>0</v>
      </c>
      <c r="D6" t="s">
        <v>87</v>
      </c>
    </row>
    <row r="7" spans="2:4" x14ac:dyDescent="0.25">
      <c r="B7" s="11" t="s">
        <v>31</v>
      </c>
      <c r="C7" s="42">
        <v>0.25</v>
      </c>
      <c r="D7" t="s">
        <v>77</v>
      </c>
    </row>
    <row r="8" spans="2:4" x14ac:dyDescent="0.25">
      <c r="B8" s="11" t="s">
        <v>111</v>
      </c>
      <c r="C8" s="63">
        <v>0.08</v>
      </c>
      <c r="D8" t="s">
        <v>110</v>
      </c>
    </row>
    <row r="10" spans="2:4" x14ac:dyDescent="0.25">
      <c r="B10" s="82" t="s">
        <v>12</v>
      </c>
      <c r="C10" s="82"/>
    </row>
    <row r="11" spans="2:4" x14ac:dyDescent="0.25">
      <c r="B11" s="23" t="s">
        <v>3</v>
      </c>
      <c r="C11" s="23" t="s">
        <v>4</v>
      </c>
    </row>
    <row r="12" spans="2:4" x14ac:dyDescent="0.25">
      <c r="B12" s="12">
        <f t="shared" ref="B12:B20" si="0">ROUND(B13+0.001,3)</f>
        <v>0.01</v>
      </c>
      <c r="C12" s="10">
        <f t="shared" ref="C12:C20" si="1">C13*0.98</f>
        <v>8.1707280688754665E-3</v>
      </c>
    </row>
    <row r="13" spans="2:4" x14ac:dyDescent="0.25">
      <c r="B13" s="12">
        <f t="shared" si="0"/>
        <v>8.9999999999999993E-3</v>
      </c>
      <c r="C13" s="10">
        <f t="shared" si="1"/>
        <v>8.3374776213014958E-3</v>
      </c>
    </row>
    <row r="14" spans="2:4" x14ac:dyDescent="0.25">
      <c r="B14" s="12">
        <f t="shared" si="0"/>
        <v>8.0000000000000002E-3</v>
      </c>
      <c r="C14" s="10">
        <f t="shared" si="1"/>
        <v>8.5076302258178527E-3</v>
      </c>
    </row>
    <row r="15" spans="2:4" x14ac:dyDescent="0.25">
      <c r="B15" s="12">
        <f t="shared" si="0"/>
        <v>7.0000000000000001E-3</v>
      </c>
      <c r="C15" s="10">
        <f t="shared" si="1"/>
        <v>8.6812553324671967E-3</v>
      </c>
    </row>
    <row r="16" spans="2:4" x14ac:dyDescent="0.25">
      <c r="B16" s="12">
        <f t="shared" si="0"/>
        <v>6.0000000000000001E-3</v>
      </c>
      <c r="C16" s="10">
        <f t="shared" si="1"/>
        <v>8.8584238086399977E-3</v>
      </c>
    </row>
    <row r="17" spans="2:3" x14ac:dyDescent="0.25">
      <c r="B17" s="12">
        <f t="shared" si="0"/>
        <v>5.0000000000000001E-3</v>
      </c>
      <c r="C17" s="10">
        <f t="shared" si="1"/>
        <v>9.0392079679999984E-3</v>
      </c>
    </row>
    <row r="18" spans="2:3" x14ac:dyDescent="0.25">
      <c r="B18" s="12">
        <f t="shared" si="0"/>
        <v>4.0000000000000001E-3</v>
      </c>
      <c r="C18" s="10">
        <f t="shared" si="1"/>
        <v>9.2236815999999985E-3</v>
      </c>
    </row>
    <row r="19" spans="2:3" x14ac:dyDescent="0.25">
      <c r="B19" s="12">
        <f t="shared" si="0"/>
        <v>3.0000000000000001E-3</v>
      </c>
      <c r="C19" s="10">
        <f t="shared" si="1"/>
        <v>9.411919999999999E-3</v>
      </c>
    </row>
    <row r="20" spans="2:3" x14ac:dyDescent="0.25">
      <c r="B20" s="12">
        <f t="shared" si="0"/>
        <v>2E-3</v>
      </c>
      <c r="C20" s="10">
        <f t="shared" si="1"/>
        <v>9.6039999999999997E-3</v>
      </c>
    </row>
    <row r="21" spans="2:3" x14ac:dyDescent="0.25">
      <c r="B21" s="12">
        <f>ROUND(B22+0.001,3)</f>
        <v>1E-3</v>
      </c>
      <c r="C21" s="10">
        <f>C22*0.98</f>
        <v>9.7999999999999997E-3</v>
      </c>
    </row>
    <row r="22" spans="2:3" x14ac:dyDescent="0.25">
      <c r="B22" s="12">
        <v>0</v>
      </c>
      <c r="C22" s="10">
        <v>0.01</v>
      </c>
    </row>
    <row r="23" spans="2:3" x14ac:dyDescent="0.25">
      <c r="B23" s="12">
        <f>ROUND(B22-0.001,3)</f>
        <v>-1E-3</v>
      </c>
      <c r="C23" s="10">
        <f>C22*0.98</f>
        <v>9.7999999999999997E-3</v>
      </c>
    </row>
    <row r="24" spans="2:3" x14ac:dyDescent="0.25">
      <c r="B24" s="12">
        <f t="shared" ref="B24:B87" si="2">ROUND(B23-0.001,3)</f>
        <v>-2E-3</v>
      </c>
      <c r="C24" s="10">
        <f t="shared" ref="C24:C87" si="3">C23*0.98</f>
        <v>9.6039999999999997E-3</v>
      </c>
    </row>
    <row r="25" spans="2:3" x14ac:dyDescent="0.25">
      <c r="B25" s="12">
        <f t="shared" si="2"/>
        <v>-3.0000000000000001E-3</v>
      </c>
      <c r="C25" s="10">
        <f t="shared" si="3"/>
        <v>9.411919999999999E-3</v>
      </c>
    </row>
    <row r="26" spans="2:3" x14ac:dyDescent="0.25">
      <c r="B26" s="12">
        <f t="shared" si="2"/>
        <v>-4.0000000000000001E-3</v>
      </c>
      <c r="C26" s="10">
        <f t="shared" si="3"/>
        <v>9.2236815999999985E-3</v>
      </c>
    </row>
    <row r="27" spans="2:3" x14ac:dyDescent="0.25">
      <c r="B27" s="12">
        <f t="shared" si="2"/>
        <v>-5.0000000000000001E-3</v>
      </c>
      <c r="C27" s="10">
        <f t="shared" si="3"/>
        <v>9.0392079679999984E-3</v>
      </c>
    </row>
    <row r="28" spans="2:3" x14ac:dyDescent="0.25">
      <c r="B28" s="12">
        <f t="shared" si="2"/>
        <v>-6.0000000000000001E-3</v>
      </c>
      <c r="C28" s="10">
        <f t="shared" si="3"/>
        <v>8.8584238086399977E-3</v>
      </c>
    </row>
    <row r="29" spans="2:3" x14ac:dyDescent="0.25">
      <c r="B29" s="12">
        <f t="shared" si="2"/>
        <v>-7.0000000000000001E-3</v>
      </c>
      <c r="C29" s="10">
        <f t="shared" si="3"/>
        <v>8.6812553324671967E-3</v>
      </c>
    </row>
    <row r="30" spans="2:3" x14ac:dyDescent="0.25">
      <c r="B30" s="12">
        <f t="shared" si="2"/>
        <v>-8.0000000000000002E-3</v>
      </c>
      <c r="C30" s="10">
        <f t="shared" si="3"/>
        <v>8.5076302258178527E-3</v>
      </c>
    </row>
    <row r="31" spans="2:3" x14ac:dyDescent="0.25">
      <c r="B31" s="12">
        <f t="shared" si="2"/>
        <v>-8.9999999999999993E-3</v>
      </c>
      <c r="C31" s="10">
        <f t="shared" si="3"/>
        <v>8.3374776213014958E-3</v>
      </c>
    </row>
    <row r="32" spans="2:3" x14ac:dyDescent="0.25">
      <c r="B32" s="12">
        <f t="shared" si="2"/>
        <v>-0.01</v>
      </c>
      <c r="C32" s="10">
        <f t="shared" si="3"/>
        <v>8.1707280688754665E-3</v>
      </c>
    </row>
    <row r="33" spans="2:5" x14ac:dyDescent="0.25">
      <c r="B33" s="12">
        <f t="shared" si="2"/>
        <v>-1.0999999999999999E-2</v>
      </c>
      <c r="C33" s="10">
        <f t="shared" si="3"/>
        <v>8.0073135074979571E-3</v>
      </c>
    </row>
    <row r="34" spans="2:5" x14ac:dyDescent="0.25">
      <c r="B34" s="12">
        <f t="shared" si="2"/>
        <v>-1.2E-2</v>
      </c>
      <c r="C34" s="10">
        <f t="shared" si="3"/>
        <v>7.8471672373479975E-3</v>
      </c>
    </row>
    <row r="35" spans="2:5" x14ac:dyDescent="0.25">
      <c r="B35" s="12">
        <f t="shared" si="2"/>
        <v>-1.2999999999999999E-2</v>
      </c>
      <c r="C35" s="10">
        <f t="shared" si="3"/>
        <v>7.6902238926010377E-3</v>
      </c>
    </row>
    <row r="36" spans="2:5" x14ac:dyDescent="0.25">
      <c r="B36" s="12">
        <f t="shared" si="2"/>
        <v>-1.4E-2</v>
      </c>
      <c r="C36" s="10">
        <f t="shared" si="3"/>
        <v>7.5364194147490172E-3</v>
      </c>
    </row>
    <row r="37" spans="2:5" x14ac:dyDescent="0.25">
      <c r="B37" s="12">
        <f t="shared" si="2"/>
        <v>-1.4999999999999999E-2</v>
      </c>
      <c r="C37" s="10">
        <f t="shared" si="3"/>
        <v>7.3856910264540367E-3</v>
      </c>
    </row>
    <row r="38" spans="2:5" x14ac:dyDescent="0.25">
      <c r="B38" s="12">
        <f t="shared" si="2"/>
        <v>-1.6E-2</v>
      </c>
      <c r="C38" s="10">
        <f t="shared" si="3"/>
        <v>7.2379772059249555E-3</v>
      </c>
    </row>
    <row r="39" spans="2:5" x14ac:dyDescent="0.25">
      <c r="B39" s="12">
        <f t="shared" si="2"/>
        <v>-1.7000000000000001E-2</v>
      </c>
      <c r="C39" s="10">
        <f t="shared" si="3"/>
        <v>7.0932176618064566E-3</v>
      </c>
    </row>
    <row r="40" spans="2:5" x14ac:dyDescent="0.25">
      <c r="B40" s="12">
        <f t="shared" si="2"/>
        <v>-1.7999999999999999E-2</v>
      </c>
      <c r="C40" s="10">
        <f t="shared" si="3"/>
        <v>6.9513533085703277E-3</v>
      </c>
    </row>
    <row r="41" spans="2:5" x14ac:dyDescent="0.25">
      <c r="B41" s="12">
        <f t="shared" si="2"/>
        <v>-1.9E-2</v>
      </c>
      <c r="C41" s="10">
        <f t="shared" si="3"/>
        <v>6.8123262423989209E-3</v>
      </c>
    </row>
    <row r="42" spans="2:5" x14ac:dyDescent="0.25">
      <c r="B42" s="12">
        <f t="shared" si="2"/>
        <v>-0.02</v>
      </c>
      <c r="C42" s="10">
        <f t="shared" si="3"/>
        <v>6.676079717550942E-3</v>
      </c>
    </row>
    <row r="43" spans="2:5" x14ac:dyDescent="0.25">
      <c r="B43" s="12">
        <f t="shared" si="2"/>
        <v>-2.1000000000000001E-2</v>
      </c>
      <c r="C43" s="10">
        <f t="shared" si="3"/>
        <v>6.5425581231999229E-3</v>
      </c>
    </row>
    <row r="44" spans="2:5" x14ac:dyDescent="0.25">
      <c r="B44" s="12">
        <f t="shared" si="2"/>
        <v>-2.1999999999999999E-2</v>
      </c>
      <c r="C44" s="10">
        <f t="shared" si="3"/>
        <v>6.4117069607359245E-3</v>
      </c>
    </row>
    <row r="45" spans="2:5" x14ac:dyDescent="0.25">
      <c r="B45" s="12">
        <f t="shared" si="2"/>
        <v>-2.3E-2</v>
      </c>
      <c r="C45" s="10">
        <f t="shared" si="3"/>
        <v>6.2834728215212061E-3</v>
      </c>
    </row>
    <row r="46" spans="2:5" x14ac:dyDescent="0.25">
      <c r="B46" s="12">
        <f t="shared" si="2"/>
        <v>-2.4E-2</v>
      </c>
      <c r="C46" s="10">
        <f t="shared" si="3"/>
        <v>6.1578033650907821E-3</v>
      </c>
    </row>
    <row r="47" spans="2:5" x14ac:dyDescent="0.25">
      <c r="B47" s="12">
        <f t="shared" si="2"/>
        <v>-2.5000000000000001E-2</v>
      </c>
      <c r="C47" s="10">
        <f t="shared" si="3"/>
        <v>6.034647297788966E-3</v>
      </c>
      <c r="E47" s="29">
        <f>5000*12/0.04</f>
        <v>1500000</v>
      </c>
    </row>
    <row r="48" spans="2:5" x14ac:dyDescent="0.25">
      <c r="B48" s="12">
        <f t="shared" si="2"/>
        <v>-2.5999999999999999E-2</v>
      </c>
      <c r="C48" s="10">
        <f t="shared" si="3"/>
        <v>5.9139543518331866E-3</v>
      </c>
    </row>
    <row r="49" spans="2:3" x14ac:dyDescent="0.25">
      <c r="B49" s="12">
        <f t="shared" si="2"/>
        <v>-2.7E-2</v>
      </c>
      <c r="C49" s="10">
        <f t="shared" si="3"/>
        <v>5.7956752647965225E-3</v>
      </c>
    </row>
    <row r="50" spans="2:3" x14ac:dyDescent="0.25">
      <c r="B50" s="12">
        <f t="shared" si="2"/>
        <v>-2.8000000000000001E-2</v>
      </c>
      <c r="C50" s="10">
        <f t="shared" si="3"/>
        <v>5.6797617595005919E-3</v>
      </c>
    </row>
    <row r="51" spans="2:3" x14ac:dyDescent="0.25">
      <c r="B51" s="12">
        <f t="shared" si="2"/>
        <v>-2.9000000000000001E-2</v>
      </c>
      <c r="C51" s="10">
        <f t="shared" si="3"/>
        <v>5.5661665243105802E-3</v>
      </c>
    </row>
    <row r="52" spans="2:3" x14ac:dyDescent="0.25">
      <c r="B52" s="12">
        <f t="shared" si="2"/>
        <v>-0.03</v>
      </c>
      <c r="C52" s="10">
        <f t="shared" si="3"/>
        <v>5.4548431938243689E-3</v>
      </c>
    </row>
    <row r="53" spans="2:3" x14ac:dyDescent="0.25">
      <c r="B53" s="12">
        <f t="shared" si="2"/>
        <v>-3.1E-2</v>
      </c>
      <c r="C53" s="10">
        <f t="shared" si="3"/>
        <v>5.3457463299478817E-3</v>
      </c>
    </row>
    <row r="54" spans="2:3" x14ac:dyDescent="0.25">
      <c r="B54" s="12">
        <f t="shared" si="2"/>
        <v>-3.2000000000000001E-2</v>
      </c>
      <c r="C54" s="10">
        <f t="shared" si="3"/>
        <v>5.2388314033489239E-3</v>
      </c>
    </row>
    <row r="55" spans="2:3" x14ac:dyDescent="0.25">
      <c r="B55" s="12">
        <f t="shared" si="2"/>
        <v>-3.3000000000000002E-2</v>
      </c>
      <c r="C55" s="10">
        <f t="shared" si="3"/>
        <v>5.1340547752819453E-3</v>
      </c>
    </row>
    <row r="56" spans="2:3" x14ac:dyDescent="0.25">
      <c r="B56" s="12">
        <f t="shared" si="2"/>
        <v>-3.4000000000000002E-2</v>
      </c>
      <c r="C56" s="10">
        <f t="shared" si="3"/>
        <v>5.031373679776306E-3</v>
      </c>
    </row>
    <row r="57" spans="2:3" x14ac:dyDescent="0.25">
      <c r="B57" s="12">
        <f t="shared" si="2"/>
        <v>-3.5000000000000003E-2</v>
      </c>
      <c r="C57" s="10">
        <f t="shared" si="3"/>
        <v>4.9307462061807797E-3</v>
      </c>
    </row>
    <row r="58" spans="2:3" x14ac:dyDescent="0.25">
      <c r="B58" s="12">
        <f t="shared" si="2"/>
        <v>-3.5999999999999997E-2</v>
      </c>
      <c r="C58" s="10">
        <f t="shared" si="3"/>
        <v>4.832131282057164E-3</v>
      </c>
    </row>
    <row r="59" spans="2:3" x14ac:dyDescent="0.25">
      <c r="B59" s="12">
        <f t="shared" si="2"/>
        <v>-3.6999999999999998E-2</v>
      </c>
      <c r="C59" s="10">
        <f t="shared" si="3"/>
        <v>4.7354886564160209E-3</v>
      </c>
    </row>
    <row r="60" spans="2:3" x14ac:dyDescent="0.25">
      <c r="B60" s="12">
        <f t="shared" si="2"/>
        <v>-3.7999999999999999E-2</v>
      </c>
      <c r="C60" s="10">
        <f t="shared" si="3"/>
        <v>4.6407788832877007E-3</v>
      </c>
    </row>
    <row r="61" spans="2:3" x14ac:dyDescent="0.25">
      <c r="B61" s="12">
        <f t="shared" si="2"/>
        <v>-3.9E-2</v>
      </c>
      <c r="C61" s="10">
        <f t="shared" si="3"/>
        <v>4.5479633056219465E-3</v>
      </c>
    </row>
    <row r="62" spans="2:3" x14ac:dyDescent="0.25">
      <c r="B62" s="12">
        <f t="shared" si="2"/>
        <v>-0.04</v>
      </c>
      <c r="C62" s="10">
        <f t="shared" si="3"/>
        <v>4.4570040395095073E-3</v>
      </c>
    </row>
    <row r="63" spans="2:3" x14ac:dyDescent="0.25">
      <c r="B63" s="12">
        <f t="shared" si="2"/>
        <v>-4.1000000000000002E-2</v>
      </c>
      <c r="C63" s="10">
        <f t="shared" si="3"/>
        <v>4.3678639587193171E-3</v>
      </c>
    </row>
    <row r="64" spans="2:3" x14ac:dyDescent="0.25">
      <c r="B64" s="12">
        <f t="shared" si="2"/>
        <v>-4.2000000000000003E-2</v>
      </c>
      <c r="C64" s="10">
        <f t="shared" si="3"/>
        <v>4.2805066795449306E-3</v>
      </c>
    </row>
    <row r="65" spans="2:3" x14ac:dyDescent="0.25">
      <c r="B65" s="12">
        <f t="shared" si="2"/>
        <v>-4.2999999999999997E-2</v>
      </c>
      <c r="C65" s="10">
        <f t="shared" si="3"/>
        <v>4.194896545954032E-3</v>
      </c>
    </row>
    <row r="66" spans="2:3" x14ac:dyDescent="0.25">
      <c r="B66" s="12">
        <f t="shared" si="2"/>
        <v>-4.3999999999999997E-2</v>
      </c>
      <c r="C66" s="10">
        <f t="shared" si="3"/>
        <v>4.1109986150349512E-3</v>
      </c>
    </row>
    <row r="67" spans="2:3" x14ac:dyDescent="0.25">
      <c r="B67" s="12">
        <f t="shared" si="2"/>
        <v>-4.4999999999999998E-2</v>
      </c>
      <c r="C67" s="10">
        <f t="shared" si="3"/>
        <v>4.0287786427342523E-3</v>
      </c>
    </row>
    <row r="68" spans="2:3" x14ac:dyDescent="0.25">
      <c r="B68" s="12">
        <f t="shared" si="2"/>
        <v>-4.5999999999999999E-2</v>
      </c>
      <c r="C68" s="10">
        <f t="shared" si="3"/>
        <v>3.9482030698795674E-3</v>
      </c>
    </row>
    <row r="69" spans="2:3" x14ac:dyDescent="0.25">
      <c r="B69" s="12">
        <f t="shared" si="2"/>
        <v>-4.7E-2</v>
      </c>
      <c r="C69" s="10">
        <f t="shared" si="3"/>
        <v>3.869239008481976E-3</v>
      </c>
    </row>
    <row r="70" spans="2:3" x14ac:dyDescent="0.25">
      <c r="B70" s="12">
        <f t="shared" si="2"/>
        <v>-4.8000000000000001E-2</v>
      </c>
      <c r="C70" s="10">
        <f t="shared" si="3"/>
        <v>3.7918542283123364E-3</v>
      </c>
    </row>
    <row r="71" spans="2:3" x14ac:dyDescent="0.25">
      <c r="B71" s="12">
        <f t="shared" si="2"/>
        <v>-4.9000000000000002E-2</v>
      </c>
      <c r="C71" s="10">
        <f t="shared" si="3"/>
        <v>3.7160171437460895E-3</v>
      </c>
    </row>
    <row r="72" spans="2:3" x14ac:dyDescent="0.25">
      <c r="B72" s="12">
        <f t="shared" si="2"/>
        <v>-0.05</v>
      </c>
      <c r="C72" s="10">
        <f t="shared" si="3"/>
        <v>3.6416968008711678E-3</v>
      </c>
    </row>
    <row r="73" spans="2:3" x14ac:dyDescent="0.25">
      <c r="B73" s="12">
        <f t="shared" si="2"/>
        <v>-5.0999999999999997E-2</v>
      </c>
      <c r="C73" s="10">
        <f t="shared" si="3"/>
        <v>3.5688628648537445E-3</v>
      </c>
    </row>
    <row r="74" spans="2:3" x14ac:dyDescent="0.25">
      <c r="B74" s="12">
        <f t="shared" si="2"/>
        <v>-5.1999999999999998E-2</v>
      </c>
      <c r="C74" s="10">
        <f t="shared" si="3"/>
        <v>3.4974856075566697E-3</v>
      </c>
    </row>
    <row r="75" spans="2:3" x14ac:dyDescent="0.25">
      <c r="B75" s="12">
        <f t="shared" si="2"/>
        <v>-5.2999999999999999E-2</v>
      </c>
      <c r="C75" s="10">
        <f t="shared" si="3"/>
        <v>3.4275358954055364E-3</v>
      </c>
    </row>
    <row r="76" spans="2:3" x14ac:dyDescent="0.25">
      <c r="B76" s="12">
        <f t="shared" si="2"/>
        <v>-5.3999999999999999E-2</v>
      </c>
      <c r="C76" s="10">
        <f t="shared" si="3"/>
        <v>3.3589851774974257E-3</v>
      </c>
    </row>
    <row r="77" spans="2:3" x14ac:dyDescent="0.25">
      <c r="B77" s="12">
        <f t="shared" si="2"/>
        <v>-5.5E-2</v>
      </c>
      <c r="C77" s="10">
        <f t="shared" si="3"/>
        <v>3.2918054739474773E-3</v>
      </c>
    </row>
    <row r="78" spans="2:3" x14ac:dyDescent="0.25">
      <c r="B78" s="12">
        <f t="shared" si="2"/>
        <v>-5.6000000000000001E-2</v>
      </c>
      <c r="C78" s="10">
        <f t="shared" si="3"/>
        <v>3.2259693644685278E-3</v>
      </c>
    </row>
    <row r="79" spans="2:3" x14ac:dyDescent="0.25">
      <c r="B79" s="12">
        <f t="shared" si="2"/>
        <v>-5.7000000000000002E-2</v>
      </c>
      <c r="C79" s="10">
        <f t="shared" si="3"/>
        <v>3.1614499771791572E-3</v>
      </c>
    </row>
    <row r="80" spans="2:3" x14ac:dyDescent="0.25">
      <c r="B80" s="12">
        <f t="shared" si="2"/>
        <v>-5.8000000000000003E-2</v>
      </c>
      <c r="C80" s="10">
        <f t="shared" si="3"/>
        <v>3.0982209776355741E-3</v>
      </c>
    </row>
    <row r="81" spans="2:3" x14ac:dyDescent="0.25">
      <c r="B81" s="12">
        <f t="shared" si="2"/>
        <v>-5.8999999999999997E-2</v>
      </c>
      <c r="C81" s="10">
        <f t="shared" si="3"/>
        <v>3.0362565580828627E-3</v>
      </c>
    </row>
    <row r="82" spans="2:3" x14ac:dyDescent="0.25">
      <c r="B82" s="12">
        <f t="shared" si="2"/>
        <v>-0.06</v>
      </c>
      <c r="C82" s="10">
        <f t="shared" si="3"/>
        <v>2.9755314269212054E-3</v>
      </c>
    </row>
    <row r="83" spans="2:3" x14ac:dyDescent="0.25">
      <c r="B83" s="12">
        <f t="shared" si="2"/>
        <v>-6.0999999999999999E-2</v>
      </c>
      <c r="C83" s="10">
        <f t="shared" si="3"/>
        <v>2.9160207983827814E-3</v>
      </c>
    </row>
    <row r="84" spans="2:3" x14ac:dyDescent="0.25">
      <c r="B84" s="12">
        <f t="shared" si="2"/>
        <v>-6.2E-2</v>
      </c>
      <c r="C84" s="10">
        <f t="shared" si="3"/>
        <v>2.8577003824151255E-3</v>
      </c>
    </row>
    <row r="85" spans="2:3" x14ac:dyDescent="0.25">
      <c r="B85" s="12">
        <f t="shared" si="2"/>
        <v>-6.3E-2</v>
      </c>
      <c r="C85" s="10">
        <f t="shared" si="3"/>
        <v>2.8005463747668232E-3</v>
      </c>
    </row>
    <row r="86" spans="2:3" x14ac:dyDescent="0.25">
      <c r="B86" s="12">
        <f t="shared" si="2"/>
        <v>-6.4000000000000001E-2</v>
      </c>
      <c r="C86" s="10">
        <f t="shared" si="3"/>
        <v>2.7445354472714865E-3</v>
      </c>
    </row>
    <row r="87" spans="2:3" x14ac:dyDescent="0.25">
      <c r="B87" s="12">
        <f t="shared" si="2"/>
        <v>-6.5000000000000002E-2</v>
      </c>
      <c r="C87" s="10">
        <f t="shared" si="3"/>
        <v>2.6896447383260567E-3</v>
      </c>
    </row>
    <row r="88" spans="2:3" x14ac:dyDescent="0.25">
      <c r="B88" s="12">
        <f t="shared" ref="B88:B151" si="4">ROUND(B87-0.001,3)</f>
        <v>-6.6000000000000003E-2</v>
      </c>
      <c r="C88" s="10">
        <f t="shared" ref="C88:C151" si="5">C87*0.98</f>
        <v>2.6358518435595354E-3</v>
      </c>
    </row>
    <row r="89" spans="2:3" x14ac:dyDescent="0.25">
      <c r="B89" s="12">
        <f t="shared" si="4"/>
        <v>-6.7000000000000004E-2</v>
      </c>
      <c r="C89" s="10">
        <f t="shared" si="5"/>
        <v>2.5831348066883445E-3</v>
      </c>
    </row>
    <row r="90" spans="2:3" x14ac:dyDescent="0.25">
      <c r="B90" s="12">
        <f t="shared" si="4"/>
        <v>-6.8000000000000005E-2</v>
      </c>
      <c r="C90" s="10">
        <f t="shared" si="5"/>
        <v>2.5314721105545775E-3</v>
      </c>
    </row>
    <row r="91" spans="2:3" x14ac:dyDescent="0.25">
      <c r="B91" s="12">
        <f t="shared" si="4"/>
        <v>-6.9000000000000006E-2</v>
      </c>
      <c r="C91" s="10">
        <f t="shared" si="5"/>
        <v>2.4808426683434861E-3</v>
      </c>
    </row>
    <row r="92" spans="2:3" x14ac:dyDescent="0.25">
      <c r="B92" s="12">
        <f t="shared" si="4"/>
        <v>-7.0000000000000007E-2</v>
      </c>
      <c r="C92" s="10">
        <f t="shared" si="5"/>
        <v>2.4312258149766161E-3</v>
      </c>
    </row>
    <row r="93" spans="2:3" x14ac:dyDescent="0.25">
      <c r="B93" s="12">
        <f t="shared" si="4"/>
        <v>-7.0999999999999994E-2</v>
      </c>
      <c r="C93" s="10">
        <f t="shared" si="5"/>
        <v>2.3826012986770837E-3</v>
      </c>
    </row>
    <row r="94" spans="2:3" x14ac:dyDescent="0.25">
      <c r="B94" s="12">
        <f t="shared" si="4"/>
        <v>-7.1999999999999995E-2</v>
      </c>
      <c r="C94" s="10">
        <f t="shared" si="5"/>
        <v>2.3349492727035418E-3</v>
      </c>
    </row>
    <row r="95" spans="2:3" x14ac:dyDescent="0.25">
      <c r="B95" s="12">
        <f t="shared" si="4"/>
        <v>-7.2999999999999995E-2</v>
      </c>
      <c r="C95" s="10">
        <f t="shared" si="5"/>
        <v>2.2882502872494711E-3</v>
      </c>
    </row>
    <row r="96" spans="2:3" x14ac:dyDescent="0.25">
      <c r="B96" s="12">
        <f t="shared" si="4"/>
        <v>-7.3999999999999996E-2</v>
      </c>
      <c r="C96" s="10">
        <f t="shared" si="5"/>
        <v>2.2424852815044818E-3</v>
      </c>
    </row>
    <row r="97" spans="2:3" x14ac:dyDescent="0.25">
      <c r="B97" s="12">
        <f t="shared" si="4"/>
        <v>-7.4999999999999997E-2</v>
      </c>
      <c r="C97" s="10">
        <f t="shared" si="5"/>
        <v>2.1976355758743923E-3</v>
      </c>
    </row>
    <row r="98" spans="2:3" x14ac:dyDescent="0.25">
      <c r="B98" s="12">
        <f t="shared" si="4"/>
        <v>-7.5999999999999998E-2</v>
      </c>
      <c r="C98" s="10">
        <f t="shared" si="5"/>
        <v>2.1536828643569043E-3</v>
      </c>
    </row>
    <row r="99" spans="2:3" x14ac:dyDescent="0.25">
      <c r="B99" s="12">
        <f t="shared" si="4"/>
        <v>-7.6999999999999999E-2</v>
      </c>
      <c r="C99" s="10">
        <f t="shared" si="5"/>
        <v>2.1106092070697661E-3</v>
      </c>
    </row>
    <row r="100" spans="2:3" x14ac:dyDescent="0.25">
      <c r="B100" s="12">
        <f t="shared" si="4"/>
        <v>-7.8E-2</v>
      </c>
      <c r="C100" s="10">
        <f t="shared" si="5"/>
        <v>2.0683970229283706E-3</v>
      </c>
    </row>
    <row r="101" spans="2:3" x14ac:dyDescent="0.25">
      <c r="B101" s="12">
        <f t="shared" si="4"/>
        <v>-7.9000000000000001E-2</v>
      </c>
      <c r="C101" s="10">
        <f t="shared" si="5"/>
        <v>2.0270290824698032E-3</v>
      </c>
    </row>
    <row r="102" spans="2:3" x14ac:dyDescent="0.25">
      <c r="B102" s="12">
        <f t="shared" si="4"/>
        <v>-0.08</v>
      </c>
      <c r="C102" s="10">
        <f t="shared" si="5"/>
        <v>1.9864885008204071E-3</v>
      </c>
    </row>
    <row r="103" spans="2:3" x14ac:dyDescent="0.25">
      <c r="B103" s="12">
        <f t="shared" si="4"/>
        <v>-8.1000000000000003E-2</v>
      </c>
      <c r="C103" s="10">
        <f t="shared" si="5"/>
        <v>1.946758730803999E-3</v>
      </c>
    </row>
    <row r="104" spans="2:3" x14ac:dyDescent="0.25">
      <c r="B104" s="12">
        <f t="shared" si="4"/>
        <v>-8.2000000000000003E-2</v>
      </c>
      <c r="C104" s="10">
        <f t="shared" si="5"/>
        <v>1.907823556187919E-3</v>
      </c>
    </row>
    <row r="105" spans="2:3" x14ac:dyDescent="0.25">
      <c r="B105" s="12">
        <f t="shared" si="4"/>
        <v>-8.3000000000000004E-2</v>
      </c>
      <c r="C105" s="10">
        <f t="shared" si="5"/>
        <v>1.8696670850641606E-3</v>
      </c>
    </row>
    <row r="106" spans="2:3" x14ac:dyDescent="0.25">
      <c r="B106" s="12">
        <f t="shared" si="4"/>
        <v>-8.4000000000000005E-2</v>
      </c>
      <c r="C106" s="10">
        <f t="shared" si="5"/>
        <v>1.8322737433628773E-3</v>
      </c>
    </row>
    <row r="107" spans="2:3" x14ac:dyDescent="0.25">
      <c r="B107" s="12">
        <f t="shared" si="4"/>
        <v>-8.5000000000000006E-2</v>
      </c>
      <c r="C107" s="10">
        <f t="shared" si="5"/>
        <v>1.7956282684956197E-3</v>
      </c>
    </row>
    <row r="108" spans="2:3" x14ac:dyDescent="0.25">
      <c r="B108" s="12">
        <f t="shared" si="4"/>
        <v>-8.5999999999999993E-2</v>
      </c>
      <c r="C108" s="10">
        <f t="shared" si="5"/>
        <v>1.7597157031257072E-3</v>
      </c>
    </row>
    <row r="109" spans="2:3" x14ac:dyDescent="0.25">
      <c r="B109" s="12">
        <f t="shared" si="4"/>
        <v>-8.6999999999999994E-2</v>
      </c>
      <c r="C109" s="10">
        <f t="shared" si="5"/>
        <v>1.724521389063193E-3</v>
      </c>
    </row>
    <row r="110" spans="2:3" x14ac:dyDescent="0.25">
      <c r="B110" s="12">
        <f t="shared" si="4"/>
        <v>-8.7999999999999995E-2</v>
      </c>
      <c r="C110" s="10">
        <f t="shared" si="5"/>
        <v>1.6900309612819292E-3</v>
      </c>
    </row>
    <row r="111" spans="2:3" x14ac:dyDescent="0.25">
      <c r="B111" s="12">
        <f t="shared" si="4"/>
        <v>-8.8999999999999996E-2</v>
      </c>
      <c r="C111" s="10">
        <f t="shared" si="5"/>
        <v>1.6562303420562905E-3</v>
      </c>
    </row>
    <row r="112" spans="2:3" x14ac:dyDescent="0.25">
      <c r="B112" s="12">
        <f t="shared" si="4"/>
        <v>-0.09</v>
      </c>
      <c r="C112" s="10">
        <f t="shared" si="5"/>
        <v>1.6231057352151647E-3</v>
      </c>
    </row>
    <row r="113" spans="2:3" x14ac:dyDescent="0.25">
      <c r="B113" s="12">
        <f t="shared" si="4"/>
        <v>-9.0999999999999998E-2</v>
      </c>
      <c r="C113" s="10">
        <f t="shared" si="5"/>
        <v>1.5906436205108613E-3</v>
      </c>
    </row>
    <row r="114" spans="2:3" x14ac:dyDescent="0.25">
      <c r="B114" s="12">
        <f t="shared" si="4"/>
        <v>-9.1999999999999998E-2</v>
      </c>
      <c r="C114" s="10">
        <f t="shared" si="5"/>
        <v>1.5588307481006441E-3</v>
      </c>
    </row>
    <row r="115" spans="2:3" x14ac:dyDescent="0.25">
      <c r="B115" s="12">
        <f t="shared" si="4"/>
        <v>-9.2999999999999999E-2</v>
      </c>
      <c r="C115" s="10">
        <f t="shared" si="5"/>
        <v>1.5276541331386312E-3</v>
      </c>
    </row>
    <row r="116" spans="2:3" x14ac:dyDescent="0.25">
      <c r="B116" s="12">
        <f t="shared" si="4"/>
        <v>-9.4E-2</v>
      </c>
      <c r="C116" s="10">
        <f t="shared" si="5"/>
        <v>1.4971010504758585E-3</v>
      </c>
    </row>
    <row r="117" spans="2:3" x14ac:dyDescent="0.25">
      <c r="B117" s="12">
        <f t="shared" si="4"/>
        <v>-9.5000000000000001E-2</v>
      </c>
      <c r="C117" s="10">
        <f t="shared" si="5"/>
        <v>1.4671590294663413E-3</v>
      </c>
    </row>
    <row r="118" spans="2:3" x14ac:dyDescent="0.25">
      <c r="B118" s="12">
        <f t="shared" si="4"/>
        <v>-9.6000000000000002E-2</v>
      </c>
      <c r="C118" s="10">
        <f t="shared" si="5"/>
        <v>1.4378158488770143E-3</v>
      </c>
    </row>
    <row r="119" spans="2:3" x14ac:dyDescent="0.25">
      <c r="B119" s="12">
        <f t="shared" si="4"/>
        <v>-9.7000000000000003E-2</v>
      </c>
      <c r="C119" s="10">
        <f t="shared" si="5"/>
        <v>1.409059531899474E-3</v>
      </c>
    </row>
    <row r="120" spans="2:3" x14ac:dyDescent="0.25">
      <c r="B120" s="12">
        <f t="shared" si="4"/>
        <v>-9.8000000000000004E-2</v>
      </c>
      <c r="C120" s="10">
        <f t="shared" si="5"/>
        <v>1.3808783412614844E-3</v>
      </c>
    </row>
    <row r="121" spans="2:3" x14ac:dyDescent="0.25">
      <c r="B121" s="12">
        <f t="shared" si="4"/>
        <v>-9.9000000000000005E-2</v>
      </c>
      <c r="C121" s="10">
        <f t="shared" si="5"/>
        <v>1.3532607744362547E-3</v>
      </c>
    </row>
    <row r="122" spans="2:3" x14ac:dyDescent="0.25">
      <c r="B122" s="12">
        <f t="shared" si="4"/>
        <v>-0.1</v>
      </c>
      <c r="C122" s="10">
        <f t="shared" si="5"/>
        <v>1.3261955589475296E-3</v>
      </c>
    </row>
    <row r="123" spans="2:3" x14ac:dyDescent="0.25">
      <c r="B123" s="12">
        <f t="shared" si="4"/>
        <v>-0.10100000000000001</v>
      </c>
      <c r="C123" s="10">
        <f t="shared" si="5"/>
        <v>1.2996716477685791E-3</v>
      </c>
    </row>
    <row r="124" spans="2:3" x14ac:dyDescent="0.25">
      <c r="B124" s="12">
        <f t="shared" si="4"/>
        <v>-0.10199999999999999</v>
      </c>
      <c r="C124" s="10">
        <f t="shared" si="5"/>
        <v>1.2736782148132075E-3</v>
      </c>
    </row>
    <row r="125" spans="2:3" x14ac:dyDescent="0.25">
      <c r="B125" s="12">
        <f t="shared" si="4"/>
        <v>-0.10299999999999999</v>
      </c>
      <c r="C125" s="10">
        <f t="shared" si="5"/>
        <v>1.2482046505169432E-3</v>
      </c>
    </row>
    <row r="126" spans="2:3" x14ac:dyDescent="0.25">
      <c r="B126" s="12">
        <f t="shared" si="4"/>
        <v>-0.104</v>
      </c>
      <c r="C126" s="10">
        <f t="shared" si="5"/>
        <v>1.2232405575066043E-3</v>
      </c>
    </row>
    <row r="127" spans="2:3" x14ac:dyDescent="0.25">
      <c r="B127" s="12">
        <f t="shared" si="4"/>
        <v>-0.105</v>
      </c>
      <c r="C127" s="10">
        <f t="shared" si="5"/>
        <v>1.1987757463564721E-3</v>
      </c>
    </row>
    <row r="128" spans="2:3" x14ac:dyDescent="0.25">
      <c r="B128" s="12">
        <f t="shared" si="4"/>
        <v>-0.106</v>
      </c>
      <c r="C128" s="10">
        <f t="shared" si="5"/>
        <v>1.1748002314293426E-3</v>
      </c>
    </row>
    <row r="129" spans="2:3" x14ac:dyDescent="0.25">
      <c r="B129" s="12">
        <f t="shared" si="4"/>
        <v>-0.107</v>
      </c>
      <c r="C129" s="10">
        <f t="shared" si="5"/>
        <v>1.1513042268007558E-3</v>
      </c>
    </row>
    <row r="130" spans="2:3" x14ac:dyDescent="0.25">
      <c r="B130" s="12">
        <f t="shared" si="4"/>
        <v>-0.108</v>
      </c>
      <c r="C130" s="10">
        <f t="shared" si="5"/>
        <v>1.1282781422647407E-3</v>
      </c>
    </row>
    <row r="131" spans="2:3" x14ac:dyDescent="0.25">
      <c r="B131" s="12">
        <f t="shared" si="4"/>
        <v>-0.109</v>
      </c>
      <c r="C131" s="10">
        <f t="shared" si="5"/>
        <v>1.1057125794194458E-3</v>
      </c>
    </row>
    <row r="132" spans="2:3" x14ac:dyDescent="0.25">
      <c r="B132" s="12">
        <f t="shared" si="4"/>
        <v>-0.11</v>
      </c>
      <c r="C132" s="10">
        <f t="shared" si="5"/>
        <v>1.0835983278310569E-3</v>
      </c>
    </row>
    <row r="133" spans="2:3" x14ac:dyDescent="0.25">
      <c r="B133" s="12">
        <f t="shared" si="4"/>
        <v>-0.111</v>
      </c>
      <c r="C133" s="10">
        <f t="shared" si="5"/>
        <v>1.0619263612744356E-3</v>
      </c>
    </row>
    <row r="134" spans="2:3" x14ac:dyDescent="0.25">
      <c r="B134" s="12">
        <f t="shared" si="4"/>
        <v>-0.112</v>
      </c>
      <c r="C134" s="10">
        <f t="shared" si="5"/>
        <v>1.0406878340489469E-3</v>
      </c>
    </row>
    <row r="135" spans="2:3" x14ac:dyDescent="0.25">
      <c r="B135" s="12">
        <f t="shared" si="4"/>
        <v>-0.113</v>
      </c>
      <c r="C135" s="10">
        <f t="shared" si="5"/>
        <v>1.019874077367968E-3</v>
      </c>
    </row>
    <row r="136" spans="2:3" x14ac:dyDescent="0.25">
      <c r="B136" s="12">
        <f t="shared" si="4"/>
        <v>-0.114</v>
      </c>
      <c r="C136" s="10">
        <f t="shared" si="5"/>
        <v>9.9947659582060857E-4</v>
      </c>
    </row>
    <row r="137" spans="2:3" x14ac:dyDescent="0.25">
      <c r="B137" s="12">
        <f t="shared" si="4"/>
        <v>-0.115</v>
      </c>
      <c r="C137" s="10">
        <f t="shared" si="5"/>
        <v>9.7948706390419641E-4</v>
      </c>
    </row>
    <row r="138" spans="2:3" x14ac:dyDescent="0.25">
      <c r="B138" s="12">
        <f t="shared" si="4"/>
        <v>-0.11600000000000001</v>
      </c>
      <c r="C138" s="10">
        <f t="shared" si="5"/>
        <v>9.5989732262611249E-4</v>
      </c>
    </row>
    <row r="139" spans="2:3" x14ac:dyDescent="0.25">
      <c r="B139" s="12">
        <f t="shared" si="4"/>
        <v>-0.11700000000000001</v>
      </c>
      <c r="C139" s="10">
        <f t="shared" si="5"/>
        <v>9.4069937617359024E-4</v>
      </c>
    </row>
    <row r="140" spans="2:3" x14ac:dyDescent="0.25">
      <c r="B140" s="12">
        <f t="shared" si="4"/>
        <v>-0.11799999999999999</v>
      </c>
      <c r="C140" s="10">
        <f t="shared" si="5"/>
        <v>9.2188538865011838E-4</v>
      </c>
    </row>
    <row r="141" spans="2:3" x14ac:dyDescent="0.25">
      <c r="B141" s="12">
        <f t="shared" si="4"/>
        <v>-0.11899999999999999</v>
      </c>
      <c r="C141" s="10">
        <f t="shared" si="5"/>
        <v>9.0344768087711601E-4</v>
      </c>
    </row>
    <row r="142" spans="2:3" x14ac:dyDescent="0.25">
      <c r="B142" s="12">
        <f t="shared" si="4"/>
        <v>-0.12</v>
      </c>
      <c r="C142" s="10">
        <f t="shared" si="5"/>
        <v>8.8537872725957367E-4</v>
      </c>
    </row>
    <row r="143" spans="2:3" x14ac:dyDescent="0.25">
      <c r="B143" s="12">
        <f t="shared" si="4"/>
        <v>-0.121</v>
      </c>
      <c r="C143" s="10">
        <f t="shared" si="5"/>
        <v>8.6767115271438214E-4</v>
      </c>
    </row>
    <row r="144" spans="2:3" x14ac:dyDescent="0.25">
      <c r="B144" s="12">
        <f t="shared" si="4"/>
        <v>-0.122</v>
      </c>
      <c r="C144" s="10">
        <f t="shared" si="5"/>
        <v>8.5031772966009445E-4</v>
      </c>
    </row>
    <row r="145" spans="2:3" x14ac:dyDescent="0.25">
      <c r="B145" s="12">
        <f t="shared" si="4"/>
        <v>-0.123</v>
      </c>
      <c r="C145" s="10">
        <f t="shared" si="5"/>
        <v>8.3331137506689257E-4</v>
      </c>
    </row>
    <row r="146" spans="2:3" x14ac:dyDescent="0.25">
      <c r="B146" s="12">
        <f t="shared" si="4"/>
        <v>-0.124</v>
      </c>
      <c r="C146" s="10">
        <f t="shared" si="5"/>
        <v>8.1664514756555468E-4</v>
      </c>
    </row>
    <row r="147" spans="2:3" x14ac:dyDescent="0.25">
      <c r="B147" s="12">
        <f t="shared" si="4"/>
        <v>-0.125</v>
      </c>
      <c r="C147" s="10">
        <f t="shared" si="5"/>
        <v>8.0031224461424354E-4</v>
      </c>
    </row>
    <row r="148" spans="2:3" x14ac:dyDescent="0.25">
      <c r="B148" s="12">
        <f t="shared" si="4"/>
        <v>-0.126</v>
      </c>
      <c r="C148" s="10">
        <f t="shared" si="5"/>
        <v>7.8430599972195865E-4</v>
      </c>
    </row>
    <row r="149" spans="2:3" x14ac:dyDescent="0.25">
      <c r="B149" s="12">
        <f t="shared" si="4"/>
        <v>-0.127</v>
      </c>
      <c r="C149" s="10">
        <f t="shared" si="5"/>
        <v>7.6861987972751946E-4</v>
      </c>
    </row>
    <row r="150" spans="2:3" x14ac:dyDescent="0.25">
      <c r="B150" s="12">
        <f t="shared" si="4"/>
        <v>-0.128</v>
      </c>
      <c r="C150" s="10">
        <f t="shared" si="5"/>
        <v>7.5324748213296904E-4</v>
      </c>
    </row>
    <row r="151" spans="2:3" x14ac:dyDescent="0.25">
      <c r="B151" s="12">
        <f t="shared" si="4"/>
        <v>-0.129</v>
      </c>
      <c r="C151" s="10">
        <f t="shared" si="5"/>
        <v>7.3818253249030965E-4</v>
      </c>
    </row>
    <row r="152" spans="2:3" x14ac:dyDescent="0.25">
      <c r="B152" s="12">
        <f t="shared" ref="B152:B215" si="6">ROUND(B151-0.001,3)</f>
        <v>-0.13</v>
      </c>
      <c r="C152" s="10">
        <f t="shared" ref="C152:C215" si="7">C151*0.98</f>
        <v>7.2341888184050348E-4</v>
      </c>
    </row>
    <row r="153" spans="2:3" x14ac:dyDescent="0.25">
      <c r="B153" s="12">
        <f t="shared" si="6"/>
        <v>-0.13100000000000001</v>
      </c>
      <c r="C153" s="10">
        <f t="shared" si="7"/>
        <v>7.0895050420369341E-4</v>
      </c>
    </row>
    <row r="154" spans="2:3" x14ac:dyDescent="0.25">
      <c r="B154" s="12">
        <f t="shared" si="6"/>
        <v>-0.13200000000000001</v>
      </c>
      <c r="C154" s="10">
        <f t="shared" si="7"/>
        <v>6.9477149411961952E-4</v>
      </c>
    </row>
    <row r="155" spans="2:3" x14ac:dyDescent="0.25">
      <c r="B155" s="12">
        <f t="shared" si="6"/>
        <v>-0.13300000000000001</v>
      </c>
      <c r="C155" s="10">
        <f t="shared" si="7"/>
        <v>6.8087606423722716E-4</v>
      </c>
    </row>
    <row r="156" spans="2:3" x14ac:dyDescent="0.25">
      <c r="B156" s="12">
        <f t="shared" si="6"/>
        <v>-0.13400000000000001</v>
      </c>
      <c r="C156" s="10">
        <f t="shared" si="7"/>
        <v>6.6725854295248256E-4</v>
      </c>
    </row>
    <row r="157" spans="2:3" x14ac:dyDescent="0.25">
      <c r="B157" s="12">
        <f t="shared" si="6"/>
        <v>-0.13500000000000001</v>
      </c>
      <c r="C157" s="10">
        <f t="shared" si="7"/>
        <v>6.5391337209343289E-4</v>
      </c>
    </row>
    <row r="158" spans="2:3" x14ac:dyDescent="0.25">
      <c r="B158" s="12">
        <f t="shared" si="6"/>
        <v>-0.13600000000000001</v>
      </c>
      <c r="C158" s="10">
        <f t="shared" si="7"/>
        <v>6.4083510465156419E-4</v>
      </c>
    </row>
    <row r="159" spans="2:3" x14ac:dyDescent="0.25">
      <c r="B159" s="12">
        <f t="shared" si="6"/>
        <v>-0.13700000000000001</v>
      </c>
      <c r="C159" s="10">
        <f t="shared" si="7"/>
        <v>6.2801840255853288E-4</v>
      </c>
    </row>
    <row r="160" spans="2:3" x14ac:dyDescent="0.25">
      <c r="B160" s="12">
        <f t="shared" si="6"/>
        <v>-0.13800000000000001</v>
      </c>
      <c r="C160" s="10">
        <f t="shared" si="7"/>
        <v>6.1545803450736218E-4</v>
      </c>
    </row>
    <row r="161" spans="2:3" x14ac:dyDescent="0.25">
      <c r="B161" s="12">
        <f t="shared" si="6"/>
        <v>-0.13900000000000001</v>
      </c>
      <c r="C161" s="10">
        <f t="shared" si="7"/>
        <v>6.0314887381721495E-4</v>
      </c>
    </row>
    <row r="162" spans="2:3" x14ac:dyDescent="0.25">
      <c r="B162" s="12">
        <f t="shared" si="6"/>
        <v>-0.14000000000000001</v>
      </c>
      <c r="C162" s="10">
        <f t="shared" si="7"/>
        <v>5.9108589634087065E-4</v>
      </c>
    </row>
    <row r="163" spans="2:3" x14ac:dyDescent="0.25">
      <c r="B163" s="12">
        <f t="shared" si="6"/>
        <v>-0.14099999999999999</v>
      </c>
      <c r="C163" s="10">
        <f t="shared" si="7"/>
        <v>5.7926417841405319E-4</v>
      </c>
    </row>
    <row r="164" spans="2:3" x14ac:dyDescent="0.25">
      <c r="B164" s="12">
        <f t="shared" si="6"/>
        <v>-0.14199999999999999</v>
      </c>
      <c r="C164" s="10">
        <f t="shared" si="7"/>
        <v>5.6767889484577209E-4</v>
      </c>
    </row>
    <row r="165" spans="2:3" x14ac:dyDescent="0.25">
      <c r="B165" s="12">
        <f t="shared" si="6"/>
        <v>-0.14299999999999999</v>
      </c>
      <c r="C165" s="10">
        <f t="shared" si="7"/>
        <v>5.5632531694885668E-4</v>
      </c>
    </row>
    <row r="166" spans="2:3" x14ac:dyDescent="0.25">
      <c r="B166" s="12">
        <f t="shared" si="6"/>
        <v>-0.14399999999999999</v>
      </c>
      <c r="C166" s="10">
        <f t="shared" si="7"/>
        <v>5.4519881060987956E-4</v>
      </c>
    </row>
    <row r="167" spans="2:3" x14ac:dyDescent="0.25">
      <c r="B167" s="12">
        <f t="shared" si="6"/>
        <v>-0.14499999999999999</v>
      </c>
      <c r="C167" s="10">
        <f t="shared" si="7"/>
        <v>5.3429483439768196E-4</v>
      </c>
    </row>
    <row r="168" spans="2:3" x14ac:dyDescent="0.25">
      <c r="B168" s="12">
        <f t="shared" si="6"/>
        <v>-0.14599999999999999</v>
      </c>
      <c r="C168" s="10">
        <f t="shared" si="7"/>
        <v>5.2360893770972828E-4</v>
      </c>
    </row>
    <row r="169" spans="2:3" x14ac:dyDescent="0.25">
      <c r="B169" s="12">
        <f t="shared" si="6"/>
        <v>-0.14699999999999999</v>
      </c>
      <c r="C169" s="10">
        <f t="shared" si="7"/>
        <v>5.131367589555337E-4</v>
      </c>
    </row>
    <row r="170" spans="2:3" x14ac:dyDescent="0.25">
      <c r="B170" s="12">
        <f t="shared" si="6"/>
        <v>-0.14799999999999999</v>
      </c>
      <c r="C170" s="10">
        <f t="shared" si="7"/>
        <v>5.0287402377642305E-4</v>
      </c>
    </row>
    <row r="171" spans="2:3" x14ac:dyDescent="0.25">
      <c r="B171" s="12">
        <f t="shared" si="6"/>
        <v>-0.14899999999999999</v>
      </c>
      <c r="C171" s="10">
        <f t="shared" si="7"/>
        <v>4.9281654330089459E-4</v>
      </c>
    </row>
    <row r="172" spans="2:3" x14ac:dyDescent="0.25">
      <c r="B172" s="12">
        <f t="shared" si="6"/>
        <v>-0.15</v>
      </c>
      <c r="C172" s="10">
        <f t="shared" si="7"/>
        <v>4.8296021243487671E-4</v>
      </c>
    </row>
    <row r="173" spans="2:3" x14ac:dyDescent="0.25">
      <c r="B173" s="12">
        <f t="shared" si="6"/>
        <v>-0.151</v>
      </c>
      <c r="C173" s="10">
        <f t="shared" si="7"/>
        <v>4.7330100818617914E-4</v>
      </c>
    </row>
    <row r="174" spans="2:3" x14ac:dyDescent="0.25">
      <c r="B174" s="12">
        <f t="shared" si="6"/>
        <v>-0.152</v>
      </c>
      <c r="C174" s="10">
        <f t="shared" si="7"/>
        <v>4.6383498802245556E-4</v>
      </c>
    </row>
    <row r="175" spans="2:3" x14ac:dyDescent="0.25">
      <c r="B175" s="12">
        <f t="shared" si="6"/>
        <v>-0.153</v>
      </c>
      <c r="C175" s="10">
        <f t="shared" si="7"/>
        <v>4.5455828826200642E-4</v>
      </c>
    </row>
    <row r="176" spans="2:3" x14ac:dyDescent="0.25">
      <c r="B176" s="12">
        <f t="shared" si="6"/>
        <v>-0.154</v>
      </c>
      <c r="C176" s="10">
        <f t="shared" si="7"/>
        <v>4.4546712249676627E-4</v>
      </c>
    </row>
    <row r="177" spans="2:3" x14ac:dyDescent="0.25">
      <c r="B177" s="12">
        <f t="shared" si="6"/>
        <v>-0.155</v>
      </c>
      <c r="C177" s="10">
        <f t="shared" si="7"/>
        <v>4.3655778004683091E-4</v>
      </c>
    </row>
    <row r="178" spans="2:3" x14ac:dyDescent="0.25">
      <c r="B178" s="12">
        <f t="shared" si="6"/>
        <v>-0.156</v>
      </c>
      <c r="C178" s="10">
        <f t="shared" si="7"/>
        <v>4.2782662444589426E-4</v>
      </c>
    </row>
    <row r="179" spans="2:3" x14ac:dyDescent="0.25">
      <c r="B179" s="12">
        <f t="shared" si="6"/>
        <v>-0.157</v>
      </c>
      <c r="C179" s="10">
        <f t="shared" si="7"/>
        <v>4.1927009195697639E-4</v>
      </c>
    </row>
    <row r="180" spans="2:3" x14ac:dyDescent="0.25">
      <c r="B180" s="12">
        <f t="shared" si="6"/>
        <v>-0.158</v>
      </c>
      <c r="C180" s="10">
        <f t="shared" si="7"/>
        <v>4.1088469011783688E-4</v>
      </c>
    </row>
    <row r="181" spans="2:3" x14ac:dyDescent="0.25">
      <c r="B181" s="12">
        <f t="shared" si="6"/>
        <v>-0.159</v>
      </c>
      <c r="C181" s="10">
        <f t="shared" si="7"/>
        <v>4.0266699631548013E-4</v>
      </c>
    </row>
    <row r="182" spans="2:3" x14ac:dyDescent="0.25">
      <c r="B182" s="12">
        <f t="shared" si="6"/>
        <v>-0.16</v>
      </c>
      <c r="C182" s="10">
        <f t="shared" si="7"/>
        <v>3.9461365638917054E-4</v>
      </c>
    </row>
    <row r="183" spans="2:3" x14ac:dyDescent="0.25">
      <c r="B183" s="12">
        <f t="shared" si="6"/>
        <v>-0.161</v>
      </c>
      <c r="C183" s="10">
        <f t="shared" si="7"/>
        <v>3.8672138326138712E-4</v>
      </c>
    </row>
    <row r="184" spans="2:3" x14ac:dyDescent="0.25">
      <c r="B184" s="12">
        <f t="shared" si="6"/>
        <v>-0.16200000000000001</v>
      </c>
      <c r="C184" s="10">
        <f t="shared" si="7"/>
        <v>3.7898695559615938E-4</v>
      </c>
    </row>
    <row r="185" spans="2:3" x14ac:dyDescent="0.25">
      <c r="B185" s="12">
        <f t="shared" si="6"/>
        <v>-0.16300000000000001</v>
      </c>
      <c r="C185" s="10">
        <f t="shared" si="7"/>
        <v>3.7140721648423617E-4</v>
      </c>
    </row>
    <row r="186" spans="2:3" x14ac:dyDescent="0.25">
      <c r="B186" s="12">
        <f t="shared" si="6"/>
        <v>-0.16400000000000001</v>
      </c>
      <c r="C186" s="10">
        <f t="shared" si="7"/>
        <v>3.6397907215455144E-4</v>
      </c>
    </row>
    <row r="187" spans="2:3" x14ac:dyDescent="0.25">
      <c r="B187" s="12">
        <f t="shared" si="6"/>
        <v>-0.16500000000000001</v>
      </c>
      <c r="C187" s="10">
        <f t="shared" si="7"/>
        <v>3.5669949071146038E-4</v>
      </c>
    </row>
    <row r="188" spans="2:3" x14ac:dyDescent="0.25">
      <c r="B188" s="12">
        <f t="shared" si="6"/>
        <v>-0.16600000000000001</v>
      </c>
      <c r="C188" s="10">
        <f t="shared" si="7"/>
        <v>3.4956550089723117E-4</v>
      </c>
    </row>
    <row r="189" spans="2:3" x14ac:dyDescent="0.25">
      <c r="B189" s="12">
        <f t="shared" si="6"/>
        <v>-0.16700000000000001</v>
      </c>
      <c r="C189" s="10">
        <f t="shared" si="7"/>
        <v>3.4257419087928656E-4</v>
      </c>
    </row>
    <row r="190" spans="2:3" x14ac:dyDescent="0.25">
      <c r="B190" s="12">
        <f t="shared" si="6"/>
        <v>-0.16800000000000001</v>
      </c>
      <c r="C190" s="10">
        <f t="shared" si="7"/>
        <v>3.357227070617008E-4</v>
      </c>
    </row>
    <row r="191" spans="2:3" x14ac:dyDescent="0.25">
      <c r="B191" s="12">
        <f t="shared" si="6"/>
        <v>-0.16900000000000001</v>
      </c>
      <c r="C191" s="10">
        <f t="shared" si="7"/>
        <v>3.2900825292046679E-4</v>
      </c>
    </row>
    <row r="192" spans="2:3" x14ac:dyDescent="0.25">
      <c r="B192" s="12">
        <f t="shared" si="6"/>
        <v>-0.17</v>
      </c>
      <c r="C192" s="10">
        <f t="shared" si="7"/>
        <v>3.2242808786205746E-4</v>
      </c>
    </row>
    <row r="193" spans="2:3" x14ac:dyDescent="0.25">
      <c r="B193" s="12">
        <f t="shared" si="6"/>
        <v>-0.17100000000000001</v>
      </c>
      <c r="C193" s="10">
        <f t="shared" si="7"/>
        <v>3.1597952610481632E-4</v>
      </c>
    </row>
    <row r="194" spans="2:3" x14ac:dyDescent="0.25">
      <c r="B194" s="12">
        <f t="shared" si="6"/>
        <v>-0.17199999999999999</v>
      </c>
      <c r="C194" s="10">
        <f t="shared" si="7"/>
        <v>3.0965993558271996E-4</v>
      </c>
    </row>
    <row r="195" spans="2:3" x14ac:dyDescent="0.25">
      <c r="B195" s="12">
        <f t="shared" si="6"/>
        <v>-0.17299999999999999</v>
      </c>
      <c r="C195" s="10">
        <f t="shared" si="7"/>
        <v>3.0346673687106553E-4</v>
      </c>
    </row>
    <row r="196" spans="2:3" x14ac:dyDescent="0.25">
      <c r="B196" s="12">
        <f t="shared" si="6"/>
        <v>-0.17399999999999999</v>
      </c>
      <c r="C196" s="10">
        <f t="shared" si="7"/>
        <v>2.9739740213364423E-4</v>
      </c>
    </row>
    <row r="197" spans="2:3" x14ac:dyDescent="0.25">
      <c r="B197" s="12">
        <f t="shared" si="6"/>
        <v>-0.17499999999999999</v>
      </c>
      <c r="C197" s="10">
        <f t="shared" si="7"/>
        <v>2.9144945409097136E-4</v>
      </c>
    </row>
    <row r="198" spans="2:3" x14ac:dyDescent="0.25">
      <c r="B198" s="12">
        <f t="shared" si="6"/>
        <v>-0.17599999999999999</v>
      </c>
      <c r="C198" s="10">
        <f t="shared" si="7"/>
        <v>2.8562046500915195E-4</v>
      </c>
    </row>
    <row r="199" spans="2:3" x14ac:dyDescent="0.25">
      <c r="B199" s="12">
        <f t="shared" si="6"/>
        <v>-0.17699999999999999</v>
      </c>
      <c r="C199" s="10">
        <f t="shared" si="7"/>
        <v>2.799080557089689E-4</v>
      </c>
    </row>
    <row r="200" spans="2:3" x14ac:dyDescent="0.25">
      <c r="B200" s="12">
        <f t="shared" si="6"/>
        <v>-0.17799999999999999</v>
      </c>
      <c r="C200" s="10">
        <f t="shared" si="7"/>
        <v>2.743098945947895E-4</v>
      </c>
    </row>
    <row r="201" spans="2:3" x14ac:dyDescent="0.25">
      <c r="B201" s="12">
        <f t="shared" si="6"/>
        <v>-0.17899999999999999</v>
      </c>
      <c r="C201" s="10">
        <f t="shared" si="7"/>
        <v>2.6882369670289368E-4</v>
      </c>
    </row>
    <row r="202" spans="2:3" x14ac:dyDescent="0.25">
      <c r="B202" s="12">
        <f t="shared" si="6"/>
        <v>-0.18</v>
      </c>
      <c r="C202" s="10">
        <f t="shared" si="7"/>
        <v>2.6344722276883581E-4</v>
      </c>
    </row>
    <row r="203" spans="2:3" x14ac:dyDescent="0.25">
      <c r="B203" s="12">
        <f t="shared" si="6"/>
        <v>-0.18099999999999999</v>
      </c>
      <c r="C203" s="10">
        <f t="shared" si="7"/>
        <v>2.5817827831345911E-4</v>
      </c>
    </row>
    <row r="204" spans="2:3" x14ac:dyDescent="0.25">
      <c r="B204" s="12">
        <f t="shared" si="6"/>
        <v>-0.182</v>
      </c>
      <c r="C204" s="10">
        <f t="shared" si="7"/>
        <v>2.5301471274718991E-4</v>
      </c>
    </row>
    <row r="205" spans="2:3" x14ac:dyDescent="0.25">
      <c r="B205" s="12">
        <f t="shared" si="6"/>
        <v>-0.183</v>
      </c>
      <c r="C205" s="10">
        <f t="shared" si="7"/>
        <v>2.4795441849224611E-4</v>
      </c>
    </row>
    <row r="206" spans="2:3" x14ac:dyDescent="0.25">
      <c r="B206" s="12">
        <f t="shared" si="6"/>
        <v>-0.184</v>
      </c>
      <c r="C206" s="10">
        <f t="shared" si="7"/>
        <v>2.4299533012240118E-4</v>
      </c>
    </row>
    <row r="207" spans="2:3" x14ac:dyDescent="0.25">
      <c r="B207" s="12">
        <f t="shared" si="6"/>
        <v>-0.185</v>
      </c>
      <c r="C207" s="10">
        <f t="shared" si="7"/>
        <v>2.3813542351995315E-4</v>
      </c>
    </row>
    <row r="208" spans="2:3" x14ac:dyDescent="0.25">
      <c r="B208" s="12">
        <f t="shared" si="6"/>
        <v>-0.186</v>
      </c>
      <c r="C208" s="10">
        <f t="shared" si="7"/>
        <v>2.3337271504955407E-4</v>
      </c>
    </row>
    <row r="209" spans="2:3" x14ac:dyDescent="0.25">
      <c r="B209" s="12">
        <f t="shared" si="6"/>
        <v>-0.187</v>
      </c>
      <c r="C209" s="10">
        <f t="shared" si="7"/>
        <v>2.2870526074856299E-4</v>
      </c>
    </row>
    <row r="210" spans="2:3" x14ac:dyDescent="0.25">
      <c r="B210" s="12">
        <f t="shared" si="6"/>
        <v>-0.188</v>
      </c>
      <c r="C210" s="10">
        <f t="shared" si="7"/>
        <v>2.2413115553359173E-4</v>
      </c>
    </row>
    <row r="211" spans="2:3" x14ac:dyDescent="0.25">
      <c r="B211" s="12">
        <f t="shared" si="6"/>
        <v>-0.189</v>
      </c>
      <c r="C211" s="10">
        <f t="shared" si="7"/>
        <v>2.196485324229199E-4</v>
      </c>
    </row>
    <row r="212" spans="2:3" x14ac:dyDescent="0.25">
      <c r="B212" s="12">
        <f t="shared" si="6"/>
        <v>-0.19</v>
      </c>
      <c r="C212" s="10">
        <f t="shared" si="7"/>
        <v>2.152555617744615E-4</v>
      </c>
    </row>
    <row r="213" spans="2:3" x14ac:dyDescent="0.25">
      <c r="B213" s="12">
        <f t="shared" si="6"/>
        <v>-0.191</v>
      </c>
      <c r="C213" s="10">
        <f t="shared" si="7"/>
        <v>2.1095045053897226E-4</v>
      </c>
    </row>
    <row r="214" spans="2:3" x14ac:dyDescent="0.25">
      <c r="B214" s="12">
        <f t="shared" si="6"/>
        <v>-0.192</v>
      </c>
      <c r="C214" s="10">
        <f t="shared" si="7"/>
        <v>2.0673144152819281E-4</v>
      </c>
    </row>
    <row r="215" spans="2:3" x14ac:dyDescent="0.25">
      <c r="B215" s="12">
        <f t="shared" si="6"/>
        <v>-0.193</v>
      </c>
      <c r="C215" s="10">
        <f t="shared" si="7"/>
        <v>2.0259681269762896E-4</v>
      </c>
    </row>
    <row r="216" spans="2:3" x14ac:dyDescent="0.25">
      <c r="B216" s="12">
        <f t="shared" ref="B216:B279" si="8">ROUND(B215-0.001,3)</f>
        <v>-0.19400000000000001</v>
      </c>
      <c r="C216" s="10">
        <f t="shared" ref="C216:C279" si="9">C215*0.98</f>
        <v>1.9854487644367638E-4</v>
      </c>
    </row>
    <row r="217" spans="2:3" x14ac:dyDescent="0.25">
      <c r="B217" s="12">
        <f t="shared" si="8"/>
        <v>-0.19500000000000001</v>
      </c>
      <c r="C217" s="10">
        <f t="shared" si="9"/>
        <v>1.9457397891480286E-4</v>
      </c>
    </row>
    <row r="218" spans="2:3" x14ac:dyDescent="0.25">
      <c r="B218" s="12">
        <f t="shared" si="8"/>
        <v>-0.19600000000000001</v>
      </c>
      <c r="C218" s="10">
        <f t="shared" si="9"/>
        <v>1.9068249933650681E-4</v>
      </c>
    </row>
    <row r="219" spans="2:3" x14ac:dyDescent="0.25">
      <c r="B219" s="12">
        <f t="shared" si="8"/>
        <v>-0.19700000000000001</v>
      </c>
      <c r="C219" s="10">
        <f t="shared" si="9"/>
        <v>1.8686884934977668E-4</v>
      </c>
    </row>
    <row r="220" spans="2:3" x14ac:dyDescent="0.25">
      <c r="B220" s="12">
        <f t="shared" si="8"/>
        <v>-0.19800000000000001</v>
      </c>
      <c r="C220" s="10">
        <f t="shared" si="9"/>
        <v>1.8313147236278114E-4</v>
      </c>
    </row>
    <row r="221" spans="2:3" x14ac:dyDescent="0.25">
      <c r="B221" s="12">
        <f t="shared" si="8"/>
        <v>-0.19900000000000001</v>
      </c>
      <c r="C221" s="10">
        <f t="shared" si="9"/>
        <v>1.794688429155255E-4</v>
      </c>
    </row>
    <row r="222" spans="2:3" x14ac:dyDescent="0.25">
      <c r="B222" s="12">
        <f t="shared" si="8"/>
        <v>-0.2</v>
      </c>
      <c r="C222" s="10">
        <f t="shared" si="9"/>
        <v>1.75879466057215E-4</v>
      </c>
    </row>
    <row r="223" spans="2:3" x14ac:dyDescent="0.25">
      <c r="B223" s="12">
        <f t="shared" si="8"/>
        <v>-0.20100000000000001</v>
      </c>
      <c r="C223" s="10">
        <f t="shared" si="9"/>
        <v>1.723618767360707E-4</v>
      </c>
    </row>
    <row r="224" spans="2:3" x14ac:dyDescent="0.25">
      <c r="B224" s="12">
        <f t="shared" si="8"/>
        <v>-0.20200000000000001</v>
      </c>
      <c r="C224" s="10">
        <f t="shared" si="9"/>
        <v>1.6891463920134928E-4</v>
      </c>
    </row>
    <row r="225" spans="2:3" x14ac:dyDescent="0.25">
      <c r="B225" s="12">
        <f t="shared" si="8"/>
        <v>-0.20300000000000001</v>
      </c>
      <c r="C225" s="10">
        <f t="shared" si="9"/>
        <v>1.655363464173223E-4</v>
      </c>
    </row>
    <row r="226" spans="2:3" x14ac:dyDescent="0.25">
      <c r="B226" s="12">
        <f t="shared" si="8"/>
        <v>-0.20399999999999999</v>
      </c>
      <c r="C226" s="10">
        <f t="shared" si="9"/>
        <v>1.6222561948897585E-4</v>
      </c>
    </row>
    <row r="227" spans="2:3" x14ac:dyDescent="0.25">
      <c r="B227" s="12">
        <f t="shared" si="8"/>
        <v>-0.20499999999999999</v>
      </c>
      <c r="C227" s="10">
        <f t="shared" si="9"/>
        <v>1.5898110709919633E-4</v>
      </c>
    </row>
    <row r="228" spans="2:3" x14ac:dyDescent="0.25">
      <c r="B228" s="12">
        <f t="shared" si="8"/>
        <v>-0.20599999999999999</v>
      </c>
      <c r="C228" s="10">
        <f t="shared" si="9"/>
        <v>1.5580148495721242E-4</v>
      </c>
    </row>
    <row r="229" spans="2:3" x14ac:dyDescent="0.25">
      <c r="B229" s="12">
        <f t="shared" si="8"/>
        <v>-0.20699999999999999</v>
      </c>
      <c r="C229" s="10">
        <f t="shared" si="9"/>
        <v>1.5268545525806817E-4</v>
      </c>
    </row>
    <row r="230" spans="2:3" x14ac:dyDescent="0.25">
      <c r="B230" s="12">
        <f t="shared" si="8"/>
        <v>-0.20799999999999999</v>
      </c>
      <c r="C230" s="10">
        <f t="shared" si="9"/>
        <v>1.496317461529068E-4</v>
      </c>
    </row>
    <row r="231" spans="2:3" x14ac:dyDescent="0.25">
      <c r="B231" s="12">
        <f t="shared" si="8"/>
        <v>-0.20899999999999999</v>
      </c>
      <c r="C231" s="10">
        <f t="shared" si="9"/>
        <v>1.4663911122984866E-4</v>
      </c>
    </row>
    <row r="232" spans="2:3" x14ac:dyDescent="0.25">
      <c r="B232" s="12">
        <f t="shared" si="8"/>
        <v>-0.21</v>
      </c>
      <c r="C232" s="10">
        <f t="shared" si="9"/>
        <v>1.4370632900525168E-4</v>
      </c>
    </row>
    <row r="233" spans="2:3" x14ac:dyDescent="0.25">
      <c r="B233" s="12">
        <f t="shared" si="8"/>
        <v>-0.21099999999999999</v>
      </c>
      <c r="C233" s="10">
        <f t="shared" si="9"/>
        <v>1.4083220242514665E-4</v>
      </c>
    </row>
    <row r="234" spans="2:3" x14ac:dyDescent="0.25">
      <c r="B234" s="12">
        <f t="shared" si="8"/>
        <v>-0.21199999999999999</v>
      </c>
      <c r="C234" s="10">
        <f t="shared" si="9"/>
        <v>1.3801555837664371E-4</v>
      </c>
    </row>
    <row r="235" spans="2:3" x14ac:dyDescent="0.25">
      <c r="B235" s="12">
        <f t="shared" si="8"/>
        <v>-0.21299999999999999</v>
      </c>
      <c r="C235" s="10">
        <f t="shared" si="9"/>
        <v>1.3525524720911083E-4</v>
      </c>
    </row>
    <row r="236" spans="2:3" x14ac:dyDescent="0.25">
      <c r="B236" s="12">
        <f t="shared" si="8"/>
        <v>-0.214</v>
      </c>
      <c r="C236" s="10">
        <f t="shared" si="9"/>
        <v>1.3255014226492859E-4</v>
      </c>
    </row>
    <row r="237" spans="2:3" x14ac:dyDescent="0.25">
      <c r="B237" s="12">
        <f t="shared" si="8"/>
        <v>-0.215</v>
      </c>
      <c r="C237" s="10">
        <f t="shared" si="9"/>
        <v>1.2989913941963003E-4</v>
      </c>
    </row>
    <row r="238" spans="2:3" x14ac:dyDescent="0.25">
      <c r="B238" s="12">
        <f t="shared" si="8"/>
        <v>-0.216</v>
      </c>
      <c r="C238" s="10">
        <f t="shared" si="9"/>
        <v>1.2730115663123743E-4</v>
      </c>
    </row>
    <row r="239" spans="2:3" x14ac:dyDescent="0.25">
      <c r="B239" s="12">
        <f t="shared" si="8"/>
        <v>-0.217</v>
      </c>
      <c r="C239" s="10">
        <f t="shared" si="9"/>
        <v>1.2475513349861268E-4</v>
      </c>
    </row>
    <row r="240" spans="2:3" x14ac:dyDescent="0.25">
      <c r="B240" s="12">
        <f t="shared" si="8"/>
        <v>-0.218</v>
      </c>
      <c r="C240" s="10">
        <f t="shared" si="9"/>
        <v>1.2226003082864043E-4</v>
      </c>
    </row>
    <row r="241" spans="2:3" x14ac:dyDescent="0.25">
      <c r="B241" s="12">
        <f t="shared" si="8"/>
        <v>-0.219</v>
      </c>
      <c r="C241" s="10">
        <f t="shared" si="9"/>
        <v>1.1981483021206762E-4</v>
      </c>
    </row>
    <row r="242" spans="2:3" x14ac:dyDescent="0.25">
      <c r="B242" s="12">
        <f t="shared" si="8"/>
        <v>-0.22</v>
      </c>
      <c r="C242" s="10">
        <f t="shared" si="9"/>
        <v>1.1741853360782627E-4</v>
      </c>
    </row>
    <row r="243" spans="2:3" x14ac:dyDescent="0.25">
      <c r="B243" s="12">
        <f t="shared" si="8"/>
        <v>-0.221</v>
      </c>
      <c r="C243" s="10">
        <f t="shared" si="9"/>
        <v>1.1507016293566974E-4</v>
      </c>
    </row>
    <row r="244" spans="2:3" x14ac:dyDescent="0.25">
      <c r="B244" s="12">
        <f t="shared" si="8"/>
        <v>-0.222</v>
      </c>
      <c r="C244" s="10">
        <f t="shared" si="9"/>
        <v>1.1276875967695634E-4</v>
      </c>
    </row>
    <row r="245" spans="2:3" x14ac:dyDescent="0.25">
      <c r="B245" s="12">
        <f t="shared" si="8"/>
        <v>-0.223</v>
      </c>
      <c r="C245" s="10">
        <f t="shared" si="9"/>
        <v>1.1051338448341721E-4</v>
      </c>
    </row>
    <row r="246" spans="2:3" x14ac:dyDescent="0.25">
      <c r="B246" s="12">
        <f t="shared" si="8"/>
        <v>-0.224</v>
      </c>
      <c r="C246" s="10">
        <f t="shared" si="9"/>
        <v>1.0830311679374886E-4</v>
      </c>
    </row>
    <row r="247" spans="2:3" x14ac:dyDescent="0.25">
      <c r="B247" s="12">
        <f t="shared" si="8"/>
        <v>-0.22500000000000001</v>
      </c>
      <c r="C247" s="10">
        <f t="shared" si="9"/>
        <v>1.0613705445787388E-4</v>
      </c>
    </row>
    <row r="248" spans="2:3" x14ac:dyDescent="0.25">
      <c r="B248" s="12">
        <f t="shared" si="8"/>
        <v>-0.22600000000000001</v>
      </c>
      <c r="C248" s="10">
        <f t="shared" si="9"/>
        <v>1.040143133687164E-4</v>
      </c>
    </row>
    <row r="249" spans="2:3" x14ac:dyDescent="0.25">
      <c r="B249" s="12">
        <f t="shared" si="8"/>
        <v>-0.22700000000000001</v>
      </c>
      <c r="C249" s="10">
        <f t="shared" si="9"/>
        <v>1.0193402710134208E-4</v>
      </c>
    </row>
    <row r="250" spans="2:3" x14ac:dyDescent="0.25">
      <c r="B250" s="12">
        <f t="shared" si="8"/>
        <v>-0.22800000000000001</v>
      </c>
      <c r="C250" s="10">
        <f t="shared" si="9"/>
        <v>9.9895346559315226E-5</v>
      </c>
    </row>
    <row r="251" spans="2:3" x14ac:dyDescent="0.25">
      <c r="B251" s="12">
        <f t="shared" si="8"/>
        <v>-0.22900000000000001</v>
      </c>
      <c r="C251" s="10">
        <f t="shared" si="9"/>
        <v>9.7897439628128919E-5</v>
      </c>
    </row>
    <row r="252" spans="2:3" x14ac:dyDescent="0.25">
      <c r="B252" s="12">
        <f t="shared" si="8"/>
        <v>-0.23</v>
      </c>
      <c r="C252" s="10">
        <f t="shared" si="9"/>
        <v>9.5939490835566342E-5</v>
      </c>
    </row>
    <row r="253" spans="2:3" x14ac:dyDescent="0.25">
      <c r="B253" s="12">
        <f t="shared" si="8"/>
        <v>-0.23100000000000001</v>
      </c>
      <c r="C253" s="10">
        <f t="shared" si="9"/>
        <v>9.402070101885501E-5</v>
      </c>
    </row>
    <row r="254" spans="2:3" x14ac:dyDescent="0.25">
      <c r="B254" s="12">
        <f t="shared" si="8"/>
        <v>-0.23200000000000001</v>
      </c>
      <c r="C254" s="10">
        <f t="shared" si="9"/>
        <v>9.2140286998477903E-5</v>
      </c>
    </row>
    <row r="255" spans="2:3" x14ac:dyDescent="0.25">
      <c r="B255" s="12">
        <f t="shared" si="8"/>
        <v>-0.23300000000000001</v>
      </c>
      <c r="C255" s="10">
        <f t="shared" si="9"/>
        <v>9.0297481258508339E-5</v>
      </c>
    </row>
    <row r="256" spans="2:3" x14ac:dyDescent="0.25">
      <c r="B256" s="12">
        <f t="shared" si="8"/>
        <v>-0.23400000000000001</v>
      </c>
      <c r="C256" s="10">
        <f t="shared" si="9"/>
        <v>8.8491531633338172E-5</v>
      </c>
    </row>
    <row r="257" spans="2:3" x14ac:dyDescent="0.25">
      <c r="B257" s="12">
        <f t="shared" si="8"/>
        <v>-0.23499999999999999</v>
      </c>
      <c r="C257" s="10">
        <f t="shared" si="9"/>
        <v>8.6721701000671409E-5</v>
      </c>
    </row>
    <row r="258" spans="2:3" x14ac:dyDescent="0.25">
      <c r="B258" s="12">
        <f t="shared" si="8"/>
        <v>-0.23599999999999999</v>
      </c>
      <c r="C258" s="10">
        <f t="shared" si="9"/>
        <v>8.4987266980657977E-5</v>
      </c>
    </row>
    <row r="259" spans="2:3" x14ac:dyDescent="0.25">
      <c r="B259" s="12">
        <f t="shared" si="8"/>
        <v>-0.23699999999999999</v>
      </c>
      <c r="C259" s="10">
        <f t="shared" si="9"/>
        <v>8.3287521641044817E-5</v>
      </c>
    </row>
    <row r="260" spans="2:3" x14ac:dyDescent="0.25">
      <c r="B260" s="12">
        <f t="shared" si="8"/>
        <v>-0.23799999999999999</v>
      </c>
      <c r="C260" s="10">
        <f t="shared" si="9"/>
        <v>8.162177120822392E-5</v>
      </c>
    </row>
    <row r="261" spans="2:3" x14ac:dyDescent="0.25">
      <c r="B261" s="12">
        <f t="shared" si="8"/>
        <v>-0.23899999999999999</v>
      </c>
      <c r="C261" s="10">
        <f t="shared" si="9"/>
        <v>7.9989335784059435E-5</v>
      </c>
    </row>
    <row r="262" spans="2:3" x14ac:dyDescent="0.25">
      <c r="B262" s="12">
        <f t="shared" si="8"/>
        <v>-0.24</v>
      </c>
      <c r="C262" s="10">
        <f t="shared" si="9"/>
        <v>7.8389549068378245E-5</v>
      </c>
    </row>
    <row r="263" spans="2:3" x14ac:dyDescent="0.25">
      <c r="B263" s="12">
        <f t="shared" si="8"/>
        <v>-0.24099999999999999</v>
      </c>
      <c r="C263" s="10">
        <f t="shared" si="9"/>
        <v>7.6821758087010676E-5</v>
      </c>
    </row>
    <row r="264" spans="2:3" x14ac:dyDescent="0.25">
      <c r="B264" s="12">
        <f t="shared" si="8"/>
        <v>-0.24199999999999999</v>
      </c>
      <c r="C264" s="10">
        <f t="shared" si="9"/>
        <v>7.5285322925270463E-5</v>
      </c>
    </row>
    <row r="265" spans="2:3" x14ac:dyDescent="0.25">
      <c r="B265" s="12">
        <f t="shared" si="8"/>
        <v>-0.24299999999999999</v>
      </c>
      <c r="C265" s="10">
        <f t="shared" si="9"/>
        <v>7.3779616466765045E-5</v>
      </c>
    </row>
    <row r="266" spans="2:3" x14ac:dyDescent="0.25">
      <c r="B266" s="12">
        <f t="shared" si="8"/>
        <v>-0.24399999999999999</v>
      </c>
      <c r="C266" s="10">
        <f t="shared" si="9"/>
        <v>7.2304024137429744E-5</v>
      </c>
    </row>
    <row r="267" spans="2:3" x14ac:dyDescent="0.25">
      <c r="B267" s="12">
        <f t="shared" si="8"/>
        <v>-0.245</v>
      </c>
      <c r="C267" s="10">
        <f t="shared" si="9"/>
        <v>7.0857943654681146E-5</v>
      </c>
    </row>
    <row r="268" spans="2:3" x14ac:dyDescent="0.25">
      <c r="B268" s="12">
        <f t="shared" si="8"/>
        <v>-0.246</v>
      </c>
      <c r="C268" s="10">
        <f t="shared" si="9"/>
        <v>6.944078478158752E-5</v>
      </c>
    </row>
    <row r="269" spans="2:3" x14ac:dyDescent="0.25">
      <c r="B269" s="12">
        <f t="shared" si="8"/>
        <v>-0.247</v>
      </c>
      <c r="C269" s="10">
        <f t="shared" si="9"/>
        <v>6.8051969085955772E-5</v>
      </c>
    </row>
    <row r="270" spans="2:3" x14ac:dyDescent="0.25">
      <c r="B270" s="12">
        <f t="shared" si="8"/>
        <v>-0.248</v>
      </c>
      <c r="C270" s="10">
        <f t="shared" si="9"/>
        <v>6.6690929704236651E-5</v>
      </c>
    </row>
    <row r="271" spans="2:3" x14ac:dyDescent="0.25">
      <c r="B271" s="12">
        <f t="shared" si="8"/>
        <v>-0.249</v>
      </c>
      <c r="C271" s="10">
        <f t="shared" si="9"/>
        <v>6.5357111110151913E-5</v>
      </c>
    </row>
    <row r="272" spans="2:3" x14ac:dyDescent="0.25">
      <c r="B272" s="12">
        <f t="shared" si="8"/>
        <v>-0.25</v>
      </c>
      <c r="C272" s="10">
        <f t="shared" si="9"/>
        <v>6.4049968887948871E-5</v>
      </c>
    </row>
    <row r="273" spans="2:3" x14ac:dyDescent="0.25">
      <c r="B273" s="12">
        <f t="shared" si="8"/>
        <v>-0.251</v>
      </c>
      <c r="C273" s="10">
        <f t="shared" si="9"/>
        <v>6.2768969510189896E-5</v>
      </c>
    </row>
    <row r="274" spans="2:3" x14ac:dyDescent="0.25">
      <c r="B274" s="12">
        <f t="shared" si="8"/>
        <v>-0.252</v>
      </c>
      <c r="C274" s="10">
        <f t="shared" si="9"/>
        <v>6.1513590119986099E-5</v>
      </c>
    </row>
    <row r="275" spans="2:3" x14ac:dyDescent="0.25">
      <c r="B275" s="12">
        <f t="shared" si="8"/>
        <v>-0.253</v>
      </c>
      <c r="C275" s="10">
        <f t="shared" si="9"/>
        <v>6.0283318317586379E-5</v>
      </c>
    </row>
    <row r="276" spans="2:3" x14ac:dyDescent="0.25">
      <c r="B276" s="12">
        <f t="shared" si="8"/>
        <v>-0.254</v>
      </c>
      <c r="C276" s="10">
        <f t="shared" si="9"/>
        <v>5.9077651951234654E-5</v>
      </c>
    </row>
    <row r="277" spans="2:3" x14ac:dyDescent="0.25">
      <c r="B277" s="12">
        <f t="shared" si="8"/>
        <v>-0.255</v>
      </c>
      <c r="C277" s="10">
        <f t="shared" si="9"/>
        <v>5.7896098912209961E-5</v>
      </c>
    </row>
    <row r="278" spans="2:3" x14ac:dyDescent="0.25">
      <c r="B278" s="12">
        <f t="shared" si="8"/>
        <v>-0.25600000000000001</v>
      </c>
      <c r="C278" s="10">
        <f t="shared" si="9"/>
        <v>5.6738176933965761E-5</v>
      </c>
    </row>
    <row r="279" spans="2:3" x14ac:dyDescent="0.25">
      <c r="B279" s="12">
        <f t="shared" si="8"/>
        <v>-0.25700000000000001</v>
      </c>
      <c r="C279" s="10">
        <f t="shared" si="9"/>
        <v>5.5603413395286444E-5</v>
      </c>
    </row>
    <row r="280" spans="2:3" x14ac:dyDescent="0.25">
      <c r="B280" s="12">
        <f t="shared" ref="B280:B343" si="10">ROUND(B279-0.001,3)</f>
        <v>-0.25800000000000001</v>
      </c>
      <c r="C280" s="10">
        <f t="shared" ref="C280:C343" si="11">C279*0.98</f>
        <v>5.4491345127380712E-5</v>
      </c>
    </row>
    <row r="281" spans="2:3" x14ac:dyDescent="0.25">
      <c r="B281" s="12">
        <f t="shared" si="10"/>
        <v>-0.25900000000000001</v>
      </c>
      <c r="C281" s="10">
        <f t="shared" si="11"/>
        <v>5.3401518224833094E-5</v>
      </c>
    </row>
    <row r="282" spans="2:3" x14ac:dyDescent="0.25">
      <c r="B282" s="12">
        <f t="shared" si="10"/>
        <v>-0.26</v>
      </c>
      <c r="C282" s="10">
        <f t="shared" si="11"/>
        <v>5.2333487860336434E-5</v>
      </c>
    </row>
    <row r="283" spans="2:3" x14ac:dyDescent="0.25">
      <c r="B283" s="12">
        <f t="shared" si="10"/>
        <v>-0.26100000000000001</v>
      </c>
      <c r="C283" s="10">
        <f t="shared" si="11"/>
        <v>5.1286818103129705E-5</v>
      </c>
    </row>
    <row r="284" spans="2:3" x14ac:dyDescent="0.25">
      <c r="B284" s="12">
        <f t="shared" si="10"/>
        <v>-0.26200000000000001</v>
      </c>
      <c r="C284" s="10">
        <f t="shared" si="11"/>
        <v>5.0261081741067107E-5</v>
      </c>
    </row>
    <row r="285" spans="2:3" x14ac:dyDescent="0.25">
      <c r="B285" s="12">
        <f t="shared" si="10"/>
        <v>-0.26300000000000001</v>
      </c>
      <c r="C285" s="10">
        <f t="shared" si="11"/>
        <v>4.9255860106245763E-5</v>
      </c>
    </row>
    <row r="286" spans="2:3" x14ac:dyDescent="0.25">
      <c r="B286" s="12">
        <f t="shared" si="10"/>
        <v>-0.26400000000000001</v>
      </c>
      <c r="C286" s="10">
        <f t="shared" si="11"/>
        <v>4.8270742904120847E-5</v>
      </c>
    </row>
    <row r="287" spans="2:3" x14ac:dyDescent="0.25">
      <c r="B287" s="12">
        <f t="shared" si="10"/>
        <v>-0.26500000000000001</v>
      </c>
      <c r="C287" s="10">
        <f t="shared" si="11"/>
        <v>4.7305328046038429E-5</v>
      </c>
    </row>
    <row r="288" spans="2:3" x14ac:dyDescent="0.25">
      <c r="B288" s="12">
        <f t="shared" si="10"/>
        <v>-0.26600000000000001</v>
      </c>
      <c r="C288" s="10">
        <f t="shared" si="11"/>
        <v>4.6359221485117662E-5</v>
      </c>
    </row>
    <row r="289" spans="2:3" x14ac:dyDescent="0.25">
      <c r="B289" s="12">
        <f t="shared" si="10"/>
        <v>-0.26700000000000002</v>
      </c>
      <c r="C289" s="10">
        <f t="shared" si="11"/>
        <v>4.543203705541531E-5</v>
      </c>
    </row>
    <row r="290" spans="2:3" x14ac:dyDescent="0.25">
      <c r="B290" s="12">
        <f t="shared" si="10"/>
        <v>-0.26800000000000002</v>
      </c>
      <c r="C290" s="10">
        <f t="shared" si="11"/>
        <v>4.4523396314307002E-5</v>
      </c>
    </row>
    <row r="291" spans="2:3" x14ac:dyDescent="0.25">
      <c r="B291" s="12">
        <f t="shared" si="10"/>
        <v>-0.26900000000000002</v>
      </c>
      <c r="C291" s="10">
        <f t="shared" si="11"/>
        <v>4.3632928388020864E-5</v>
      </c>
    </row>
    <row r="292" spans="2:3" x14ac:dyDescent="0.25">
      <c r="B292" s="12">
        <f t="shared" si="10"/>
        <v>-0.27</v>
      </c>
      <c r="C292" s="10">
        <f t="shared" si="11"/>
        <v>4.2760269820260445E-5</v>
      </c>
    </row>
    <row r="293" spans="2:3" x14ac:dyDescent="0.25">
      <c r="B293" s="12">
        <f t="shared" si="10"/>
        <v>-0.27100000000000002</v>
      </c>
      <c r="C293" s="10">
        <f t="shared" si="11"/>
        <v>4.1905064423855234E-5</v>
      </c>
    </row>
    <row r="294" spans="2:3" x14ac:dyDescent="0.25">
      <c r="B294" s="12">
        <f t="shared" si="10"/>
        <v>-0.27200000000000002</v>
      </c>
      <c r="C294" s="10">
        <f t="shared" si="11"/>
        <v>4.1066963135378129E-5</v>
      </c>
    </row>
    <row r="295" spans="2:3" x14ac:dyDescent="0.25">
      <c r="B295" s="12">
        <f t="shared" si="10"/>
        <v>-0.27300000000000002</v>
      </c>
      <c r="C295" s="10">
        <f t="shared" si="11"/>
        <v>4.0245623872670564E-5</v>
      </c>
    </row>
    <row r="296" spans="2:3" x14ac:dyDescent="0.25">
      <c r="B296" s="12">
        <f t="shared" si="10"/>
        <v>-0.27400000000000002</v>
      </c>
      <c r="C296" s="10">
        <f t="shared" si="11"/>
        <v>3.944071139521715E-5</v>
      </c>
    </row>
    <row r="297" spans="2:3" x14ac:dyDescent="0.25">
      <c r="B297" s="12">
        <f t="shared" si="10"/>
        <v>-0.27500000000000002</v>
      </c>
      <c r="C297" s="10">
        <f t="shared" si="11"/>
        <v>3.8651897167312805E-5</v>
      </c>
    </row>
    <row r="298" spans="2:3" x14ac:dyDescent="0.25">
      <c r="B298" s="12">
        <f t="shared" si="10"/>
        <v>-0.27600000000000002</v>
      </c>
      <c r="C298" s="10">
        <f t="shared" si="11"/>
        <v>3.7878859223966552E-5</v>
      </c>
    </row>
    <row r="299" spans="2:3" x14ac:dyDescent="0.25">
      <c r="B299" s="12">
        <f t="shared" si="10"/>
        <v>-0.27700000000000002</v>
      </c>
      <c r="C299" s="10">
        <f t="shared" si="11"/>
        <v>3.7121282039487223E-5</v>
      </c>
    </row>
    <row r="300" spans="2:3" x14ac:dyDescent="0.25">
      <c r="B300" s="12">
        <f t="shared" si="10"/>
        <v>-0.27800000000000002</v>
      </c>
      <c r="C300" s="10">
        <f t="shared" si="11"/>
        <v>3.6378856398697478E-5</v>
      </c>
    </row>
    <row r="301" spans="2:3" x14ac:dyDescent="0.25">
      <c r="B301" s="12">
        <f t="shared" si="10"/>
        <v>-0.27900000000000003</v>
      </c>
      <c r="C301" s="10">
        <f t="shared" si="11"/>
        <v>3.5651279270723525E-5</v>
      </c>
    </row>
    <row r="302" spans="2:3" x14ac:dyDescent="0.25">
      <c r="B302" s="12">
        <f t="shared" si="10"/>
        <v>-0.28000000000000003</v>
      </c>
      <c r="C302" s="10">
        <f t="shared" si="11"/>
        <v>3.4938253685309057E-5</v>
      </c>
    </row>
    <row r="303" spans="2:3" x14ac:dyDescent="0.25">
      <c r="B303" s="12">
        <f t="shared" si="10"/>
        <v>-0.28100000000000003</v>
      </c>
      <c r="C303" s="10">
        <f t="shared" si="11"/>
        <v>3.4239488611602874E-5</v>
      </c>
    </row>
    <row r="304" spans="2:3" x14ac:dyDescent="0.25">
      <c r="B304" s="12">
        <f t="shared" si="10"/>
        <v>-0.28199999999999997</v>
      </c>
      <c r="C304" s="10">
        <f t="shared" si="11"/>
        <v>3.3554698839370816E-5</v>
      </c>
    </row>
    <row r="305" spans="2:3" x14ac:dyDescent="0.25">
      <c r="B305" s="12">
        <f t="shared" si="10"/>
        <v>-0.28299999999999997</v>
      </c>
      <c r="C305" s="10">
        <f t="shared" si="11"/>
        <v>3.2883604862583397E-5</v>
      </c>
    </row>
    <row r="306" spans="2:3" x14ac:dyDescent="0.25">
      <c r="B306" s="12">
        <f t="shared" si="10"/>
        <v>-0.28399999999999997</v>
      </c>
      <c r="C306" s="10">
        <f t="shared" si="11"/>
        <v>3.2225932765331727E-5</v>
      </c>
    </row>
    <row r="307" spans="2:3" x14ac:dyDescent="0.25">
      <c r="B307" s="12">
        <f t="shared" si="10"/>
        <v>-0.28499999999999998</v>
      </c>
      <c r="C307" s="10">
        <f t="shared" si="11"/>
        <v>3.1581414110025094E-5</v>
      </c>
    </row>
    <row r="308" spans="2:3" x14ac:dyDescent="0.25">
      <c r="B308" s="12">
        <f t="shared" si="10"/>
        <v>-0.28599999999999998</v>
      </c>
      <c r="C308" s="10">
        <f t="shared" si="11"/>
        <v>3.094978582782459E-5</v>
      </c>
    </row>
    <row r="309" spans="2:3" x14ac:dyDescent="0.25">
      <c r="B309" s="12">
        <f t="shared" si="10"/>
        <v>-0.28699999999999998</v>
      </c>
      <c r="C309" s="10">
        <f t="shared" si="11"/>
        <v>3.0330790111268098E-5</v>
      </c>
    </row>
    <row r="310" spans="2:3" x14ac:dyDescent="0.25">
      <c r="B310" s="12">
        <f t="shared" si="10"/>
        <v>-0.28799999999999998</v>
      </c>
      <c r="C310" s="10">
        <f t="shared" si="11"/>
        <v>2.9724174309042737E-5</v>
      </c>
    </row>
    <row r="311" spans="2:3" x14ac:dyDescent="0.25">
      <c r="B311" s="12">
        <f t="shared" si="10"/>
        <v>-0.28899999999999998</v>
      </c>
      <c r="C311" s="10">
        <f t="shared" si="11"/>
        <v>2.9129690822861882E-5</v>
      </c>
    </row>
    <row r="312" spans="2:3" x14ac:dyDescent="0.25">
      <c r="B312" s="12">
        <f t="shared" si="10"/>
        <v>-0.28999999999999998</v>
      </c>
      <c r="C312" s="10">
        <f t="shared" si="11"/>
        <v>2.8547097006404645E-5</v>
      </c>
    </row>
    <row r="313" spans="2:3" x14ac:dyDescent="0.25">
      <c r="B313" s="12">
        <f t="shared" si="10"/>
        <v>-0.29099999999999998</v>
      </c>
      <c r="C313" s="10">
        <f t="shared" si="11"/>
        <v>2.7976155066276552E-5</v>
      </c>
    </row>
    <row r="314" spans="2:3" x14ac:dyDescent="0.25">
      <c r="B314" s="12">
        <f t="shared" si="10"/>
        <v>-0.29199999999999998</v>
      </c>
      <c r="C314" s="10">
        <f t="shared" si="11"/>
        <v>2.7416631964951022E-5</v>
      </c>
    </row>
    <row r="315" spans="2:3" x14ac:dyDescent="0.25">
      <c r="B315" s="12">
        <f t="shared" si="10"/>
        <v>-0.29299999999999998</v>
      </c>
      <c r="C315" s="10">
        <f t="shared" si="11"/>
        <v>2.6868299325652E-5</v>
      </c>
    </row>
    <row r="316" spans="2:3" x14ac:dyDescent="0.25">
      <c r="B316" s="12">
        <f t="shared" si="10"/>
        <v>-0.29399999999999998</v>
      </c>
      <c r="C316" s="10">
        <f t="shared" si="11"/>
        <v>2.6330933339138961E-5</v>
      </c>
    </row>
    <row r="317" spans="2:3" x14ac:dyDescent="0.25">
      <c r="B317" s="12">
        <f t="shared" si="10"/>
        <v>-0.29499999999999998</v>
      </c>
      <c r="C317" s="10">
        <f t="shared" si="11"/>
        <v>2.5804314672356181E-5</v>
      </c>
    </row>
    <row r="318" spans="2:3" x14ac:dyDescent="0.25">
      <c r="B318" s="12">
        <f t="shared" si="10"/>
        <v>-0.29599999999999999</v>
      </c>
      <c r="C318" s="10">
        <f t="shared" si="11"/>
        <v>2.5288228378909058E-5</v>
      </c>
    </row>
    <row r="319" spans="2:3" x14ac:dyDescent="0.25">
      <c r="B319" s="12">
        <f t="shared" si="10"/>
        <v>-0.29699999999999999</v>
      </c>
      <c r="C319" s="10">
        <f t="shared" si="11"/>
        <v>2.4782463811330875E-5</v>
      </c>
    </row>
    <row r="320" spans="2:3" x14ac:dyDescent="0.25">
      <c r="B320" s="12">
        <f t="shared" si="10"/>
        <v>-0.29799999999999999</v>
      </c>
      <c r="C320" s="10">
        <f t="shared" si="11"/>
        <v>2.4286814535104256E-5</v>
      </c>
    </row>
    <row r="321" spans="2:3" x14ac:dyDescent="0.25">
      <c r="B321" s="12">
        <f t="shared" si="10"/>
        <v>-0.29899999999999999</v>
      </c>
      <c r="C321" s="10">
        <f t="shared" si="11"/>
        <v>2.380107824440217E-5</v>
      </c>
    </row>
    <row r="322" spans="2:3" x14ac:dyDescent="0.25">
      <c r="B322" s="12">
        <f t="shared" si="10"/>
        <v>-0.3</v>
      </c>
      <c r="C322" s="10">
        <f t="shared" si="11"/>
        <v>2.3325056679514124E-5</v>
      </c>
    </row>
    <row r="323" spans="2:3" x14ac:dyDescent="0.25">
      <c r="B323" s="12">
        <f t="shared" si="10"/>
        <v>-0.30099999999999999</v>
      </c>
      <c r="C323" s="10">
        <f t="shared" si="11"/>
        <v>2.2858555545923843E-5</v>
      </c>
    </row>
    <row r="324" spans="2:3" x14ac:dyDescent="0.25">
      <c r="B324" s="12">
        <f t="shared" si="10"/>
        <v>-0.30199999999999999</v>
      </c>
      <c r="C324" s="10">
        <f t="shared" si="11"/>
        <v>2.2401384435005366E-5</v>
      </c>
    </row>
    <row r="325" spans="2:3" x14ac:dyDescent="0.25">
      <c r="B325" s="12">
        <f t="shared" si="10"/>
        <v>-0.30299999999999999</v>
      </c>
      <c r="C325" s="10">
        <f t="shared" si="11"/>
        <v>2.1953356746305258E-5</v>
      </c>
    </row>
    <row r="326" spans="2:3" x14ac:dyDescent="0.25">
      <c r="B326" s="12">
        <f t="shared" si="10"/>
        <v>-0.30399999999999999</v>
      </c>
      <c r="C326" s="10">
        <f t="shared" si="11"/>
        <v>2.1514289611379154E-5</v>
      </c>
    </row>
    <row r="327" spans="2:3" x14ac:dyDescent="0.25">
      <c r="B327" s="12">
        <f t="shared" si="10"/>
        <v>-0.30499999999999999</v>
      </c>
      <c r="C327" s="10">
        <f t="shared" si="11"/>
        <v>2.1084003819151569E-5</v>
      </c>
    </row>
    <row r="328" spans="2:3" x14ac:dyDescent="0.25">
      <c r="B328" s="12">
        <f t="shared" si="10"/>
        <v>-0.30599999999999999</v>
      </c>
      <c r="C328" s="10">
        <f t="shared" si="11"/>
        <v>2.0662323742768538E-5</v>
      </c>
    </row>
    <row r="329" spans="2:3" x14ac:dyDescent="0.25">
      <c r="B329" s="12">
        <f t="shared" si="10"/>
        <v>-0.307</v>
      </c>
      <c r="C329" s="10">
        <f t="shared" si="11"/>
        <v>2.0249077267913166E-5</v>
      </c>
    </row>
    <row r="330" spans="2:3" x14ac:dyDescent="0.25">
      <c r="B330" s="12">
        <f t="shared" si="10"/>
        <v>-0.308</v>
      </c>
      <c r="C330" s="10">
        <f t="shared" si="11"/>
        <v>1.9844095722554901E-5</v>
      </c>
    </row>
    <row r="331" spans="2:3" x14ac:dyDescent="0.25">
      <c r="B331" s="12">
        <f t="shared" si="10"/>
        <v>-0.309</v>
      </c>
      <c r="C331" s="10">
        <f t="shared" si="11"/>
        <v>1.9447213808103802E-5</v>
      </c>
    </row>
    <row r="332" spans="2:3" x14ac:dyDescent="0.25">
      <c r="B332" s="12">
        <f t="shared" si="10"/>
        <v>-0.31</v>
      </c>
      <c r="C332" s="10">
        <f t="shared" si="11"/>
        <v>1.9058269531941724E-5</v>
      </c>
    </row>
    <row r="333" spans="2:3" x14ac:dyDescent="0.25">
      <c r="B333" s="12">
        <f t="shared" si="10"/>
        <v>-0.311</v>
      </c>
      <c r="C333" s="10">
        <f t="shared" si="11"/>
        <v>1.8677104141302889E-5</v>
      </c>
    </row>
    <row r="334" spans="2:3" x14ac:dyDescent="0.25">
      <c r="B334" s="12">
        <f t="shared" si="10"/>
        <v>-0.312</v>
      </c>
      <c r="C334" s="10">
        <f t="shared" si="11"/>
        <v>1.8303562058476832E-5</v>
      </c>
    </row>
    <row r="335" spans="2:3" x14ac:dyDescent="0.25">
      <c r="B335" s="12">
        <f t="shared" si="10"/>
        <v>-0.313</v>
      </c>
      <c r="C335" s="10">
        <f t="shared" si="11"/>
        <v>1.7937490817307297E-5</v>
      </c>
    </row>
    <row r="336" spans="2:3" x14ac:dyDescent="0.25">
      <c r="B336" s="12">
        <f t="shared" si="10"/>
        <v>-0.314</v>
      </c>
      <c r="C336" s="10">
        <f t="shared" si="11"/>
        <v>1.7578741000961149E-5</v>
      </c>
    </row>
    <row r="337" spans="2:3" x14ac:dyDescent="0.25">
      <c r="B337" s="12">
        <f t="shared" si="10"/>
        <v>-0.315</v>
      </c>
      <c r="C337" s="10">
        <f t="shared" si="11"/>
        <v>1.7227166180941925E-5</v>
      </c>
    </row>
    <row r="338" spans="2:3" x14ac:dyDescent="0.25">
      <c r="B338" s="12">
        <f t="shared" si="10"/>
        <v>-0.316</v>
      </c>
      <c r="C338" s="10">
        <f t="shared" si="11"/>
        <v>1.6882622857323086E-5</v>
      </c>
    </row>
    <row r="339" spans="2:3" x14ac:dyDescent="0.25">
      <c r="B339" s="12">
        <f t="shared" si="10"/>
        <v>-0.317</v>
      </c>
      <c r="C339" s="10">
        <f t="shared" si="11"/>
        <v>1.6544970400176626E-5</v>
      </c>
    </row>
    <row r="340" spans="2:3" x14ac:dyDescent="0.25">
      <c r="B340" s="12">
        <f t="shared" si="10"/>
        <v>-0.318</v>
      </c>
      <c r="C340" s="10">
        <f t="shared" si="11"/>
        <v>1.6214070992173092E-5</v>
      </c>
    </row>
    <row r="341" spans="2:3" x14ac:dyDescent="0.25">
      <c r="B341" s="12">
        <f t="shared" si="10"/>
        <v>-0.31900000000000001</v>
      </c>
      <c r="C341" s="10">
        <f t="shared" si="11"/>
        <v>1.588978957232963E-5</v>
      </c>
    </row>
    <row r="342" spans="2:3" x14ac:dyDescent="0.25">
      <c r="B342" s="12">
        <f t="shared" si="10"/>
        <v>-0.32</v>
      </c>
      <c r="C342" s="10">
        <f t="shared" si="11"/>
        <v>1.5571993780883039E-5</v>
      </c>
    </row>
    <row r="343" spans="2:3" x14ac:dyDescent="0.25">
      <c r="B343" s="12">
        <f t="shared" si="10"/>
        <v>-0.32100000000000001</v>
      </c>
      <c r="C343" s="10">
        <f t="shared" si="11"/>
        <v>1.5260553905265377E-5</v>
      </c>
    </row>
    <row r="344" spans="2:3" x14ac:dyDescent="0.25">
      <c r="B344" s="12">
        <f t="shared" ref="B344:B407" si="12">ROUND(B343-0.001,3)</f>
        <v>-0.32200000000000001</v>
      </c>
      <c r="C344" s="10">
        <f t="shared" ref="C344:C407" si="13">C343*0.98</f>
        <v>1.4955342827160069E-5</v>
      </c>
    </row>
    <row r="345" spans="2:3" x14ac:dyDescent="0.25">
      <c r="B345" s="12">
        <f t="shared" si="12"/>
        <v>-0.32300000000000001</v>
      </c>
      <c r="C345" s="10">
        <f t="shared" si="13"/>
        <v>1.4656235970616868E-5</v>
      </c>
    </row>
    <row r="346" spans="2:3" x14ac:dyDescent="0.25">
      <c r="B346" s="12">
        <f t="shared" si="12"/>
        <v>-0.32400000000000001</v>
      </c>
      <c r="C346" s="10">
        <f t="shared" si="13"/>
        <v>1.4363111251204531E-5</v>
      </c>
    </row>
    <row r="347" spans="2:3" x14ac:dyDescent="0.25">
      <c r="B347" s="12">
        <f t="shared" si="12"/>
        <v>-0.32500000000000001</v>
      </c>
      <c r="C347" s="10">
        <f t="shared" si="13"/>
        <v>1.4075849026180439E-5</v>
      </c>
    </row>
    <row r="348" spans="2:3" x14ac:dyDescent="0.25">
      <c r="B348" s="12">
        <f t="shared" si="12"/>
        <v>-0.32600000000000001</v>
      </c>
      <c r="C348" s="10">
        <f t="shared" si="13"/>
        <v>1.3794332045656829E-5</v>
      </c>
    </row>
    <row r="349" spans="2:3" x14ac:dyDescent="0.25">
      <c r="B349" s="12">
        <f t="shared" si="12"/>
        <v>-0.32700000000000001</v>
      </c>
      <c r="C349" s="10">
        <f t="shared" si="13"/>
        <v>1.3518445404743693E-5</v>
      </c>
    </row>
    <row r="350" spans="2:3" x14ac:dyDescent="0.25">
      <c r="B350" s="12">
        <f t="shared" si="12"/>
        <v>-0.32800000000000001</v>
      </c>
      <c r="C350" s="10">
        <f t="shared" si="13"/>
        <v>1.3248076496648819E-5</v>
      </c>
    </row>
    <row r="351" spans="2:3" x14ac:dyDescent="0.25">
      <c r="B351" s="12">
        <f t="shared" si="12"/>
        <v>-0.32900000000000001</v>
      </c>
      <c r="C351" s="10">
        <f t="shared" si="13"/>
        <v>1.2983114966715842E-5</v>
      </c>
    </row>
    <row r="352" spans="2:3" x14ac:dyDescent="0.25">
      <c r="B352" s="12">
        <f t="shared" si="12"/>
        <v>-0.33</v>
      </c>
      <c r="C352" s="10">
        <f t="shared" si="13"/>
        <v>1.2723452667381526E-5</v>
      </c>
    </row>
    <row r="353" spans="2:3" x14ac:dyDescent="0.25">
      <c r="B353" s="12">
        <f t="shared" si="12"/>
        <v>-0.33100000000000002</v>
      </c>
      <c r="C353" s="10">
        <f t="shared" si="13"/>
        <v>1.2468983614033896E-5</v>
      </c>
    </row>
    <row r="354" spans="2:3" x14ac:dyDescent="0.25">
      <c r="B354" s="12">
        <f t="shared" si="12"/>
        <v>-0.33200000000000002</v>
      </c>
      <c r="C354" s="10">
        <f t="shared" si="13"/>
        <v>1.2219603941753219E-5</v>
      </c>
    </row>
    <row r="355" spans="2:3" x14ac:dyDescent="0.25">
      <c r="B355" s="12">
        <f t="shared" si="12"/>
        <v>-0.33300000000000002</v>
      </c>
      <c r="C355" s="10">
        <f t="shared" si="13"/>
        <v>1.1975211862918154E-5</v>
      </c>
    </row>
    <row r="356" spans="2:3" x14ac:dyDescent="0.25">
      <c r="B356" s="12">
        <f t="shared" si="12"/>
        <v>-0.33400000000000002</v>
      </c>
      <c r="C356" s="10">
        <f t="shared" si="13"/>
        <v>1.1735707625659791E-5</v>
      </c>
    </row>
    <row r="357" spans="2:3" x14ac:dyDescent="0.25">
      <c r="B357" s="12">
        <f t="shared" si="12"/>
        <v>-0.33500000000000002</v>
      </c>
      <c r="C357" s="10">
        <f t="shared" si="13"/>
        <v>1.1500993473146595E-5</v>
      </c>
    </row>
    <row r="358" spans="2:3" x14ac:dyDescent="0.25">
      <c r="B358" s="12">
        <f t="shared" si="12"/>
        <v>-0.33600000000000002</v>
      </c>
      <c r="C358" s="10">
        <f t="shared" si="13"/>
        <v>1.1270973603683663E-5</v>
      </c>
    </row>
    <row r="359" spans="2:3" x14ac:dyDescent="0.25">
      <c r="B359" s="12">
        <f t="shared" si="12"/>
        <v>-0.33700000000000002</v>
      </c>
      <c r="C359" s="10">
        <f t="shared" si="13"/>
        <v>1.1045554131609989E-5</v>
      </c>
    </row>
    <row r="360" spans="2:3" x14ac:dyDescent="0.25">
      <c r="B360" s="12">
        <f t="shared" si="12"/>
        <v>-0.33800000000000002</v>
      </c>
      <c r="C360" s="10">
        <f t="shared" si="13"/>
        <v>1.082464304897779E-5</v>
      </c>
    </row>
    <row r="361" spans="2:3" x14ac:dyDescent="0.25">
      <c r="B361" s="12">
        <f t="shared" si="12"/>
        <v>-0.33900000000000002</v>
      </c>
      <c r="C361" s="10">
        <f t="shared" si="13"/>
        <v>1.0608150187998234E-5</v>
      </c>
    </row>
    <row r="362" spans="2:3" x14ac:dyDescent="0.25">
      <c r="B362" s="12">
        <f t="shared" si="12"/>
        <v>-0.34</v>
      </c>
      <c r="C362" s="10">
        <f t="shared" si="13"/>
        <v>1.0395987184238268E-5</v>
      </c>
    </row>
    <row r="363" spans="2:3" x14ac:dyDescent="0.25">
      <c r="B363" s="12">
        <f t="shared" si="12"/>
        <v>-0.34100000000000003</v>
      </c>
      <c r="C363" s="10">
        <f t="shared" si="13"/>
        <v>1.0188067440553503E-5</v>
      </c>
    </row>
    <row r="364" spans="2:3" x14ac:dyDescent="0.25">
      <c r="B364" s="12">
        <f t="shared" si="12"/>
        <v>-0.34200000000000003</v>
      </c>
      <c r="C364" s="10">
        <f t="shared" si="13"/>
        <v>9.9843060917424316E-6</v>
      </c>
    </row>
    <row r="365" spans="2:3" x14ac:dyDescent="0.25">
      <c r="B365" s="12">
        <f t="shared" si="12"/>
        <v>-0.34300000000000003</v>
      </c>
      <c r="C365" s="10">
        <f t="shared" si="13"/>
        <v>9.7846199699075833E-6</v>
      </c>
    </row>
    <row r="366" spans="2:3" x14ac:dyDescent="0.25">
      <c r="B366" s="12">
        <f t="shared" si="12"/>
        <v>-0.34399999999999997</v>
      </c>
      <c r="C366" s="10">
        <f t="shared" si="13"/>
        <v>9.5889275705094307E-6</v>
      </c>
    </row>
    <row r="367" spans="2:3" x14ac:dyDescent="0.25">
      <c r="B367" s="12">
        <f t="shared" si="12"/>
        <v>-0.34499999999999997</v>
      </c>
      <c r="C367" s="10">
        <f t="shared" si="13"/>
        <v>9.397149019099242E-6</v>
      </c>
    </row>
    <row r="368" spans="2:3" x14ac:dyDescent="0.25">
      <c r="B368" s="12">
        <f t="shared" si="12"/>
        <v>-0.34599999999999997</v>
      </c>
      <c r="C368" s="10">
        <f t="shared" si="13"/>
        <v>9.2092060387172573E-6</v>
      </c>
    </row>
    <row r="369" spans="2:3" x14ac:dyDescent="0.25">
      <c r="B369" s="12">
        <f t="shared" si="12"/>
        <v>-0.34699999999999998</v>
      </c>
      <c r="C369" s="10">
        <f t="shared" si="13"/>
        <v>9.0250219179429118E-6</v>
      </c>
    </row>
    <row r="370" spans="2:3" x14ac:dyDescent="0.25">
      <c r="B370" s="12">
        <f t="shared" si="12"/>
        <v>-0.34799999999999998</v>
      </c>
      <c r="C370" s="10">
        <f t="shared" si="13"/>
        <v>8.8445214795840532E-6</v>
      </c>
    </row>
    <row r="371" spans="2:3" x14ac:dyDescent="0.25">
      <c r="B371" s="12">
        <f t="shared" si="12"/>
        <v>-0.34899999999999998</v>
      </c>
      <c r="C371" s="10">
        <f t="shared" si="13"/>
        <v>8.6676310499923721E-6</v>
      </c>
    </row>
    <row r="372" spans="2:3" x14ac:dyDescent="0.25">
      <c r="B372" s="12">
        <f t="shared" si="12"/>
        <v>-0.35</v>
      </c>
      <c r="C372" s="10">
        <f t="shared" si="13"/>
        <v>8.4942784289925238E-6</v>
      </c>
    </row>
    <row r="373" spans="2:3" x14ac:dyDescent="0.25">
      <c r="B373" s="12">
        <f t="shared" si="12"/>
        <v>-0.35099999999999998</v>
      </c>
      <c r="C373" s="10">
        <f t="shared" si="13"/>
        <v>8.3243928604126738E-6</v>
      </c>
    </row>
    <row r="374" spans="2:3" x14ac:dyDescent="0.25">
      <c r="B374" s="12">
        <f t="shared" si="12"/>
        <v>-0.35199999999999998</v>
      </c>
      <c r="C374" s="10">
        <f t="shared" si="13"/>
        <v>8.1579050032044194E-6</v>
      </c>
    </row>
    <row r="375" spans="2:3" x14ac:dyDescent="0.25">
      <c r="B375" s="12">
        <f t="shared" si="12"/>
        <v>-0.35299999999999998</v>
      </c>
      <c r="C375" s="10">
        <f t="shared" si="13"/>
        <v>7.9947469031403308E-6</v>
      </c>
    </row>
    <row r="376" spans="2:3" x14ac:dyDescent="0.25">
      <c r="B376" s="12">
        <f t="shared" si="12"/>
        <v>-0.35399999999999998</v>
      </c>
      <c r="C376" s="10">
        <f t="shared" si="13"/>
        <v>7.8348519650775233E-6</v>
      </c>
    </row>
    <row r="377" spans="2:3" x14ac:dyDescent="0.25">
      <c r="B377" s="12">
        <f t="shared" si="12"/>
        <v>-0.35499999999999998</v>
      </c>
      <c r="C377" s="10">
        <f t="shared" si="13"/>
        <v>7.6781549257759723E-6</v>
      </c>
    </row>
    <row r="378" spans="2:3" x14ac:dyDescent="0.25">
      <c r="B378" s="12">
        <f t="shared" si="12"/>
        <v>-0.35599999999999998</v>
      </c>
      <c r="C378" s="10">
        <f t="shared" si="13"/>
        <v>7.5245918272604525E-6</v>
      </c>
    </row>
    <row r="379" spans="2:3" x14ac:dyDescent="0.25">
      <c r="B379" s="12">
        <f t="shared" si="12"/>
        <v>-0.35699999999999998</v>
      </c>
      <c r="C379" s="10">
        <f t="shared" si="13"/>
        <v>7.3740999907152435E-6</v>
      </c>
    </row>
    <row r="380" spans="2:3" x14ac:dyDescent="0.25">
      <c r="B380" s="12">
        <f t="shared" si="12"/>
        <v>-0.35799999999999998</v>
      </c>
      <c r="C380" s="10">
        <f t="shared" si="13"/>
        <v>7.2266179909009388E-6</v>
      </c>
    </row>
    <row r="381" spans="2:3" x14ac:dyDescent="0.25">
      <c r="B381" s="12">
        <f t="shared" si="12"/>
        <v>-0.35899999999999999</v>
      </c>
      <c r="C381" s="10">
        <f t="shared" si="13"/>
        <v>7.0820856310829199E-6</v>
      </c>
    </row>
    <row r="382" spans="2:3" x14ac:dyDescent="0.25">
      <c r="B382" s="12">
        <f t="shared" si="12"/>
        <v>-0.36</v>
      </c>
      <c r="C382" s="10">
        <f t="shared" si="13"/>
        <v>6.940443918461261E-6</v>
      </c>
    </row>
    <row r="383" spans="2:3" x14ac:dyDescent="0.25">
      <c r="B383" s="12">
        <f t="shared" si="12"/>
        <v>-0.36099999999999999</v>
      </c>
      <c r="C383" s="10">
        <f t="shared" si="13"/>
        <v>6.8016350400920355E-6</v>
      </c>
    </row>
    <row r="384" spans="2:3" x14ac:dyDescent="0.25">
      <c r="B384" s="12">
        <f t="shared" si="12"/>
        <v>-0.36199999999999999</v>
      </c>
      <c r="C384" s="10">
        <f t="shared" si="13"/>
        <v>6.6656023392901946E-6</v>
      </c>
    </row>
    <row r="385" spans="2:3" x14ac:dyDescent="0.25">
      <c r="B385" s="12">
        <f t="shared" si="12"/>
        <v>-0.36299999999999999</v>
      </c>
      <c r="C385" s="10">
        <f t="shared" si="13"/>
        <v>6.5322902925043904E-6</v>
      </c>
    </row>
    <row r="386" spans="2:3" x14ac:dyDescent="0.25">
      <c r="B386" s="12">
        <f t="shared" si="12"/>
        <v>-0.36399999999999999</v>
      </c>
      <c r="C386" s="10">
        <f t="shared" si="13"/>
        <v>6.4016444866543021E-6</v>
      </c>
    </row>
    <row r="387" spans="2:3" x14ac:dyDescent="0.25">
      <c r="B387" s="12">
        <f t="shared" si="12"/>
        <v>-0.36499999999999999</v>
      </c>
      <c r="C387" s="10">
        <f t="shared" si="13"/>
        <v>6.2736115969212158E-6</v>
      </c>
    </row>
    <row r="388" spans="2:3" x14ac:dyDescent="0.25">
      <c r="B388" s="12">
        <f t="shared" si="12"/>
        <v>-0.36599999999999999</v>
      </c>
      <c r="C388" s="10">
        <f t="shared" si="13"/>
        <v>6.1481393649827917E-6</v>
      </c>
    </row>
    <row r="389" spans="2:3" x14ac:dyDescent="0.25">
      <c r="B389" s="12">
        <f t="shared" si="12"/>
        <v>-0.36699999999999999</v>
      </c>
      <c r="C389" s="10">
        <f t="shared" si="13"/>
        <v>6.0251765776831359E-6</v>
      </c>
    </row>
    <row r="390" spans="2:3" x14ac:dyDescent="0.25">
      <c r="B390" s="12">
        <f t="shared" si="12"/>
        <v>-0.36799999999999999</v>
      </c>
      <c r="C390" s="10">
        <f t="shared" si="13"/>
        <v>5.9046730461294726E-6</v>
      </c>
    </row>
    <row r="391" spans="2:3" x14ac:dyDescent="0.25">
      <c r="B391" s="12">
        <f t="shared" si="12"/>
        <v>-0.36899999999999999</v>
      </c>
      <c r="C391" s="10">
        <f t="shared" si="13"/>
        <v>5.7865795852068833E-6</v>
      </c>
    </row>
    <row r="392" spans="2:3" x14ac:dyDescent="0.25">
      <c r="B392" s="12">
        <f t="shared" si="12"/>
        <v>-0.37</v>
      </c>
      <c r="C392" s="10">
        <f t="shared" si="13"/>
        <v>5.6708479935027453E-6</v>
      </c>
    </row>
    <row r="393" spans="2:3" x14ac:dyDescent="0.25">
      <c r="B393" s="12">
        <f t="shared" si="12"/>
        <v>-0.371</v>
      </c>
      <c r="C393" s="10">
        <f t="shared" si="13"/>
        <v>5.5574310336326902E-6</v>
      </c>
    </row>
    <row r="394" spans="2:3" x14ac:dyDescent="0.25">
      <c r="B394" s="12">
        <f t="shared" si="12"/>
        <v>-0.372</v>
      </c>
      <c r="C394" s="10">
        <f t="shared" si="13"/>
        <v>5.4462824129600365E-6</v>
      </c>
    </row>
    <row r="395" spans="2:3" x14ac:dyDescent="0.25">
      <c r="B395" s="12">
        <f t="shared" si="12"/>
        <v>-0.373</v>
      </c>
      <c r="C395" s="10">
        <f t="shared" si="13"/>
        <v>5.3373567647008353E-6</v>
      </c>
    </row>
    <row r="396" spans="2:3" x14ac:dyDescent="0.25">
      <c r="B396" s="12">
        <f t="shared" si="12"/>
        <v>-0.374</v>
      </c>
      <c r="C396" s="10">
        <f t="shared" si="13"/>
        <v>5.2306096294068185E-6</v>
      </c>
    </row>
    <row r="397" spans="2:3" x14ac:dyDescent="0.25">
      <c r="B397" s="12">
        <f t="shared" si="12"/>
        <v>-0.375</v>
      </c>
      <c r="C397" s="10">
        <f t="shared" si="13"/>
        <v>5.1259974368186821E-6</v>
      </c>
    </row>
    <row r="398" spans="2:3" x14ac:dyDescent="0.25">
      <c r="B398" s="12">
        <f t="shared" si="12"/>
        <v>-0.376</v>
      </c>
      <c r="C398" s="10">
        <f t="shared" si="13"/>
        <v>5.0234774880823087E-6</v>
      </c>
    </row>
    <row r="399" spans="2:3" x14ac:dyDescent="0.25">
      <c r="B399" s="12">
        <f t="shared" si="12"/>
        <v>-0.377</v>
      </c>
      <c r="C399" s="10">
        <f t="shared" si="13"/>
        <v>4.923007938320662E-6</v>
      </c>
    </row>
    <row r="400" spans="2:3" x14ac:dyDescent="0.25">
      <c r="B400" s="12">
        <f t="shared" si="12"/>
        <v>-0.378</v>
      </c>
      <c r="C400" s="10">
        <f t="shared" si="13"/>
        <v>4.8245477795542483E-6</v>
      </c>
    </row>
    <row r="401" spans="2:3" x14ac:dyDescent="0.25">
      <c r="B401" s="12">
        <f t="shared" si="12"/>
        <v>-0.379</v>
      </c>
      <c r="C401" s="10">
        <f t="shared" si="13"/>
        <v>4.7280568239631631E-6</v>
      </c>
    </row>
    <row r="402" spans="2:3" x14ac:dyDescent="0.25">
      <c r="B402" s="12">
        <f t="shared" si="12"/>
        <v>-0.38</v>
      </c>
      <c r="C402" s="10">
        <f t="shared" si="13"/>
        <v>4.6334956874838997E-6</v>
      </c>
    </row>
    <row r="403" spans="2:3" x14ac:dyDescent="0.25">
      <c r="B403" s="12">
        <f t="shared" si="12"/>
        <v>-0.38100000000000001</v>
      </c>
      <c r="C403" s="10">
        <f t="shared" si="13"/>
        <v>4.5408257737342217E-6</v>
      </c>
    </row>
    <row r="404" spans="2:3" x14ac:dyDescent="0.25">
      <c r="B404" s="12">
        <f t="shared" si="12"/>
        <v>-0.38200000000000001</v>
      </c>
      <c r="C404" s="10">
        <f t="shared" si="13"/>
        <v>4.4500092582595369E-6</v>
      </c>
    </row>
    <row r="405" spans="2:3" x14ac:dyDescent="0.25">
      <c r="B405" s="12">
        <f t="shared" si="12"/>
        <v>-0.38300000000000001</v>
      </c>
      <c r="C405" s="10">
        <f t="shared" si="13"/>
        <v>4.3610090730943464E-6</v>
      </c>
    </row>
    <row r="406" spans="2:3" x14ac:dyDescent="0.25">
      <c r="B406" s="12">
        <f t="shared" si="12"/>
        <v>-0.38400000000000001</v>
      </c>
      <c r="C406" s="10">
        <f t="shared" si="13"/>
        <v>4.2737888916324593E-6</v>
      </c>
    </row>
    <row r="407" spans="2:3" x14ac:dyDescent="0.25">
      <c r="B407" s="12">
        <f t="shared" si="12"/>
        <v>-0.38500000000000001</v>
      </c>
      <c r="C407" s="10">
        <f t="shared" si="13"/>
        <v>4.1883131137998098E-6</v>
      </c>
    </row>
    <row r="408" spans="2:3" x14ac:dyDescent="0.25">
      <c r="B408" s="12">
        <f t="shared" ref="B408:B471" si="14">ROUND(B407-0.001,3)</f>
        <v>-0.38600000000000001</v>
      </c>
      <c r="C408" s="10">
        <f t="shared" ref="C408:C471" si="15">C407*0.98</f>
        <v>4.1045468515238137E-6</v>
      </c>
    </row>
    <row r="409" spans="2:3" x14ac:dyDescent="0.25">
      <c r="B409" s="12">
        <f t="shared" si="14"/>
        <v>-0.38700000000000001</v>
      </c>
      <c r="C409" s="10">
        <f t="shared" si="15"/>
        <v>4.0224559144933374E-6</v>
      </c>
    </row>
    <row r="410" spans="2:3" x14ac:dyDescent="0.25">
      <c r="B410" s="12">
        <f t="shared" si="14"/>
        <v>-0.38800000000000001</v>
      </c>
      <c r="C410" s="10">
        <f t="shared" si="15"/>
        <v>3.9420067962034702E-6</v>
      </c>
    </row>
    <row r="411" spans="2:3" x14ac:dyDescent="0.25">
      <c r="B411" s="12">
        <f t="shared" si="14"/>
        <v>-0.38900000000000001</v>
      </c>
      <c r="C411" s="10">
        <f t="shared" si="15"/>
        <v>3.8631666602794009E-6</v>
      </c>
    </row>
    <row r="412" spans="2:3" x14ac:dyDescent="0.25">
      <c r="B412" s="12">
        <f t="shared" si="14"/>
        <v>-0.39</v>
      </c>
      <c r="C412" s="10">
        <f t="shared" si="15"/>
        <v>3.7859033270738129E-6</v>
      </c>
    </row>
    <row r="413" spans="2:3" x14ac:dyDescent="0.25">
      <c r="B413" s="12">
        <f t="shared" si="14"/>
        <v>-0.39100000000000001</v>
      </c>
      <c r="C413" s="10">
        <f t="shared" si="15"/>
        <v>3.7101852605323365E-6</v>
      </c>
    </row>
    <row r="414" spans="2:3" x14ac:dyDescent="0.25">
      <c r="B414" s="12">
        <f t="shared" si="14"/>
        <v>-0.39200000000000002</v>
      </c>
      <c r="C414" s="10">
        <f t="shared" si="15"/>
        <v>3.6359815553216897E-6</v>
      </c>
    </row>
    <row r="415" spans="2:3" x14ac:dyDescent="0.25">
      <c r="B415" s="12">
        <f t="shared" si="14"/>
        <v>-0.39300000000000002</v>
      </c>
      <c r="C415" s="10">
        <f t="shared" si="15"/>
        <v>3.5632619242152558E-6</v>
      </c>
    </row>
    <row r="416" spans="2:3" x14ac:dyDescent="0.25">
      <c r="B416" s="12">
        <f t="shared" si="14"/>
        <v>-0.39400000000000002</v>
      </c>
      <c r="C416" s="10">
        <f t="shared" si="15"/>
        <v>3.4919966857309508E-6</v>
      </c>
    </row>
    <row r="417" spans="2:3" x14ac:dyDescent="0.25">
      <c r="B417" s="12">
        <f t="shared" si="14"/>
        <v>-0.39500000000000002</v>
      </c>
      <c r="C417" s="10">
        <f t="shared" si="15"/>
        <v>3.4221567520163319E-6</v>
      </c>
    </row>
    <row r="418" spans="2:3" x14ac:dyDescent="0.25">
      <c r="B418" s="12">
        <f t="shared" si="14"/>
        <v>-0.39600000000000002</v>
      </c>
      <c r="C418" s="10">
        <f t="shared" si="15"/>
        <v>3.3537136169760052E-6</v>
      </c>
    </row>
    <row r="419" spans="2:3" x14ac:dyDescent="0.25">
      <c r="B419" s="12">
        <f t="shared" si="14"/>
        <v>-0.39700000000000002</v>
      </c>
      <c r="C419" s="10">
        <f t="shared" si="15"/>
        <v>3.2866393446364851E-6</v>
      </c>
    </row>
    <row r="420" spans="2:3" x14ac:dyDescent="0.25">
      <c r="B420" s="12">
        <f t="shared" si="14"/>
        <v>-0.39800000000000002</v>
      </c>
      <c r="C420" s="10">
        <f t="shared" si="15"/>
        <v>3.2209065577437554E-6</v>
      </c>
    </row>
    <row r="421" spans="2:3" x14ac:dyDescent="0.25">
      <c r="B421" s="12">
        <f t="shared" si="14"/>
        <v>-0.39900000000000002</v>
      </c>
      <c r="C421" s="10">
        <f t="shared" si="15"/>
        <v>3.1564884265888801E-6</v>
      </c>
    </row>
    <row r="422" spans="2:3" x14ac:dyDescent="0.25">
      <c r="B422" s="12">
        <f t="shared" si="14"/>
        <v>-0.4</v>
      </c>
      <c r="C422" s="10">
        <f t="shared" si="15"/>
        <v>3.0933586580571024E-6</v>
      </c>
    </row>
    <row r="423" spans="2:3" x14ac:dyDescent="0.25">
      <c r="B423" s="12">
        <f t="shared" si="14"/>
        <v>-0.40100000000000002</v>
      </c>
      <c r="C423" s="10">
        <f t="shared" si="15"/>
        <v>3.0314914848959602E-6</v>
      </c>
    </row>
    <row r="424" spans="2:3" x14ac:dyDescent="0.25">
      <c r="B424" s="12">
        <f t="shared" si="14"/>
        <v>-0.40200000000000002</v>
      </c>
      <c r="C424" s="10">
        <f t="shared" si="15"/>
        <v>2.9708616551980411E-6</v>
      </c>
    </row>
    <row r="425" spans="2:3" x14ac:dyDescent="0.25">
      <c r="B425" s="12">
        <f t="shared" si="14"/>
        <v>-0.40300000000000002</v>
      </c>
      <c r="C425" s="10">
        <f t="shared" si="15"/>
        <v>2.9114444220940801E-6</v>
      </c>
    </row>
    <row r="426" spans="2:3" x14ac:dyDescent="0.25">
      <c r="B426" s="12">
        <f t="shared" si="14"/>
        <v>-0.40400000000000003</v>
      </c>
      <c r="C426" s="10">
        <f t="shared" si="15"/>
        <v>2.8532155336521984E-6</v>
      </c>
    </row>
    <row r="427" spans="2:3" x14ac:dyDescent="0.25">
      <c r="B427" s="12">
        <f t="shared" si="14"/>
        <v>-0.40500000000000003</v>
      </c>
      <c r="C427" s="10">
        <f t="shared" si="15"/>
        <v>2.7961512229791543E-6</v>
      </c>
    </row>
    <row r="428" spans="2:3" x14ac:dyDescent="0.25">
      <c r="B428" s="12">
        <f t="shared" si="14"/>
        <v>-0.40600000000000003</v>
      </c>
      <c r="C428" s="10">
        <f t="shared" si="15"/>
        <v>2.7402281985195713E-6</v>
      </c>
    </row>
    <row r="429" spans="2:3" x14ac:dyDescent="0.25">
      <c r="B429" s="12">
        <f t="shared" si="14"/>
        <v>-0.40699999999999997</v>
      </c>
      <c r="C429" s="10">
        <f t="shared" si="15"/>
        <v>2.6854236345491799E-6</v>
      </c>
    </row>
    <row r="430" spans="2:3" x14ac:dyDescent="0.25">
      <c r="B430" s="12">
        <f t="shared" si="14"/>
        <v>-0.40799999999999997</v>
      </c>
      <c r="C430" s="10">
        <f t="shared" si="15"/>
        <v>2.6317151618581964E-6</v>
      </c>
    </row>
    <row r="431" spans="2:3" x14ac:dyDescent="0.25">
      <c r="B431" s="12">
        <f t="shared" si="14"/>
        <v>-0.40899999999999997</v>
      </c>
      <c r="C431" s="10">
        <f t="shared" si="15"/>
        <v>2.5790808586210325E-6</v>
      </c>
    </row>
    <row r="432" spans="2:3" x14ac:dyDescent="0.25">
      <c r="B432" s="12">
        <f t="shared" si="14"/>
        <v>-0.41</v>
      </c>
      <c r="C432" s="10">
        <f t="shared" si="15"/>
        <v>2.527499241448612E-6</v>
      </c>
    </row>
    <row r="433" spans="2:3" x14ac:dyDescent="0.25">
      <c r="B433" s="12">
        <f t="shared" si="14"/>
        <v>-0.41099999999999998</v>
      </c>
      <c r="C433" s="10">
        <f t="shared" si="15"/>
        <v>2.4769492566196397E-6</v>
      </c>
    </row>
    <row r="434" spans="2:3" x14ac:dyDescent="0.25">
      <c r="B434" s="12">
        <f t="shared" si="14"/>
        <v>-0.41199999999999998</v>
      </c>
      <c r="C434" s="10">
        <f t="shared" si="15"/>
        <v>2.4274102714872467E-6</v>
      </c>
    </row>
    <row r="435" spans="2:3" x14ac:dyDescent="0.25">
      <c r="B435" s="12">
        <f t="shared" si="14"/>
        <v>-0.41299999999999998</v>
      </c>
      <c r="C435" s="10">
        <f t="shared" si="15"/>
        <v>2.3788620660575017E-6</v>
      </c>
    </row>
    <row r="436" spans="2:3" x14ac:dyDescent="0.25">
      <c r="B436" s="12">
        <f t="shared" si="14"/>
        <v>-0.41399999999999998</v>
      </c>
      <c r="C436" s="10">
        <f t="shared" si="15"/>
        <v>2.3312848247363516E-6</v>
      </c>
    </row>
    <row r="437" spans="2:3" x14ac:dyDescent="0.25">
      <c r="B437" s="12">
        <f t="shared" si="14"/>
        <v>-0.41499999999999998</v>
      </c>
      <c r="C437" s="10">
        <f t="shared" si="15"/>
        <v>2.2846591282416245E-6</v>
      </c>
    </row>
    <row r="438" spans="2:3" x14ac:dyDescent="0.25">
      <c r="B438" s="12">
        <f t="shared" si="14"/>
        <v>-0.41599999999999998</v>
      </c>
      <c r="C438" s="10">
        <f t="shared" si="15"/>
        <v>2.2389659456767921E-6</v>
      </c>
    </row>
    <row r="439" spans="2:3" x14ac:dyDescent="0.25">
      <c r="B439" s="12">
        <f t="shared" si="14"/>
        <v>-0.41699999999999998</v>
      </c>
      <c r="C439" s="10">
        <f t="shared" si="15"/>
        <v>2.1941866267632564E-6</v>
      </c>
    </row>
    <row r="440" spans="2:3" x14ac:dyDescent="0.25">
      <c r="B440" s="12">
        <f t="shared" si="14"/>
        <v>-0.41799999999999998</v>
      </c>
      <c r="C440" s="10">
        <f t="shared" si="15"/>
        <v>2.1503028942279913E-6</v>
      </c>
    </row>
    <row r="441" spans="2:3" x14ac:dyDescent="0.25">
      <c r="B441" s="12">
        <f t="shared" si="14"/>
        <v>-0.41899999999999998</v>
      </c>
      <c r="C441" s="10">
        <f t="shared" si="15"/>
        <v>2.1072968363434313E-6</v>
      </c>
    </row>
    <row r="442" spans="2:3" x14ac:dyDescent="0.25">
      <c r="B442" s="12">
        <f t="shared" si="14"/>
        <v>-0.42</v>
      </c>
      <c r="C442" s="10">
        <f t="shared" si="15"/>
        <v>2.0651508996165625E-6</v>
      </c>
    </row>
    <row r="443" spans="2:3" x14ac:dyDescent="0.25">
      <c r="B443" s="12">
        <f t="shared" si="14"/>
        <v>-0.42099999999999999</v>
      </c>
      <c r="C443" s="10">
        <f t="shared" si="15"/>
        <v>2.023847881624231E-6</v>
      </c>
    </row>
    <row r="444" spans="2:3" x14ac:dyDescent="0.25">
      <c r="B444" s="12">
        <f t="shared" si="14"/>
        <v>-0.42199999999999999</v>
      </c>
      <c r="C444" s="10">
        <f t="shared" si="15"/>
        <v>1.9833709239917464E-6</v>
      </c>
    </row>
    <row r="445" spans="2:3" x14ac:dyDescent="0.25">
      <c r="B445" s="12">
        <f t="shared" si="14"/>
        <v>-0.42299999999999999</v>
      </c>
      <c r="C445" s="10">
        <f t="shared" si="15"/>
        <v>1.9437035055119116E-6</v>
      </c>
    </row>
    <row r="446" spans="2:3" x14ac:dyDescent="0.25">
      <c r="B446" s="12">
        <f t="shared" si="14"/>
        <v>-0.42399999999999999</v>
      </c>
      <c r="C446" s="10">
        <f t="shared" si="15"/>
        <v>1.9048294354016733E-6</v>
      </c>
    </row>
    <row r="447" spans="2:3" x14ac:dyDescent="0.25">
      <c r="B447" s="12">
        <f t="shared" si="14"/>
        <v>-0.42499999999999999</v>
      </c>
      <c r="C447" s="10">
        <f t="shared" si="15"/>
        <v>1.8667328466936397E-6</v>
      </c>
    </row>
    <row r="448" spans="2:3" x14ac:dyDescent="0.25">
      <c r="B448" s="12">
        <f t="shared" si="14"/>
        <v>-0.42599999999999999</v>
      </c>
      <c r="C448" s="10">
        <f t="shared" si="15"/>
        <v>1.8293981897597669E-6</v>
      </c>
    </row>
    <row r="449" spans="2:3" x14ac:dyDescent="0.25">
      <c r="B449" s="12">
        <f t="shared" si="14"/>
        <v>-0.42699999999999999</v>
      </c>
      <c r="C449" s="10">
        <f t="shared" si="15"/>
        <v>1.7928102259645714E-6</v>
      </c>
    </row>
    <row r="450" spans="2:3" x14ac:dyDescent="0.25">
      <c r="B450" s="12">
        <f t="shared" si="14"/>
        <v>-0.42799999999999999</v>
      </c>
      <c r="C450" s="10">
        <f t="shared" si="15"/>
        <v>1.75695402144528E-6</v>
      </c>
    </row>
    <row r="451" spans="2:3" x14ac:dyDescent="0.25">
      <c r="B451" s="12">
        <f t="shared" si="14"/>
        <v>-0.42899999999999999</v>
      </c>
      <c r="C451" s="10">
        <f t="shared" si="15"/>
        <v>1.7218149410163743E-6</v>
      </c>
    </row>
    <row r="452" spans="2:3" x14ac:dyDescent="0.25">
      <c r="B452" s="12">
        <f t="shared" si="14"/>
        <v>-0.43</v>
      </c>
      <c r="C452" s="10">
        <f t="shared" si="15"/>
        <v>1.6873786421960468E-6</v>
      </c>
    </row>
    <row r="453" spans="2:3" x14ac:dyDescent="0.25">
      <c r="B453" s="12">
        <f t="shared" si="14"/>
        <v>-0.43099999999999999</v>
      </c>
      <c r="C453" s="10">
        <f t="shared" si="15"/>
        <v>1.6536310693521259E-6</v>
      </c>
    </row>
    <row r="454" spans="2:3" x14ac:dyDescent="0.25">
      <c r="B454" s="12">
        <f t="shared" si="14"/>
        <v>-0.432</v>
      </c>
      <c r="C454" s="10">
        <f t="shared" si="15"/>
        <v>1.6205584479650832E-6</v>
      </c>
    </row>
    <row r="455" spans="2:3" x14ac:dyDescent="0.25">
      <c r="B455" s="12">
        <f t="shared" si="14"/>
        <v>-0.433</v>
      </c>
      <c r="C455" s="10">
        <f t="shared" si="15"/>
        <v>1.5881472790057816E-6</v>
      </c>
    </row>
    <row r="456" spans="2:3" x14ac:dyDescent="0.25">
      <c r="B456" s="12">
        <f t="shared" si="14"/>
        <v>-0.434</v>
      </c>
      <c r="C456" s="10">
        <f t="shared" si="15"/>
        <v>1.5563843334256659E-6</v>
      </c>
    </row>
    <row r="457" spans="2:3" x14ac:dyDescent="0.25">
      <c r="B457" s="12">
        <f t="shared" si="14"/>
        <v>-0.435</v>
      </c>
      <c r="C457" s="10">
        <f t="shared" si="15"/>
        <v>1.5252566467571525E-6</v>
      </c>
    </row>
    <row r="458" spans="2:3" x14ac:dyDescent="0.25">
      <c r="B458" s="12">
        <f t="shared" si="14"/>
        <v>-0.436</v>
      </c>
      <c r="C458" s="10">
        <f t="shared" si="15"/>
        <v>1.4947515138220093E-6</v>
      </c>
    </row>
    <row r="459" spans="2:3" x14ac:dyDescent="0.25">
      <c r="B459" s="12">
        <f t="shared" si="14"/>
        <v>-0.437</v>
      </c>
      <c r="C459" s="10">
        <f t="shared" si="15"/>
        <v>1.464856483545569E-6</v>
      </c>
    </row>
    <row r="460" spans="2:3" x14ac:dyDescent="0.25">
      <c r="B460" s="12">
        <f t="shared" si="14"/>
        <v>-0.438</v>
      </c>
      <c r="C460" s="10">
        <f t="shared" si="15"/>
        <v>1.4355593538746576E-6</v>
      </c>
    </row>
    <row r="461" spans="2:3" x14ac:dyDescent="0.25">
      <c r="B461" s="12">
        <f t="shared" si="14"/>
        <v>-0.439</v>
      </c>
      <c r="C461" s="10">
        <f t="shared" si="15"/>
        <v>1.4068481667971644E-6</v>
      </c>
    </row>
    <row r="462" spans="2:3" x14ac:dyDescent="0.25">
      <c r="B462" s="12">
        <f t="shared" si="14"/>
        <v>-0.44</v>
      </c>
      <c r="C462" s="10">
        <f t="shared" si="15"/>
        <v>1.378711203461221E-6</v>
      </c>
    </row>
    <row r="463" spans="2:3" x14ac:dyDescent="0.25">
      <c r="B463" s="12">
        <f t="shared" si="14"/>
        <v>-0.441</v>
      </c>
      <c r="C463" s="10">
        <f t="shared" si="15"/>
        <v>1.3511369793919965E-6</v>
      </c>
    </row>
    <row r="464" spans="2:3" x14ac:dyDescent="0.25">
      <c r="B464" s="12">
        <f t="shared" si="14"/>
        <v>-0.442</v>
      </c>
      <c r="C464" s="10">
        <f t="shared" si="15"/>
        <v>1.3241142398041566E-6</v>
      </c>
    </row>
    <row r="465" spans="2:3" x14ac:dyDescent="0.25">
      <c r="B465" s="12">
        <f t="shared" si="14"/>
        <v>-0.443</v>
      </c>
      <c r="C465" s="10">
        <f t="shared" si="15"/>
        <v>1.2976319550080736E-6</v>
      </c>
    </row>
    <row r="466" spans="2:3" x14ac:dyDescent="0.25">
      <c r="B466" s="12">
        <f t="shared" si="14"/>
        <v>-0.44400000000000001</v>
      </c>
      <c r="C466" s="10">
        <f t="shared" si="15"/>
        <v>1.271679315907912E-6</v>
      </c>
    </row>
    <row r="467" spans="2:3" x14ac:dyDescent="0.25">
      <c r="B467" s="12">
        <f t="shared" si="14"/>
        <v>-0.44500000000000001</v>
      </c>
      <c r="C467" s="10">
        <f t="shared" si="15"/>
        <v>1.2462457295897537E-6</v>
      </c>
    </row>
    <row r="468" spans="2:3" x14ac:dyDescent="0.25">
      <c r="B468" s="12">
        <f t="shared" si="14"/>
        <v>-0.44600000000000001</v>
      </c>
      <c r="C468" s="10">
        <f t="shared" si="15"/>
        <v>1.2213208149979585E-6</v>
      </c>
    </row>
    <row r="469" spans="2:3" x14ac:dyDescent="0.25">
      <c r="B469" s="12">
        <f t="shared" si="14"/>
        <v>-0.44700000000000001</v>
      </c>
      <c r="C469" s="10">
        <f t="shared" si="15"/>
        <v>1.1968943986979993E-6</v>
      </c>
    </row>
    <row r="470" spans="2:3" x14ac:dyDescent="0.25">
      <c r="B470" s="12">
        <f t="shared" si="14"/>
        <v>-0.44800000000000001</v>
      </c>
      <c r="C470" s="10">
        <f t="shared" si="15"/>
        <v>1.1729565107240394E-6</v>
      </c>
    </row>
    <row r="471" spans="2:3" x14ac:dyDescent="0.25">
      <c r="B471" s="12">
        <f t="shared" si="14"/>
        <v>-0.44900000000000001</v>
      </c>
      <c r="C471" s="10">
        <f t="shared" si="15"/>
        <v>1.1494973805095585E-6</v>
      </c>
    </row>
    <row r="472" spans="2:3" x14ac:dyDescent="0.25">
      <c r="B472" s="12">
        <f t="shared" ref="B472:B535" si="16">ROUND(B471-0.001,3)</f>
        <v>-0.45</v>
      </c>
      <c r="C472" s="10">
        <f t="shared" ref="C472:C535" si="17">C471*0.98</f>
        <v>1.1265074328993673E-6</v>
      </c>
    </row>
    <row r="473" spans="2:3" x14ac:dyDescent="0.25">
      <c r="B473" s="12">
        <f t="shared" si="16"/>
        <v>-0.45100000000000001</v>
      </c>
      <c r="C473" s="10">
        <f t="shared" si="17"/>
        <v>1.1039772842413799E-6</v>
      </c>
    </row>
    <row r="474" spans="2:3" x14ac:dyDescent="0.25">
      <c r="B474" s="12">
        <f t="shared" si="16"/>
        <v>-0.45200000000000001</v>
      </c>
      <c r="C474" s="10">
        <f t="shared" si="17"/>
        <v>1.0818977385565523E-6</v>
      </c>
    </row>
    <row r="475" spans="2:3" x14ac:dyDescent="0.25">
      <c r="B475" s="12">
        <f t="shared" si="16"/>
        <v>-0.45300000000000001</v>
      </c>
      <c r="C475" s="10">
        <f t="shared" si="17"/>
        <v>1.0602597837854212E-6</v>
      </c>
    </row>
    <row r="476" spans="2:3" x14ac:dyDescent="0.25">
      <c r="B476" s="12">
        <f t="shared" si="16"/>
        <v>-0.45400000000000001</v>
      </c>
      <c r="C476" s="10">
        <f t="shared" si="17"/>
        <v>1.0390545881097127E-6</v>
      </c>
    </row>
    <row r="477" spans="2:3" x14ac:dyDescent="0.25">
      <c r="B477" s="12">
        <f t="shared" si="16"/>
        <v>-0.45500000000000002</v>
      </c>
      <c r="C477" s="10">
        <f t="shared" si="17"/>
        <v>1.0182734963475184E-6</v>
      </c>
    </row>
    <row r="478" spans="2:3" x14ac:dyDescent="0.25">
      <c r="B478" s="12">
        <f t="shared" si="16"/>
        <v>-0.45600000000000002</v>
      </c>
      <c r="C478" s="10">
        <f t="shared" si="17"/>
        <v>9.9790802642056806E-7</v>
      </c>
    </row>
    <row r="479" spans="2:3" x14ac:dyDescent="0.25">
      <c r="B479" s="12">
        <f t="shared" si="16"/>
        <v>-0.45700000000000002</v>
      </c>
      <c r="C479" s="10">
        <f t="shared" si="17"/>
        <v>9.7794986589215665E-7</v>
      </c>
    </row>
    <row r="480" spans="2:3" x14ac:dyDescent="0.25">
      <c r="B480" s="12">
        <f t="shared" si="16"/>
        <v>-0.45800000000000002</v>
      </c>
      <c r="C480" s="10">
        <f t="shared" si="17"/>
        <v>9.5839086857431345E-7</v>
      </c>
    </row>
    <row r="481" spans="2:3" x14ac:dyDescent="0.25">
      <c r="B481" s="12">
        <f t="shared" si="16"/>
        <v>-0.45900000000000002</v>
      </c>
      <c r="C481" s="10">
        <f t="shared" si="17"/>
        <v>9.3922305120282714E-7</v>
      </c>
    </row>
    <row r="482" spans="2:3" x14ac:dyDescent="0.25">
      <c r="B482" s="12">
        <f t="shared" si="16"/>
        <v>-0.46</v>
      </c>
      <c r="C482" s="10">
        <f t="shared" si="17"/>
        <v>9.2043859017877056E-7</v>
      </c>
    </row>
    <row r="483" spans="2:3" x14ac:dyDescent="0.25">
      <c r="B483" s="12">
        <f t="shared" si="16"/>
        <v>-0.46100000000000002</v>
      </c>
      <c r="C483" s="10">
        <f t="shared" si="17"/>
        <v>9.0202981837519511E-7</v>
      </c>
    </row>
    <row r="484" spans="2:3" x14ac:dyDescent="0.25">
      <c r="B484" s="12">
        <f t="shared" si="16"/>
        <v>-0.46200000000000002</v>
      </c>
      <c r="C484" s="10">
        <f t="shared" si="17"/>
        <v>8.8398922200769117E-7</v>
      </c>
    </row>
    <row r="485" spans="2:3" x14ac:dyDescent="0.25">
      <c r="B485" s="12">
        <f t="shared" si="16"/>
        <v>-0.46300000000000002</v>
      </c>
      <c r="C485" s="10">
        <f t="shared" si="17"/>
        <v>8.6630943756753728E-7</v>
      </c>
    </row>
    <row r="486" spans="2:3" x14ac:dyDescent="0.25">
      <c r="B486" s="12">
        <f t="shared" si="16"/>
        <v>-0.46400000000000002</v>
      </c>
      <c r="C486" s="10">
        <f t="shared" si="17"/>
        <v>8.4898324881618649E-7</v>
      </c>
    </row>
    <row r="487" spans="2:3" x14ac:dyDescent="0.25">
      <c r="B487" s="12">
        <f t="shared" si="16"/>
        <v>-0.46500000000000002</v>
      </c>
      <c r="C487" s="10">
        <f t="shared" si="17"/>
        <v>8.3200358383986272E-7</v>
      </c>
    </row>
    <row r="488" spans="2:3" x14ac:dyDescent="0.25">
      <c r="B488" s="12">
        <f t="shared" si="16"/>
        <v>-0.46600000000000003</v>
      </c>
      <c r="C488" s="10">
        <f t="shared" si="17"/>
        <v>8.1536351216306543E-7</v>
      </c>
    </row>
    <row r="489" spans="2:3" x14ac:dyDescent="0.25">
      <c r="B489" s="12">
        <f t="shared" si="16"/>
        <v>-0.46700000000000003</v>
      </c>
      <c r="C489" s="10">
        <f t="shared" si="17"/>
        <v>7.9905624191980407E-7</v>
      </c>
    </row>
    <row r="490" spans="2:3" x14ac:dyDescent="0.25">
      <c r="B490" s="12">
        <f t="shared" si="16"/>
        <v>-0.46800000000000003</v>
      </c>
      <c r="C490" s="10">
        <f t="shared" si="17"/>
        <v>7.8307511708140793E-7</v>
      </c>
    </row>
    <row r="491" spans="2:3" x14ac:dyDescent="0.25">
      <c r="B491" s="12">
        <f t="shared" si="16"/>
        <v>-0.46899999999999997</v>
      </c>
      <c r="C491" s="10">
        <f t="shared" si="17"/>
        <v>7.6741361473977972E-7</v>
      </c>
    </row>
    <row r="492" spans="2:3" x14ac:dyDescent="0.25">
      <c r="B492" s="12">
        <f t="shared" si="16"/>
        <v>-0.47</v>
      </c>
      <c r="C492" s="10">
        <f t="shared" si="17"/>
        <v>7.5206534244498413E-7</v>
      </c>
    </row>
    <row r="493" spans="2:3" x14ac:dyDescent="0.25">
      <c r="B493" s="12">
        <f t="shared" si="16"/>
        <v>-0.47099999999999997</v>
      </c>
      <c r="C493" s="10">
        <f t="shared" si="17"/>
        <v>7.3702403559608445E-7</v>
      </c>
    </row>
    <row r="494" spans="2:3" x14ac:dyDescent="0.25">
      <c r="B494" s="12">
        <f t="shared" si="16"/>
        <v>-0.47199999999999998</v>
      </c>
      <c r="C494" s="10">
        <f t="shared" si="17"/>
        <v>7.2228355488416275E-7</v>
      </c>
    </row>
    <row r="495" spans="2:3" x14ac:dyDescent="0.25">
      <c r="B495" s="12">
        <f t="shared" si="16"/>
        <v>-0.47299999999999998</v>
      </c>
      <c r="C495" s="10">
        <f t="shared" si="17"/>
        <v>7.0783788378647953E-7</v>
      </c>
    </row>
    <row r="496" spans="2:3" x14ac:dyDescent="0.25">
      <c r="B496" s="12">
        <f t="shared" si="16"/>
        <v>-0.47399999999999998</v>
      </c>
      <c r="C496" s="10">
        <f t="shared" si="17"/>
        <v>6.9368112611074994E-7</v>
      </c>
    </row>
    <row r="497" spans="2:3" x14ac:dyDescent="0.25">
      <c r="B497" s="12">
        <f t="shared" si="16"/>
        <v>-0.47499999999999998</v>
      </c>
      <c r="C497" s="10">
        <f t="shared" si="17"/>
        <v>6.7980750358853495E-7</v>
      </c>
    </row>
    <row r="498" spans="2:3" x14ac:dyDescent="0.25">
      <c r="B498" s="12">
        <f t="shared" si="16"/>
        <v>-0.47599999999999998</v>
      </c>
      <c r="C498" s="10">
        <f t="shared" si="17"/>
        <v>6.6621135351676429E-7</v>
      </c>
    </row>
    <row r="499" spans="2:3" x14ac:dyDescent="0.25">
      <c r="B499" s="12">
        <f t="shared" si="16"/>
        <v>-0.47699999999999998</v>
      </c>
      <c r="C499" s="10">
        <f t="shared" si="17"/>
        <v>6.5288712644642895E-7</v>
      </c>
    </row>
    <row r="500" spans="2:3" x14ac:dyDescent="0.25">
      <c r="B500" s="12">
        <f t="shared" si="16"/>
        <v>-0.47799999999999998</v>
      </c>
      <c r="C500" s="10">
        <f t="shared" si="17"/>
        <v>6.3982938391750034E-7</v>
      </c>
    </row>
    <row r="501" spans="2:3" x14ac:dyDescent="0.25">
      <c r="B501" s="12">
        <f t="shared" si="16"/>
        <v>-0.47899999999999998</v>
      </c>
      <c r="C501" s="10">
        <f t="shared" si="17"/>
        <v>6.2703279623915028E-7</v>
      </c>
    </row>
    <row r="502" spans="2:3" x14ac:dyDescent="0.25">
      <c r="B502" s="12">
        <f t="shared" si="16"/>
        <v>-0.48</v>
      </c>
      <c r="C502" s="10">
        <f t="shared" si="17"/>
        <v>6.1449214031436725E-7</v>
      </c>
    </row>
    <row r="503" spans="2:3" x14ac:dyDescent="0.25">
      <c r="B503" s="12">
        <f t="shared" si="16"/>
        <v>-0.48099999999999998</v>
      </c>
      <c r="C503" s="10">
        <f t="shared" si="17"/>
        <v>6.022022975080799E-7</v>
      </c>
    </row>
    <row r="504" spans="2:3" x14ac:dyDescent="0.25">
      <c r="B504" s="12">
        <f t="shared" si="16"/>
        <v>-0.48199999999999998</v>
      </c>
      <c r="C504" s="10">
        <f t="shared" si="17"/>
        <v>5.9015825155791831E-7</v>
      </c>
    </row>
    <row r="505" spans="2:3" x14ac:dyDescent="0.25">
      <c r="B505" s="12">
        <f t="shared" si="16"/>
        <v>-0.48299999999999998</v>
      </c>
      <c r="C505" s="10">
        <f t="shared" si="17"/>
        <v>5.783550865267599E-7</v>
      </c>
    </row>
    <row r="506" spans="2:3" x14ac:dyDescent="0.25">
      <c r="B506" s="12">
        <f t="shared" si="16"/>
        <v>-0.48399999999999999</v>
      </c>
      <c r="C506" s="10">
        <f t="shared" si="17"/>
        <v>5.6678798479622468E-7</v>
      </c>
    </row>
    <row r="507" spans="2:3" x14ac:dyDescent="0.25">
      <c r="B507" s="12">
        <f t="shared" si="16"/>
        <v>-0.48499999999999999</v>
      </c>
      <c r="C507" s="10">
        <f t="shared" si="17"/>
        <v>5.5545222510030017E-7</v>
      </c>
    </row>
    <row r="508" spans="2:3" x14ac:dyDescent="0.25">
      <c r="B508" s="12">
        <f t="shared" si="16"/>
        <v>-0.48599999999999999</v>
      </c>
      <c r="C508" s="10">
        <f t="shared" si="17"/>
        <v>5.4434318059829416E-7</v>
      </c>
    </row>
    <row r="509" spans="2:3" x14ac:dyDescent="0.25">
      <c r="B509" s="12">
        <f t="shared" si="16"/>
        <v>-0.48699999999999999</v>
      </c>
      <c r="C509" s="10">
        <f t="shared" si="17"/>
        <v>5.3345631698632825E-7</v>
      </c>
    </row>
    <row r="510" spans="2:3" x14ac:dyDescent="0.25">
      <c r="B510" s="12">
        <f t="shared" si="16"/>
        <v>-0.48799999999999999</v>
      </c>
      <c r="C510" s="10">
        <f t="shared" si="17"/>
        <v>5.2278719064660167E-7</v>
      </c>
    </row>
    <row r="511" spans="2:3" x14ac:dyDescent="0.25">
      <c r="B511" s="12">
        <f t="shared" si="16"/>
        <v>-0.48899999999999999</v>
      </c>
      <c r="C511" s="10">
        <f t="shared" si="17"/>
        <v>5.1233144683366961E-7</v>
      </c>
    </row>
    <row r="512" spans="2:3" x14ac:dyDescent="0.25">
      <c r="B512" s="12">
        <f t="shared" si="16"/>
        <v>-0.49</v>
      </c>
      <c r="C512" s="10">
        <f t="shared" si="17"/>
        <v>5.0208481789699625E-7</v>
      </c>
    </row>
    <row r="513" spans="2:3" x14ac:dyDescent="0.25">
      <c r="B513" s="12">
        <f t="shared" si="16"/>
        <v>-0.49099999999999999</v>
      </c>
      <c r="C513" s="10">
        <f t="shared" si="17"/>
        <v>4.9204312153905637E-7</v>
      </c>
    </row>
    <row r="514" spans="2:3" x14ac:dyDescent="0.25">
      <c r="B514" s="12">
        <f t="shared" si="16"/>
        <v>-0.49199999999999999</v>
      </c>
      <c r="C514" s="10">
        <f t="shared" si="17"/>
        <v>4.8220225910827522E-7</v>
      </c>
    </row>
    <row r="515" spans="2:3" x14ac:dyDescent="0.25">
      <c r="B515" s="12">
        <f t="shared" si="16"/>
        <v>-0.49299999999999999</v>
      </c>
      <c r="C515" s="10">
        <f t="shared" si="17"/>
        <v>4.7255821392610969E-7</v>
      </c>
    </row>
    <row r="516" spans="2:3" x14ac:dyDescent="0.25">
      <c r="B516" s="12">
        <f t="shared" si="16"/>
        <v>-0.49399999999999999</v>
      </c>
      <c r="C516" s="10">
        <f t="shared" si="17"/>
        <v>4.6310704964758751E-7</v>
      </c>
    </row>
    <row r="517" spans="2:3" x14ac:dyDescent="0.25">
      <c r="B517" s="12">
        <f t="shared" si="16"/>
        <v>-0.495</v>
      </c>
      <c r="C517" s="10">
        <f t="shared" si="17"/>
        <v>4.5384490865463577E-7</v>
      </c>
    </row>
    <row r="518" spans="2:3" x14ac:dyDescent="0.25">
      <c r="B518" s="12">
        <f t="shared" si="16"/>
        <v>-0.496</v>
      </c>
      <c r="C518" s="10">
        <f t="shared" si="17"/>
        <v>4.4476801048154306E-7</v>
      </c>
    </row>
    <row r="519" spans="2:3" x14ac:dyDescent="0.25">
      <c r="B519" s="12">
        <f t="shared" si="16"/>
        <v>-0.497</v>
      </c>
      <c r="C519" s="10">
        <f t="shared" si="17"/>
        <v>4.3587265027191222E-7</v>
      </c>
    </row>
    <row r="520" spans="2:3" x14ac:dyDescent="0.25">
      <c r="B520" s="12">
        <f t="shared" si="16"/>
        <v>-0.498</v>
      </c>
      <c r="C520" s="10">
        <f t="shared" si="17"/>
        <v>4.2715519726647399E-7</v>
      </c>
    </row>
    <row r="521" spans="2:3" x14ac:dyDescent="0.25">
      <c r="B521" s="12">
        <f t="shared" si="16"/>
        <v>-0.499</v>
      </c>
      <c r="C521" s="10">
        <f t="shared" si="17"/>
        <v>4.1861209332114448E-7</v>
      </c>
    </row>
    <row r="522" spans="2:3" x14ac:dyDescent="0.25">
      <c r="B522" s="12">
        <f t="shared" si="16"/>
        <v>-0.5</v>
      </c>
      <c r="C522" s="10">
        <f t="shared" si="17"/>
        <v>4.1023985145472158E-7</v>
      </c>
    </row>
    <row r="523" spans="2:3" x14ac:dyDescent="0.25">
      <c r="B523" s="12">
        <f t="shared" si="16"/>
        <v>-0.501</v>
      </c>
      <c r="C523" s="10">
        <f t="shared" si="17"/>
        <v>4.0203505442562714E-7</v>
      </c>
    </row>
    <row r="524" spans="2:3" x14ac:dyDescent="0.25">
      <c r="B524" s="12">
        <f t="shared" si="16"/>
        <v>-0.502</v>
      </c>
      <c r="C524" s="10">
        <f t="shared" si="17"/>
        <v>3.9399435333711457E-7</v>
      </c>
    </row>
    <row r="525" spans="2:3" x14ac:dyDescent="0.25">
      <c r="B525" s="12">
        <f t="shared" si="16"/>
        <v>-0.503</v>
      </c>
      <c r="C525" s="10">
        <f t="shared" si="17"/>
        <v>3.8611446627037229E-7</v>
      </c>
    </row>
    <row r="526" spans="2:3" x14ac:dyDescent="0.25">
      <c r="B526" s="12">
        <f t="shared" si="16"/>
        <v>-0.504</v>
      </c>
      <c r="C526" s="10">
        <f t="shared" si="17"/>
        <v>3.7839217694496483E-7</v>
      </c>
    </row>
    <row r="527" spans="2:3" x14ac:dyDescent="0.25">
      <c r="B527" s="12">
        <f t="shared" si="16"/>
        <v>-0.505</v>
      </c>
      <c r="C527" s="10">
        <f t="shared" si="17"/>
        <v>3.7082433340606551E-7</v>
      </c>
    </row>
    <row r="528" spans="2:3" x14ac:dyDescent="0.25">
      <c r="B528" s="12">
        <f t="shared" si="16"/>
        <v>-0.50600000000000001</v>
      </c>
      <c r="C528" s="10">
        <f t="shared" si="17"/>
        <v>3.6340784673794417E-7</v>
      </c>
    </row>
    <row r="529" spans="2:3" x14ac:dyDescent="0.25">
      <c r="B529" s="12">
        <f t="shared" si="16"/>
        <v>-0.50700000000000001</v>
      </c>
      <c r="C529" s="10">
        <f t="shared" si="17"/>
        <v>3.5613968980318528E-7</v>
      </c>
    </row>
    <row r="530" spans="2:3" x14ac:dyDescent="0.25">
      <c r="B530" s="12">
        <f t="shared" si="16"/>
        <v>-0.50800000000000001</v>
      </c>
      <c r="C530" s="10">
        <f t="shared" si="17"/>
        <v>3.4901689600712159E-7</v>
      </c>
    </row>
    <row r="531" spans="2:3" x14ac:dyDescent="0.25">
      <c r="B531" s="12">
        <f t="shared" si="16"/>
        <v>-0.50900000000000001</v>
      </c>
      <c r="C531" s="10">
        <f t="shared" si="17"/>
        <v>3.4203655808697913E-7</v>
      </c>
    </row>
    <row r="532" spans="2:3" x14ac:dyDescent="0.25">
      <c r="B532" s="12">
        <f t="shared" si="16"/>
        <v>-0.51</v>
      </c>
      <c r="C532" s="10">
        <f t="shared" si="17"/>
        <v>3.3519582692523954E-7</v>
      </c>
    </row>
    <row r="533" spans="2:3" x14ac:dyDescent="0.25">
      <c r="B533" s="12">
        <f t="shared" si="16"/>
        <v>-0.51100000000000001</v>
      </c>
      <c r="C533" s="10">
        <f t="shared" si="17"/>
        <v>3.2849191038673475E-7</v>
      </c>
    </row>
    <row r="534" spans="2:3" x14ac:dyDescent="0.25">
      <c r="B534" s="12">
        <f t="shared" si="16"/>
        <v>-0.51200000000000001</v>
      </c>
      <c r="C534" s="10">
        <f t="shared" si="17"/>
        <v>3.2192207217900004E-7</v>
      </c>
    </row>
    <row r="535" spans="2:3" x14ac:dyDescent="0.25">
      <c r="B535" s="12">
        <f t="shared" si="16"/>
        <v>-0.51300000000000001</v>
      </c>
      <c r="C535" s="10">
        <f t="shared" si="17"/>
        <v>3.1548363073542005E-7</v>
      </c>
    </row>
    <row r="536" spans="2:3" x14ac:dyDescent="0.25">
      <c r="B536" s="12">
        <f t="shared" ref="B536:B599" si="18">ROUND(B535-0.001,3)</f>
        <v>-0.51400000000000001</v>
      </c>
      <c r="C536" s="10">
        <f t="shared" ref="C536:C599" si="19">C535*0.98</f>
        <v>3.0917395812071164E-7</v>
      </c>
    </row>
    <row r="537" spans="2:3" x14ac:dyDescent="0.25">
      <c r="B537" s="12">
        <f t="shared" si="18"/>
        <v>-0.51500000000000001</v>
      </c>
      <c r="C537" s="10">
        <f t="shared" si="19"/>
        <v>3.0299047895829742E-7</v>
      </c>
    </row>
    <row r="538" spans="2:3" x14ac:dyDescent="0.25">
      <c r="B538" s="12">
        <f t="shared" si="18"/>
        <v>-0.51600000000000001</v>
      </c>
      <c r="C538" s="10">
        <f t="shared" si="19"/>
        <v>2.9693066937913146E-7</v>
      </c>
    </row>
    <row r="539" spans="2:3" x14ac:dyDescent="0.25">
      <c r="B539" s="12">
        <f t="shared" si="18"/>
        <v>-0.51700000000000002</v>
      </c>
      <c r="C539" s="10">
        <f t="shared" si="19"/>
        <v>2.9099205599154882E-7</v>
      </c>
    </row>
    <row r="540" spans="2:3" x14ac:dyDescent="0.25">
      <c r="B540" s="12">
        <f t="shared" si="18"/>
        <v>-0.51800000000000002</v>
      </c>
      <c r="C540" s="10">
        <f t="shared" si="19"/>
        <v>2.8517221487171786E-7</v>
      </c>
    </row>
    <row r="541" spans="2:3" x14ac:dyDescent="0.25">
      <c r="B541" s="12">
        <f t="shared" si="18"/>
        <v>-0.51900000000000002</v>
      </c>
      <c r="C541" s="10">
        <f t="shared" si="19"/>
        <v>2.7946877057428351E-7</v>
      </c>
    </row>
    <row r="542" spans="2:3" x14ac:dyDescent="0.25">
      <c r="B542" s="12">
        <f t="shared" si="18"/>
        <v>-0.52</v>
      </c>
      <c r="C542" s="10">
        <f t="shared" si="19"/>
        <v>2.7387939516279782E-7</v>
      </c>
    </row>
    <row r="543" spans="2:3" x14ac:dyDescent="0.25">
      <c r="B543" s="12">
        <f t="shared" si="18"/>
        <v>-0.52100000000000002</v>
      </c>
      <c r="C543" s="10">
        <f t="shared" si="19"/>
        <v>2.6840180725954184E-7</v>
      </c>
    </row>
    <row r="544" spans="2:3" x14ac:dyDescent="0.25">
      <c r="B544" s="12">
        <f t="shared" si="18"/>
        <v>-0.52200000000000002</v>
      </c>
      <c r="C544" s="10">
        <f t="shared" si="19"/>
        <v>2.63033771114351E-7</v>
      </c>
    </row>
    <row r="545" spans="2:3" x14ac:dyDescent="0.25">
      <c r="B545" s="12">
        <f t="shared" si="18"/>
        <v>-0.52300000000000002</v>
      </c>
      <c r="C545" s="10">
        <f t="shared" si="19"/>
        <v>2.57773095692064E-7</v>
      </c>
    </row>
    <row r="546" spans="2:3" x14ac:dyDescent="0.25">
      <c r="B546" s="12">
        <f t="shared" si="18"/>
        <v>-0.52400000000000002</v>
      </c>
      <c r="C546" s="10">
        <f t="shared" si="19"/>
        <v>2.5261763377822273E-7</v>
      </c>
    </row>
    <row r="547" spans="2:3" x14ac:dyDescent="0.25">
      <c r="B547" s="12">
        <f t="shared" si="18"/>
        <v>-0.52500000000000002</v>
      </c>
      <c r="C547" s="10">
        <f t="shared" si="19"/>
        <v>2.4756528110265824E-7</v>
      </c>
    </row>
    <row r="548" spans="2:3" x14ac:dyDescent="0.25">
      <c r="B548" s="12">
        <f t="shared" si="18"/>
        <v>-0.52600000000000002</v>
      </c>
      <c r="C548" s="10">
        <f t="shared" si="19"/>
        <v>2.4261397548060506E-7</v>
      </c>
    </row>
    <row r="549" spans="2:3" x14ac:dyDescent="0.25">
      <c r="B549" s="12">
        <f t="shared" si="18"/>
        <v>-0.52700000000000002</v>
      </c>
      <c r="C549" s="10">
        <f t="shared" si="19"/>
        <v>2.3776169597099295E-7</v>
      </c>
    </row>
    <row r="550" spans="2:3" x14ac:dyDescent="0.25">
      <c r="B550" s="12">
        <f t="shared" si="18"/>
        <v>-0.52800000000000002</v>
      </c>
      <c r="C550" s="10">
        <f t="shared" si="19"/>
        <v>2.3300646205157308E-7</v>
      </c>
    </row>
    <row r="551" spans="2:3" x14ac:dyDescent="0.25">
      <c r="B551" s="12">
        <f t="shared" si="18"/>
        <v>-0.52900000000000003</v>
      </c>
      <c r="C551" s="10">
        <f t="shared" si="19"/>
        <v>2.2834633281054162E-7</v>
      </c>
    </row>
    <row r="552" spans="2:3" x14ac:dyDescent="0.25">
      <c r="B552" s="12">
        <f t="shared" si="18"/>
        <v>-0.53</v>
      </c>
      <c r="C552" s="10">
        <f t="shared" si="19"/>
        <v>2.2377940615433078E-7</v>
      </c>
    </row>
    <row r="553" spans="2:3" x14ac:dyDescent="0.25">
      <c r="B553" s="12">
        <f t="shared" si="18"/>
        <v>-0.53100000000000003</v>
      </c>
      <c r="C553" s="10">
        <f t="shared" si="19"/>
        <v>2.1930381803124415E-7</v>
      </c>
    </row>
    <row r="554" spans="2:3" x14ac:dyDescent="0.25">
      <c r="B554" s="12">
        <f t="shared" si="18"/>
        <v>-0.53200000000000003</v>
      </c>
      <c r="C554" s="10">
        <f t="shared" si="19"/>
        <v>2.1491774167061926E-7</v>
      </c>
    </row>
    <row r="555" spans="2:3" x14ac:dyDescent="0.25">
      <c r="B555" s="12">
        <f t="shared" si="18"/>
        <v>-0.53300000000000003</v>
      </c>
      <c r="C555" s="10">
        <f t="shared" si="19"/>
        <v>2.1061938683720687E-7</v>
      </c>
    </row>
    <row r="556" spans="2:3" x14ac:dyDescent="0.25">
      <c r="B556" s="12">
        <f t="shared" si="18"/>
        <v>-0.53400000000000003</v>
      </c>
      <c r="C556" s="10">
        <f t="shared" si="19"/>
        <v>2.0640699910046274E-7</v>
      </c>
    </row>
    <row r="557" spans="2:3" x14ac:dyDescent="0.25">
      <c r="B557" s="12">
        <f t="shared" si="18"/>
        <v>-0.53500000000000003</v>
      </c>
      <c r="C557" s="10">
        <f t="shared" si="19"/>
        <v>2.0227885911845348E-7</v>
      </c>
    </row>
    <row r="558" spans="2:3" x14ac:dyDescent="0.25">
      <c r="B558" s="12">
        <f t="shared" si="18"/>
        <v>-0.53600000000000003</v>
      </c>
      <c r="C558" s="10">
        <f t="shared" si="19"/>
        <v>1.9823328193608442E-7</v>
      </c>
    </row>
    <row r="559" spans="2:3" x14ac:dyDescent="0.25">
      <c r="B559" s="12">
        <f t="shared" si="18"/>
        <v>-0.53700000000000003</v>
      </c>
      <c r="C559" s="10">
        <f t="shared" si="19"/>
        <v>1.9426861629736274E-7</v>
      </c>
    </row>
    <row r="560" spans="2:3" x14ac:dyDescent="0.25">
      <c r="B560" s="12">
        <f t="shared" si="18"/>
        <v>-0.53800000000000003</v>
      </c>
      <c r="C560" s="10">
        <f t="shared" si="19"/>
        <v>1.9038324397141547E-7</v>
      </c>
    </row>
    <row r="561" spans="2:3" x14ac:dyDescent="0.25">
      <c r="B561" s="12">
        <f t="shared" si="18"/>
        <v>-0.53900000000000003</v>
      </c>
      <c r="C561" s="10">
        <f t="shared" si="19"/>
        <v>1.8657557909198717E-7</v>
      </c>
    </row>
    <row r="562" spans="2:3" x14ac:dyDescent="0.25">
      <c r="B562" s="12">
        <f t="shared" si="18"/>
        <v>-0.54</v>
      </c>
      <c r="C562" s="10">
        <f t="shared" si="19"/>
        <v>1.8284406751014743E-7</v>
      </c>
    </row>
    <row r="563" spans="2:3" x14ac:dyDescent="0.25">
      <c r="B563" s="12">
        <f t="shared" si="18"/>
        <v>-0.54100000000000004</v>
      </c>
      <c r="C563" s="10">
        <f t="shared" si="19"/>
        <v>1.7918718615994448E-7</v>
      </c>
    </row>
    <row r="564" spans="2:3" x14ac:dyDescent="0.25">
      <c r="B564" s="12">
        <f t="shared" si="18"/>
        <v>-0.54200000000000004</v>
      </c>
      <c r="C564" s="10">
        <f t="shared" si="19"/>
        <v>1.756034424367456E-7</v>
      </c>
    </row>
    <row r="565" spans="2:3" x14ac:dyDescent="0.25">
      <c r="B565" s="12">
        <f t="shared" si="18"/>
        <v>-0.54300000000000004</v>
      </c>
      <c r="C565" s="10">
        <f t="shared" si="19"/>
        <v>1.7209137358801067E-7</v>
      </c>
    </row>
    <row r="566" spans="2:3" x14ac:dyDescent="0.25">
      <c r="B566" s="12">
        <f t="shared" si="18"/>
        <v>-0.54400000000000004</v>
      </c>
      <c r="C566" s="10">
        <f t="shared" si="19"/>
        <v>1.6864954611625047E-7</v>
      </c>
    </row>
    <row r="567" spans="2:3" x14ac:dyDescent="0.25">
      <c r="B567" s="12">
        <f t="shared" si="18"/>
        <v>-0.54500000000000004</v>
      </c>
      <c r="C567" s="10">
        <f t="shared" si="19"/>
        <v>1.6527655519392545E-7</v>
      </c>
    </row>
    <row r="568" spans="2:3" x14ac:dyDescent="0.25">
      <c r="B568" s="12">
        <f t="shared" si="18"/>
        <v>-0.54600000000000004</v>
      </c>
      <c r="C568" s="10">
        <f t="shared" si="19"/>
        <v>1.6197102409004693E-7</v>
      </c>
    </row>
    <row r="569" spans="2:3" x14ac:dyDescent="0.25">
      <c r="B569" s="12">
        <f t="shared" si="18"/>
        <v>-0.54700000000000004</v>
      </c>
      <c r="C569" s="10">
        <f t="shared" si="19"/>
        <v>1.5873160360824598E-7</v>
      </c>
    </row>
    <row r="570" spans="2:3" x14ac:dyDescent="0.25">
      <c r="B570" s="12">
        <f t="shared" si="18"/>
        <v>-0.54800000000000004</v>
      </c>
      <c r="C570" s="10">
        <f t="shared" si="19"/>
        <v>1.5555697153608106E-7</v>
      </c>
    </row>
    <row r="571" spans="2:3" x14ac:dyDescent="0.25">
      <c r="B571" s="12">
        <f t="shared" si="18"/>
        <v>-0.54900000000000004</v>
      </c>
      <c r="C571" s="10">
        <f t="shared" si="19"/>
        <v>1.5244583210535942E-7</v>
      </c>
    </row>
    <row r="572" spans="2:3" x14ac:dyDescent="0.25">
      <c r="B572" s="12">
        <f t="shared" si="18"/>
        <v>-0.55000000000000004</v>
      </c>
      <c r="C572" s="10">
        <f t="shared" si="19"/>
        <v>1.4939691546325223E-7</v>
      </c>
    </row>
    <row r="573" spans="2:3" x14ac:dyDescent="0.25">
      <c r="B573" s="12">
        <f t="shared" si="18"/>
        <v>-0.55100000000000005</v>
      </c>
      <c r="C573" s="10">
        <f t="shared" si="19"/>
        <v>1.4640897715398717E-7</v>
      </c>
    </row>
    <row r="574" spans="2:3" x14ac:dyDescent="0.25">
      <c r="B574" s="12">
        <f t="shared" si="18"/>
        <v>-0.55200000000000005</v>
      </c>
      <c r="C574" s="10">
        <f t="shared" si="19"/>
        <v>1.4348079761090742E-7</v>
      </c>
    </row>
    <row r="575" spans="2:3" x14ac:dyDescent="0.25">
      <c r="B575" s="12">
        <f t="shared" si="18"/>
        <v>-0.55300000000000005</v>
      </c>
      <c r="C575" s="10">
        <f t="shared" si="19"/>
        <v>1.4061118165868928E-7</v>
      </c>
    </row>
    <row r="576" spans="2:3" x14ac:dyDescent="0.25">
      <c r="B576" s="12">
        <f t="shared" si="18"/>
        <v>-0.55400000000000005</v>
      </c>
      <c r="C576" s="10">
        <f t="shared" si="19"/>
        <v>1.377989580255155E-7</v>
      </c>
    </row>
    <row r="577" spans="2:3" x14ac:dyDescent="0.25">
      <c r="B577" s="12">
        <f t="shared" si="18"/>
        <v>-0.55500000000000005</v>
      </c>
      <c r="C577" s="10">
        <f t="shared" si="19"/>
        <v>1.3504297886500519E-7</v>
      </c>
    </row>
    <row r="578" spans="2:3" x14ac:dyDescent="0.25">
      <c r="B578" s="12">
        <f t="shared" si="18"/>
        <v>-0.55600000000000005</v>
      </c>
      <c r="C578" s="10">
        <f t="shared" si="19"/>
        <v>1.3234211928770508E-7</v>
      </c>
    </row>
    <row r="579" spans="2:3" x14ac:dyDescent="0.25">
      <c r="B579" s="12">
        <f t="shared" si="18"/>
        <v>-0.55700000000000005</v>
      </c>
      <c r="C579" s="10">
        <f t="shared" si="19"/>
        <v>1.2969527690195098E-7</v>
      </c>
    </row>
    <row r="580" spans="2:3" x14ac:dyDescent="0.25">
      <c r="B580" s="12">
        <f t="shared" si="18"/>
        <v>-0.55800000000000005</v>
      </c>
      <c r="C580" s="10">
        <f t="shared" si="19"/>
        <v>1.2710137136391197E-7</v>
      </c>
    </row>
    <row r="581" spans="2:3" x14ac:dyDescent="0.25">
      <c r="B581" s="12">
        <f t="shared" si="18"/>
        <v>-0.55900000000000005</v>
      </c>
      <c r="C581" s="10">
        <f t="shared" si="19"/>
        <v>1.2455934393663373E-7</v>
      </c>
    </row>
    <row r="582" spans="2:3" x14ac:dyDescent="0.25">
      <c r="B582" s="12">
        <f t="shared" si="18"/>
        <v>-0.56000000000000005</v>
      </c>
      <c r="C582" s="10">
        <f t="shared" si="19"/>
        <v>1.2206815705790105E-7</v>
      </c>
    </row>
    <row r="583" spans="2:3" x14ac:dyDescent="0.25">
      <c r="B583" s="12">
        <f t="shared" si="18"/>
        <v>-0.56100000000000005</v>
      </c>
      <c r="C583" s="10">
        <f t="shared" si="19"/>
        <v>1.1962679391674302E-7</v>
      </c>
    </row>
    <row r="584" spans="2:3" x14ac:dyDescent="0.25">
      <c r="B584" s="12">
        <f t="shared" si="18"/>
        <v>-0.56200000000000006</v>
      </c>
      <c r="C584" s="10">
        <f t="shared" si="19"/>
        <v>1.1723425803840817E-7</v>
      </c>
    </row>
    <row r="585" spans="2:3" x14ac:dyDescent="0.25">
      <c r="B585" s="12">
        <f t="shared" si="18"/>
        <v>-0.56299999999999994</v>
      </c>
      <c r="C585" s="10">
        <f t="shared" si="19"/>
        <v>1.1488957287763999E-7</v>
      </c>
    </row>
    <row r="586" spans="2:3" x14ac:dyDescent="0.25">
      <c r="B586" s="12">
        <f t="shared" si="18"/>
        <v>-0.56399999999999995</v>
      </c>
      <c r="C586" s="10">
        <f t="shared" si="19"/>
        <v>1.1259178142008719E-7</v>
      </c>
    </row>
    <row r="587" spans="2:3" x14ac:dyDescent="0.25">
      <c r="B587" s="12">
        <f t="shared" si="18"/>
        <v>-0.56499999999999995</v>
      </c>
      <c r="C587" s="10">
        <f t="shared" si="19"/>
        <v>1.1033994579168544E-7</v>
      </c>
    </row>
    <row r="588" spans="2:3" x14ac:dyDescent="0.25">
      <c r="B588" s="12">
        <f t="shared" si="18"/>
        <v>-0.56599999999999995</v>
      </c>
      <c r="C588" s="10">
        <f t="shared" si="19"/>
        <v>1.0813314687585173E-7</v>
      </c>
    </row>
    <row r="589" spans="2:3" x14ac:dyDescent="0.25">
      <c r="B589" s="12">
        <f t="shared" si="18"/>
        <v>-0.56699999999999995</v>
      </c>
      <c r="C589" s="10">
        <f t="shared" si="19"/>
        <v>1.0597048393833469E-7</v>
      </c>
    </row>
    <row r="590" spans="2:3" x14ac:dyDescent="0.25">
      <c r="B590" s="12">
        <f t="shared" si="18"/>
        <v>-0.56799999999999995</v>
      </c>
      <c r="C590" s="10">
        <f t="shared" si="19"/>
        <v>1.0385107425956799E-7</v>
      </c>
    </row>
    <row r="591" spans="2:3" x14ac:dyDescent="0.25">
      <c r="B591" s="12">
        <f t="shared" si="18"/>
        <v>-0.56899999999999995</v>
      </c>
      <c r="C591" s="10">
        <f t="shared" si="19"/>
        <v>1.0177405277437663E-7</v>
      </c>
    </row>
    <row r="592" spans="2:3" x14ac:dyDescent="0.25">
      <c r="B592" s="12">
        <f t="shared" si="18"/>
        <v>-0.56999999999999995</v>
      </c>
      <c r="C592" s="10">
        <f t="shared" si="19"/>
        <v>9.9738571718889101E-8</v>
      </c>
    </row>
    <row r="593" spans="2:3" x14ac:dyDescent="0.25">
      <c r="B593" s="12">
        <f t="shared" si="18"/>
        <v>-0.57099999999999995</v>
      </c>
      <c r="C593" s="10">
        <f t="shared" si="19"/>
        <v>9.774380028451132E-8</v>
      </c>
    </row>
    <row r="594" spans="2:3" x14ac:dyDescent="0.25">
      <c r="B594" s="12">
        <f t="shared" si="18"/>
        <v>-0.57199999999999995</v>
      </c>
      <c r="C594" s="10">
        <f t="shared" si="19"/>
        <v>9.5788924278821092E-8</v>
      </c>
    </row>
    <row r="595" spans="2:3" x14ac:dyDescent="0.25">
      <c r="B595" s="12">
        <f t="shared" si="18"/>
        <v>-0.57299999999999995</v>
      </c>
      <c r="C595" s="10">
        <f t="shared" si="19"/>
        <v>9.3873145793244667E-8</v>
      </c>
    </row>
    <row r="596" spans="2:3" x14ac:dyDescent="0.25">
      <c r="B596" s="12">
        <f t="shared" si="18"/>
        <v>-0.57399999999999995</v>
      </c>
      <c r="C596" s="10">
        <f t="shared" si="19"/>
        <v>9.1995682877379779E-8</v>
      </c>
    </row>
    <row r="597" spans="2:3" x14ac:dyDescent="0.25">
      <c r="B597" s="12">
        <f t="shared" si="18"/>
        <v>-0.57499999999999996</v>
      </c>
      <c r="C597" s="10">
        <f t="shared" si="19"/>
        <v>9.0155769219832181E-8</v>
      </c>
    </row>
    <row r="598" spans="2:3" x14ac:dyDescent="0.25">
      <c r="B598" s="12">
        <f t="shared" si="18"/>
        <v>-0.57599999999999996</v>
      </c>
      <c r="C598" s="10">
        <f t="shared" si="19"/>
        <v>8.835265383543554E-8</v>
      </c>
    </row>
    <row r="599" spans="2:3" x14ac:dyDescent="0.25">
      <c r="B599" s="12">
        <f t="shared" si="18"/>
        <v>-0.57699999999999996</v>
      </c>
      <c r="C599" s="10">
        <f t="shared" si="19"/>
        <v>8.6585600758726821E-8</v>
      </c>
    </row>
    <row r="600" spans="2:3" x14ac:dyDescent="0.25">
      <c r="B600" s="12">
        <f t="shared" ref="B600:B663" si="20">ROUND(B599-0.001,3)</f>
        <v>-0.57799999999999996</v>
      </c>
      <c r="C600" s="10">
        <f t="shared" ref="C600:C663" si="21">C599*0.98</f>
        <v>8.4853888743552286E-8</v>
      </c>
    </row>
    <row r="601" spans="2:3" x14ac:dyDescent="0.25">
      <c r="B601" s="12">
        <f t="shared" si="20"/>
        <v>-0.57899999999999996</v>
      </c>
      <c r="C601" s="10">
        <f t="shared" si="21"/>
        <v>8.3156810968681245E-8</v>
      </c>
    </row>
    <row r="602" spans="2:3" x14ac:dyDescent="0.25">
      <c r="B602" s="12">
        <f t="shared" si="20"/>
        <v>-0.57999999999999996</v>
      </c>
      <c r="C602" s="10">
        <f t="shared" si="21"/>
        <v>8.1493674749307616E-8</v>
      </c>
    </row>
    <row r="603" spans="2:3" x14ac:dyDescent="0.25">
      <c r="B603" s="12">
        <f t="shared" si="20"/>
        <v>-0.58099999999999996</v>
      </c>
      <c r="C603" s="10">
        <f t="shared" si="21"/>
        <v>7.9863801254321456E-8</v>
      </c>
    </row>
    <row r="604" spans="2:3" x14ac:dyDescent="0.25">
      <c r="B604" s="12">
        <f t="shared" si="20"/>
        <v>-0.58199999999999996</v>
      </c>
      <c r="C604" s="10">
        <f t="shared" si="21"/>
        <v>7.8266525229235021E-8</v>
      </c>
    </row>
    <row r="605" spans="2:3" x14ac:dyDescent="0.25">
      <c r="B605" s="12">
        <f t="shared" si="20"/>
        <v>-0.58299999999999996</v>
      </c>
      <c r="C605" s="10">
        <f t="shared" si="21"/>
        <v>7.6701194724650314E-8</v>
      </c>
    </row>
    <row r="606" spans="2:3" x14ac:dyDescent="0.25">
      <c r="B606" s="12">
        <f t="shared" si="20"/>
        <v>-0.58399999999999996</v>
      </c>
      <c r="C606" s="10">
        <f t="shared" si="21"/>
        <v>7.5167170830157307E-8</v>
      </c>
    </row>
    <row r="607" spans="2:3" x14ac:dyDescent="0.25">
      <c r="B607" s="12">
        <f t="shared" si="20"/>
        <v>-0.58499999999999996</v>
      </c>
      <c r="C607" s="10">
        <f t="shared" si="21"/>
        <v>7.366382741355416E-8</v>
      </c>
    </row>
    <row r="608" spans="2:3" x14ac:dyDescent="0.25">
      <c r="B608" s="12">
        <f t="shared" si="20"/>
        <v>-0.58599999999999997</v>
      </c>
      <c r="C608" s="10">
        <f t="shared" si="21"/>
        <v>7.2190550865283076E-8</v>
      </c>
    </row>
    <row r="609" spans="2:3" x14ac:dyDescent="0.25">
      <c r="B609" s="12">
        <f t="shared" si="20"/>
        <v>-0.58699999999999997</v>
      </c>
      <c r="C609" s="10">
        <f t="shared" si="21"/>
        <v>7.0746739847977413E-8</v>
      </c>
    </row>
    <row r="610" spans="2:3" x14ac:dyDescent="0.25">
      <c r="B610" s="12">
        <f t="shared" si="20"/>
        <v>-0.58799999999999997</v>
      </c>
      <c r="C610" s="10">
        <f t="shared" si="21"/>
        <v>6.9331805051017862E-8</v>
      </c>
    </row>
    <row r="611" spans="2:3" x14ac:dyDescent="0.25">
      <c r="B611" s="12">
        <f t="shared" si="20"/>
        <v>-0.58899999999999997</v>
      </c>
      <c r="C611" s="10">
        <f t="shared" si="21"/>
        <v>6.7945168949997509E-8</v>
      </c>
    </row>
    <row r="612" spans="2:3" x14ac:dyDescent="0.25">
      <c r="B612" s="12">
        <f t="shared" si="20"/>
        <v>-0.59</v>
      </c>
      <c r="C612" s="10">
        <f t="shared" si="21"/>
        <v>6.6586265570997556E-8</v>
      </c>
    </row>
    <row r="613" spans="2:3" x14ac:dyDescent="0.25">
      <c r="B613" s="12">
        <f t="shared" si="20"/>
        <v>-0.59099999999999997</v>
      </c>
      <c r="C613" s="10">
        <f t="shared" si="21"/>
        <v>6.5254540259577598E-8</v>
      </c>
    </row>
    <row r="614" spans="2:3" x14ac:dyDescent="0.25">
      <c r="B614" s="12">
        <f t="shared" si="20"/>
        <v>-0.59199999999999997</v>
      </c>
      <c r="C614" s="10">
        <f t="shared" si="21"/>
        <v>6.3949449454386047E-8</v>
      </c>
    </row>
    <row r="615" spans="2:3" x14ac:dyDescent="0.25">
      <c r="B615" s="12">
        <f t="shared" si="20"/>
        <v>-0.59299999999999997</v>
      </c>
      <c r="C615" s="10">
        <f t="shared" si="21"/>
        <v>6.2670460465298325E-8</v>
      </c>
    </row>
    <row r="616" spans="2:3" x14ac:dyDescent="0.25">
      <c r="B616" s="12">
        <f t="shared" si="20"/>
        <v>-0.59399999999999997</v>
      </c>
      <c r="C616" s="10">
        <f t="shared" si="21"/>
        <v>6.1417051255992362E-8</v>
      </c>
    </row>
    <row r="617" spans="2:3" x14ac:dyDescent="0.25">
      <c r="B617" s="12">
        <f t="shared" si="20"/>
        <v>-0.59499999999999997</v>
      </c>
      <c r="C617" s="10">
        <f t="shared" si="21"/>
        <v>6.0188710230872519E-8</v>
      </c>
    </row>
    <row r="618" spans="2:3" x14ac:dyDescent="0.25">
      <c r="B618" s="12">
        <f t="shared" si="20"/>
        <v>-0.59599999999999997</v>
      </c>
      <c r="C618" s="10">
        <f t="shared" si="21"/>
        <v>5.8984936026255065E-8</v>
      </c>
    </row>
    <row r="619" spans="2:3" x14ac:dyDescent="0.25">
      <c r="B619" s="12">
        <f t="shared" si="20"/>
        <v>-0.59699999999999998</v>
      </c>
      <c r="C619" s="10">
        <f t="shared" si="21"/>
        <v>5.7805237305729964E-8</v>
      </c>
    </row>
    <row r="620" spans="2:3" x14ac:dyDescent="0.25">
      <c r="B620" s="12">
        <f t="shared" si="20"/>
        <v>-0.59799999999999998</v>
      </c>
      <c r="C620" s="10">
        <f t="shared" si="21"/>
        <v>5.6649132559615367E-8</v>
      </c>
    </row>
    <row r="621" spans="2:3" x14ac:dyDescent="0.25">
      <c r="B621" s="12">
        <f t="shared" si="20"/>
        <v>-0.59899999999999998</v>
      </c>
      <c r="C621" s="10">
        <f t="shared" si="21"/>
        <v>5.551614990842306E-8</v>
      </c>
    </row>
    <row r="622" spans="2:3" x14ac:dyDescent="0.25">
      <c r="B622" s="12">
        <f t="shared" si="20"/>
        <v>-0.6</v>
      </c>
      <c r="C622" s="10">
        <f t="shared" si="21"/>
        <v>5.4405826910254595E-8</v>
      </c>
    </row>
    <row r="623" spans="2:3" x14ac:dyDescent="0.25">
      <c r="B623" s="12">
        <f t="shared" si="20"/>
        <v>-0.60099999999999998</v>
      </c>
      <c r="C623" s="10">
        <f t="shared" si="21"/>
        <v>5.3317710372049503E-8</v>
      </c>
    </row>
    <row r="624" spans="2:3" x14ac:dyDescent="0.25">
      <c r="B624" s="12">
        <f t="shared" si="20"/>
        <v>-0.60199999999999998</v>
      </c>
      <c r="C624" s="10">
        <f t="shared" si="21"/>
        <v>5.2251356164608509E-8</v>
      </c>
    </row>
    <row r="625" spans="2:3" x14ac:dyDescent="0.25">
      <c r="B625" s="12">
        <f t="shared" si="20"/>
        <v>-0.60299999999999998</v>
      </c>
      <c r="C625" s="10">
        <f t="shared" si="21"/>
        <v>5.1206329041316339E-8</v>
      </c>
    </row>
    <row r="626" spans="2:3" x14ac:dyDescent="0.25">
      <c r="B626" s="12">
        <f t="shared" si="20"/>
        <v>-0.60399999999999998</v>
      </c>
      <c r="C626" s="10">
        <f t="shared" si="21"/>
        <v>5.0182202460490015E-8</v>
      </c>
    </row>
    <row r="627" spans="2:3" x14ac:dyDescent="0.25">
      <c r="B627" s="12">
        <f t="shared" si="20"/>
        <v>-0.60499999999999998</v>
      </c>
      <c r="C627" s="10">
        <f t="shared" si="21"/>
        <v>4.9178558411280214E-8</v>
      </c>
    </row>
    <row r="628" spans="2:3" x14ac:dyDescent="0.25">
      <c r="B628" s="12">
        <f t="shared" si="20"/>
        <v>-0.60599999999999998</v>
      </c>
      <c r="C628" s="10">
        <f t="shared" si="21"/>
        <v>4.819498724305461E-8</v>
      </c>
    </row>
    <row r="629" spans="2:3" x14ac:dyDescent="0.25">
      <c r="B629" s="12">
        <f t="shared" si="20"/>
        <v>-0.60699999999999998</v>
      </c>
      <c r="C629" s="10">
        <f t="shared" si="21"/>
        <v>4.7231087498193518E-8</v>
      </c>
    </row>
    <row r="630" spans="2:3" x14ac:dyDescent="0.25">
      <c r="B630" s="12">
        <f t="shared" si="20"/>
        <v>-0.60799999999999998</v>
      </c>
      <c r="C630" s="10">
        <f t="shared" si="21"/>
        <v>4.6286465748229645E-8</v>
      </c>
    </row>
    <row r="631" spans="2:3" x14ac:dyDescent="0.25">
      <c r="B631" s="12">
        <f t="shared" si="20"/>
        <v>-0.60899999999999999</v>
      </c>
      <c r="C631" s="10">
        <f t="shared" si="21"/>
        <v>4.5360736433265049E-8</v>
      </c>
    </row>
    <row r="632" spans="2:3" x14ac:dyDescent="0.25">
      <c r="B632" s="12">
        <f t="shared" si="20"/>
        <v>-0.61</v>
      </c>
      <c r="C632" s="10">
        <f t="shared" si="21"/>
        <v>4.445352170459975E-8</v>
      </c>
    </row>
    <row r="633" spans="2:3" x14ac:dyDescent="0.25">
      <c r="B633" s="12">
        <f t="shared" si="20"/>
        <v>-0.61099999999999999</v>
      </c>
      <c r="C633" s="10">
        <f t="shared" si="21"/>
        <v>4.3564451270507754E-8</v>
      </c>
    </row>
    <row r="634" spans="2:3" x14ac:dyDescent="0.25">
      <c r="B634" s="12">
        <f t="shared" si="20"/>
        <v>-0.61199999999999999</v>
      </c>
      <c r="C634" s="10">
        <f t="shared" si="21"/>
        <v>4.2693162245097595E-8</v>
      </c>
    </row>
    <row r="635" spans="2:3" x14ac:dyDescent="0.25">
      <c r="B635" s="12">
        <f t="shared" si="20"/>
        <v>-0.61299999999999999</v>
      </c>
      <c r="C635" s="10">
        <f t="shared" si="21"/>
        <v>4.1839299000195646E-8</v>
      </c>
    </row>
    <row r="636" spans="2:3" x14ac:dyDescent="0.25">
      <c r="B636" s="12">
        <f t="shared" si="20"/>
        <v>-0.61399999999999999</v>
      </c>
      <c r="C636" s="10">
        <f t="shared" si="21"/>
        <v>4.100251302019173E-8</v>
      </c>
    </row>
    <row r="637" spans="2:3" x14ac:dyDescent="0.25">
      <c r="B637" s="12">
        <f t="shared" si="20"/>
        <v>-0.61499999999999999</v>
      </c>
      <c r="C637" s="10">
        <f t="shared" si="21"/>
        <v>4.0182462759787896E-8</v>
      </c>
    </row>
    <row r="638" spans="2:3" x14ac:dyDescent="0.25">
      <c r="B638" s="12">
        <f t="shared" si="20"/>
        <v>-0.61599999999999999</v>
      </c>
      <c r="C638" s="10">
        <f t="shared" si="21"/>
        <v>3.9378813504592139E-8</v>
      </c>
    </row>
    <row r="639" spans="2:3" x14ac:dyDescent="0.25">
      <c r="B639" s="12">
        <f t="shared" si="20"/>
        <v>-0.61699999999999999</v>
      </c>
      <c r="C639" s="10">
        <f t="shared" si="21"/>
        <v>3.8591237234500295E-8</v>
      </c>
    </row>
    <row r="640" spans="2:3" x14ac:dyDescent="0.25">
      <c r="B640" s="12">
        <f t="shared" si="20"/>
        <v>-0.61799999999999999</v>
      </c>
      <c r="C640" s="10">
        <f t="shared" si="21"/>
        <v>3.781941248981029E-8</v>
      </c>
    </row>
    <row r="641" spans="2:3" x14ac:dyDescent="0.25">
      <c r="B641" s="12">
        <f t="shared" si="20"/>
        <v>-0.61899999999999999</v>
      </c>
      <c r="C641" s="10">
        <f t="shared" si="21"/>
        <v>3.7063024240014085E-8</v>
      </c>
    </row>
    <row r="642" spans="2:3" x14ac:dyDescent="0.25">
      <c r="B642" s="12">
        <f t="shared" si="20"/>
        <v>-0.62</v>
      </c>
      <c r="C642" s="10">
        <f t="shared" si="21"/>
        <v>3.6321763755213801E-8</v>
      </c>
    </row>
    <row r="643" spans="2:3" x14ac:dyDescent="0.25">
      <c r="B643" s="12">
        <f t="shared" si="20"/>
        <v>-0.621</v>
      </c>
      <c r="C643" s="10">
        <f t="shared" si="21"/>
        <v>3.5595328480109525E-8</v>
      </c>
    </row>
    <row r="644" spans="2:3" x14ac:dyDescent="0.25">
      <c r="B644" s="12">
        <f t="shared" si="20"/>
        <v>-0.622</v>
      </c>
      <c r="C644" s="10">
        <f t="shared" si="21"/>
        <v>3.4883421910507334E-8</v>
      </c>
    </row>
    <row r="645" spans="2:3" x14ac:dyDescent="0.25">
      <c r="B645" s="12">
        <f t="shared" si="20"/>
        <v>-0.623</v>
      </c>
      <c r="C645" s="10">
        <f t="shared" si="21"/>
        <v>3.4185753472297184E-8</v>
      </c>
    </row>
    <row r="646" spans="2:3" x14ac:dyDescent="0.25">
      <c r="B646" s="12">
        <f t="shared" si="20"/>
        <v>-0.624</v>
      </c>
      <c r="C646" s="10">
        <f t="shared" si="21"/>
        <v>3.3502038402851242E-8</v>
      </c>
    </row>
    <row r="647" spans="2:3" x14ac:dyDescent="0.25">
      <c r="B647" s="12">
        <f t="shared" si="20"/>
        <v>-0.625</v>
      </c>
      <c r="C647" s="10">
        <f t="shared" si="21"/>
        <v>3.2831997634794219E-8</v>
      </c>
    </row>
    <row r="648" spans="2:3" x14ac:dyDescent="0.25">
      <c r="B648" s="12">
        <f t="shared" si="20"/>
        <v>-0.626</v>
      </c>
      <c r="C648" s="10">
        <f t="shared" si="21"/>
        <v>3.2175357682098334E-8</v>
      </c>
    </row>
    <row r="649" spans="2:3" x14ac:dyDescent="0.25">
      <c r="B649" s="12">
        <f t="shared" si="20"/>
        <v>-0.627</v>
      </c>
      <c r="C649" s="10">
        <f t="shared" si="21"/>
        <v>3.1531850528456364E-8</v>
      </c>
    </row>
    <row r="650" spans="2:3" x14ac:dyDescent="0.25">
      <c r="B650" s="12">
        <f t="shared" si="20"/>
        <v>-0.628</v>
      </c>
      <c r="C650" s="10">
        <f t="shared" si="21"/>
        <v>3.0901213517887238E-8</v>
      </c>
    </row>
    <row r="651" spans="2:3" x14ac:dyDescent="0.25">
      <c r="B651" s="12">
        <f t="shared" si="20"/>
        <v>-0.629</v>
      </c>
      <c r="C651" s="10">
        <f t="shared" si="21"/>
        <v>3.0283189247529495E-8</v>
      </c>
    </row>
    <row r="652" spans="2:3" x14ac:dyDescent="0.25">
      <c r="B652" s="12">
        <f t="shared" si="20"/>
        <v>-0.63</v>
      </c>
      <c r="C652" s="10">
        <f t="shared" si="21"/>
        <v>2.9677525462578904E-8</v>
      </c>
    </row>
    <row r="653" spans="2:3" x14ac:dyDescent="0.25">
      <c r="B653" s="12">
        <f t="shared" si="20"/>
        <v>-0.63100000000000001</v>
      </c>
      <c r="C653" s="10">
        <f t="shared" si="21"/>
        <v>2.9083974953327326E-8</v>
      </c>
    </row>
    <row r="654" spans="2:3" x14ac:dyDescent="0.25">
      <c r="B654" s="12">
        <f t="shared" si="20"/>
        <v>-0.63200000000000001</v>
      </c>
      <c r="C654" s="10">
        <f t="shared" si="21"/>
        <v>2.8502295454260779E-8</v>
      </c>
    </row>
    <row r="655" spans="2:3" x14ac:dyDescent="0.25">
      <c r="B655" s="12">
        <f t="shared" si="20"/>
        <v>-0.63300000000000001</v>
      </c>
      <c r="C655" s="10">
        <f t="shared" si="21"/>
        <v>2.7932249545175563E-8</v>
      </c>
    </row>
    <row r="656" spans="2:3" x14ac:dyDescent="0.25">
      <c r="B656" s="12">
        <f t="shared" si="20"/>
        <v>-0.63400000000000001</v>
      </c>
      <c r="C656" s="10">
        <f t="shared" si="21"/>
        <v>2.737360455427205E-8</v>
      </c>
    </row>
    <row r="657" spans="2:3" x14ac:dyDescent="0.25">
      <c r="B657" s="12">
        <f t="shared" si="20"/>
        <v>-0.63500000000000001</v>
      </c>
      <c r="C657" s="10">
        <f t="shared" si="21"/>
        <v>2.6826132463186607E-8</v>
      </c>
    </row>
    <row r="658" spans="2:3" x14ac:dyDescent="0.25">
      <c r="B658" s="12">
        <f t="shared" si="20"/>
        <v>-0.63600000000000001</v>
      </c>
      <c r="C658" s="10">
        <f t="shared" si="21"/>
        <v>2.6289609813922873E-8</v>
      </c>
    </row>
    <row r="659" spans="2:3" x14ac:dyDescent="0.25">
      <c r="B659" s="12">
        <f t="shared" si="20"/>
        <v>-0.63700000000000001</v>
      </c>
      <c r="C659" s="10">
        <f t="shared" si="21"/>
        <v>2.5763817617644414E-8</v>
      </c>
    </row>
    <row r="660" spans="2:3" x14ac:dyDescent="0.25">
      <c r="B660" s="12">
        <f t="shared" si="20"/>
        <v>-0.63800000000000001</v>
      </c>
      <c r="C660" s="10">
        <f t="shared" si="21"/>
        <v>2.5248541265291526E-8</v>
      </c>
    </row>
    <row r="661" spans="2:3" x14ac:dyDescent="0.25">
      <c r="B661" s="12">
        <f t="shared" si="20"/>
        <v>-0.63900000000000001</v>
      </c>
      <c r="C661" s="10">
        <f t="shared" si="21"/>
        <v>2.4743570439985694E-8</v>
      </c>
    </row>
    <row r="662" spans="2:3" x14ac:dyDescent="0.25">
      <c r="B662" s="12">
        <f t="shared" si="20"/>
        <v>-0.64</v>
      </c>
      <c r="C662" s="10">
        <f t="shared" si="21"/>
        <v>2.4248699031185981E-8</v>
      </c>
    </row>
    <row r="663" spans="2:3" x14ac:dyDescent="0.25">
      <c r="B663" s="12">
        <f t="shared" si="20"/>
        <v>-0.64100000000000001</v>
      </c>
      <c r="C663" s="10">
        <f t="shared" si="21"/>
        <v>2.3763725050562261E-8</v>
      </c>
    </row>
    <row r="664" spans="2:3" x14ac:dyDescent="0.25">
      <c r="B664" s="12">
        <f t="shared" ref="B664:B727" si="22">ROUND(B663-0.001,3)</f>
        <v>-0.64200000000000002</v>
      </c>
      <c r="C664" s="10">
        <f t="shared" ref="C664:C727" si="23">C663*0.98</f>
        <v>2.3288450549551013E-8</v>
      </c>
    </row>
    <row r="665" spans="2:3" x14ac:dyDescent="0.25">
      <c r="B665" s="12">
        <f t="shared" si="22"/>
        <v>-0.64300000000000002</v>
      </c>
      <c r="C665" s="10">
        <f t="shared" si="23"/>
        <v>2.2822681538559992E-8</v>
      </c>
    </row>
    <row r="666" spans="2:3" x14ac:dyDescent="0.25">
      <c r="B666" s="12">
        <f t="shared" si="22"/>
        <v>-0.64400000000000002</v>
      </c>
      <c r="C666" s="10">
        <f t="shared" si="23"/>
        <v>2.236622790778879E-8</v>
      </c>
    </row>
    <row r="667" spans="2:3" x14ac:dyDescent="0.25">
      <c r="B667" s="12">
        <f t="shared" si="22"/>
        <v>-0.64500000000000002</v>
      </c>
      <c r="C667" s="10">
        <f t="shared" si="23"/>
        <v>2.1918903349633014E-8</v>
      </c>
    </row>
    <row r="668" spans="2:3" x14ac:dyDescent="0.25">
      <c r="B668" s="12">
        <f t="shared" si="22"/>
        <v>-0.64600000000000002</v>
      </c>
      <c r="C668" s="10">
        <f t="shared" si="23"/>
        <v>2.1480525282640352E-8</v>
      </c>
    </row>
    <row r="669" spans="2:3" x14ac:dyDescent="0.25">
      <c r="B669" s="12">
        <f t="shared" si="22"/>
        <v>-0.64700000000000002</v>
      </c>
      <c r="C669" s="10">
        <f t="shared" si="23"/>
        <v>2.1050914776987545E-8</v>
      </c>
    </row>
    <row r="670" spans="2:3" x14ac:dyDescent="0.25">
      <c r="B670" s="12">
        <f t="shared" si="22"/>
        <v>-0.64800000000000002</v>
      </c>
      <c r="C670" s="10">
        <f t="shared" si="23"/>
        <v>2.0629896481447793E-8</v>
      </c>
    </row>
    <row r="671" spans="2:3" x14ac:dyDescent="0.25">
      <c r="B671" s="12">
        <f t="shared" si="22"/>
        <v>-0.64900000000000002</v>
      </c>
      <c r="C671" s="10">
        <f t="shared" si="23"/>
        <v>2.0217298551818838E-8</v>
      </c>
    </row>
    <row r="672" spans="2:3" x14ac:dyDescent="0.25">
      <c r="B672" s="12">
        <f t="shared" si="22"/>
        <v>-0.65</v>
      </c>
      <c r="C672" s="10">
        <f t="shared" si="23"/>
        <v>1.9812952580782462E-8</v>
      </c>
    </row>
    <row r="673" spans="2:3" x14ac:dyDescent="0.25">
      <c r="B673" s="12">
        <f t="shared" si="22"/>
        <v>-0.65100000000000002</v>
      </c>
      <c r="C673" s="10">
        <f t="shared" si="23"/>
        <v>1.9416693529166813E-8</v>
      </c>
    </row>
    <row r="674" spans="2:3" x14ac:dyDescent="0.25">
      <c r="B674" s="12">
        <f t="shared" si="22"/>
        <v>-0.65200000000000002</v>
      </c>
      <c r="C674" s="10">
        <f t="shared" si="23"/>
        <v>1.9028359658583478E-8</v>
      </c>
    </row>
    <row r="675" spans="2:3" x14ac:dyDescent="0.25">
      <c r="B675" s="12">
        <f t="shared" si="22"/>
        <v>-0.65300000000000002</v>
      </c>
      <c r="C675" s="10">
        <f t="shared" si="23"/>
        <v>1.8647792465411808E-8</v>
      </c>
    </row>
    <row r="676" spans="2:3" x14ac:dyDescent="0.25">
      <c r="B676" s="12">
        <f t="shared" si="22"/>
        <v>-0.65400000000000003</v>
      </c>
      <c r="C676" s="10">
        <f t="shared" si="23"/>
        <v>1.8274836616103573E-8</v>
      </c>
    </row>
    <row r="677" spans="2:3" x14ac:dyDescent="0.25">
      <c r="B677" s="12">
        <f t="shared" si="22"/>
        <v>-0.65500000000000003</v>
      </c>
      <c r="C677" s="10">
        <f t="shared" si="23"/>
        <v>1.7909339883781502E-8</v>
      </c>
    </row>
    <row r="678" spans="2:3" x14ac:dyDescent="0.25">
      <c r="B678" s="12">
        <f t="shared" si="22"/>
        <v>-0.65600000000000003</v>
      </c>
      <c r="C678" s="10">
        <f t="shared" si="23"/>
        <v>1.7551153086105871E-8</v>
      </c>
    </row>
    <row r="679" spans="2:3" x14ac:dyDescent="0.25">
      <c r="B679" s="12">
        <f t="shared" si="22"/>
        <v>-0.65700000000000003</v>
      </c>
      <c r="C679" s="10">
        <f t="shared" si="23"/>
        <v>1.7200130024383753E-8</v>
      </c>
    </row>
    <row r="680" spans="2:3" x14ac:dyDescent="0.25">
      <c r="B680" s="12">
        <f t="shared" si="22"/>
        <v>-0.65800000000000003</v>
      </c>
      <c r="C680" s="10">
        <f t="shared" si="23"/>
        <v>1.6856127423896076E-8</v>
      </c>
    </row>
    <row r="681" spans="2:3" x14ac:dyDescent="0.25">
      <c r="B681" s="12">
        <f t="shared" si="22"/>
        <v>-0.65900000000000003</v>
      </c>
      <c r="C681" s="10">
        <f t="shared" si="23"/>
        <v>1.6519004875418155E-8</v>
      </c>
    </row>
    <row r="682" spans="2:3" x14ac:dyDescent="0.25">
      <c r="B682" s="12">
        <f t="shared" si="22"/>
        <v>-0.66</v>
      </c>
      <c r="C682" s="10">
        <f t="shared" si="23"/>
        <v>1.6188624777909791E-8</v>
      </c>
    </row>
    <row r="683" spans="2:3" x14ac:dyDescent="0.25">
      <c r="B683" s="12">
        <f t="shared" si="22"/>
        <v>-0.66100000000000003</v>
      </c>
      <c r="C683" s="10">
        <f t="shared" si="23"/>
        <v>1.5864852282351593E-8</v>
      </c>
    </row>
    <row r="684" spans="2:3" x14ac:dyDescent="0.25">
      <c r="B684" s="12">
        <f t="shared" si="22"/>
        <v>-0.66200000000000003</v>
      </c>
      <c r="C684" s="10">
        <f t="shared" si="23"/>
        <v>1.554755523670456E-8</v>
      </c>
    </row>
    <row r="685" spans="2:3" x14ac:dyDescent="0.25">
      <c r="B685" s="12">
        <f t="shared" si="22"/>
        <v>-0.66300000000000003</v>
      </c>
      <c r="C685" s="10">
        <f t="shared" si="23"/>
        <v>1.5236604131970468E-8</v>
      </c>
    </row>
    <row r="686" spans="2:3" x14ac:dyDescent="0.25">
      <c r="B686" s="12">
        <f t="shared" si="22"/>
        <v>-0.66400000000000003</v>
      </c>
      <c r="C686" s="10">
        <f t="shared" si="23"/>
        <v>1.493187204933106E-8</v>
      </c>
    </row>
    <row r="687" spans="2:3" x14ac:dyDescent="0.25">
      <c r="B687" s="12">
        <f t="shared" si="22"/>
        <v>-0.66500000000000004</v>
      </c>
      <c r="C687" s="10">
        <f t="shared" si="23"/>
        <v>1.4633234608344439E-8</v>
      </c>
    </row>
    <row r="688" spans="2:3" x14ac:dyDescent="0.25">
      <c r="B688" s="12">
        <f t="shared" si="22"/>
        <v>-0.66600000000000004</v>
      </c>
      <c r="C688" s="10">
        <f t="shared" si="23"/>
        <v>1.4340569916177549E-8</v>
      </c>
    </row>
    <row r="689" spans="2:3" x14ac:dyDescent="0.25">
      <c r="B689" s="12">
        <f t="shared" si="22"/>
        <v>-0.66700000000000004</v>
      </c>
      <c r="C689" s="10">
        <f t="shared" si="23"/>
        <v>1.4053758517853997E-8</v>
      </c>
    </row>
    <row r="690" spans="2:3" x14ac:dyDescent="0.25">
      <c r="B690" s="12">
        <f t="shared" si="22"/>
        <v>-0.66800000000000004</v>
      </c>
      <c r="C690" s="10">
        <f t="shared" si="23"/>
        <v>1.3772683347496918E-8</v>
      </c>
    </row>
    <row r="691" spans="2:3" x14ac:dyDescent="0.25">
      <c r="B691" s="12">
        <f t="shared" si="22"/>
        <v>-0.66900000000000004</v>
      </c>
      <c r="C691" s="10">
        <f t="shared" si="23"/>
        <v>1.3497229680546979E-8</v>
      </c>
    </row>
    <row r="692" spans="2:3" x14ac:dyDescent="0.25">
      <c r="B692" s="12">
        <f t="shared" si="22"/>
        <v>-0.67</v>
      </c>
      <c r="C692" s="10">
        <f t="shared" si="23"/>
        <v>1.3227285086936039E-8</v>
      </c>
    </row>
    <row r="693" spans="2:3" x14ac:dyDescent="0.25">
      <c r="B693" s="12">
        <f t="shared" si="22"/>
        <v>-0.67100000000000004</v>
      </c>
      <c r="C693" s="10">
        <f t="shared" si="23"/>
        <v>1.2962739385197318E-8</v>
      </c>
    </row>
    <row r="694" spans="2:3" x14ac:dyDescent="0.25">
      <c r="B694" s="12">
        <f t="shared" si="22"/>
        <v>-0.67200000000000004</v>
      </c>
      <c r="C694" s="10">
        <f t="shared" si="23"/>
        <v>1.2703484597493372E-8</v>
      </c>
    </row>
    <row r="695" spans="2:3" x14ac:dyDescent="0.25">
      <c r="B695" s="12">
        <f t="shared" si="22"/>
        <v>-0.67300000000000004</v>
      </c>
      <c r="C695" s="10">
        <f t="shared" si="23"/>
        <v>1.2449414905543504E-8</v>
      </c>
    </row>
    <row r="696" spans="2:3" x14ac:dyDescent="0.25">
      <c r="B696" s="12">
        <f t="shared" si="22"/>
        <v>-0.67400000000000004</v>
      </c>
      <c r="C696" s="10">
        <f t="shared" si="23"/>
        <v>1.2200426607432633E-8</v>
      </c>
    </row>
    <row r="697" spans="2:3" x14ac:dyDescent="0.25">
      <c r="B697" s="12">
        <f t="shared" si="22"/>
        <v>-0.67500000000000004</v>
      </c>
      <c r="C697" s="10">
        <f t="shared" si="23"/>
        <v>1.1956418075283981E-8</v>
      </c>
    </row>
    <row r="698" spans="2:3" x14ac:dyDescent="0.25">
      <c r="B698" s="12">
        <f t="shared" si="22"/>
        <v>-0.67600000000000005</v>
      </c>
      <c r="C698" s="10">
        <f t="shared" si="23"/>
        <v>1.1717289713778301E-8</v>
      </c>
    </row>
    <row r="699" spans="2:3" x14ac:dyDescent="0.25">
      <c r="B699" s="12">
        <f t="shared" si="22"/>
        <v>-0.67700000000000005</v>
      </c>
      <c r="C699" s="10">
        <f t="shared" si="23"/>
        <v>1.1482943919502735E-8</v>
      </c>
    </row>
    <row r="700" spans="2:3" x14ac:dyDescent="0.25">
      <c r="B700" s="12">
        <f t="shared" si="22"/>
        <v>-0.67800000000000005</v>
      </c>
      <c r="C700" s="10">
        <f t="shared" si="23"/>
        <v>1.1253285041112679E-8</v>
      </c>
    </row>
    <row r="701" spans="2:3" x14ac:dyDescent="0.25">
      <c r="B701" s="12">
        <f t="shared" si="22"/>
        <v>-0.67900000000000005</v>
      </c>
      <c r="C701" s="10">
        <f t="shared" si="23"/>
        <v>1.1028219340290426E-8</v>
      </c>
    </row>
    <row r="702" spans="2:3" x14ac:dyDescent="0.25">
      <c r="B702" s="12">
        <f t="shared" si="22"/>
        <v>-0.68</v>
      </c>
      <c r="C702" s="10">
        <f t="shared" si="23"/>
        <v>1.0807654953484617E-8</v>
      </c>
    </row>
    <row r="703" spans="2:3" x14ac:dyDescent="0.25">
      <c r="B703" s="12">
        <f t="shared" si="22"/>
        <v>-0.68100000000000005</v>
      </c>
      <c r="C703" s="10">
        <f t="shared" si="23"/>
        <v>1.0591501854414925E-8</v>
      </c>
    </row>
    <row r="704" spans="2:3" x14ac:dyDescent="0.25">
      <c r="B704" s="12">
        <f t="shared" si="22"/>
        <v>-0.68200000000000005</v>
      </c>
      <c r="C704" s="10">
        <f t="shared" si="23"/>
        <v>1.0379671817326627E-8</v>
      </c>
    </row>
    <row r="705" spans="2:3" x14ac:dyDescent="0.25">
      <c r="B705" s="12">
        <f t="shared" si="22"/>
        <v>-0.68300000000000005</v>
      </c>
      <c r="C705" s="10">
        <f t="shared" si="23"/>
        <v>1.0172078380980094E-8</v>
      </c>
    </row>
    <row r="706" spans="2:3" x14ac:dyDescent="0.25">
      <c r="B706" s="12">
        <f t="shared" si="22"/>
        <v>-0.68400000000000005</v>
      </c>
      <c r="C706" s="10">
        <f t="shared" si="23"/>
        <v>9.968636813360492E-9</v>
      </c>
    </row>
    <row r="707" spans="2:3" x14ac:dyDescent="0.25">
      <c r="B707" s="12">
        <f t="shared" si="22"/>
        <v>-0.68500000000000005</v>
      </c>
      <c r="C707" s="10">
        <f t="shared" si="23"/>
        <v>9.7692640770932822E-9</v>
      </c>
    </row>
    <row r="708" spans="2:3" x14ac:dyDescent="0.25">
      <c r="B708" s="12">
        <f t="shared" si="22"/>
        <v>-0.68600000000000005</v>
      </c>
      <c r="C708" s="10">
        <f t="shared" si="23"/>
        <v>9.5738787955514157E-9</v>
      </c>
    </row>
    <row r="709" spans="2:3" x14ac:dyDescent="0.25">
      <c r="B709" s="12">
        <f t="shared" si="22"/>
        <v>-0.68700000000000006</v>
      </c>
      <c r="C709" s="10">
        <f t="shared" si="23"/>
        <v>9.3824012196403876E-9</v>
      </c>
    </row>
    <row r="710" spans="2:3" x14ac:dyDescent="0.25">
      <c r="B710" s="12">
        <f t="shared" si="22"/>
        <v>-0.68799999999999994</v>
      </c>
      <c r="C710" s="10">
        <f t="shared" si="23"/>
        <v>9.1947531952475791E-9</v>
      </c>
    </row>
    <row r="711" spans="2:3" x14ac:dyDescent="0.25">
      <c r="B711" s="12">
        <f t="shared" si="22"/>
        <v>-0.68899999999999995</v>
      </c>
      <c r="C711" s="10">
        <f t="shared" si="23"/>
        <v>9.0108581313426277E-9</v>
      </c>
    </row>
    <row r="712" spans="2:3" x14ac:dyDescent="0.25">
      <c r="B712" s="12">
        <f t="shared" si="22"/>
        <v>-0.69</v>
      </c>
      <c r="C712" s="10">
        <f t="shared" si="23"/>
        <v>8.8306409687157756E-9</v>
      </c>
    </row>
    <row r="713" spans="2:3" x14ac:dyDescent="0.25">
      <c r="B713" s="12">
        <f t="shared" si="22"/>
        <v>-0.69099999999999995</v>
      </c>
      <c r="C713" s="10">
        <f t="shared" si="23"/>
        <v>8.6540281493414592E-9</v>
      </c>
    </row>
    <row r="714" spans="2:3" x14ac:dyDescent="0.25">
      <c r="B714" s="12">
        <f t="shared" si="22"/>
        <v>-0.69199999999999995</v>
      </c>
      <c r="C714" s="10">
        <f t="shared" si="23"/>
        <v>8.4809475863546299E-9</v>
      </c>
    </row>
    <row r="715" spans="2:3" x14ac:dyDescent="0.25">
      <c r="B715" s="12">
        <f t="shared" si="22"/>
        <v>-0.69299999999999995</v>
      </c>
      <c r="C715" s="10">
        <f t="shared" si="23"/>
        <v>8.311328634627537E-9</v>
      </c>
    </row>
    <row r="716" spans="2:3" x14ac:dyDescent="0.25">
      <c r="B716" s="12">
        <f t="shared" si="22"/>
        <v>-0.69399999999999995</v>
      </c>
      <c r="C716" s="10">
        <f t="shared" si="23"/>
        <v>8.1451020619349868E-9</v>
      </c>
    </row>
    <row r="717" spans="2:3" x14ac:dyDescent="0.25">
      <c r="B717" s="12">
        <f t="shared" si="22"/>
        <v>-0.69499999999999995</v>
      </c>
      <c r="C717" s="10">
        <f t="shared" si="23"/>
        <v>7.9822000206962864E-9</v>
      </c>
    </row>
    <row r="718" spans="2:3" x14ac:dyDescent="0.25">
      <c r="B718" s="12">
        <f t="shared" si="22"/>
        <v>-0.69599999999999995</v>
      </c>
      <c r="C718" s="10">
        <f t="shared" si="23"/>
        <v>7.8225560202823601E-9</v>
      </c>
    </row>
    <row r="719" spans="2:3" x14ac:dyDescent="0.25">
      <c r="B719" s="12">
        <f t="shared" si="22"/>
        <v>-0.69699999999999995</v>
      </c>
      <c r="C719" s="10">
        <f t="shared" si="23"/>
        <v>7.666104899876713E-9</v>
      </c>
    </row>
    <row r="720" spans="2:3" x14ac:dyDescent="0.25">
      <c r="B720" s="12">
        <f t="shared" si="22"/>
        <v>-0.69799999999999995</v>
      </c>
      <c r="C720" s="10">
        <f t="shared" si="23"/>
        <v>7.5127828018791784E-9</v>
      </c>
    </row>
    <row r="721" spans="2:3" x14ac:dyDescent="0.25">
      <c r="B721" s="12">
        <f t="shared" si="22"/>
        <v>-0.69899999999999995</v>
      </c>
      <c r="C721" s="10">
        <f t="shared" si="23"/>
        <v>7.3625271458415945E-9</v>
      </c>
    </row>
    <row r="722" spans="2:3" x14ac:dyDescent="0.25">
      <c r="B722" s="12">
        <f t="shared" si="22"/>
        <v>-0.7</v>
      </c>
      <c r="C722" s="10">
        <f t="shared" si="23"/>
        <v>7.2152766029247627E-9</v>
      </c>
    </row>
    <row r="723" spans="2:3" x14ac:dyDescent="0.25">
      <c r="B723" s="12">
        <f t="shared" si="22"/>
        <v>-0.70099999999999996</v>
      </c>
      <c r="C723" s="10">
        <f t="shared" si="23"/>
        <v>7.070971070866267E-9</v>
      </c>
    </row>
    <row r="724" spans="2:3" x14ac:dyDescent="0.25">
      <c r="B724" s="12">
        <f t="shared" si="22"/>
        <v>-0.70199999999999996</v>
      </c>
      <c r="C724" s="10">
        <f t="shared" si="23"/>
        <v>6.9295516494489414E-9</v>
      </c>
    </row>
    <row r="725" spans="2:3" x14ac:dyDescent="0.25">
      <c r="B725" s="12">
        <f t="shared" si="22"/>
        <v>-0.70299999999999996</v>
      </c>
      <c r="C725" s="10">
        <f t="shared" si="23"/>
        <v>6.7909606164599629E-9</v>
      </c>
    </row>
    <row r="726" spans="2:3" x14ac:dyDescent="0.25">
      <c r="B726" s="12">
        <f t="shared" si="22"/>
        <v>-0.70399999999999996</v>
      </c>
      <c r="C726" s="10">
        <f t="shared" si="23"/>
        <v>6.6551414041307632E-9</v>
      </c>
    </row>
    <row r="727" spans="2:3" x14ac:dyDescent="0.25">
      <c r="B727" s="12">
        <f t="shared" si="22"/>
        <v>-0.70499999999999996</v>
      </c>
      <c r="C727" s="10">
        <f t="shared" si="23"/>
        <v>6.5220385760481478E-9</v>
      </c>
    </row>
    <row r="728" spans="2:3" x14ac:dyDescent="0.25">
      <c r="B728" s="12">
        <f t="shared" ref="B728:B791" si="24">ROUND(B727-0.001,3)</f>
        <v>-0.70599999999999996</v>
      </c>
      <c r="C728" s="10">
        <f t="shared" ref="C728:C791" si="25">C727*0.98</f>
        <v>6.3915978045271846E-9</v>
      </c>
    </row>
    <row r="729" spans="2:3" x14ac:dyDescent="0.25">
      <c r="B729" s="12">
        <f t="shared" si="24"/>
        <v>-0.70699999999999996</v>
      </c>
      <c r="C729" s="10">
        <f t="shared" si="25"/>
        <v>6.2637658484366407E-9</v>
      </c>
    </row>
    <row r="730" spans="2:3" x14ac:dyDescent="0.25">
      <c r="B730" s="12">
        <f t="shared" si="24"/>
        <v>-0.70799999999999996</v>
      </c>
      <c r="C730" s="10">
        <f t="shared" si="25"/>
        <v>6.1384905314679077E-9</v>
      </c>
    </row>
    <row r="731" spans="2:3" x14ac:dyDescent="0.25">
      <c r="B731" s="12">
        <f t="shared" si="24"/>
        <v>-0.70899999999999996</v>
      </c>
      <c r="C731" s="10">
        <f t="shared" si="25"/>
        <v>6.0157207208385493E-9</v>
      </c>
    </row>
    <row r="732" spans="2:3" x14ac:dyDescent="0.25">
      <c r="B732" s="12">
        <f t="shared" si="24"/>
        <v>-0.71</v>
      </c>
      <c r="C732" s="10">
        <f t="shared" si="25"/>
        <v>5.8954063064217783E-9</v>
      </c>
    </row>
    <row r="733" spans="2:3" x14ac:dyDescent="0.25">
      <c r="B733" s="12">
        <f t="shared" si="24"/>
        <v>-0.71099999999999997</v>
      </c>
      <c r="C733" s="10">
        <f t="shared" si="25"/>
        <v>5.7774981802933428E-9</v>
      </c>
    </row>
    <row r="734" spans="2:3" x14ac:dyDescent="0.25">
      <c r="B734" s="12">
        <f t="shared" si="24"/>
        <v>-0.71199999999999997</v>
      </c>
      <c r="C734" s="10">
        <f t="shared" si="25"/>
        <v>5.661948216687476E-9</v>
      </c>
    </row>
    <row r="735" spans="2:3" x14ac:dyDescent="0.25">
      <c r="B735" s="12">
        <f t="shared" si="24"/>
        <v>-0.71299999999999997</v>
      </c>
      <c r="C735" s="10">
        <f t="shared" si="25"/>
        <v>5.5487092523537264E-9</v>
      </c>
    </row>
    <row r="736" spans="2:3" x14ac:dyDescent="0.25">
      <c r="B736" s="12">
        <f t="shared" si="24"/>
        <v>-0.71399999999999997</v>
      </c>
      <c r="C736" s="10">
        <f t="shared" si="25"/>
        <v>5.437735067306652E-9</v>
      </c>
    </row>
    <row r="737" spans="2:3" x14ac:dyDescent="0.25">
      <c r="B737" s="12">
        <f t="shared" si="24"/>
        <v>-0.71499999999999997</v>
      </c>
      <c r="C737" s="10">
        <f t="shared" si="25"/>
        <v>5.328980365960519E-9</v>
      </c>
    </row>
    <row r="738" spans="2:3" x14ac:dyDescent="0.25">
      <c r="B738" s="12">
        <f t="shared" si="24"/>
        <v>-0.71599999999999997</v>
      </c>
      <c r="C738" s="10">
        <f t="shared" si="25"/>
        <v>5.2224007586413084E-9</v>
      </c>
    </row>
    <row r="739" spans="2:3" x14ac:dyDescent="0.25">
      <c r="B739" s="12">
        <f t="shared" si="24"/>
        <v>-0.71699999999999997</v>
      </c>
      <c r="C739" s="10">
        <f t="shared" si="25"/>
        <v>5.1179527434684824E-9</v>
      </c>
    </row>
    <row r="740" spans="2:3" x14ac:dyDescent="0.25">
      <c r="B740" s="12">
        <f t="shared" si="24"/>
        <v>-0.71799999999999997</v>
      </c>
      <c r="C740" s="10">
        <f t="shared" si="25"/>
        <v>5.0155936885991123E-9</v>
      </c>
    </row>
    <row r="741" spans="2:3" x14ac:dyDescent="0.25">
      <c r="B741" s="12">
        <f t="shared" si="24"/>
        <v>-0.71899999999999997</v>
      </c>
      <c r="C741" s="10">
        <f t="shared" si="25"/>
        <v>4.9152818148271299E-9</v>
      </c>
    </row>
    <row r="742" spans="2:3" x14ac:dyDescent="0.25">
      <c r="B742" s="12">
        <f t="shared" si="24"/>
        <v>-0.72</v>
      </c>
      <c r="C742" s="10">
        <f t="shared" si="25"/>
        <v>4.8169761785305868E-9</v>
      </c>
    </row>
    <row r="743" spans="2:3" x14ac:dyDescent="0.25">
      <c r="B743" s="12">
        <f t="shared" si="24"/>
        <v>-0.72099999999999997</v>
      </c>
      <c r="C743" s="10">
        <f t="shared" si="25"/>
        <v>4.7206366549599748E-9</v>
      </c>
    </row>
    <row r="744" spans="2:3" x14ac:dyDescent="0.25">
      <c r="B744" s="12">
        <f t="shared" si="24"/>
        <v>-0.72199999999999998</v>
      </c>
      <c r="C744" s="10">
        <f t="shared" si="25"/>
        <v>4.6262239218607753E-9</v>
      </c>
    </row>
    <row r="745" spans="2:3" x14ac:dyDescent="0.25">
      <c r="B745" s="12">
        <f t="shared" si="24"/>
        <v>-0.72299999999999998</v>
      </c>
      <c r="C745" s="10">
        <f t="shared" si="25"/>
        <v>4.5336994434235597E-9</v>
      </c>
    </row>
    <row r="746" spans="2:3" x14ac:dyDescent="0.25">
      <c r="B746" s="12">
        <f t="shared" si="24"/>
        <v>-0.72399999999999998</v>
      </c>
      <c r="C746" s="10">
        <f t="shared" si="25"/>
        <v>4.4430254545550887E-9</v>
      </c>
    </row>
    <row r="747" spans="2:3" x14ac:dyDescent="0.25">
      <c r="B747" s="12">
        <f t="shared" si="24"/>
        <v>-0.72499999999999998</v>
      </c>
      <c r="C747" s="10">
        <f t="shared" si="25"/>
        <v>4.3541649454639865E-9</v>
      </c>
    </row>
    <row r="748" spans="2:3" x14ac:dyDescent="0.25">
      <c r="B748" s="12">
        <f t="shared" si="24"/>
        <v>-0.72599999999999998</v>
      </c>
      <c r="C748" s="10">
        <f t="shared" si="25"/>
        <v>4.2670816465547065E-9</v>
      </c>
    </row>
    <row r="749" spans="2:3" x14ac:dyDescent="0.25">
      <c r="B749" s="12">
        <f t="shared" si="24"/>
        <v>-0.72699999999999998</v>
      </c>
      <c r="C749" s="10">
        <f t="shared" si="25"/>
        <v>4.1817400136236122E-9</v>
      </c>
    </row>
    <row r="750" spans="2:3" x14ac:dyDescent="0.25">
      <c r="B750" s="12">
        <f t="shared" si="24"/>
        <v>-0.72799999999999998</v>
      </c>
      <c r="C750" s="10">
        <f t="shared" si="25"/>
        <v>4.0981052133511403E-9</v>
      </c>
    </row>
    <row r="751" spans="2:3" x14ac:dyDescent="0.25">
      <c r="B751" s="12">
        <f t="shared" si="24"/>
        <v>-0.72899999999999998</v>
      </c>
      <c r="C751" s="10">
        <f t="shared" si="25"/>
        <v>4.0161431090841177E-9</v>
      </c>
    </row>
    <row r="752" spans="2:3" x14ac:dyDescent="0.25">
      <c r="B752" s="12">
        <f t="shared" si="24"/>
        <v>-0.73</v>
      </c>
      <c r="C752" s="10">
        <f t="shared" si="25"/>
        <v>3.9358202469024355E-9</v>
      </c>
    </row>
    <row r="753" spans="2:3" x14ac:dyDescent="0.25">
      <c r="B753" s="12">
        <f t="shared" si="24"/>
        <v>-0.73099999999999998</v>
      </c>
      <c r="C753" s="10">
        <f t="shared" si="25"/>
        <v>3.8571038419643864E-9</v>
      </c>
    </row>
    <row r="754" spans="2:3" x14ac:dyDescent="0.25">
      <c r="B754" s="12">
        <f t="shared" si="24"/>
        <v>-0.73199999999999998</v>
      </c>
      <c r="C754" s="10">
        <f t="shared" si="25"/>
        <v>3.7799617651250984E-9</v>
      </c>
    </row>
    <row r="755" spans="2:3" x14ac:dyDescent="0.25">
      <c r="B755" s="12">
        <f t="shared" si="24"/>
        <v>-0.73299999999999998</v>
      </c>
      <c r="C755" s="10">
        <f t="shared" si="25"/>
        <v>3.7043625298225963E-9</v>
      </c>
    </row>
    <row r="756" spans="2:3" x14ac:dyDescent="0.25">
      <c r="B756" s="12">
        <f t="shared" si="24"/>
        <v>-0.73399999999999999</v>
      </c>
      <c r="C756" s="10">
        <f t="shared" si="25"/>
        <v>3.6302752792261445E-9</v>
      </c>
    </row>
    <row r="757" spans="2:3" x14ac:dyDescent="0.25">
      <c r="B757" s="12">
        <f t="shared" si="24"/>
        <v>-0.73499999999999999</v>
      </c>
      <c r="C757" s="10">
        <f t="shared" si="25"/>
        <v>3.5576697736416215E-9</v>
      </c>
    </row>
    <row r="758" spans="2:3" x14ac:dyDescent="0.25">
      <c r="B758" s="12">
        <f t="shared" si="24"/>
        <v>-0.73599999999999999</v>
      </c>
      <c r="C758" s="10">
        <f t="shared" si="25"/>
        <v>3.4865163781687889E-9</v>
      </c>
    </row>
    <row r="759" spans="2:3" x14ac:dyDescent="0.25">
      <c r="B759" s="12">
        <f t="shared" si="24"/>
        <v>-0.73699999999999999</v>
      </c>
      <c r="C759" s="10">
        <f t="shared" si="25"/>
        <v>3.4167860506054132E-9</v>
      </c>
    </row>
    <row r="760" spans="2:3" x14ac:dyDescent="0.25">
      <c r="B760" s="12">
        <f t="shared" si="24"/>
        <v>-0.73799999999999999</v>
      </c>
      <c r="C760" s="10">
        <f t="shared" si="25"/>
        <v>3.348450329593305E-9</v>
      </c>
    </row>
    <row r="761" spans="2:3" x14ac:dyDescent="0.25">
      <c r="B761" s="12">
        <f t="shared" si="24"/>
        <v>-0.73899999999999999</v>
      </c>
      <c r="C761" s="10">
        <f t="shared" si="25"/>
        <v>3.2814813230014387E-9</v>
      </c>
    </row>
    <row r="762" spans="2:3" x14ac:dyDescent="0.25">
      <c r="B762" s="12">
        <f t="shared" si="24"/>
        <v>-0.74</v>
      </c>
      <c r="C762" s="10">
        <f t="shared" si="25"/>
        <v>3.2158516965414097E-9</v>
      </c>
    </row>
    <row r="763" spans="2:3" x14ac:dyDescent="0.25">
      <c r="B763" s="12">
        <f t="shared" si="24"/>
        <v>-0.74099999999999999</v>
      </c>
      <c r="C763" s="10">
        <f t="shared" si="25"/>
        <v>3.1515346626105814E-9</v>
      </c>
    </row>
    <row r="764" spans="2:3" x14ac:dyDescent="0.25">
      <c r="B764" s="12">
        <f t="shared" si="24"/>
        <v>-0.74199999999999999</v>
      </c>
      <c r="C764" s="10">
        <f t="shared" si="25"/>
        <v>3.0885039693583696E-9</v>
      </c>
    </row>
    <row r="765" spans="2:3" x14ac:dyDescent="0.25">
      <c r="B765" s="12">
        <f t="shared" si="24"/>
        <v>-0.74299999999999999</v>
      </c>
      <c r="C765" s="10">
        <f t="shared" si="25"/>
        <v>3.0267338899712022E-9</v>
      </c>
    </row>
    <row r="766" spans="2:3" x14ac:dyDescent="0.25">
      <c r="B766" s="12">
        <f t="shared" si="24"/>
        <v>-0.74399999999999999</v>
      </c>
      <c r="C766" s="10">
        <f t="shared" si="25"/>
        <v>2.9661992121717779E-9</v>
      </c>
    </row>
    <row r="767" spans="2:3" x14ac:dyDescent="0.25">
      <c r="B767" s="12">
        <f t="shared" si="24"/>
        <v>-0.745</v>
      </c>
      <c r="C767" s="10">
        <f t="shared" si="25"/>
        <v>2.9068752279283425E-9</v>
      </c>
    </row>
    <row r="768" spans="2:3" x14ac:dyDescent="0.25">
      <c r="B768" s="12">
        <f t="shared" si="24"/>
        <v>-0.746</v>
      </c>
      <c r="C768" s="10">
        <f t="shared" si="25"/>
        <v>2.8487377233697758E-9</v>
      </c>
    </row>
    <row r="769" spans="2:3" x14ac:dyDescent="0.25">
      <c r="B769" s="12">
        <f t="shared" si="24"/>
        <v>-0.747</v>
      </c>
      <c r="C769" s="10">
        <f t="shared" si="25"/>
        <v>2.7917629689023802E-9</v>
      </c>
    </row>
    <row r="770" spans="2:3" x14ac:dyDescent="0.25">
      <c r="B770" s="12">
        <f t="shared" si="24"/>
        <v>-0.748</v>
      </c>
      <c r="C770" s="10">
        <f t="shared" si="25"/>
        <v>2.7359277095243327E-9</v>
      </c>
    </row>
    <row r="771" spans="2:3" x14ac:dyDescent="0.25">
      <c r="B771" s="12">
        <f t="shared" si="24"/>
        <v>-0.749</v>
      </c>
      <c r="C771" s="10">
        <f t="shared" si="25"/>
        <v>2.6812091553338461E-9</v>
      </c>
    </row>
    <row r="772" spans="2:3" x14ac:dyDescent="0.25">
      <c r="B772" s="12">
        <f t="shared" si="24"/>
        <v>-0.75</v>
      </c>
      <c r="C772" s="10">
        <f t="shared" si="25"/>
        <v>2.6275849722271691E-9</v>
      </c>
    </row>
    <row r="773" spans="2:3" x14ac:dyDescent="0.25">
      <c r="B773" s="12">
        <f t="shared" si="24"/>
        <v>-0.751</v>
      </c>
      <c r="C773" s="10">
        <f t="shared" si="25"/>
        <v>2.5750332727826255E-9</v>
      </c>
    </row>
    <row r="774" spans="2:3" x14ac:dyDescent="0.25">
      <c r="B774" s="12">
        <f t="shared" si="24"/>
        <v>-0.752</v>
      </c>
      <c r="C774" s="10">
        <f t="shared" si="25"/>
        <v>2.523532607326973E-9</v>
      </c>
    </row>
    <row r="775" spans="2:3" x14ac:dyDescent="0.25">
      <c r="B775" s="12">
        <f t="shared" si="24"/>
        <v>-0.753</v>
      </c>
      <c r="C775" s="10">
        <f t="shared" si="25"/>
        <v>2.4730619551804336E-9</v>
      </c>
    </row>
    <row r="776" spans="2:3" x14ac:dyDescent="0.25">
      <c r="B776" s="12">
        <f t="shared" si="24"/>
        <v>-0.754</v>
      </c>
      <c r="C776" s="10">
        <f t="shared" si="25"/>
        <v>2.4236007160768247E-9</v>
      </c>
    </row>
    <row r="777" spans="2:3" x14ac:dyDescent="0.25">
      <c r="B777" s="12">
        <f t="shared" si="24"/>
        <v>-0.755</v>
      </c>
      <c r="C777" s="10">
        <f t="shared" si="25"/>
        <v>2.3751287017552883E-9</v>
      </c>
    </row>
    <row r="778" spans="2:3" x14ac:dyDescent="0.25">
      <c r="B778" s="12">
        <f t="shared" si="24"/>
        <v>-0.75600000000000001</v>
      </c>
      <c r="C778" s="10">
        <f t="shared" si="25"/>
        <v>2.3276261277201824E-9</v>
      </c>
    </row>
    <row r="779" spans="2:3" x14ac:dyDescent="0.25">
      <c r="B779" s="12">
        <f t="shared" si="24"/>
        <v>-0.75700000000000001</v>
      </c>
      <c r="C779" s="10">
        <f t="shared" si="25"/>
        <v>2.2810736051657787E-9</v>
      </c>
    </row>
    <row r="780" spans="2:3" x14ac:dyDescent="0.25">
      <c r="B780" s="12">
        <f t="shared" si="24"/>
        <v>-0.75800000000000001</v>
      </c>
      <c r="C780" s="10">
        <f t="shared" si="25"/>
        <v>2.2354521330624629E-9</v>
      </c>
    </row>
    <row r="781" spans="2:3" x14ac:dyDescent="0.25">
      <c r="B781" s="12">
        <f t="shared" si="24"/>
        <v>-0.75900000000000001</v>
      </c>
      <c r="C781" s="10">
        <f t="shared" si="25"/>
        <v>2.1907430904012138E-9</v>
      </c>
    </row>
    <row r="782" spans="2:3" x14ac:dyDescent="0.25">
      <c r="B782" s="12">
        <f t="shared" si="24"/>
        <v>-0.76</v>
      </c>
      <c r="C782" s="10">
        <f t="shared" si="25"/>
        <v>2.1469282285931895E-9</v>
      </c>
    </row>
    <row r="783" spans="2:3" x14ac:dyDescent="0.25">
      <c r="B783" s="12">
        <f t="shared" si="24"/>
        <v>-0.76100000000000001</v>
      </c>
      <c r="C783" s="10">
        <f t="shared" si="25"/>
        <v>2.1039896640213258E-9</v>
      </c>
    </row>
    <row r="784" spans="2:3" x14ac:dyDescent="0.25">
      <c r="B784" s="12">
        <f t="shared" si="24"/>
        <v>-0.76200000000000001</v>
      </c>
      <c r="C784" s="10">
        <f t="shared" si="25"/>
        <v>2.0619098707408991E-9</v>
      </c>
    </row>
    <row r="785" spans="2:3" x14ac:dyDescent="0.25">
      <c r="B785" s="12">
        <f t="shared" si="24"/>
        <v>-0.76300000000000001</v>
      </c>
      <c r="C785" s="10">
        <f t="shared" si="25"/>
        <v>2.0206716733260808E-9</v>
      </c>
    </row>
    <row r="786" spans="2:3" x14ac:dyDescent="0.25">
      <c r="B786" s="12">
        <f t="shared" si="24"/>
        <v>-0.76400000000000001</v>
      </c>
      <c r="C786" s="10">
        <f t="shared" si="25"/>
        <v>1.9802582398595592E-9</v>
      </c>
    </row>
    <row r="787" spans="2:3" x14ac:dyDescent="0.25">
      <c r="B787" s="12">
        <f t="shared" si="24"/>
        <v>-0.76500000000000001</v>
      </c>
      <c r="C787" s="10">
        <f t="shared" si="25"/>
        <v>1.9406530750623678E-9</v>
      </c>
    </row>
    <row r="788" spans="2:3" x14ac:dyDescent="0.25">
      <c r="B788" s="12">
        <f t="shared" si="24"/>
        <v>-0.76600000000000001</v>
      </c>
      <c r="C788" s="10">
        <f t="shared" si="25"/>
        <v>1.9018400135611204E-9</v>
      </c>
    </row>
    <row r="789" spans="2:3" x14ac:dyDescent="0.25">
      <c r="B789" s="12">
        <f t="shared" si="24"/>
        <v>-0.76700000000000002</v>
      </c>
      <c r="C789" s="10">
        <f t="shared" si="25"/>
        <v>1.863803213289898E-9</v>
      </c>
    </row>
    <row r="790" spans="2:3" x14ac:dyDescent="0.25">
      <c r="B790" s="12">
        <f t="shared" si="24"/>
        <v>-0.76800000000000002</v>
      </c>
      <c r="C790" s="10">
        <f t="shared" si="25"/>
        <v>1.8265271490241E-9</v>
      </c>
    </row>
    <row r="791" spans="2:3" x14ac:dyDescent="0.25">
      <c r="B791" s="12">
        <f t="shared" si="24"/>
        <v>-0.76900000000000002</v>
      </c>
      <c r="C791" s="10">
        <f t="shared" si="25"/>
        <v>1.7899966060436179E-9</v>
      </c>
    </row>
    <row r="792" spans="2:3" x14ac:dyDescent="0.25">
      <c r="B792" s="12">
        <f t="shared" ref="B792:B855" si="26">ROUND(B791-0.001,3)</f>
        <v>-0.77</v>
      </c>
      <c r="C792" s="10">
        <f t="shared" ref="C792:C855" si="27">C791*0.98</f>
        <v>1.7541966739227455E-9</v>
      </c>
    </row>
    <row r="793" spans="2:3" x14ac:dyDescent="0.25">
      <c r="B793" s="12">
        <f t="shared" si="26"/>
        <v>-0.77100000000000002</v>
      </c>
      <c r="C793" s="10">
        <f t="shared" si="27"/>
        <v>1.7191127404442906E-9</v>
      </c>
    </row>
    <row r="794" spans="2:3" x14ac:dyDescent="0.25">
      <c r="B794" s="12">
        <f t="shared" si="26"/>
        <v>-0.77200000000000002</v>
      </c>
      <c r="C794" s="10">
        <f t="shared" si="27"/>
        <v>1.6847304856354048E-9</v>
      </c>
    </row>
    <row r="795" spans="2:3" x14ac:dyDescent="0.25">
      <c r="B795" s="12">
        <f t="shared" si="26"/>
        <v>-0.77300000000000002</v>
      </c>
      <c r="C795" s="10">
        <f t="shared" si="27"/>
        <v>1.6510358759226967E-9</v>
      </c>
    </row>
    <row r="796" spans="2:3" x14ac:dyDescent="0.25">
      <c r="B796" s="12">
        <f t="shared" si="26"/>
        <v>-0.77400000000000002</v>
      </c>
      <c r="C796" s="10">
        <f t="shared" si="27"/>
        <v>1.6180151584042428E-9</v>
      </c>
    </row>
    <row r="797" spans="2:3" x14ac:dyDescent="0.25">
      <c r="B797" s="12">
        <f t="shared" si="26"/>
        <v>-0.77500000000000002</v>
      </c>
      <c r="C797" s="10">
        <f t="shared" si="27"/>
        <v>1.5856548552361578E-9</v>
      </c>
    </row>
    <row r="798" spans="2:3" x14ac:dyDescent="0.25">
      <c r="B798" s="12">
        <f t="shared" si="26"/>
        <v>-0.77600000000000002</v>
      </c>
      <c r="C798" s="10">
        <f t="shared" si="27"/>
        <v>1.5539417581314347E-9</v>
      </c>
    </row>
    <row r="799" spans="2:3" x14ac:dyDescent="0.25">
      <c r="B799" s="12">
        <f t="shared" si="26"/>
        <v>-0.77700000000000002</v>
      </c>
      <c r="C799" s="10">
        <f t="shared" si="27"/>
        <v>1.5228629229688058E-9</v>
      </c>
    </row>
    <row r="800" spans="2:3" x14ac:dyDescent="0.25">
      <c r="B800" s="12">
        <f t="shared" si="26"/>
        <v>-0.77800000000000002</v>
      </c>
      <c r="C800" s="10">
        <f t="shared" si="27"/>
        <v>1.4924056645094296E-9</v>
      </c>
    </row>
    <row r="801" spans="2:3" x14ac:dyDescent="0.25">
      <c r="B801" s="12">
        <f t="shared" si="26"/>
        <v>-0.77900000000000003</v>
      </c>
      <c r="C801" s="10">
        <f t="shared" si="27"/>
        <v>1.4625575512192411E-9</v>
      </c>
    </row>
    <row r="802" spans="2:3" x14ac:dyDescent="0.25">
      <c r="B802" s="12">
        <f t="shared" si="26"/>
        <v>-0.78</v>
      </c>
      <c r="C802" s="10">
        <f t="shared" si="27"/>
        <v>1.4333064001948562E-9</v>
      </c>
    </row>
    <row r="803" spans="2:3" x14ac:dyDescent="0.25">
      <c r="B803" s="12">
        <f t="shared" si="26"/>
        <v>-0.78100000000000003</v>
      </c>
      <c r="C803" s="10">
        <f t="shared" si="27"/>
        <v>1.4046402721909591E-9</v>
      </c>
    </row>
    <row r="804" spans="2:3" x14ac:dyDescent="0.25">
      <c r="B804" s="12">
        <f t="shared" si="26"/>
        <v>-0.78200000000000003</v>
      </c>
      <c r="C804" s="10">
        <f t="shared" si="27"/>
        <v>1.3765474667471398E-9</v>
      </c>
    </row>
    <row r="805" spans="2:3" x14ac:dyDescent="0.25">
      <c r="B805" s="12">
        <f t="shared" si="26"/>
        <v>-0.78300000000000003</v>
      </c>
      <c r="C805" s="10">
        <f t="shared" si="27"/>
        <v>1.3490165174121971E-9</v>
      </c>
    </row>
    <row r="806" spans="2:3" x14ac:dyDescent="0.25">
      <c r="B806" s="12">
        <f t="shared" si="26"/>
        <v>-0.78400000000000003</v>
      </c>
      <c r="C806" s="10">
        <f t="shared" si="27"/>
        <v>1.3220361870639531E-9</v>
      </c>
    </row>
    <row r="807" spans="2:3" x14ac:dyDescent="0.25">
      <c r="B807" s="12">
        <f t="shared" si="26"/>
        <v>-0.78500000000000003</v>
      </c>
      <c r="C807" s="10">
        <f t="shared" si="27"/>
        <v>1.2955954633226741E-9</v>
      </c>
    </row>
    <row r="808" spans="2:3" x14ac:dyDescent="0.25">
      <c r="B808" s="12">
        <f t="shared" si="26"/>
        <v>-0.78600000000000003</v>
      </c>
      <c r="C808" s="10">
        <f t="shared" si="27"/>
        <v>1.2696835540562205E-9</v>
      </c>
    </row>
    <row r="809" spans="2:3" x14ac:dyDescent="0.25">
      <c r="B809" s="12">
        <f t="shared" si="26"/>
        <v>-0.78700000000000003</v>
      </c>
      <c r="C809" s="10">
        <f t="shared" si="27"/>
        <v>1.244289882975096E-9</v>
      </c>
    </row>
    <row r="810" spans="2:3" x14ac:dyDescent="0.25">
      <c r="B810" s="12">
        <f t="shared" si="26"/>
        <v>-0.78800000000000003</v>
      </c>
      <c r="C810" s="10">
        <f t="shared" si="27"/>
        <v>1.2194040853155941E-9</v>
      </c>
    </row>
    <row r="811" spans="2:3" x14ac:dyDescent="0.25">
      <c r="B811" s="12">
        <f t="shared" si="26"/>
        <v>-0.78900000000000003</v>
      </c>
      <c r="C811" s="10">
        <f t="shared" si="27"/>
        <v>1.1950160036092821E-9</v>
      </c>
    </row>
    <row r="812" spans="2:3" x14ac:dyDescent="0.25">
      <c r="B812" s="12">
        <f t="shared" si="26"/>
        <v>-0.79</v>
      </c>
      <c r="C812" s="10">
        <f t="shared" si="27"/>
        <v>1.1711156835370964E-9</v>
      </c>
    </row>
    <row r="813" spans="2:3" x14ac:dyDescent="0.25">
      <c r="B813" s="12">
        <f t="shared" si="26"/>
        <v>-0.79100000000000004</v>
      </c>
      <c r="C813" s="10">
        <f t="shared" si="27"/>
        <v>1.1476933698663544E-9</v>
      </c>
    </row>
    <row r="814" spans="2:3" x14ac:dyDescent="0.25">
      <c r="B814" s="12">
        <f t="shared" si="26"/>
        <v>-0.79200000000000004</v>
      </c>
      <c r="C814" s="10">
        <f t="shared" si="27"/>
        <v>1.1247395024690272E-9</v>
      </c>
    </row>
    <row r="815" spans="2:3" x14ac:dyDescent="0.25">
      <c r="B815" s="12">
        <f t="shared" si="26"/>
        <v>-0.79300000000000004</v>
      </c>
      <c r="C815" s="10">
        <f t="shared" si="27"/>
        <v>1.1022447124196466E-9</v>
      </c>
    </row>
    <row r="816" spans="2:3" x14ac:dyDescent="0.25">
      <c r="B816" s="12">
        <f t="shared" si="26"/>
        <v>-0.79400000000000004</v>
      </c>
      <c r="C816" s="10">
        <f t="shared" si="27"/>
        <v>1.0801998181712537E-9</v>
      </c>
    </row>
    <row r="817" spans="2:3" x14ac:dyDescent="0.25">
      <c r="B817" s="12">
        <f t="shared" si="26"/>
        <v>-0.79500000000000004</v>
      </c>
      <c r="C817" s="10">
        <f t="shared" si="27"/>
        <v>1.0585958218078285E-9</v>
      </c>
    </row>
    <row r="818" spans="2:3" x14ac:dyDescent="0.25">
      <c r="B818" s="12">
        <f t="shared" si="26"/>
        <v>-0.79600000000000004</v>
      </c>
      <c r="C818" s="10">
        <f t="shared" si="27"/>
        <v>1.0374239053716719E-9</v>
      </c>
    </row>
    <row r="819" spans="2:3" x14ac:dyDescent="0.25">
      <c r="B819" s="12">
        <f t="shared" si="26"/>
        <v>-0.79700000000000004</v>
      </c>
      <c r="C819" s="10">
        <f t="shared" si="27"/>
        <v>1.0166754272642384E-9</v>
      </c>
    </row>
    <row r="820" spans="2:3" x14ac:dyDescent="0.25">
      <c r="B820" s="12">
        <f t="shared" si="26"/>
        <v>-0.79800000000000004</v>
      </c>
      <c r="C820" s="10">
        <f t="shared" si="27"/>
        <v>9.9634191871895362E-10</v>
      </c>
    </row>
    <row r="821" spans="2:3" x14ac:dyDescent="0.25">
      <c r="B821" s="12">
        <f t="shared" si="26"/>
        <v>-0.79900000000000004</v>
      </c>
      <c r="C821" s="10">
        <f t="shared" si="27"/>
        <v>9.7641508034457452E-10</v>
      </c>
    </row>
    <row r="822" spans="2:3" x14ac:dyDescent="0.25">
      <c r="B822" s="12">
        <f t="shared" si="26"/>
        <v>-0.8</v>
      </c>
      <c r="C822" s="10">
        <f t="shared" si="27"/>
        <v>9.5688677873768301E-10</v>
      </c>
    </row>
    <row r="823" spans="2:3" x14ac:dyDescent="0.25">
      <c r="B823" s="12">
        <f t="shared" si="26"/>
        <v>-0.80100000000000005</v>
      </c>
      <c r="C823" s="10">
        <f t="shared" si="27"/>
        <v>9.3774904316292924E-10</v>
      </c>
    </row>
    <row r="824" spans="2:3" x14ac:dyDescent="0.25">
      <c r="B824" s="12">
        <f t="shared" si="26"/>
        <v>-0.80200000000000005</v>
      </c>
      <c r="C824" s="10">
        <f t="shared" si="27"/>
        <v>9.1899406229967061E-10</v>
      </c>
    </row>
    <row r="825" spans="2:3" x14ac:dyDescent="0.25">
      <c r="B825" s="12">
        <f t="shared" si="26"/>
        <v>-0.80300000000000005</v>
      </c>
      <c r="C825" s="10">
        <f t="shared" si="27"/>
        <v>9.0061418105367721E-10</v>
      </c>
    </row>
    <row r="826" spans="2:3" x14ac:dyDescent="0.25">
      <c r="B826" s="12">
        <f t="shared" si="26"/>
        <v>-0.80400000000000005</v>
      </c>
      <c r="C826" s="10">
        <f t="shared" si="27"/>
        <v>8.8260189743260366E-10</v>
      </c>
    </row>
    <row r="827" spans="2:3" x14ac:dyDescent="0.25">
      <c r="B827" s="12">
        <f t="shared" si="26"/>
        <v>-0.80500000000000005</v>
      </c>
      <c r="C827" s="10">
        <f t="shared" si="27"/>
        <v>8.6494985948395158E-10</v>
      </c>
    </row>
    <row r="828" spans="2:3" x14ac:dyDescent="0.25">
      <c r="B828" s="12">
        <f t="shared" si="26"/>
        <v>-0.80600000000000005</v>
      </c>
      <c r="C828" s="10">
        <f t="shared" si="27"/>
        <v>8.4765086229427256E-10</v>
      </c>
    </row>
    <row r="829" spans="2:3" x14ac:dyDescent="0.25">
      <c r="B829" s="12">
        <f t="shared" si="26"/>
        <v>-0.80700000000000005</v>
      </c>
      <c r="C829" s="10">
        <f t="shared" si="27"/>
        <v>8.3069784504838712E-10</v>
      </c>
    </row>
    <row r="830" spans="2:3" x14ac:dyDescent="0.25">
      <c r="B830" s="12">
        <f t="shared" si="26"/>
        <v>-0.80800000000000005</v>
      </c>
      <c r="C830" s="10">
        <f t="shared" si="27"/>
        <v>8.1408388814741932E-10</v>
      </c>
    </row>
    <row r="831" spans="2:3" x14ac:dyDescent="0.25">
      <c r="B831" s="12">
        <f t="shared" si="26"/>
        <v>-0.80900000000000005</v>
      </c>
      <c r="C831" s="10">
        <f t="shared" si="27"/>
        <v>7.9780221038447096E-10</v>
      </c>
    </row>
    <row r="832" spans="2:3" x14ac:dyDescent="0.25">
      <c r="B832" s="12">
        <f t="shared" si="26"/>
        <v>-0.81</v>
      </c>
      <c r="C832" s="10">
        <f t="shared" si="27"/>
        <v>7.8184616617678149E-10</v>
      </c>
    </row>
    <row r="833" spans="2:3" x14ac:dyDescent="0.25">
      <c r="B833" s="12">
        <f t="shared" si="26"/>
        <v>-0.81100000000000005</v>
      </c>
      <c r="C833" s="10">
        <f t="shared" si="27"/>
        <v>7.662092428532458E-10</v>
      </c>
    </row>
    <row r="834" spans="2:3" x14ac:dyDescent="0.25">
      <c r="B834" s="12">
        <f t="shared" si="26"/>
        <v>-0.81200000000000006</v>
      </c>
      <c r="C834" s="10">
        <f t="shared" si="27"/>
        <v>7.5088505799618091E-10</v>
      </c>
    </row>
    <row r="835" spans="2:3" x14ac:dyDescent="0.25">
      <c r="B835" s="12">
        <f t="shared" si="26"/>
        <v>-0.81299999999999994</v>
      </c>
      <c r="C835" s="10">
        <f t="shared" si="27"/>
        <v>7.3586735683625728E-10</v>
      </c>
    </row>
    <row r="836" spans="2:3" x14ac:dyDescent="0.25">
      <c r="B836" s="12">
        <f t="shared" si="26"/>
        <v>-0.81399999999999995</v>
      </c>
      <c r="C836" s="10">
        <f t="shared" si="27"/>
        <v>7.211500096995321E-10</v>
      </c>
    </row>
    <row r="837" spans="2:3" x14ac:dyDescent="0.25">
      <c r="B837" s="12">
        <f t="shared" si="26"/>
        <v>-0.81499999999999995</v>
      </c>
      <c r="C837" s="10">
        <f t="shared" si="27"/>
        <v>7.0672700950554143E-10</v>
      </c>
    </row>
    <row r="838" spans="2:3" x14ac:dyDescent="0.25">
      <c r="B838" s="12">
        <f t="shared" si="26"/>
        <v>-0.81599999999999995</v>
      </c>
      <c r="C838" s="10">
        <f t="shared" si="27"/>
        <v>6.9259246931543062E-10</v>
      </c>
    </row>
    <row r="839" spans="2:3" x14ac:dyDescent="0.25">
      <c r="B839" s="12">
        <f t="shared" si="26"/>
        <v>-0.81699999999999995</v>
      </c>
      <c r="C839" s="10">
        <f t="shared" si="27"/>
        <v>6.7874061992912204E-10</v>
      </c>
    </row>
    <row r="840" spans="2:3" x14ac:dyDescent="0.25">
      <c r="B840" s="12">
        <f t="shared" si="26"/>
        <v>-0.81799999999999995</v>
      </c>
      <c r="C840" s="10">
        <f t="shared" si="27"/>
        <v>6.6516580753053959E-10</v>
      </c>
    </row>
    <row r="841" spans="2:3" x14ac:dyDescent="0.25">
      <c r="B841" s="12">
        <f t="shared" si="26"/>
        <v>-0.81899999999999995</v>
      </c>
      <c r="C841" s="10">
        <f t="shared" si="27"/>
        <v>6.5186249137992874E-10</v>
      </c>
    </row>
    <row r="842" spans="2:3" x14ac:dyDescent="0.25">
      <c r="B842" s="12">
        <f t="shared" si="26"/>
        <v>-0.82</v>
      </c>
      <c r="C842" s="10">
        <f t="shared" si="27"/>
        <v>6.388252415523302E-10</v>
      </c>
    </row>
    <row r="843" spans="2:3" x14ac:dyDescent="0.25">
      <c r="B843" s="12">
        <f t="shared" si="26"/>
        <v>-0.82099999999999995</v>
      </c>
      <c r="C843" s="10">
        <f t="shared" si="27"/>
        <v>6.2604873672128363E-10</v>
      </c>
    </row>
    <row r="844" spans="2:3" x14ac:dyDescent="0.25">
      <c r="B844" s="12">
        <f t="shared" si="26"/>
        <v>-0.82199999999999995</v>
      </c>
      <c r="C844" s="10">
        <f t="shared" si="27"/>
        <v>6.1352776198685795E-10</v>
      </c>
    </row>
    <row r="845" spans="2:3" x14ac:dyDescent="0.25">
      <c r="B845" s="12">
        <f t="shared" si="26"/>
        <v>-0.82299999999999995</v>
      </c>
      <c r="C845" s="10">
        <f t="shared" si="27"/>
        <v>6.0125720674712075E-10</v>
      </c>
    </row>
    <row r="846" spans="2:3" x14ac:dyDescent="0.25">
      <c r="B846" s="12">
        <f t="shared" si="26"/>
        <v>-0.82399999999999995</v>
      </c>
      <c r="C846" s="10">
        <f t="shared" si="27"/>
        <v>5.8923206261217828E-10</v>
      </c>
    </row>
    <row r="847" spans="2:3" x14ac:dyDescent="0.25">
      <c r="B847" s="12">
        <f t="shared" si="26"/>
        <v>-0.82499999999999996</v>
      </c>
      <c r="C847" s="10">
        <f t="shared" si="27"/>
        <v>5.7744742135993476E-10</v>
      </c>
    </row>
    <row r="848" spans="2:3" x14ac:dyDescent="0.25">
      <c r="B848" s="12">
        <f t="shared" si="26"/>
        <v>-0.82599999999999996</v>
      </c>
      <c r="C848" s="10">
        <f t="shared" si="27"/>
        <v>5.6589847293273607E-10</v>
      </c>
    </row>
    <row r="849" spans="2:3" x14ac:dyDescent="0.25">
      <c r="B849" s="12">
        <f t="shared" si="26"/>
        <v>-0.82699999999999996</v>
      </c>
      <c r="C849" s="10">
        <f t="shared" si="27"/>
        <v>5.5458050347408135E-10</v>
      </c>
    </row>
    <row r="850" spans="2:3" x14ac:dyDescent="0.25">
      <c r="B850" s="12">
        <f t="shared" si="26"/>
        <v>-0.82799999999999996</v>
      </c>
      <c r="C850" s="10">
        <f t="shared" si="27"/>
        <v>5.4348889340459968E-10</v>
      </c>
    </row>
    <row r="851" spans="2:3" x14ac:dyDescent="0.25">
      <c r="B851" s="12">
        <f t="shared" si="26"/>
        <v>-0.82899999999999996</v>
      </c>
      <c r="C851" s="10">
        <f t="shared" si="27"/>
        <v>5.3261911553650764E-10</v>
      </c>
    </row>
    <row r="852" spans="2:3" x14ac:dyDescent="0.25">
      <c r="B852" s="12">
        <f t="shared" si="26"/>
        <v>-0.83</v>
      </c>
      <c r="C852" s="10">
        <f t="shared" si="27"/>
        <v>5.2196673322577745E-10</v>
      </c>
    </row>
    <row r="853" spans="2:3" x14ac:dyDescent="0.25">
      <c r="B853" s="12">
        <f t="shared" si="26"/>
        <v>-0.83099999999999996</v>
      </c>
      <c r="C853" s="10">
        <f t="shared" si="27"/>
        <v>5.115273985612619E-10</v>
      </c>
    </row>
    <row r="854" spans="2:3" x14ac:dyDescent="0.25">
      <c r="B854" s="12">
        <f t="shared" si="26"/>
        <v>-0.83199999999999996</v>
      </c>
      <c r="C854" s="10">
        <f t="shared" si="27"/>
        <v>5.0129685059003666E-10</v>
      </c>
    </row>
    <row r="855" spans="2:3" x14ac:dyDescent="0.25">
      <c r="B855" s="12">
        <f t="shared" si="26"/>
        <v>-0.83299999999999996</v>
      </c>
      <c r="C855" s="10">
        <f t="shared" si="27"/>
        <v>4.9127091357823591E-10</v>
      </c>
    </row>
    <row r="856" spans="2:3" x14ac:dyDescent="0.25">
      <c r="B856" s="12">
        <f t="shared" ref="B856:B919" si="28">ROUND(B855-0.001,3)</f>
        <v>-0.83399999999999996</v>
      </c>
      <c r="C856" s="10">
        <f t="shared" ref="C856:C919" si="29">C855*0.98</f>
        <v>4.8144549530667113E-10</v>
      </c>
    </row>
    <row r="857" spans="2:3" x14ac:dyDescent="0.25">
      <c r="B857" s="12">
        <f t="shared" si="28"/>
        <v>-0.83499999999999996</v>
      </c>
      <c r="C857" s="10">
        <f t="shared" si="29"/>
        <v>4.7181658540053772E-10</v>
      </c>
    </row>
    <row r="858" spans="2:3" x14ac:dyDescent="0.25">
      <c r="B858" s="12">
        <f t="shared" si="28"/>
        <v>-0.83599999999999997</v>
      </c>
      <c r="C858" s="10">
        <f t="shared" si="29"/>
        <v>4.6238025369252695E-10</v>
      </c>
    </row>
    <row r="859" spans="2:3" x14ac:dyDescent="0.25">
      <c r="B859" s="12">
        <f t="shared" si="28"/>
        <v>-0.83699999999999997</v>
      </c>
      <c r="C859" s="10">
        <f t="shared" si="29"/>
        <v>4.5313264861867639E-10</v>
      </c>
    </row>
    <row r="860" spans="2:3" x14ac:dyDescent="0.25">
      <c r="B860" s="12">
        <f t="shared" si="28"/>
        <v>-0.83799999999999997</v>
      </c>
      <c r="C860" s="10">
        <f t="shared" si="29"/>
        <v>4.4406999564630286E-10</v>
      </c>
    </row>
    <row r="861" spans="2:3" x14ac:dyDescent="0.25">
      <c r="B861" s="12">
        <f t="shared" si="28"/>
        <v>-0.83899999999999997</v>
      </c>
      <c r="C861" s="10">
        <f t="shared" si="29"/>
        <v>4.351885957333768E-10</v>
      </c>
    </row>
    <row r="862" spans="2:3" x14ac:dyDescent="0.25">
      <c r="B862" s="12">
        <f t="shared" si="28"/>
        <v>-0.84</v>
      </c>
      <c r="C862" s="10">
        <f t="shared" si="29"/>
        <v>4.2648482381870926E-10</v>
      </c>
    </row>
    <row r="863" spans="2:3" x14ac:dyDescent="0.25">
      <c r="B863" s="12">
        <f t="shared" si="28"/>
        <v>-0.84099999999999997</v>
      </c>
      <c r="C863" s="10">
        <f t="shared" si="29"/>
        <v>4.1795512734233506E-10</v>
      </c>
    </row>
    <row r="864" spans="2:3" x14ac:dyDescent="0.25">
      <c r="B864" s="12">
        <f t="shared" si="28"/>
        <v>-0.84199999999999997</v>
      </c>
      <c r="C864" s="10">
        <f t="shared" si="29"/>
        <v>4.0959602479548837E-10</v>
      </c>
    </row>
    <row r="865" spans="2:3" x14ac:dyDescent="0.25">
      <c r="B865" s="12">
        <f t="shared" si="28"/>
        <v>-0.84299999999999997</v>
      </c>
      <c r="C865" s="10">
        <f t="shared" si="29"/>
        <v>4.0140410429957858E-10</v>
      </c>
    </row>
    <row r="866" spans="2:3" x14ac:dyDescent="0.25">
      <c r="B866" s="12">
        <f t="shared" si="28"/>
        <v>-0.84399999999999997</v>
      </c>
      <c r="C866" s="10">
        <f t="shared" si="29"/>
        <v>3.9337602221358701E-10</v>
      </c>
    </row>
    <row r="867" spans="2:3" x14ac:dyDescent="0.25">
      <c r="B867" s="12">
        <f t="shared" si="28"/>
        <v>-0.84499999999999997</v>
      </c>
      <c r="C867" s="10">
        <f t="shared" si="29"/>
        <v>3.8550850176931527E-10</v>
      </c>
    </row>
    <row r="868" spans="2:3" x14ac:dyDescent="0.25">
      <c r="B868" s="12">
        <f t="shared" si="28"/>
        <v>-0.84599999999999997</v>
      </c>
      <c r="C868" s="10">
        <f t="shared" si="29"/>
        <v>3.7779833173392895E-10</v>
      </c>
    </row>
    <row r="869" spans="2:3" x14ac:dyDescent="0.25">
      <c r="B869" s="12">
        <f t="shared" si="28"/>
        <v>-0.84699999999999998</v>
      </c>
      <c r="C869" s="10">
        <f t="shared" si="29"/>
        <v>3.7024236509925035E-10</v>
      </c>
    </row>
    <row r="870" spans="2:3" x14ac:dyDescent="0.25">
      <c r="B870" s="12">
        <f t="shared" si="28"/>
        <v>-0.84799999999999998</v>
      </c>
      <c r="C870" s="10">
        <f t="shared" si="29"/>
        <v>3.6283751779726531E-10</v>
      </c>
    </row>
    <row r="871" spans="2:3" x14ac:dyDescent="0.25">
      <c r="B871" s="12">
        <f t="shared" si="28"/>
        <v>-0.84899999999999998</v>
      </c>
      <c r="C871" s="10">
        <f t="shared" si="29"/>
        <v>3.5558076744132E-10</v>
      </c>
    </row>
    <row r="872" spans="2:3" x14ac:dyDescent="0.25">
      <c r="B872" s="12">
        <f t="shared" si="28"/>
        <v>-0.85</v>
      </c>
      <c r="C872" s="10">
        <f t="shared" si="29"/>
        <v>3.4846915209249359E-10</v>
      </c>
    </row>
    <row r="873" spans="2:3" x14ac:dyDescent="0.25">
      <c r="B873" s="12">
        <f t="shared" si="28"/>
        <v>-0.85099999999999998</v>
      </c>
      <c r="C873" s="10">
        <f t="shared" si="29"/>
        <v>3.4149976905064369E-10</v>
      </c>
    </row>
    <row r="874" spans="2:3" x14ac:dyDescent="0.25">
      <c r="B874" s="12">
        <f t="shared" si="28"/>
        <v>-0.85199999999999998</v>
      </c>
      <c r="C874" s="10">
        <f t="shared" si="29"/>
        <v>3.3466977366963081E-10</v>
      </c>
    </row>
    <row r="875" spans="2:3" x14ac:dyDescent="0.25">
      <c r="B875" s="12">
        <f t="shared" si="28"/>
        <v>-0.85299999999999998</v>
      </c>
      <c r="C875" s="10">
        <f t="shared" si="29"/>
        <v>3.2797637819623821E-10</v>
      </c>
    </row>
    <row r="876" spans="2:3" x14ac:dyDescent="0.25">
      <c r="B876" s="12">
        <f t="shared" si="28"/>
        <v>-0.85399999999999998</v>
      </c>
      <c r="C876" s="10">
        <f t="shared" si="29"/>
        <v>3.2141685063231345E-10</v>
      </c>
    </row>
    <row r="877" spans="2:3" x14ac:dyDescent="0.25">
      <c r="B877" s="12">
        <f t="shared" si="28"/>
        <v>-0.85499999999999998</v>
      </c>
      <c r="C877" s="10">
        <f t="shared" si="29"/>
        <v>3.1498851361966719E-10</v>
      </c>
    </row>
    <row r="878" spans="2:3" x14ac:dyDescent="0.25">
      <c r="B878" s="12">
        <f t="shared" si="28"/>
        <v>-0.85599999999999998</v>
      </c>
      <c r="C878" s="10">
        <f t="shared" si="29"/>
        <v>3.0868874334727384E-10</v>
      </c>
    </row>
    <row r="879" spans="2:3" x14ac:dyDescent="0.25">
      <c r="B879" s="12">
        <f t="shared" si="28"/>
        <v>-0.85699999999999998</v>
      </c>
      <c r="C879" s="10">
        <f t="shared" si="29"/>
        <v>3.0251496848032837E-10</v>
      </c>
    </row>
    <row r="880" spans="2:3" x14ac:dyDescent="0.25">
      <c r="B880" s="12">
        <f t="shared" si="28"/>
        <v>-0.85799999999999998</v>
      </c>
      <c r="C880" s="10">
        <f t="shared" si="29"/>
        <v>2.964646691107218E-10</v>
      </c>
    </row>
    <row r="881" spans="2:3" x14ac:dyDescent="0.25">
      <c r="B881" s="12">
        <f t="shared" si="28"/>
        <v>-0.85899999999999999</v>
      </c>
      <c r="C881" s="10">
        <f t="shared" si="29"/>
        <v>2.9053537572850736E-10</v>
      </c>
    </row>
    <row r="882" spans="2:3" x14ac:dyDescent="0.25">
      <c r="B882" s="12">
        <f t="shared" si="28"/>
        <v>-0.86</v>
      </c>
      <c r="C882" s="10">
        <f t="shared" si="29"/>
        <v>2.8472466821393719E-10</v>
      </c>
    </row>
    <row r="883" spans="2:3" x14ac:dyDescent="0.25">
      <c r="B883" s="12">
        <f t="shared" si="28"/>
        <v>-0.86099999999999999</v>
      </c>
      <c r="C883" s="10">
        <f t="shared" si="29"/>
        <v>2.7903017484965845E-10</v>
      </c>
    </row>
    <row r="884" spans="2:3" x14ac:dyDescent="0.25">
      <c r="B884" s="12">
        <f t="shared" si="28"/>
        <v>-0.86199999999999999</v>
      </c>
      <c r="C884" s="10">
        <f t="shared" si="29"/>
        <v>2.7344957135266526E-10</v>
      </c>
    </row>
    <row r="885" spans="2:3" x14ac:dyDescent="0.25">
      <c r="B885" s="12">
        <f t="shared" si="28"/>
        <v>-0.86299999999999999</v>
      </c>
      <c r="C885" s="10">
        <f t="shared" si="29"/>
        <v>2.6798057992561195E-10</v>
      </c>
    </row>
    <row r="886" spans="2:3" x14ac:dyDescent="0.25">
      <c r="B886" s="12">
        <f t="shared" si="28"/>
        <v>-0.86399999999999999</v>
      </c>
      <c r="C886" s="10">
        <f t="shared" si="29"/>
        <v>2.6262096832709969E-10</v>
      </c>
    </row>
    <row r="887" spans="2:3" x14ac:dyDescent="0.25">
      <c r="B887" s="12">
        <f t="shared" si="28"/>
        <v>-0.86499999999999999</v>
      </c>
      <c r="C887" s="10">
        <f t="shared" si="29"/>
        <v>2.5736854896055767E-10</v>
      </c>
    </row>
    <row r="888" spans="2:3" x14ac:dyDescent="0.25">
      <c r="B888" s="12">
        <f t="shared" si="28"/>
        <v>-0.86599999999999999</v>
      </c>
      <c r="C888" s="10">
        <f t="shared" si="29"/>
        <v>2.5222117798134654E-10</v>
      </c>
    </row>
    <row r="889" spans="2:3" x14ac:dyDescent="0.25">
      <c r="B889" s="12">
        <f t="shared" si="28"/>
        <v>-0.86699999999999999</v>
      </c>
      <c r="C889" s="10">
        <f t="shared" si="29"/>
        <v>2.4717675442171962E-10</v>
      </c>
    </row>
    <row r="890" spans="2:3" x14ac:dyDescent="0.25">
      <c r="B890" s="12">
        <f t="shared" si="28"/>
        <v>-0.86799999999999999</v>
      </c>
      <c r="C890" s="10">
        <f t="shared" si="29"/>
        <v>2.4223321933328521E-10</v>
      </c>
    </row>
    <row r="891" spans="2:3" x14ac:dyDescent="0.25">
      <c r="B891" s="12">
        <f t="shared" si="28"/>
        <v>-0.86899999999999999</v>
      </c>
      <c r="C891" s="10">
        <f t="shared" si="29"/>
        <v>2.3738855494661952E-10</v>
      </c>
    </row>
    <row r="892" spans="2:3" x14ac:dyDescent="0.25">
      <c r="B892" s="12">
        <f t="shared" si="28"/>
        <v>-0.87</v>
      </c>
      <c r="C892" s="10">
        <f t="shared" si="29"/>
        <v>2.3264078384768712E-10</v>
      </c>
    </row>
    <row r="893" spans="2:3" x14ac:dyDescent="0.25">
      <c r="B893" s="12">
        <f t="shared" si="28"/>
        <v>-0.871</v>
      </c>
      <c r="C893" s="10">
        <f t="shared" si="29"/>
        <v>2.2798796817073338E-10</v>
      </c>
    </row>
    <row r="894" spans="2:3" x14ac:dyDescent="0.25">
      <c r="B894" s="12">
        <f t="shared" si="28"/>
        <v>-0.872</v>
      </c>
      <c r="C894" s="10">
        <f t="shared" si="29"/>
        <v>2.2342820880731871E-10</v>
      </c>
    </row>
    <row r="895" spans="2:3" x14ac:dyDescent="0.25">
      <c r="B895" s="12">
        <f t="shared" si="28"/>
        <v>-0.873</v>
      </c>
      <c r="C895" s="10">
        <f t="shared" si="29"/>
        <v>2.1895964463117232E-10</v>
      </c>
    </row>
    <row r="896" spans="2:3" x14ac:dyDescent="0.25">
      <c r="B896" s="12">
        <f t="shared" si="28"/>
        <v>-0.874</v>
      </c>
      <c r="C896" s="10">
        <f t="shared" si="29"/>
        <v>2.1458045173854886E-10</v>
      </c>
    </row>
    <row r="897" spans="2:3" x14ac:dyDescent="0.25">
      <c r="B897" s="12">
        <f t="shared" si="28"/>
        <v>-0.875</v>
      </c>
      <c r="C897" s="10">
        <f t="shared" si="29"/>
        <v>2.1028884270377788E-10</v>
      </c>
    </row>
    <row r="898" spans="2:3" x14ac:dyDescent="0.25">
      <c r="B898" s="12">
        <f t="shared" si="28"/>
        <v>-0.876</v>
      </c>
      <c r="C898" s="10">
        <f t="shared" si="29"/>
        <v>2.0608306584970232E-10</v>
      </c>
    </row>
    <row r="899" spans="2:3" x14ac:dyDescent="0.25">
      <c r="B899" s="12">
        <f t="shared" si="28"/>
        <v>-0.877</v>
      </c>
      <c r="C899" s="10">
        <f t="shared" si="29"/>
        <v>2.0196140453270827E-10</v>
      </c>
    </row>
    <row r="900" spans="2:3" x14ac:dyDescent="0.25">
      <c r="B900" s="12">
        <f t="shared" si="28"/>
        <v>-0.878</v>
      </c>
      <c r="C900" s="10">
        <f t="shared" si="29"/>
        <v>1.979221764420541E-10</v>
      </c>
    </row>
    <row r="901" spans="2:3" x14ac:dyDescent="0.25">
      <c r="B901" s="12">
        <f t="shared" si="28"/>
        <v>-0.879</v>
      </c>
      <c r="C901" s="10">
        <f t="shared" si="29"/>
        <v>1.9396373291321301E-10</v>
      </c>
    </row>
    <row r="902" spans="2:3" x14ac:dyDescent="0.25">
      <c r="B902" s="12">
        <f t="shared" si="28"/>
        <v>-0.88</v>
      </c>
      <c r="C902" s="10">
        <f t="shared" si="29"/>
        <v>1.9008445825494875E-10</v>
      </c>
    </row>
    <row r="903" spans="2:3" x14ac:dyDescent="0.25">
      <c r="B903" s="12">
        <f t="shared" si="28"/>
        <v>-0.88100000000000001</v>
      </c>
      <c r="C903" s="10">
        <f t="shared" si="29"/>
        <v>1.8628276908984977E-10</v>
      </c>
    </row>
    <row r="904" spans="2:3" x14ac:dyDescent="0.25">
      <c r="B904" s="12">
        <f t="shared" si="28"/>
        <v>-0.88200000000000001</v>
      </c>
      <c r="C904" s="10">
        <f t="shared" si="29"/>
        <v>1.8255711370805277E-10</v>
      </c>
    </row>
    <row r="905" spans="2:3" x14ac:dyDescent="0.25">
      <c r="B905" s="12">
        <f t="shared" si="28"/>
        <v>-0.88300000000000001</v>
      </c>
      <c r="C905" s="10">
        <f t="shared" si="29"/>
        <v>1.7890597143389171E-10</v>
      </c>
    </row>
    <row r="906" spans="2:3" x14ac:dyDescent="0.25">
      <c r="B906" s="12">
        <f t="shared" si="28"/>
        <v>-0.88400000000000001</v>
      </c>
      <c r="C906" s="10">
        <f t="shared" si="29"/>
        <v>1.7532785200521388E-10</v>
      </c>
    </row>
    <row r="907" spans="2:3" x14ac:dyDescent="0.25">
      <c r="B907" s="12">
        <f t="shared" si="28"/>
        <v>-0.88500000000000001</v>
      </c>
      <c r="C907" s="10">
        <f t="shared" si="29"/>
        <v>1.7182129496510959E-10</v>
      </c>
    </row>
    <row r="908" spans="2:3" x14ac:dyDescent="0.25">
      <c r="B908" s="12">
        <f t="shared" si="28"/>
        <v>-0.88600000000000001</v>
      </c>
      <c r="C908" s="10">
        <f t="shared" si="29"/>
        <v>1.6838486906580739E-10</v>
      </c>
    </row>
    <row r="909" spans="2:3" x14ac:dyDescent="0.25">
      <c r="B909" s="12">
        <f t="shared" si="28"/>
        <v>-0.88700000000000001</v>
      </c>
      <c r="C909" s="10">
        <f t="shared" si="29"/>
        <v>1.6501717168449125E-10</v>
      </c>
    </row>
    <row r="910" spans="2:3" x14ac:dyDescent="0.25">
      <c r="B910" s="12">
        <f t="shared" si="28"/>
        <v>-0.88800000000000001</v>
      </c>
      <c r="C910" s="10">
        <f t="shared" si="29"/>
        <v>1.6171682825080141E-10</v>
      </c>
    </row>
    <row r="911" spans="2:3" x14ac:dyDescent="0.25">
      <c r="B911" s="12">
        <f t="shared" si="28"/>
        <v>-0.88900000000000001</v>
      </c>
      <c r="C911" s="10">
        <f t="shared" si="29"/>
        <v>1.5848249168578538E-10</v>
      </c>
    </row>
    <row r="912" spans="2:3" x14ac:dyDescent="0.25">
      <c r="B912" s="12">
        <f t="shared" si="28"/>
        <v>-0.89</v>
      </c>
      <c r="C912" s="10">
        <f t="shared" si="29"/>
        <v>1.5531284185206969E-10</v>
      </c>
    </row>
    <row r="913" spans="2:3" x14ac:dyDescent="0.25">
      <c r="B913" s="12">
        <f t="shared" si="28"/>
        <v>-0.89100000000000001</v>
      </c>
      <c r="C913" s="10">
        <f t="shared" si="29"/>
        <v>1.5220658501502829E-10</v>
      </c>
    </row>
    <row r="914" spans="2:3" x14ac:dyDescent="0.25">
      <c r="B914" s="12">
        <f t="shared" si="28"/>
        <v>-0.89200000000000002</v>
      </c>
      <c r="C914" s="10">
        <f t="shared" si="29"/>
        <v>1.4916245331472771E-10</v>
      </c>
    </row>
    <row r="915" spans="2:3" x14ac:dyDescent="0.25">
      <c r="B915" s="12">
        <f t="shared" si="28"/>
        <v>-0.89300000000000002</v>
      </c>
      <c r="C915" s="10">
        <f t="shared" si="29"/>
        <v>1.4617920424843316E-10</v>
      </c>
    </row>
    <row r="916" spans="2:3" x14ac:dyDescent="0.25">
      <c r="B916" s="12">
        <f t="shared" si="28"/>
        <v>-0.89400000000000002</v>
      </c>
      <c r="C916" s="10">
        <f t="shared" si="29"/>
        <v>1.432556201634645E-10</v>
      </c>
    </row>
    <row r="917" spans="2:3" x14ac:dyDescent="0.25">
      <c r="B917" s="12">
        <f t="shared" si="28"/>
        <v>-0.89500000000000002</v>
      </c>
      <c r="C917" s="10">
        <f t="shared" si="29"/>
        <v>1.403905077601952E-10</v>
      </c>
    </row>
    <row r="918" spans="2:3" x14ac:dyDescent="0.25">
      <c r="B918" s="12">
        <f t="shared" si="28"/>
        <v>-0.89600000000000002</v>
      </c>
      <c r="C918" s="10">
        <f t="shared" si="29"/>
        <v>1.375826976049913E-10</v>
      </c>
    </row>
    <row r="919" spans="2:3" x14ac:dyDescent="0.25">
      <c r="B919" s="12">
        <f t="shared" si="28"/>
        <v>-0.89700000000000002</v>
      </c>
      <c r="C919" s="10">
        <f t="shared" si="29"/>
        <v>1.3483104365289146E-10</v>
      </c>
    </row>
    <row r="920" spans="2:3" x14ac:dyDescent="0.25">
      <c r="B920" s="12">
        <f t="shared" ref="B920:B983" si="30">ROUND(B919-0.001,3)</f>
        <v>-0.89800000000000002</v>
      </c>
      <c r="C920" s="10">
        <f t="shared" ref="C920:C983" si="31">C919*0.98</f>
        <v>1.3213442277983364E-10</v>
      </c>
    </row>
    <row r="921" spans="2:3" x14ac:dyDescent="0.25">
      <c r="B921" s="12">
        <f t="shared" si="30"/>
        <v>-0.89900000000000002</v>
      </c>
      <c r="C921" s="10">
        <f t="shared" si="31"/>
        <v>1.2949173432423695E-10</v>
      </c>
    </row>
    <row r="922" spans="2:3" x14ac:dyDescent="0.25">
      <c r="B922" s="12">
        <f t="shared" si="30"/>
        <v>-0.9</v>
      </c>
      <c r="C922" s="10">
        <f t="shared" si="31"/>
        <v>1.2690189963775221E-10</v>
      </c>
    </row>
    <row r="923" spans="2:3" x14ac:dyDescent="0.25">
      <c r="B923" s="12">
        <f t="shared" si="30"/>
        <v>-0.90100000000000002</v>
      </c>
      <c r="C923" s="10">
        <f t="shared" si="31"/>
        <v>1.2436386164499716E-10</v>
      </c>
    </row>
    <row r="924" spans="2:3" x14ac:dyDescent="0.25">
      <c r="B924" s="12">
        <f t="shared" si="30"/>
        <v>-0.90200000000000002</v>
      </c>
      <c r="C924" s="10">
        <f t="shared" si="31"/>
        <v>1.2187658441209721E-10</v>
      </c>
    </row>
    <row r="925" spans="2:3" x14ac:dyDescent="0.25">
      <c r="B925" s="12">
        <f t="shared" si="30"/>
        <v>-0.90300000000000002</v>
      </c>
      <c r="C925" s="10">
        <f t="shared" si="31"/>
        <v>1.1943905272385526E-10</v>
      </c>
    </row>
    <row r="926" spans="2:3" x14ac:dyDescent="0.25">
      <c r="B926" s="12">
        <f t="shared" si="30"/>
        <v>-0.90400000000000003</v>
      </c>
      <c r="C926" s="10">
        <f t="shared" si="31"/>
        <v>1.1705027166937816E-10</v>
      </c>
    </row>
    <row r="927" spans="2:3" x14ac:dyDescent="0.25">
      <c r="B927" s="12">
        <f t="shared" si="30"/>
        <v>-0.90500000000000003</v>
      </c>
      <c r="C927" s="10">
        <f t="shared" si="31"/>
        <v>1.147092662359906E-10</v>
      </c>
    </row>
    <row r="928" spans="2:3" x14ac:dyDescent="0.25">
      <c r="B928" s="12">
        <f t="shared" si="30"/>
        <v>-0.90600000000000003</v>
      </c>
      <c r="C928" s="10">
        <f t="shared" si="31"/>
        <v>1.1241508091127079E-10</v>
      </c>
    </row>
    <row r="929" spans="2:3" x14ac:dyDescent="0.25">
      <c r="B929" s="12">
        <f t="shared" si="30"/>
        <v>-0.90700000000000003</v>
      </c>
      <c r="C929" s="10">
        <f t="shared" si="31"/>
        <v>1.1016677929304537E-10</v>
      </c>
    </row>
    <row r="930" spans="2:3" x14ac:dyDescent="0.25">
      <c r="B930" s="12">
        <f t="shared" si="30"/>
        <v>-0.90800000000000003</v>
      </c>
      <c r="C930" s="10">
        <f t="shared" si="31"/>
        <v>1.0796344370718445E-10</v>
      </c>
    </row>
    <row r="931" spans="2:3" x14ac:dyDescent="0.25">
      <c r="B931" s="12">
        <f t="shared" si="30"/>
        <v>-0.90900000000000003</v>
      </c>
      <c r="C931" s="10">
        <f t="shared" si="31"/>
        <v>1.0580417483304077E-10</v>
      </c>
    </row>
    <row r="932" spans="2:3" x14ac:dyDescent="0.25">
      <c r="B932" s="12">
        <f t="shared" si="30"/>
        <v>-0.91</v>
      </c>
      <c r="C932" s="10">
        <f t="shared" si="31"/>
        <v>1.0368809133637995E-10</v>
      </c>
    </row>
    <row r="933" spans="2:3" x14ac:dyDescent="0.25">
      <c r="B933" s="12">
        <f t="shared" si="30"/>
        <v>-0.91100000000000003</v>
      </c>
      <c r="C933" s="10">
        <f t="shared" si="31"/>
        <v>1.0161432950965234E-10</v>
      </c>
    </row>
    <row r="934" spans="2:3" x14ac:dyDescent="0.25">
      <c r="B934" s="12">
        <f t="shared" si="30"/>
        <v>-0.91200000000000003</v>
      </c>
      <c r="C934" s="10">
        <f t="shared" si="31"/>
        <v>9.9582042919459288E-11</v>
      </c>
    </row>
    <row r="935" spans="2:3" x14ac:dyDescent="0.25">
      <c r="B935" s="12">
        <f t="shared" si="30"/>
        <v>-0.91300000000000003</v>
      </c>
      <c r="C935" s="10">
        <f t="shared" si="31"/>
        <v>9.7590402061070107E-11</v>
      </c>
    </row>
    <row r="936" spans="2:3" x14ac:dyDescent="0.25">
      <c r="B936" s="12">
        <f t="shared" si="30"/>
        <v>-0.91400000000000003</v>
      </c>
      <c r="C936" s="10">
        <f t="shared" si="31"/>
        <v>9.5638594019848698E-11</v>
      </c>
    </row>
    <row r="937" spans="2:3" x14ac:dyDescent="0.25">
      <c r="B937" s="12">
        <f t="shared" si="30"/>
        <v>-0.91500000000000004</v>
      </c>
      <c r="C937" s="10">
        <f t="shared" si="31"/>
        <v>9.3725822139451718E-11</v>
      </c>
    </row>
    <row r="938" spans="2:3" x14ac:dyDescent="0.25">
      <c r="B938" s="12">
        <f t="shared" si="30"/>
        <v>-0.91600000000000004</v>
      </c>
      <c r="C938" s="10">
        <f t="shared" si="31"/>
        <v>9.1851305696662687E-11</v>
      </c>
    </row>
    <row r="939" spans="2:3" x14ac:dyDescent="0.25">
      <c r="B939" s="12">
        <f t="shared" si="30"/>
        <v>-0.91700000000000004</v>
      </c>
      <c r="C939" s="10">
        <f t="shared" si="31"/>
        <v>9.0014279582729435E-11</v>
      </c>
    </row>
    <row r="940" spans="2:3" x14ac:dyDescent="0.25">
      <c r="B940" s="12">
        <f t="shared" si="30"/>
        <v>-0.91800000000000004</v>
      </c>
      <c r="C940" s="10">
        <f t="shared" si="31"/>
        <v>8.8213993991074841E-11</v>
      </c>
    </row>
    <row r="941" spans="2:3" x14ac:dyDescent="0.25">
      <c r="B941" s="12">
        <f t="shared" si="30"/>
        <v>-0.91900000000000004</v>
      </c>
      <c r="C941" s="10">
        <f t="shared" si="31"/>
        <v>8.6449714111253349E-11</v>
      </c>
    </row>
    <row r="942" spans="2:3" x14ac:dyDescent="0.25">
      <c r="B942" s="12">
        <f t="shared" si="30"/>
        <v>-0.92</v>
      </c>
      <c r="C942" s="10">
        <f t="shared" si="31"/>
        <v>8.4720719829028276E-11</v>
      </c>
    </row>
    <row r="943" spans="2:3" x14ac:dyDescent="0.25">
      <c r="B943" s="12">
        <f t="shared" si="30"/>
        <v>-0.92100000000000004</v>
      </c>
      <c r="C943" s="10">
        <f t="shared" si="31"/>
        <v>8.3026305432447713E-11</v>
      </c>
    </row>
    <row r="944" spans="2:3" x14ac:dyDescent="0.25">
      <c r="B944" s="12">
        <f t="shared" si="30"/>
        <v>-0.92200000000000004</v>
      </c>
      <c r="C944" s="10">
        <f t="shared" si="31"/>
        <v>8.1365779323798764E-11</v>
      </c>
    </row>
    <row r="945" spans="2:3" x14ac:dyDescent="0.25">
      <c r="B945" s="12">
        <f t="shared" si="30"/>
        <v>-0.92300000000000004</v>
      </c>
      <c r="C945" s="10">
        <f t="shared" si="31"/>
        <v>7.9738463737322792E-11</v>
      </c>
    </row>
    <row r="946" spans="2:3" x14ac:dyDescent="0.25">
      <c r="B946" s="12">
        <f t="shared" si="30"/>
        <v>-0.92400000000000004</v>
      </c>
      <c r="C946" s="10">
        <f t="shared" si="31"/>
        <v>7.8143694462576331E-11</v>
      </c>
    </row>
    <row r="947" spans="2:3" x14ac:dyDescent="0.25">
      <c r="B947" s="12">
        <f t="shared" si="30"/>
        <v>-0.92500000000000004</v>
      </c>
      <c r="C947" s="10">
        <f t="shared" si="31"/>
        <v>7.6580820573324806E-11</v>
      </c>
    </row>
    <row r="948" spans="2:3" x14ac:dyDescent="0.25">
      <c r="B948" s="12">
        <f t="shared" si="30"/>
        <v>-0.92600000000000005</v>
      </c>
      <c r="C948" s="10">
        <f t="shared" si="31"/>
        <v>7.5049204161858303E-11</v>
      </c>
    </row>
    <row r="949" spans="2:3" x14ac:dyDescent="0.25">
      <c r="B949" s="12">
        <f t="shared" si="30"/>
        <v>-0.92700000000000005</v>
      </c>
      <c r="C949" s="10">
        <f t="shared" si="31"/>
        <v>7.354822007862114E-11</v>
      </c>
    </row>
    <row r="950" spans="2:3" x14ac:dyDescent="0.25">
      <c r="B950" s="12">
        <f t="shared" si="30"/>
        <v>-0.92800000000000005</v>
      </c>
      <c r="C950" s="10">
        <f t="shared" si="31"/>
        <v>7.2077255677048711E-11</v>
      </c>
    </row>
    <row r="951" spans="2:3" x14ac:dyDescent="0.25">
      <c r="B951" s="12">
        <f t="shared" si="30"/>
        <v>-0.92900000000000005</v>
      </c>
      <c r="C951" s="10">
        <f t="shared" si="31"/>
        <v>7.0635710563507738E-11</v>
      </c>
    </row>
    <row r="952" spans="2:3" x14ac:dyDescent="0.25">
      <c r="B952" s="12">
        <f t="shared" si="30"/>
        <v>-0.93</v>
      </c>
      <c r="C952" s="10">
        <f t="shared" si="31"/>
        <v>6.9222996352237589E-11</v>
      </c>
    </row>
    <row r="953" spans="2:3" x14ac:dyDescent="0.25">
      <c r="B953" s="12">
        <f t="shared" si="30"/>
        <v>-0.93100000000000005</v>
      </c>
      <c r="C953" s="10">
        <f t="shared" si="31"/>
        <v>6.7838536425192836E-11</v>
      </c>
    </row>
    <row r="954" spans="2:3" x14ac:dyDescent="0.25">
      <c r="B954" s="12">
        <f t="shared" si="30"/>
        <v>-0.93200000000000005</v>
      </c>
      <c r="C954" s="10">
        <f t="shared" si="31"/>
        <v>6.6481765696688984E-11</v>
      </c>
    </row>
    <row r="955" spans="2:3" x14ac:dyDescent="0.25">
      <c r="B955" s="12">
        <f t="shared" si="30"/>
        <v>-0.93300000000000005</v>
      </c>
      <c r="C955" s="10">
        <f t="shared" si="31"/>
        <v>6.5152130382755202E-11</v>
      </c>
    </row>
    <row r="956" spans="2:3" x14ac:dyDescent="0.25">
      <c r="B956" s="12">
        <f t="shared" si="30"/>
        <v>-0.93400000000000005</v>
      </c>
      <c r="C956" s="10">
        <f t="shared" si="31"/>
        <v>6.3849087775100094E-11</v>
      </c>
    </row>
    <row r="957" spans="2:3" x14ac:dyDescent="0.25">
      <c r="B957" s="12">
        <f t="shared" si="30"/>
        <v>-0.93500000000000005</v>
      </c>
      <c r="C957" s="10">
        <f t="shared" si="31"/>
        <v>6.2572106019598091E-11</v>
      </c>
    </row>
    <row r="958" spans="2:3" x14ac:dyDescent="0.25">
      <c r="B958" s="12">
        <f t="shared" si="30"/>
        <v>-0.93600000000000005</v>
      </c>
      <c r="C958" s="10">
        <f t="shared" si="31"/>
        <v>6.1320663899206126E-11</v>
      </c>
    </row>
    <row r="959" spans="2:3" x14ac:dyDescent="0.25">
      <c r="B959" s="12">
        <f t="shared" si="30"/>
        <v>-0.93700000000000006</v>
      </c>
      <c r="C959" s="10">
        <f t="shared" si="31"/>
        <v>6.0094250621222004E-11</v>
      </c>
    </row>
    <row r="960" spans="2:3" x14ac:dyDescent="0.25">
      <c r="B960" s="12">
        <f t="shared" si="30"/>
        <v>-0.93799999999999994</v>
      </c>
      <c r="C960" s="10">
        <f t="shared" si="31"/>
        <v>5.8892365608797568E-11</v>
      </c>
    </row>
    <row r="961" spans="2:3" x14ac:dyDescent="0.25">
      <c r="B961" s="12">
        <f t="shared" si="30"/>
        <v>-0.93899999999999995</v>
      </c>
      <c r="C961" s="10">
        <f t="shared" si="31"/>
        <v>5.7714518296621614E-11</v>
      </c>
    </row>
    <row r="962" spans="2:3" x14ac:dyDescent="0.25">
      <c r="B962" s="12">
        <f t="shared" si="30"/>
        <v>-0.94</v>
      </c>
      <c r="C962" s="10">
        <f t="shared" si="31"/>
        <v>5.6560227930689178E-11</v>
      </c>
    </row>
    <row r="963" spans="2:3" x14ac:dyDescent="0.25">
      <c r="B963" s="12">
        <f t="shared" si="30"/>
        <v>-0.94099999999999995</v>
      </c>
      <c r="C963" s="10">
        <f t="shared" si="31"/>
        <v>5.5429023372075392E-11</v>
      </c>
    </row>
    <row r="964" spans="2:3" x14ac:dyDescent="0.25">
      <c r="B964" s="12">
        <f t="shared" si="30"/>
        <v>-0.94199999999999995</v>
      </c>
      <c r="C964" s="10">
        <f t="shared" si="31"/>
        <v>5.4320442904633885E-11</v>
      </c>
    </row>
    <row r="965" spans="2:3" x14ac:dyDescent="0.25">
      <c r="B965" s="12">
        <f t="shared" si="30"/>
        <v>-0.94299999999999995</v>
      </c>
      <c r="C965" s="10">
        <f t="shared" si="31"/>
        <v>5.323403404654121E-11</v>
      </c>
    </row>
    <row r="966" spans="2:3" x14ac:dyDescent="0.25">
      <c r="B966" s="12">
        <f t="shared" si="30"/>
        <v>-0.94399999999999995</v>
      </c>
      <c r="C966" s="10">
        <f t="shared" si="31"/>
        <v>5.2169353365610387E-11</v>
      </c>
    </row>
    <row r="967" spans="2:3" x14ac:dyDescent="0.25">
      <c r="B967" s="12">
        <f t="shared" si="30"/>
        <v>-0.94499999999999995</v>
      </c>
      <c r="C967" s="10">
        <f t="shared" si="31"/>
        <v>5.1125966298298176E-11</v>
      </c>
    </row>
    <row r="968" spans="2:3" x14ac:dyDescent="0.25">
      <c r="B968" s="12">
        <f t="shared" si="30"/>
        <v>-0.94599999999999995</v>
      </c>
      <c r="C968" s="10">
        <f t="shared" si="31"/>
        <v>5.010344697233221E-11</v>
      </c>
    </row>
    <row r="969" spans="2:3" x14ac:dyDescent="0.25">
      <c r="B969" s="12">
        <f t="shared" si="30"/>
        <v>-0.94699999999999995</v>
      </c>
      <c r="C969" s="10">
        <f t="shared" si="31"/>
        <v>4.9101378032885565E-11</v>
      </c>
    </row>
    <row r="970" spans="2:3" x14ac:dyDescent="0.25">
      <c r="B970" s="12">
        <f t="shared" si="30"/>
        <v>-0.94799999999999995</v>
      </c>
      <c r="C970" s="10">
        <f t="shared" si="31"/>
        <v>4.8119350472227851E-11</v>
      </c>
    </row>
    <row r="971" spans="2:3" x14ac:dyDescent="0.25">
      <c r="B971" s="12">
        <f t="shared" si="30"/>
        <v>-0.94899999999999995</v>
      </c>
      <c r="C971" s="10">
        <f t="shared" si="31"/>
        <v>4.7156963462783293E-11</v>
      </c>
    </row>
    <row r="972" spans="2:3" x14ac:dyDescent="0.25">
      <c r="B972" s="12">
        <f t="shared" si="30"/>
        <v>-0.95</v>
      </c>
      <c r="C972" s="10">
        <f t="shared" si="31"/>
        <v>4.6213824193527627E-11</v>
      </c>
    </row>
    <row r="973" spans="2:3" x14ac:dyDescent="0.25">
      <c r="B973" s="12">
        <f t="shared" si="30"/>
        <v>-0.95099999999999996</v>
      </c>
      <c r="C973" s="10">
        <f t="shared" si="31"/>
        <v>4.5289547709657075E-11</v>
      </c>
    </row>
    <row r="974" spans="2:3" x14ac:dyDescent="0.25">
      <c r="B974" s="12">
        <f t="shared" si="30"/>
        <v>-0.95199999999999996</v>
      </c>
      <c r="C974" s="10">
        <f t="shared" si="31"/>
        <v>4.4383756755463933E-11</v>
      </c>
    </row>
    <row r="975" spans="2:3" x14ac:dyDescent="0.25">
      <c r="B975" s="12">
        <f t="shared" si="30"/>
        <v>-0.95299999999999996</v>
      </c>
      <c r="C975" s="10">
        <f t="shared" si="31"/>
        <v>4.3496081620354651E-11</v>
      </c>
    </row>
    <row r="976" spans="2:3" x14ac:dyDescent="0.25">
      <c r="B976" s="12">
        <f t="shared" si="30"/>
        <v>-0.95399999999999996</v>
      </c>
      <c r="C976" s="10">
        <f t="shared" si="31"/>
        <v>4.2626159987947557E-11</v>
      </c>
    </row>
    <row r="977" spans="2:3" x14ac:dyDescent="0.25">
      <c r="B977" s="12">
        <f t="shared" si="30"/>
        <v>-0.95499999999999996</v>
      </c>
      <c r="C977" s="10">
        <f t="shared" si="31"/>
        <v>4.1773636788188605E-11</v>
      </c>
    </row>
    <row r="978" spans="2:3" x14ac:dyDescent="0.25">
      <c r="B978" s="12">
        <f t="shared" si="30"/>
        <v>-0.95599999999999996</v>
      </c>
      <c r="C978" s="10">
        <f t="shared" si="31"/>
        <v>4.093816405242483E-11</v>
      </c>
    </row>
    <row r="979" spans="2:3" x14ac:dyDescent="0.25">
      <c r="B979" s="12">
        <f t="shared" si="30"/>
        <v>-0.95699999999999996</v>
      </c>
      <c r="C979" s="10">
        <f t="shared" si="31"/>
        <v>4.0119400771376335E-11</v>
      </c>
    </row>
    <row r="980" spans="2:3" x14ac:dyDescent="0.25">
      <c r="B980" s="12">
        <f t="shared" si="30"/>
        <v>-0.95799999999999996</v>
      </c>
      <c r="C980" s="10">
        <f t="shared" si="31"/>
        <v>3.9317012755948807E-11</v>
      </c>
    </row>
    <row r="981" spans="2:3" x14ac:dyDescent="0.25">
      <c r="B981" s="12">
        <f t="shared" si="30"/>
        <v>-0.95899999999999996</v>
      </c>
      <c r="C981" s="10">
        <f t="shared" si="31"/>
        <v>3.8530672500829829E-11</v>
      </c>
    </row>
    <row r="982" spans="2:3" x14ac:dyDescent="0.25">
      <c r="B982" s="12">
        <f t="shared" si="30"/>
        <v>-0.96</v>
      </c>
      <c r="C982" s="10">
        <f t="shared" si="31"/>
        <v>3.7760059050813229E-11</v>
      </c>
    </row>
    <row r="983" spans="2:3" x14ac:dyDescent="0.25">
      <c r="B983" s="12">
        <f t="shared" si="30"/>
        <v>-0.96099999999999997</v>
      </c>
      <c r="C983" s="10">
        <f t="shared" si="31"/>
        <v>3.7004857869796965E-11</v>
      </c>
    </row>
    <row r="984" spans="2:3" x14ac:dyDescent="0.25">
      <c r="B984" s="12">
        <f t="shared" ref="B984:B1012" si="32">ROUND(B983-0.001,3)</f>
        <v>-0.96199999999999997</v>
      </c>
      <c r="C984" s="10">
        <f t="shared" ref="C984:C1012" si="33">C983*0.98</f>
        <v>3.6264760712401025E-11</v>
      </c>
    </row>
    <row r="985" spans="2:3" x14ac:dyDescent="0.25">
      <c r="B985" s="12">
        <f t="shared" si="32"/>
        <v>-0.96299999999999997</v>
      </c>
      <c r="C985" s="10">
        <f t="shared" si="33"/>
        <v>3.5539465498153002E-11</v>
      </c>
    </row>
    <row r="986" spans="2:3" x14ac:dyDescent="0.25">
      <c r="B986" s="12">
        <f t="shared" si="32"/>
        <v>-0.96399999999999997</v>
      </c>
      <c r="C986" s="10">
        <f t="shared" si="33"/>
        <v>3.4828676188189944E-11</v>
      </c>
    </row>
    <row r="987" spans="2:3" x14ac:dyDescent="0.25">
      <c r="B987" s="12">
        <f t="shared" si="32"/>
        <v>-0.96499999999999997</v>
      </c>
      <c r="C987" s="10">
        <f t="shared" si="33"/>
        <v>3.4132102664426146E-11</v>
      </c>
    </row>
    <row r="988" spans="2:3" x14ac:dyDescent="0.25">
      <c r="B988" s="12">
        <f t="shared" si="32"/>
        <v>-0.96599999999999997</v>
      </c>
      <c r="C988" s="10">
        <f t="shared" si="33"/>
        <v>3.3449460611137622E-11</v>
      </c>
    </row>
    <row r="989" spans="2:3" x14ac:dyDescent="0.25">
      <c r="B989" s="12">
        <f t="shared" si="32"/>
        <v>-0.96699999999999997</v>
      </c>
      <c r="C989" s="10">
        <f t="shared" si="33"/>
        <v>3.2780471398914871E-11</v>
      </c>
    </row>
    <row r="990" spans="2:3" x14ac:dyDescent="0.25">
      <c r="B990" s="12">
        <f t="shared" si="32"/>
        <v>-0.96799999999999997</v>
      </c>
      <c r="C990" s="10">
        <f t="shared" si="33"/>
        <v>3.2124861970936573E-11</v>
      </c>
    </row>
    <row r="991" spans="2:3" x14ac:dyDescent="0.25">
      <c r="B991" s="12">
        <f t="shared" si="32"/>
        <v>-0.96899999999999997</v>
      </c>
      <c r="C991" s="10">
        <f t="shared" si="33"/>
        <v>3.1482364731517839E-11</v>
      </c>
    </row>
    <row r="992" spans="2:3" x14ac:dyDescent="0.25">
      <c r="B992" s="12">
        <f t="shared" si="32"/>
        <v>-0.97</v>
      </c>
      <c r="C992" s="10">
        <f t="shared" si="33"/>
        <v>3.085271743688748E-11</v>
      </c>
    </row>
    <row r="993" spans="2:3" x14ac:dyDescent="0.25">
      <c r="B993" s="12">
        <f t="shared" si="32"/>
        <v>-0.97099999999999997</v>
      </c>
      <c r="C993" s="10">
        <f t="shared" si="33"/>
        <v>3.0235663088149731E-11</v>
      </c>
    </row>
    <row r="994" spans="2:3" x14ac:dyDescent="0.25">
      <c r="B994" s="12">
        <f t="shared" si="32"/>
        <v>-0.97199999999999998</v>
      </c>
      <c r="C994" s="10">
        <f t="shared" si="33"/>
        <v>2.9630949826386736E-11</v>
      </c>
    </row>
    <row r="995" spans="2:3" x14ac:dyDescent="0.25">
      <c r="B995" s="12">
        <f t="shared" si="32"/>
        <v>-0.97299999999999998</v>
      </c>
      <c r="C995" s="10">
        <f t="shared" si="33"/>
        <v>2.9038330829859E-11</v>
      </c>
    </row>
    <row r="996" spans="2:3" x14ac:dyDescent="0.25">
      <c r="B996" s="12">
        <f t="shared" si="32"/>
        <v>-0.97399999999999998</v>
      </c>
      <c r="C996" s="10">
        <f t="shared" si="33"/>
        <v>2.8457564213261819E-11</v>
      </c>
    </row>
    <row r="997" spans="2:3" x14ac:dyDescent="0.25">
      <c r="B997" s="12">
        <f t="shared" si="32"/>
        <v>-0.97499999999999998</v>
      </c>
      <c r="C997" s="10">
        <f t="shared" si="33"/>
        <v>2.7888412928996582E-11</v>
      </c>
    </row>
    <row r="998" spans="2:3" x14ac:dyDescent="0.25">
      <c r="B998" s="12">
        <f t="shared" si="32"/>
        <v>-0.97599999999999998</v>
      </c>
      <c r="C998" s="10">
        <f t="shared" si="33"/>
        <v>2.7330644670416649E-11</v>
      </c>
    </row>
    <row r="999" spans="2:3" x14ac:dyDescent="0.25">
      <c r="B999" s="12">
        <f t="shared" si="32"/>
        <v>-0.97699999999999998</v>
      </c>
      <c r="C999" s="10">
        <f t="shared" si="33"/>
        <v>2.6784031777008316E-11</v>
      </c>
    </row>
    <row r="1000" spans="2:3" x14ac:dyDescent="0.25">
      <c r="B1000" s="12">
        <f t="shared" si="32"/>
        <v>-0.97799999999999998</v>
      </c>
      <c r="C1000" s="10">
        <f t="shared" si="33"/>
        <v>2.6248351141468149E-11</v>
      </c>
    </row>
    <row r="1001" spans="2:3" x14ac:dyDescent="0.25">
      <c r="B1001" s="12">
        <f t="shared" si="32"/>
        <v>-0.97899999999999998</v>
      </c>
      <c r="C1001" s="10">
        <f t="shared" si="33"/>
        <v>2.5723384118638785E-11</v>
      </c>
    </row>
    <row r="1002" spans="2:3" x14ac:dyDescent="0.25">
      <c r="B1002" s="12">
        <f t="shared" si="32"/>
        <v>-0.98</v>
      </c>
      <c r="C1002" s="10">
        <f t="shared" si="33"/>
        <v>2.5208916436266009E-11</v>
      </c>
    </row>
    <row r="1003" spans="2:3" x14ac:dyDescent="0.25">
      <c r="B1003" s="12">
        <f t="shared" si="32"/>
        <v>-0.98099999999999998</v>
      </c>
      <c r="C1003" s="10">
        <f t="shared" si="33"/>
        <v>2.4704738107540689E-11</v>
      </c>
    </row>
    <row r="1004" spans="2:3" x14ac:dyDescent="0.25">
      <c r="B1004" s="12">
        <f t="shared" si="32"/>
        <v>-0.98199999999999998</v>
      </c>
      <c r="C1004" s="10">
        <f t="shared" si="33"/>
        <v>2.4210643345389875E-11</v>
      </c>
    </row>
    <row r="1005" spans="2:3" x14ac:dyDescent="0.25">
      <c r="B1005" s="12">
        <f t="shared" si="32"/>
        <v>-0.98299999999999998</v>
      </c>
      <c r="C1005" s="10">
        <f t="shared" si="33"/>
        <v>2.3726430478482078E-11</v>
      </c>
    </row>
    <row r="1006" spans="2:3" x14ac:dyDescent="0.25">
      <c r="B1006" s="12">
        <f t="shared" si="32"/>
        <v>-0.98399999999999999</v>
      </c>
      <c r="C1006" s="10">
        <f t="shared" si="33"/>
        <v>2.3251901868912436E-11</v>
      </c>
    </row>
    <row r="1007" spans="2:3" x14ac:dyDescent="0.25">
      <c r="B1007" s="12">
        <f t="shared" si="32"/>
        <v>-0.98499999999999999</v>
      </c>
      <c r="C1007" s="10">
        <f t="shared" si="33"/>
        <v>2.2786863831534188E-11</v>
      </c>
    </row>
    <row r="1008" spans="2:3" x14ac:dyDescent="0.25">
      <c r="B1008" s="12">
        <f t="shared" si="32"/>
        <v>-0.98599999999999999</v>
      </c>
      <c r="C1008" s="10">
        <f t="shared" si="33"/>
        <v>2.2331126554903505E-11</v>
      </c>
    </row>
    <row r="1009" spans="2:3" x14ac:dyDescent="0.25">
      <c r="B1009" s="12">
        <f t="shared" si="32"/>
        <v>-0.98699999999999999</v>
      </c>
      <c r="C1009" s="10">
        <f t="shared" si="33"/>
        <v>2.1884504023805436E-11</v>
      </c>
    </row>
    <row r="1010" spans="2:3" x14ac:dyDescent="0.25">
      <c r="B1010" s="12">
        <f t="shared" si="32"/>
        <v>-0.98799999999999999</v>
      </c>
      <c r="C1010" s="10">
        <f t="shared" si="33"/>
        <v>2.1446813943329327E-11</v>
      </c>
    </row>
    <row r="1011" spans="2:3" x14ac:dyDescent="0.25">
      <c r="B1011" s="12">
        <f t="shared" si="32"/>
        <v>-0.98899999999999999</v>
      </c>
      <c r="C1011" s="10">
        <f t="shared" si="33"/>
        <v>2.1017877664462739E-11</v>
      </c>
    </row>
    <row r="1012" spans="2:3" x14ac:dyDescent="0.25">
      <c r="B1012" s="12">
        <f t="shared" si="32"/>
        <v>-0.99</v>
      </c>
      <c r="C1012" s="10">
        <f t="shared" si="33"/>
        <v>2.0597520111173483E-11</v>
      </c>
    </row>
    <row r="1013" spans="2:3" x14ac:dyDescent="0.25">
      <c r="B1013" s="5"/>
    </row>
  </sheetData>
  <mergeCells count="1">
    <mergeCell ref="B10:C10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2:W1539"/>
  <sheetViews>
    <sheetView showGridLines="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X16" sqref="X16"/>
    </sheetView>
  </sheetViews>
  <sheetFormatPr defaultRowHeight="15" x14ac:dyDescent="0.25"/>
  <cols>
    <col min="2" max="2" width="10.140625" bestFit="1" customWidth="1"/>
    <col min="3" max="3" width="8.7109375" customWidth="1"/>
    <col min="4" max="4" width="10.140625" bestFit="1" customWidth="1"/>
    <col min="5" max="5" width="8.28515625" bestFit="1" customWidth="1"/>
    <col min="6" max="6" width="9.5703125" bestFit="1" customWidth="1"/>
    <col min="7" max="7" width="8.7109375" bestFit="1" customWidth="1"/>
    <col min="8" max="8" width="7.85546875" customWidth="1"/>
    <col min="9" max="9" width="13.7109375" customWidth="1"/>
    <col min="10" max="10" width="11.5703125" customWidth="1"/>
    <col min="11" max="11" width="6.140625" bestFit="1" customWidth="1"/>
    <col min="12" max="12" width="9.28515625" bestFit="1" customWidth="1"/>
    <col min="13" max="13" width="13.5703125" bestFit="1" customWidth="1"/>
    <col min="14" max="14" width="11.85546875" bestFit="1" customWidth="1"/>
    <col min="15" max="15" width="11.7109375" bestFit="1" customWidth="1"/>
    <col min="16" max="16" width="9.85546875" bestFit="1" customWidth="1"/>
    <col min="17" max="17" width="9.42578125" customWidth="1"/>
    <col min="18" max="18" width="11.28515625" bestFit="1" customWidth="1"/>
    <col min="19" max="19" width="10.85546875" customWidth="1"/>
    <col min="20" max="20" width="9.85546875" style="35" customWidth="1"/>
    <col min="23" max="23" width="10.140625" customWidth="1"/>
    <col min="24" max="24" width="9.42578125" customWidth="1"/>
    <col min="25" max="25" width="11.85546875" customWidth="1"/>
    <col min="27" max="27" width="10.140625" customWidth="1"/>
    <col min="28" max="28" width="9.7109375" customWidth="1"/>
  </cols>
  <sheetData>
    <row r="2" spans="2:23" ht="15" customHeight="1" x14ac:dyDescent="0.25">
      <c r="B2" s="87" t="s">
        <v>123</v>
      </c>
      <c r="C2" s="87"/>
      <c r="D2" s="33" t="s">
        <v>1</v>
      </c>
      <c r="E2" s="88" t="s">
        <v>115</v>
      </c>
      <c r="F2" s="89"/>
      <c r="G2" s="86" t="s">
        <v>16</v>
      </c>
      <c r="H2" s="86"/>
      <c r="I2" s="33" t="s">
        <v>116</v>
      </c>
      <c r="J2" s="49" t="s">
        <v>114</v>
      </c>
      <c r="K2" s="49" t="s">
        <v>113</v>
      </c>
      <c r="L2" s="83" t="s">
        <v>20</v>
      </c>
      <c r="M2" s="84"/>
      <c r="N2" s="84"/>
      <c r="O2" s="84"/>
      <c r="P2" s="84"/>
      <c r="Q2" s="84"/>
      <c r="R2" s="84"/>
      <c r="S2" s="85"/>
    </row>
    <row r="3" spans="2:23" s="28" customFormat="1" x14ac:dyDescent="0.25">
      <c r="B3" s="50" t="s">
        <v>0</v>
      </c>
      <c r="C3" s="50" t="s">
        <v>121</v>
      </c>
      <c r="D3" s="33"/>
      <c r="E3" s="53" t="s">
        <v>17</v>
      </c>
      <c r="F3" s="54" t="s">
        <v>18</v>
      </c>
      <c r="G3" s="55" t="s">
        <v>122</v>
      </c>
      <c r="H3" s="55" t="s">
        <v>28</v>
      </c>
      <c r="I3" s="33"/>
      <c r="J3" s="34"/>
      <c r="K3" s="34"/>
      <c r="L3" s="51" t="s">
        <v>23</v>
      </c>
      <c r="M3" s="52" t="s">
        <v>118</v>
      </c>
      <c r="N3" s="52" t="s">
        <v>32</v>
      </c>
      <c r="O3" s="52" t="s">
        <v>117</v>
      </c>
      <c r="P3" s="52" t="s">
        <v>68</v>
      </c>
      <c r="Q3" s="51" t="s">
        <v>22</v>
      </c>
      <c r="R3" s="51" t="s">
        <v>112</v>
      </c>
      <c r="S3" s="52" t="s">
        <v>21</v>
      </c>
      <c r="T3" s="35"/>
    </row>
    <row r="4" spans="2:23" x14ac:dyDescent="0.25">
      <c r="B4" s="2">
        <v>33994</v>
      </c>
      <c r="C4" s="3">
        <v>43.9375</v>
      </c>
      <c r="D4" s="1" t="str">
        <f>IFERROR(C4/C3-1,"")</f>
        <v/>
      </c>
      <c r="E4">
        <f>IF(B4&lt;settings!$C$2,"",IF(B4=settings!$C$2,1,IF(C4&gt;K3,MAX($E3:E$4)+1,"")))</f>
        <v>1</v>
      </c>
      <c r="F4">
        <f>IF(E4&lt;&gt;"",1,"")</f>
        <v>1</v>
      </c>
      <c r="G4">
        <f>IFERROR(IF(E4&lt;&gt;"",1,G3+1),"")</f>
        <v>1</v>
      </c>
      <c r="H4" s="36" t="str">
        <f>IF(SUM($F$4:F4)&lt;2,"",IF(F4=1,G3,""))</f>
        <v/>
      </c>
      <c r="I4" s="7">
        <f>IF(G4="","",ROUND(C4/K4-1,3))</f>
        <v>-1E-3</v>
      </c>
      <c r="J4" s="64" t="str">
        <f>IF(G4="","",IF(F4=1,"PUT",IF(M4&lt;&gt;"","CALL","")))</f>
        <v>PUT</v>
      </c>
      <c r="K4" s="29">
        <f>IF(SUM($F$4:F4)&lt;1,"",IF(F4="",K3,ROUND(C4,0)))</f>
        <v>44</v>
      </c>
      <c r="L4">
        <f>IF(SUM($F$4:F4)&lt;1,"",IF(E4=1,1,""))</f>
        <v>1</v>
      </c>
      <c r="M4" s="29">
        <f>IF(G4="","",IF(VLOOKUP(I4,settings!$B$12:$C$1012,2,0)*C4*L4*100-settings!$C$5*L4&lt;0,"",VLOOKUP(I4,settings!$B$12:$C$1012,2,0)*C4*L4*100-settings!$C$5*L4))</f>
        <v>42.058750000000003</v>
      </c>
      <c r="N4" s="29">
        <f>IF(M4="","",M4*settings!$C$7)</f>
        <v>10.514687500000001</v>
      </c>
      <c r="O4" s="29">
        <f>IFERROR(IF(G4="","",M4-N4),0)</f>
        <v>31.544062500000003</v>
      </c>
      <c r="P4" s="29">
        <f>IF(G4="","",C4*100*settings!$C$6)</f>
        <v>0</v>
      </c>
      <c r="Q4" s="29">
        <f>IF(G4="","",IF(E4=1,settings!$C$4-K4*100,IF(O4="",Q3,IF(F4=1,K3*L3*100+Q3+O3-K4*L4*100,Q3+O3))))</f>
        <v>600</v>
      </c>
      <c r="R4" s="29">
        <f>IF(G4="","",L4*C4*100)</f>
        <v>4393.75</v>
      </c>
      <c r="S4" s="29">
        <f>IF(G4="","",R4+Q4)</f>
        <v>4993.75</v>
      </c>
    </row>
    <row r="5" spans="2:23" x14ac:dyDescent="0.25">
      <c r="B5" s="2">
        <v>34001</v>
      </c>
      <c r="C5" s="3">
        <v>44.96875</v>
      </c>
      <c r="D5" s="1">
        <f t="shared" ref="D5:D68" si="0">IFERROR(C5/C4-1,"")</f>
        <v>2.3470839260312903E-2</v>
      </c>
      <c r="E5">
        <f>IF(B5&lt;settings!$C$2,"",IF(B5=settings!$C$2,1,IF(C5&gt;K4,MAX($E4:E$4)+1,"")))</f>
        <v>2</v>
      </c>
      <c r="F5">
        <f t="shared" ref="F5:F68" si="1">IF(E5&lt;&gt;"",1,"")</f>
        <v>1</v>
      </c>
      <c r="G5">
        <f t="shared" ref="G5:G68" si="2">IFERROR(IF(E5&lt;&gt;"",1,G4+1),"")</f>
        <v>1</v>
      </c>
      <c r="H5" s="36">
        <f>IF(SUM($F$4:F5)&lt;2,"",IF(F5=1,G4,""))</f>
        <v>1</v>
      </c>
      <c r="I5" s="7">
        <f>IF(G5="","",ROUND(C5/K5-1,3))</f>
        <v>-1E-3</v>
      </c>
      <c r="J5" s="64" t="str">
        <f t="shared" ref="J5:J68" si="3">IF(G5="","",IF(F5=1,"PUT",IF(M5&lt;&gt;"","CALL","")))</f>
        <v>PUT</v>
      </c>
      <c r="K5" s="29">
        <f>IF(SUM($F$4:F5)&lt;1,"",IF(F5="",K4,ROUND(C5,0)))</f>
        <v>45</v>
      </c>
      <c r="L5" s="32">
        <f>IF(SUM($F$4:F5)&lt;1,"",IF(E5=1,1,IF(AND(F4=1,ROUNDDOWN(Q4/(C4*100),0)&gt;=1),L4+ROUNDDOWN(Q4/(C4*100),0),L4)))</f>
        <v>1</v>
      </c>
      <c r="M5" s="29">
        <f>IF(G5="","",IF(VLOOKUP(I5,settings!$B$12:$C$1012,2,0)*C5*L5*100-settings!$C$5*L5&lt;0,"",VLOOKUP(I5,settings!$B$12:$C$1012,2,0)*C5*L5*100-settings!$C$5*L5))</f>
        <v>43.069375000000001</v>
      </c>
      <c r="N5" s="29">
        <f>IF(M5="","",M5*settings!$C$7)</f>
        <v>10.76734375</v>
      </c>
      <c r="O5" s="29">
        <f t="shared" ref="O5:O68" si="4">IFERROR(IF(G5="","",M5-N5),0)</f>
        <v>32.302031249999999</v>
      </c>
      <c r="P5" s="29">
        <f>IF(G5="","",C5*100*settings!$C$6)</f>
        <v>0</v>
      </c>
      <c r="Q5" s="29">
        <f>IF(G5="","",IF(E5=1,settings!$C$4-K5*100,IF(O5="",Q4,IF(F5=1,K4*L4*100+Q4+O4-K5*L5*100,Q4+O4))))</f>
        <v>531.54406250000011</v>
      </c>
      <c r="R5" s="29">
        <f t="shared" ref="R5:R68" si="5">IF(G5="","",L5*C5*100)</f>
        <v>4496.875</v>
      </c>
      <c r="S5" s="29">
        <f t="shared" ref="S5:S68" si="6">IF(G5="","",R5+Q5)</f>
        <v>5028.4190625000001</v>
      </c>
      <c r="W5" s="29"/>
    </row>
    <row r="6" spans="2:23" x14ac:dyDescent="0.25">
      <c r="B6" s="2">
        <v>34008</v>
      </c>
      <c r="C6" s="3">
        <v>44.59375</v>
      </c>
      <c r="D6" s="1">
        <f t="shared" si="0"/>
        <v>-8.3391243919388458E-3</v>
      </c>
      <c r="E6" t="str">
        <f>IF(B6&lt;settings!$C$2,"",IF(B6=settings!$C$2,1,IF(C6&gt;K5,MAX($E$4:E5)+1,"")))</f>
        <v/>
      </c>
      <c r="F6" t="str">
        <f t="shared" si="1"/>
        <v/>
      </c>
      <c r="G6">
        <f t="shared" si="2"/>
        <v>2</v>
      </c>
      <c r="H6" s="36" t="str">
        <f>IF(SUM($F$4:F6)&lt;2,"",IF(F6=1,G5,""))</f>
        <v/>
      </c>
      <c r="I6" s="7">
        <f t="shared" ref="I6:I69" si="7">IF(G6="","",ROUND(C6/K6-1,3))</f>
        <v>-8.9999999999999993E-3</v>
      </c>
      <c r="J6" s="64" t="str">
        <f t="shared" si="3"/>
        <v>CALL</v>
      </c>
      <c r="K6" s="29">
        <f>IF(SUM($F$4:F6)&lt;1,"",IF(F6="",K5,ROUND(C6,0)))</f>
        <v>45</v>
      </c>
      <c r="L6" s="32">
        <f>IF(SUM($F$4:F6)&lt;1,"",IF(E6=1,1,IF(AND(F5=1,ROUNDDOWN(Q5/(C5*100),0)&gt;=1),L5+ROUNDDOWN(Q5/(C5*100),0),L5)))</f>
        <v>1</v>
      </c>
      <c r="M6" s="29">
        <f>IF(G6="","",IF(VLOOKUP(I6,settings!$B$12:$C$1012,2,0)*C6*L6*100-settings!$C$5*L6&lt;0,"",VLOOKUP(I6,settings!$B$12:$C$1012,2,0)*C6*L6*100-settings!$C$5*L6))</f>
        <v>36.179939267491356</v>
      </c>
      <c r="N6" s="29">
        <f>IF(M6="","",M6*settings!$C$7)</f>
        <v>9.0449848168728391</v>
      </c>
      <c r="O6" s="29">
        <f t="shared" si="4"/>
        <v>27.134954450618515</v>
      </c>
      <c r="P6" s="29">
        <f>IF(G6="","",C6*100*settings!$C$6)</f>
        <v>0</v>
      </c>
      <c r="Q6" s="29">
        <f>IF(G6="","",IF(E6=1,settings!$C$4-K6*100,IF(O6="",Q5,IF(F6=1,K5*L5*100+Q5+O5-K6*L6*100,Q5+O5))))</f>
        <v>563.84609375000014</v>
      </c>
      <c r="R6" s="29">
        <f t="shared" si="5"/>
        <v>4459.375</v>
      </c>
      <c r="S6" s="29">
        <f t="shared" si="6"/>
        <v>5023.2210937500004</v>
      </c>
      <c r="W6" s="8"/>
    </row>
    <row r="7" spans="2:23" x14ac:dyDescent="0.25">
      <c r="B7" s="2">
        <v>34015</v>
      </c>
      <c r="C7" s="3">
        <v>43.5625</v>
      </c>
      <c r="D7" s="1">
        <f t="shared" si="0"/>
        <v>-2.3125437981779906E-2</v>
      </c>
      <c r="E7" t="str">
        <f>IF(B7&lt;settings!$C$2,"",IF(B7=settings!$C$2,1,IF(C7&gt;K6,MAX($E$4:E6)+1,"")))</f>
        <v/>
      </c>
      <c r="F7" t="str">
        <f t="shared" si="1"/>
        <v/>
      </c>
      <c r="G7">
        <f t="shared" si="2"/>
        <v>3</v>
      </c>
      <c r="H7" s="36" t="str">
        <f>IF(SUM($F$4:F7)&lt;2,"",IF(F7=1,G6,""))</f>
        <v/>
      </c>
      <c r="I7" s="7">
        <f t="shared" si="7"/>
        <v>-3.2000000000000001E-2</v>
      </c>
      <c r="J7" s="64" t="str">
        <f t="shared" si="3"/>
        <v>CALL</v>
      </c>
      <c r="K7" s="29">
        <f>IF(SUM($F$4:F7)&lt;1,"",IF(F7="",K6,ROUND(C7,0)))</f>
        <v>45</v>
      </c>
      <c r="L7" s="32">
        <f>IF(SUM($F$4:F7)&lt;1,"",IF(E7=1,1,IF(AND(F6=1,ROUNDDOWN(Q6/(C6*100),0)&gt;=1),L6+ROUNDDOWN(Q6/(C6*100),0),L6)))</f>
        <v>1</v>
      </c>
      <c r="M7" s="29">
        <f>IF(G7="","",IF(VLOOKUP(I7,settings!$B$12:$C$1012,2,0)*C7*L7*100-settings!$C$5*L7&lt;0,"",VLOOKUP(I7,settings!$B$12:$C$1012,2,0)*C7*L7*100-settings!$C$5*L7))</f>
        <v>21.82165930083875</v>
      </c>
      <c r="N7" s="29">
        <f>IF(M7="","",M7*settings!$C$7)</f>
        <v>5.4554148252096875</v>
      </c>
      <c r="O7" s="29">
        <f t="shared" si="4"/>
        <v>16.366244475629063</v>
      </c>
      <c r="P7" s="29">
        <f>IF(G7="","",C7*100*settings!$C$6)</f>
        <v>0</v>
      </c>
      <c r="Q7" s="29">
        <f>IF(G7="","",IF(E7=1,settings!$C$4-K7*100,IF(O7="",Q6,IF(F7=1,K6*L6*100+Q6+O6-K7*L7*100,Q6+O6))))</f>
        <v>590.9810482006186</v>
      </c>
      <c r="R7" s="29">
        <f t="shared" si="5"/>
        <v>4356.25</v>
      </c>
      <c r="S7" s="29">
        <f t="shared" si="6"/>
        <v>4947.2310482006187</v>
      </c>
      <c r="W7" s="8"/>
    </row>
    <row r="8" spans="2:23" x14ac:dyDescent="0.25">
      <c r="B8" s="2">
        <v>34022</v>
      </c>
      <c r="C8" s="3">
        <v>44.40625</v>
      </c>
      <c r="D8" s="1">
        <f t="shared" si="0"/>
        <v>1.9368723098995622E-2</v>
      </c>
      <c r="E8" t="str">
        <f>IF(B8&lt;settings!$C$2,"",IF(B8=settings!$C$2,1,IF(C8&gt;K7,MAX($E$4:E7)+1,"")))</f>
        <v/>
      </c>
      <c r="F8" t="str">
        <f t="shared" si="1"/>
        <v/>
      </c>
      <c r="G8">
        <f t="shared" si="2"/>
        <v>4</v>
      </c>
      <c r="H8" s="36" t="str">
        <f>IF(SUM($F$4:F8)&lt;2,"",IF(F8=1,G7,""))</f>
        <v/>
      </c>
      <c r="I8" s="7">
        <f t="shared" si="7"/>
        <v>-1.2999999999999999E-2</v>
      </c>
      <c r="J8" s="64" t="str">
        <f t="shared" si="3"/>
        <v>CALL</v>
      </c>
      <c r="K8" s="29">
        <f>IF(SUM($F$4:F8)&lt;1,"",IF(F8="",K7,ROUND(C8,0)))</f>
        <v>45</v>
      </c>
      <c r="L8" s="32">
        <f>IF(SUM($F$4:F8)&lt;1,"",IF(E8=1,1,IF(AND(F7=1,ROUNDDOWN(Q7/(C7*100),0)&gt;=1),L7+ROUNDDOWN(Q7/(C7*100),0),L7)))</f>
        <v>1</v>
      </c>
      <c r="M8" s="29">
        <f>IF(G8="","",IF(VLOOKUP(I8,settings!$B$12:$C$1012,2,0)*C8*L8*100-settings!$C$5*L8&lt;0,"",VLOOKUP(I8,settings!$B$12:$C$1012,2,0)*C8*L8*100-settings!$C$5*L8))</f>
        <v>33.149400473081485</v>
      </c>
      <c r="N8" s="29">
        <f>IF(M8="","",M8*settings!$C$7)</f>
        <v>8.2873501182703713</v>
      </c>
      <c r="O8" s="29">
        <f t="shared" si="4"/>
        <v>24.862050354811114</v>
      </c>
      <c r="P8" s="29">
        <f>IF(G8="","",C8*100*settings!$C$6)</f>
        <v>0</v>
      </c>
      <c r="Q8" s="29">
        <f>IF(G8="","",IF(E8=1,settings!$C$4-K8*100,IF(O8="",Q7,IF(F8=1,K7*L7*100+Q7+O7-K8*L8*100,Q7+O7))))</f>
        <v>607.34729267624766</v>
      </c>
      <c r="R8" s="29">
        <f t="shared" si="5"/>
        <v>4440.625</v>
      </c>
      <c r="S8" s="29">
        <f t="shared" si="6"/>
        <v>5047.9722926762479</v>
      </c>
      <c r="W8" s="8"/>
    </row>
    <row r="9" spans="2:23" x14ac:dyDescent="0.25">
      <c r="B9" s="2">
        <v>34029</v>
      </c>
      <c r="C9" s="3">
        <v>44.75</v>
      </c>
      <c r="D9" s="1">
        <f t="shared" si="0"/>
        <v>7.7410274454610128E-3</v>
      </c>
      <c r="E9" t="str">
        <f>IF(B9&lt;settings!$C$2,"",IF(B9=settings!$C$2,1,IF(C9&gt;K8,MAX($E$4:E8)+1,"")))</f>
        <v/>
      </c>
      <c r="F9" t="str">
        <f t="shared" si="1"/>
        <v/>
      </c>
      <c r="G9">
        <f t="shared" si="2"/>
        <v>5</v>
      </c>
      <c r="H9" s="36" t="str">
        <f>IF(SUM($F$4:F9)&lt;2,"",IF(F9=1,G8,""))</f>
        <v/>
      </c>
      <c r="I9" s="7">
        <f t="shared" si="7"/>
        <v>-6.0000000000000001E-3</v>
      </c>
      <c r="J9" s="64" t="str">
        <f t="shared" si="3"/>
        <v>CALL</v>
      </c>
      <c r="K9" s="29">
        <f>IF(SUM($F$4:F9)&lt;1,"",IF(F9="",K8,ROUND(C9,0)))</f>
        <v>45</v>
      </c>
      <c r="L9" s="32">
        <f>IF(SUM($F$4:F9)&lt;1,"",IF(E9=1,1,IF(AND(F8=1,ROUNDDOWN(Q8/(C8*100),0)&gt;=1),L8+ROUNDDOWN(Q8/(C8*100),0),L8)))</f>
        <v>1</v>
      </c>
      <c r="M9" s="29">
        <f>IF(G9="","",IF(VLOOKUP(I9,settings!$B$12:$C$1012,2,0)*C9*L9*100-settings!$C$5*L9&lt;0,"",VLOOKUP(I9,settings!$B$12:$C$1012,2,0)*C9*L9*100-settings!$C$5*L9))</f>
        <v>38.641446543663989</v>
      </c>
      <c r="N9" s="29">
        <f>IF(M9="","",M9*settings!$C$7)</f>
        <v>9.6603616359159972</v>
      </c>
      <c r="O9" s="29">
        <f t="shared" si="4"/>
        <v>28.981084907747992</v>
      </c>
      <c r="P9" s="29">
        <f>IF(G9="","",C9*100*settings!$C$6)</f>
        <v>0</v>
      </c>
      <c r="Q9" s="29">
        <f>IF(G9="","",IF(E9=1,settings!$C$4-K9*100,IF(O9="",Q8,IF(F9=1,K8*L8*100+Q8+O8-K9*L9*100,Q8+O8))))</f>
        <v>632.20934303105878</v>
      </c>
      <c r="R9" s="29">
        <f t="shared" si="5"/>
        <v>4475</v>
      </c>
      <c r="S9" s="29">
        <f t="shared" si="6"/>
        <v>5107.2093430310588</v>
      </c>
      <c r="W9" s="8"/>
    </row>
    <row r="10" spans="2:23" x14ac:dyDescent="0.25">
      <c r="B10" s="2">
        <v>34036</v>
      </c>
      <c r="C10" s="3">
        <v>45.09375</v>
      </c>
      <c r="D10" s="1">
        <f t="shared" si="0"/>
        <v>7.6815642458101241E-3</v>
      </c>
      <c r="E10">
        <f>IF(B10&lt;settings!$C$2,"",IF(B10=settings!$C$2,1,IF(C10&gt;K9,MAX($E$4:E9)+1,"")))</f>
        <v>3</v>
      </c>
      <c r="F10">
        <f t="shared" si="1"/>
        <v>1</v>
      </c>
      <c r="G10">
        <f t="shared" si="2"/>
        <v>1</v>
      </c>
      <c r="H10" s="36">
        <f>IF(SUM($F$4:F10)&lt;2,"",IF(F10=1,G9,""))</f>
        <v>5</v>
      </c>
      <c r="I10" s="7">
        <f t="shared" si="7"/>
        <v>2E-3</v>
      </c>
      <c r="J10" s="64" t="str">
        <f t="shared" si="3"/>
        <v>PUT</v>
      </c>
      <c r="K10" s="29">
        <f>IF(SUM($F$4:F10)&lt;1,"",IF(F10="",K9,ROUND(C10,0)))</f>
        <v>45</v>
      </c>
      <c r="L10" s="32">
        <f>IF(SUM($F$4:F10)&lt;1,"",IF(E10=1,1,IF(AND(F9=1,ROUNDDOWN(Q9/(C9*100),0)&gt;=1),L9+ROUNDDOWN(Q9/(C9*100),0),L9)))</f>
        <v>1</v>
      </c>
      <c r="M10" s="29">
        <f>IF(G10="","",IF(VLOOKUP(I10,settings!$B$12:$C$1012,2,0)*C10*L10*100-settings!$C$5*L10&lt;0,"",VLOOKUP(I10,settings!$B$12:$C$1012,2,0)*C10*L10*100-settings!$C$5*L10))</f>
        <v>42.308037499999998</v>
      </c>
      <c r="N10" s="29">
        <f>IF(M10="","",M10*settings!$C$7)</f>
        <v>10.577009374999999</v>
      </c>
      <c r="O10" s="29">
        <f t="shared" si="4"/>
        <v>31.731028124999998</v>
      </c>
      <c r="P10" s="29">
        <f>IF(G10="","",C10*100*settings!$C$6)</f>
        <v>0</v>
      </c>
      <c r="Q10" s="29">
        <f>IF(G10="","",IF(E10=1,settings!$C$4-K10*100,IF(O10="",Q9,IF(F10=1,K9*L9*100+Q9+O9-K10*L10*100,Q9+O9))))</f>
        <v>661.19042793880635</v>
      </c>
      <c r="R10" s="29">
        <f t="shared" si="5"/>
        <v>4509.375</v>
      </c>
      <c r="S10" s="29">
        <f t="shared" si="6"/>
        <v>5170.5654279388064</v>
      </c>
    </row>
    <row r="11" spans="2:23" x14ac:dyDescent="0.25">
      <c r="B11" s="2">
        <v>34043</v>
      </c>
      <c r="C11" s="3">
        <v>45.03125</v>
      </c>
      <c r="D11" s="1">
        <f t="shared" si="0"/>
        <v>-1.3860013860014231E-3</v>
      </c>
      <c r="E11">
        <f>IF(B11&lt;settings!$C$2,"",IF(B11=settings!$C$2,1,IF(C11&gt;K10,MAX($E$4:E10)+1,"")))</f>
        <v>4</v>
      </c>
      <c r="F11">
        <f t="shared" si="1"/>
        <v>1</v>
      </c>
      <c r="G11">
        <f t="shared" si="2"/>
        <v>1</v>
      </c>
      <c r="H11" s="36">
        <f>IF(SUM($F$4:F11)&lt;2,"",IF(F11=1,G10,""))</f>
        <v>1</v>
      </c>
      <c r="I11" s="7">
        <f t="shared" si="7"/>
        <v>1E-3</v>
      </c>
      <c r="J11" s="64" t="str">
        <f t="shared" si="3"/>
        <v>PUT</v>
      </c>
      <c r="K11" s="29">
        <f>IF(SUM($F$4:F11)&lt;1,"",IF(F11="",K10,ROUND(C11,0)))</f>
        <v>45</v>
      </c>
      <c r="L11" s="32">
        <f>IF(SUM($F$4:F11)&lt;1,"",IF(E11=1,1,IF(AND(F10=1,ROUNDDOWN(Q10/(C10*100),0)&gt;=1),L10+ROUNDDOWN(Q10/(C10*100),0),L10)))</f>
        <v>1</v>
      </c>
      <c r="M11" s="29">
        <f>IF(G11="","",IF(VLOOKUP(I11,settings!$B$12:$C$1012,2,0)*C11*L11*100-settings!$C$5*L11&lt;0,"",VLOOKUP(I11,settings!$B$12:$C$1012,2,0)*C11*L11*100-settings!$C$5*L11))</f>
        <v>43.130625000000002</v>
      </c>
      <c r="N11" s="29">
        <f>IF(M11="","",M11*settings!$C$7)</f>
        <v>10.78265625</v>
      </c>
      <c r="O11" s="29">
        <f t="shared" si="4"/>
        <v>32.34796875</v>
      </c>
      <c r="P11" s="29">
        <f>IF(G11="","",C11*100*settings!$C$6)</f>
        <v>0</v>
      </c>
      <c r="Q11" s="29">
        <f>IF(G11="","",IF(E11=1,settings!$C$4-K11*100,IF(O11="",Q10,IF(F11=1,K10*L10*100+Q10+O10-K11*L11*100,Q10+O10))))</f>
        <v>692.92145606380654</v>
      </c>
      <c r="R11" s="29">
        <f t="shared" si="5"/>
        <v>4503.125</v>
      </c>
      <c r="S11" s="29">
        <f t="shared" si="6"/>
        <v>5196.0464560638065</v>
      </c>
    </row>
    <row r="12" spans="2:23" x14ac:dyDescent="0.25">
      <c r="B12" s="2">
        <v>34050</v>
      </c>
      <c r="C12" s="3">
        <v>44.90625</v>
      </c>
      <c r="D12" s="1">
        <f t="shared" si="0"/>
        <v>-2.7758501040944239E-3</v>
      </c>
      <c r="E12" t="str">
        <f>IF(B12&lt;settings!$C$2,"",IF(B12=settings!$C$2,1,IF(C12&gt;K11,MAX($E$4:E11)+1,"")))</f>
        <v/>
      </c>
      <c r="F12" t="str">
        <f t="shared" si="1"/>
        <v/>
      </c>
      <c r="G12">
        <f t="shared" si="2"/>
        <v>2</v>
      </c>
      <c r="H12" s="36" t="str">
        <f>IF(SUM($F$4:F12)&lt;2,"",IF(F12=1,G11,""))</f>
        <v/>
      </c>
      <c r="I12" s="7">
        <f t="shared" si="7"/>
        <v>-2E-3</v>
      </c>
      <c r="J12" s="64" t="str">
        <f t="shared" si="3"/>
        <v>CALL</v>
      </c>
      <c r="K12" s="29">
        <f>IF(SUM($F$4:F12)&lt;1,"",IF(F12="",K11,ROUND(C12,0)))</f>
        <v>45</v>
      </c>
      <c r="L12" s="32">
        <f>IF(SUM($F$4:F12)&lt;1,"",IF(E12=1,1,IF(AND(F11=1,ROUNDDOWN(Q11/(C11*100),0)&gt;=1),L11+ROUNDDOWN(Q11/(C11*100),0),L11)))</f>
        <v>1</v>
      </c>
      <c r="M12" s="29">
        <f>IF(G12="","",IF(VLOOKUP(I12,settings!$B$12:$C$1012,2,0)*C12*L12*100-settings!$C$5*L12&lt;0,"",VLOOKUP(I12,settings!$B$12:$C$1012,2,0)*C12*L12*100-settings!$C$5*L12))</f>
        <v>42.127962500000002</v>
      </c>
      <c r="N12" s="29">
        <f>IF(M12="","",M12*settings!$C$7)</f>
        <v>10.531990625000001</v>
      </c>
      <c r="O12" s="29">
        <f t="shared" si="4"/>
        <v>31.595971875000004</v>
      </c>
      <c r="P12" s="29">
        <f>IF(G12="","",C12*100*settings!$C$6)</f>
        <v>0</v>
      </c>
      <c r="Q12" s="29">
        <f>IF(G12="","",IF(E12=1,settings!$C$4-K12*100,IF(O12="",Q11,IF(F12=1,K11*L11*100+Q11+O11-K12*L12*100,Q11+O11))))</f>
        <v>725.26942481380649</v>
      </c>
      <c r="R12" s="29">
        <f t="shared" si="5"/>
        <v>4490.625</v>
      </c>
      <c r="S12" s="29">
        <f t="shared" si="6"/>
        <v>5215.8944248138068</v>
      </c>
    </row>
    <row r="13" spans="2:23" x14ac:dyDescent="0.25">
      <c r="B13" s="2">
        <v>34057</v>
      </c>
      <c r="C13" s="3">
        <v>44.09375</v>
      </c>
      <c r="D13" s="1">
        <f t="shared" si="0"/>
        <v>-1.8093249826026447E-2</v>
      </c>
      <c r="E13" t="str">
        <f>IF(B13&lt;settings!$C$2,"",IF(B13=settings!$C$2,1,IF(C13&gt;K12,MAX($E$4:E12)+1,"")))</f>
        <v/>
      </c>
      <c r="F13" t="str">
        <f t="shared" si="1"/>
        <v/>
      </c>
      <c r="G13">
        <f t="shared" si="2"/>
        <v>3</v>
      </c>
      <c r="H13" s="36" t="str">
        <f>IF(SUM($F$4:F13)&lt;2,"",IF(F13=1,G12,""))</f>
        <v/>
      </c>
      <c r="I13" s="7">
        <f t="shared" si="7"/>
        <v>-0.02</v>
      </c>
      <c r="J13" s="64" t="str">
        <f t="shared" si="3"/>
        <v>CALL</v>
      </c>
      <c r="K13" s="29">
        <f>IF(SUM($F$4:F13)&lt;1,"",IF(F13="",K12,ROUND(C13,0)))</f>
        <v>45</v>
      </c>
      <c r="L13" s="32">
        <f>IF(SUM($F$4:F13)&lt;1,"",IF(E13=1,1,IF(AND(F12=1,ROUNDDOWN(Q12/(C12*100),0)&gt;=1),L12+ROUNDDOWN(Q12/(C12*100),0),L12)))</f>
        <v>1</v>
      </c>
      <c r="M13" s="29">
        <f>IF(G13="","",IF(VLOOKUP(I13,settings!$B$12:$C$1012,2,0)*C13*L13*100-settings!$C$5*L13&lt;0,"",VLOOKUP(I13,settings!$B$12:$C$1012,2,0)*C13*L13*100-settings!$C$5*L13))</f>
        <v>28.437339004576184</v>
      </c>
      <c r="N13" s="29">
        <f>IF(M13="","",M13*settings!$C$7)</f>
        <v>7.1093347511440461</v>
      </c>
      <c r="O13" s="29">
        <f t="shared" si="4"/>
        <v>21.328004253432137</v>
      </c>
      <c r="P13" s="29">
        <f>IF(G13="","",C13*100*settings!$C$6)</f>
        <v>0</v>
      </c>
      <c r="Q13" s="29">
        <f>IF(G13="","",IF(E13=1,settings!$C$4-K13*100,IF(O13="",Q12,IF(F13=1,K12*L12*100+Q12+O12-K13*L13*100,Q12+O12))))</f>
        <v>756.86539668880653</v>
      </c>
      <c r="R13" s="29">
        <f t="shared" si="5"/>
        <v>4409.375</v>
      </c>
      <c r="S13" s="29">
        <f t="shared" si="6"/>
        <v>5166.2403966888069</v>
      </c>
    </row>
    <row r="14" spans="2:23" x14ac:dyDescent="0.25">
      <c r="B14" s="2">
        <v>34064</v>
      </c>
      <c r="C14" s="3">
        <v>44.28125</v>
      </c>
      <c r="D14" s="1">
        <f t="shared" si="0"/>
        <v>4.2523033309709302E-3</v>
      </c>
      <c r="E14" t="str">
        <f>IF(B14&lt;settings!$C$2,"",IF(B14=settings!$C$2,1,IF(C14&gt;K13,MAX($E$4:E13)+1,"")))</f>
        <v/>
      </c>
      <c r="F14" t="str">
        <f t="shared" si="1"/>
        <v/>
      </c>
      <c r="G14">
        <f t="shared" si="2"/>
        <v>4</v>
      </c>
      <c r="H14" s="36" t="str">
        <f>IF(SUM($F$4:F14)&lt;2,"",IF(F14=1,G13,""))</f>
        <v/>
      </c>
      <c r="I14" s="7">
        <f t="shared" si="7"/>
        <v>-1.6E-2</v>
      </c>
      <c r="J14" s="64" t="str">
        <f t="shared" si="3"/>
        <v>CALL</v>
      </c>
      <c r="K14" s="29">
        <f>IF(SUM($F$4:F14)&lt;1,"",IF(F14="",K13,ROUND(C14,0)))</f>
        <v>45</v>
      </c>
      <c r="L14" s="32">
        <f>IF(SUM($F$4:F14)&lt;1,"",IF(E14=1,1,IF(AND(F13=1,ROUNDDOWN(Q13/(C13*100),0)&gt;=1),L13+ROUNDDOWN(Q13/(C13*100),0),L13)))</f>
        <v>1</v>
      </c>
      <c r="M14" s="29">
        <f>IF(G14="","",IF(VLOOKUP(I14,settings!$B$12:$C$1012,2,0)*C14*L14*100-settings!$C$5*L14&lt;0,"",VLOOKUP(I14,settings!$B$12:$C$1012,2,0)*C14*L14*100-settings!$C$5*L14))</f>
        <v>31.050667814986447</v>
      </c>
      <c r="N14" s="29">
        <f>IF(M14="","",M14*settings!$C$7)</f>
        <v>7.7626669537466118</v>
      </c>
      <c r="O14" s="29">
        <f t="shared" si="4"/>
        <v>23.288000861239837</v>
      </c>
      <c r="P14" s="29">
        <f>IF(G14="","",C14*100*settings!$C$6)</f>
        <v>0</v>
      </c>
      <c r="Q14" s="29">
        <f>IF(G14="","",IF(E14=1,settings!$C$4-K14*100,IF(O14="",Q13,IF(F14=1,K13*L13*100+Q13+O13-K14*L14*100,Q13+O13))))</f>
        <v>778.19340094223867</v>
      </c>
      <c r="R14" s="29">
        <f t="shared" si="5"/>
        <v>4428.125</v>
      </c>
      <c r="S14" s="29">
        <f t="shared" si="6"/>
        <v>5206.3184009422384</v>
      </c>
    </row>
    <row r="15" spans="2:23" x14ac:dyDescent="0.25">
      <c r="B15" s="2">
        <v>34071</v>
      </c>
      <c r="C15" s="3">
        <v>44.9375</v>
      </c>
      <c r="D15" s="1">
        <f t="shared" si="0"/>
        <v>1.4820042342978068E-2</v>
      </c>
      <c r="E15" t="str">
        <f>IF(B15&lt;settings!$C$2,"",IF(B15=settings!$C$2,1,IF(C15&gt;K14,MAX($E$4:E14)+1,"")))</f>
        <v/>
      </c>
      <c r="F15" t="str">
        <f t="shared" si="1"/>
        <v/>
      </c>
      <c r="G15">
        <f t="shared" si="2"/>
        <v>5</v>
      </c>
      <c r="H15" s="36" t="str">
        <f>IF(SUM($F$4:F15)&lt;2,"",IF(F15=1,G14,""))</f>
        <v/>
      </c>
      <c r="I15" s="7">
        <f t="shared" si="7"/>
        <v>-1E-3</v>
      </c>
      <c r="J15" s="64" t="str">
        <f t="shared" si="3"/>
        <v>CALL</v>
      </c>
      <c r="K15" s="29">
        <f>IF(SUM($F$4:F15)&lt;1,"",IF(F15="",K14,ROUND(C15,0)))</f>
        <v>45</v>
      </c>
      <c r="L15" s="32">
        <f>IF(SUM($F$4:F15)&lt;1,"",IF(E15=1,1,IF(AND(F14=1,ROUNDDOWN(Q14/(C14*100),0)&gt;=1),L14+ROUNDDOWN(Q14/(C14*100),0),L14)))</f>
        <v>1</v>
      </c>
      <c r="M15" s="29">
        <f>IF(G15="","",IF(VLOOKUP(I15,settings!$B$12:$C$1012,2,0)*C15*L15*100-settings!$C$5*L15&lt;0,"",VLOOKUP(I15,settings!$B$12:$C$1012,2,0)*C15*L15*100-settings!$C$5*L15))</f>
        <v>43.03875</v>
      </c>
      <c r="N15" s="29">
        <f>IF(M15="","",M15*settings!$C$7)</f>
        <v>10.7596875</v>
      </c>
      <c r="O15" s="29">
        <f t="shared" si="4"/>
        <v>32.279062500000002</v>
      </c>
      <c r="P15" s="29">
        <f>IF(G15="","",C15*100*settings!$C$6)</f>
        <v>0</v>
      </c>
      <c r="Q15" s="29">
        <f>IF(G15="","",IF(E15=1,settings!$C$4-K15*100,IF(O15="",Q14,IF(F15=1,K14*L14*100+Q14+O14-K15*L15*100,Q14+O14))))</f>
        <v>801.48140180347855</v>
      </c>
      <c r="R15" s="29">
        <f t="shared" si="5"/>
        <v>4493.75</v>
      </c>
      <c r="S15" s="29">
        <f t="shared" si="6"/>
        <v>5295.2314018034785</v>
      </c>
    </row>
    <row r="16" spans="2:23" x14ac:dyDescent="0.25">
      <c r="B16" s="2">
        <v>34078</v>
      </c>
      <c r="C16" s="3">
        <v>43.75</v>
      </c>
      <c r="D16" s="1">
        <f t="shared" si="0"/>
        <v>-2.6425591098748313E-2</v>
      </c>
      <c r="E16" t="str">
        <f>IF(B16&lt;settings!$C$2,"",IF(B16=settings!$C$2,1,IF(C16&gt;K15,MAX($E$4:E15)+1,"")))</f>
        <v/>
      </c>
      <c r="F16" t="str">
        <f t="shared" si="1"/>
        <v/>
      </c>
      <c r="G16">
        <f t="shared" si="2"/>
        <v>6</v>
      </c>
      <c r="H16" s="36" t="str">
        <f>IF(SUM($F$4:F16)&lt;2,"",IF(F16=1,G15,""))</f>
        <v/>
      </c>
      <c r="I16" s="7">
        <f t="shared" si="7"/>
        <v>-2.8000000000000001E-2</v>
      </c>
      <c r="J16" s="64" t="str">
        <f t="shared" si="3"/>
        <v>CALL</v>
      </c>
      <c r="K16" s="29">
        <f>IF(SUM($F$4:F16)&lt;1,"",IF(F16="",K15,ROUND(C16,0)))</f>
        <v>45</v>
      </c>
      <c r="L16" s="32">
        <f>IF(SUM($F$4:F16)&lt;1,"",IF(E16=1,1,IF(AND(F15=1,ROUNDDOWN(Q15/(C15*100),0)&gt;=1),L15+ROUNDDOWN(Q15/(C15*100),0),L15)))</f>
        <v>1</v>
      </c>
      <c r="M16" s="29">
        <f>IF(G16="","",IF(VLOOKUP(I16,settings!$B$12:$C$1012,2,0)*C16*L16*100-settings!$C$5*L16&lt;0,"",VLOOKUP(I16,settings!$B$12:$C$1012,2,0)*C16*L16*100-settings!$C$5*L16))</f>
        <v>23.848957697815091</v>
      </c>
      <c r="N16" s="29">
        <f>IF(M16="","",M16*settings!$C$7)</f>
        <v>5.9622394244537729</v>
      </c>
      <c r="O16" s="29">
        <f t="shared" si="4"/>
        <v>17.886718273361318</v>
      </c>
      <c r="P16" s="29">
        <f>IF(G16="","",C16*100*settings!$C$6)</f>
        <v>0</v>
      </c>
      <c r="Q16" s="29">
        <f>IF(G16="","",IF(E16=1,settings!$C$4-K16*100,IF(O16="",Q15,IF(F16=1,K15*L15*100+Q15+O15-K16*L16*100,Q15+O15))))</f>
        <v>833.76046430347856</v>
      </c>
      <c r="R16" s="29">
        <f t="shared" si="5"/>
        <v>4375</v>
      </c>
      <c r="S16" s="29">
        <f t="shared" si="6"/>
        <v>5208.7604643034783</v>
      </c>
    </row>
    <row r="17" spans="2:19" x14ac:dyDescent="0.25">
      <c r="B17" s="2">
        <v>34085</v>
      </c>
      <c r="C17" s="3">
        <v>44.03125</v>
      </c>
      <c r="D17" s="1">
        <f t="shared" si="0"/>
        <v>6.4285714285714501E-3</v>
      </c>
      <c r="E17" t="str">
        <f>IF(B17&lt;settings!$C$2,"",IF(B17=settings!$C$2,1,IF(C17&gt;K16,MAX($E$4:E16)+1,"")))</f>
        <v/>
      </c>
      <c r="F17" t="str">
        <f t="shared" si="1"/>
        <v/>
      </c>
      <c r="G17">
        <f t="shared" si="2"/>
        <v>7</v>
      </c>
      <c r="H17" s="36" t="str">
        <f>IF(SUM($F$4:F17)&lt;2,"",IF(F17=1,G16,""))</f>
        <v/>
      </c>
      <c r="I17" s="7">
        <f t="shared" si="7"/>
        <v>-2.1999999999999999E-2</v>
      </c>
      <c r="J17" s="64" t="str">
        <f t="shared" si="3"/>
        <v>CALL</v>
      </c>
      <c r="K17" s="29">
        <f>IF(SUM($F$4:F17)&lt;1,"",IF(F17="",K16,ROUND(C17,0)))</f>
        <v>45</v>
      </c>
      <c r="L17" s="32">
        <f>IF(SUM($F$4:F17)&lt;1,"",IF(E17=1,1,IF(AND(F16=1,ROUNDDOWN(Q16/(C16*100),0)&gt;=1),L16+ROUNDDOWN(Q16/(C16*100),0),L16)))</f>
        <v>1</v>
      </c>
      <c r="M17" s="29">
        <f>IF(G17="","",IF(VLOOKUP(I17,settings!$B$12:$C$1012,2,0)*C17*L17*100-settings!$C$5*L17&lt;0,"",VLOOKUP(I17,settings!$B$12:$C$1012,2,0)*C17*L17*100-settings!$C$5*L17))</f>
        <v>27.231547211490366</v>
      </c>
      <c r="N17" s="29">
        <f>IF(M17="","",M17*settings!$C$7)</f>
        <v>6.8078868028725914</v>
      </c>
      <c r="O17" s="29">
        <f t="shared" si="4"/>
        <v>20.423660408617774</v>
      </c>
      <c r="P17" s="29">
        <f>IF(G17="","",C17*100*settings!$C$6)</f>
        <v>0</v>
      </c>
      <c r="Q17" s="29">
        <f>IF(G17="","",IF(E17=1,settings!$C$4-K17*100,IF(O17="",Q16,IF(F17=1,K16*L16*100+Q16+O16-K17*L17*100,Q16+O16))))</f>
        <v>851.6471825768399</v>
      </c>
      <c r="R17" s="29">
        <f t="shared" si="5"/>
        <v>4403.125</v>
      </c>
      <c r="S17" s="29">
        <f t="shared" si="6"/>
        <v>5254.7721825768404</v>
      </c>
    </row>
    <row r="18" spans="2:19" x14ac:dyDescent="0.25">
      <c r="B18" s="2">
        <v>34092</v>
      </c>
      <c r="C18" s="3">
        <v>44.34375</v>
      </c>
      <c r="D18" s="1">
        <f t="shared" si="0"/>
        <v>7.0972320794890909E-3</v>
      </c>
      <c r="E18" t="str">
        <f>IF(B18&lt;settings!$C$2,"",IF(B18=settings!$C$2,1,IF(C18&gt;K17,MAX($E$4:E17)+1,"")))</f>
        <v/>
      </c>
      <c r="F18" t="str">
        <f t="shared" si="1"/>
        <v/>
      </c>
      <c r="G18">
        <f t="shared" si="2"/>
        <v>8</v>
      </c>
      <c r="H18" s="36" t="str">
        <f>IF(SUM($F$4:F18)&lt;2,"",IF(F18=1,G17,""))</f>
        <v/>
      </c>
      <c r="I18" s="7">
        <f t="shared" si="7"/>
        <v>-1.4999999999999999E-2</v>
      </c>
      <c r="J18" s="64" t="str">
        <f t="shared" si="3"/>
        <v>CALL</v>
      </c>
      <c r="K18" s="29">
        <f>IF(SUM($F$4:F18)&lt;1,"",IF(F18="",K17,ROUND(C18,0)))</f>
        <v>45</v>
      </c>
      <c r="L18" s="32">
        <f>IF(SUM($F$4:F18)&lt;1,"",IF(E18=1,1,IF(AND(F17=1,ROUNDDOWN(Q17/(C17*100),0)&gt;=1),L17+ROUNDDOWN(Q17/(C17*100),0),L17)))</f>
        <v>1</v>
      </c>
      <c r="M18" s="29">
        <f>IF(G18="","",IF(VLOOKUP(I18,settings!$B$12:$C$1012,2,0)*C18*L18*100-settings!$C$5*L18&lt;0,"",VLOOKUP(I18,settings!$B$12:$C$1012,2,0)*C18*L18*100-settings!$C$5*L18))</f>
        <v>31.750923645432117</v>
      </c>
      <c r="N18" s="29">
        <f>IF(M18="","",M18*settings!$C$7)</f>
        <v>7.9377309113580292</v>
      </c>
      <c r="O18" s="29">
        <f t="shared" si="4"/>
        <v>23.813192734074086</v>
      </c>
      <c r="P18" s="29">
        <f>IF(G18="","",C18*100*settings!$C$6)</f>
        <v>0</v>
      </c>
      <c r="Q18" s="29">
        <f>IF(G18="","",IF(E18=1,settings!$C$4-K18*100,IF(O18="",Q17,IF(F18=1,K17*L17*100+Q17+O17-K18*L18*100,Q17+O17))))</f>
        <v>872.07084298545772</v>
      </c>
      <c r="R18" s="29">
        <f t="shared" si="5"/>
        <v>4434.375</v>
      </c>
      <c r="S18" s="29">
        <f t="shared" si="6"/>
        <v>5306.4458429854576</v>
      </c>
    </row>
    <row r="19" spans="2:19" x14ac:dyDescent="0.25">
      <c r="B19" s="2">
        <v>34099</v>
      </c>
      <c r="C19" s="3">
        <v>44</v>
      </c>
      <c r="D19" s="1">
        <f t="shared" si="0"/>
        <v>-7.7519379844961378E-3</v>
      </c>
      <c r="E19" t="str">
        <f>IF(B19&lt;settings!$C$2,"",IF(B19=settings!$C$2,1,IF(C19&gt;K18,MAX($E$4:E18)+1,"")))</f>
        <v/>
      </c>
      <c r="F19" t="str">
        <f t="shared" si="1"/>
        <v/>
      </c>
      <c r="G19">
        <f t="shared" si="2"/>
        <v>9</v>
      </c>
      <c r="H19" s="36" t="str">
        <f>IF(SUM($F$4:F19)&lt;2,"",IF(F19=1,G18,""))</f>
        <v/>
      </c>
      <c r="I19" s="7">
        <f t="shared" si="7"/>
        <v>-2.1999999999999999E-2</v>
      </c>
      <c r="J19" s="64" t="str">
        <f t="shared" si="3"/>
        <v>CALL</v>
      </c>
      <c r="K19" s="29">
        <f>IF(SUM($F$4:F19)&lt;1,"",IF(F19="",K18,ROUND(C19,0)))</f>
        <v>45</v>
      </c>
      <c r="L19" s="32">
        <f>IF(SUM($F$4:F19)&lt;1,"",IF(E19=1,1,IF(AND(F18=1,ROUNDDOWN(Q18/(C18*100),0)&gt;=1),L18+ROUNDDOWN(Q18/(C18*100),0),L18)))</f>
        <v>1</v>
      </c>
      <c r="M19" s="29">
        <f>IF(G19="","",IF(VLOOKUP(I19,settings!$B$12:$C$1012,2,0)*C19*L19*100-settings!$C$5*L19&lt;0,"",VLOOKUP(I19,settings!$B$12:$C$1012,2,0)*C19*L19*100-settings!$C$5*L19))</f>
        <v>27.211510627238066</v>
      </c>
      <c r="N19" s="29">
        <f>IF(M19="","",M19*settings!$C$7)</f>
        <v>6.8028776568095166</v>
      </c>
      <c r="O19" s="29">
        <f t="shared" si="4"/>
        <v>20.408632970428549</v>
      </c>
      <c r="P19" s="29">
        <f>IF(G19="","",C19*100*settings!$C$6)</f>
        <v>0</v>
      </c>
      <c r="Q19" s="29">
        <f>IF(G19="","",IF(E19=1,settings!$C$4-K19*100,IF(O19="",Q18,IF(F19=1,K18*L18*100+Q18+O18-K19*L19*100,Q18+O18))))</f>
        <v>895.88403571953177</v>
      </c>
      <c r="R19" s="29">
        <f t="shared" si="5"/>
        <v>4400</v>
      </c>
      <c r="S19" s="29">
        <f t="shared" si="6"/>
        <v>5295.8840357195313</v>
      </c>
    </row>
    <row r="20" spans="2:19" x14ac:dyDescent="0.25">
      <c r="B20" s="2">
        <v>34106</v>
      </c>
      <c r="C20" s="3">
        <v>44.75</v>
      </c>
      <c r="D20" s="1">
        <f t="shared" si="0"/>
        <v>1.7045454545454586E-2</v>
      </c>
      <c r="E20" t="str">
        <f>IF(B20&lt;settings!$C$2,"",IF(B20=settings!$C$2,1,IF(C20&gt;K19,MAX($E$4:E19)+1,"")))</f>
        <v/>
      </c>
      <c r="F20" t="str">
        <f t="shared" si="1"/>
        <v/>
      </c>
      <c r="G20">
        <f t="shared" si="2"/>
        <v>10</v>
      </c>
      <c r="H20" s="36" t="str">
        <f>IF(SUM($F$4:F20)&lt;2,"",IF(F20=1,G19,""))</f>
        <v/>
      </c>
      <c r="I20" s="7">
        <f t="shared" si="7"/>
        <v>-6.0000000000000001E-3</v>
      </c>
      <c r="J20" s="64" t="str">
        <f t="shared" si="3"/>
        <v>CALL</v>
      </c>
      <c r="K20" s="29">
        <f>IF(SUM($F$4:F20)&lt;1,"",IF(F20="",K19,ROUND(C20,0)))</f>
        <v>45</v>
      </c>
      <c r="L20" s="32">
        <f>IF(SUM($F$4:F20)&lt;1,"",IF(E20=1,1,IF(AND(F19=1,ROUNDDOWN(Q19/(C19*100),0)&gt;=1),L19+ROUNDDOWN(Q19/(C19*100),0),L19)))</f>
        <v>1</v>
      </c>
      <c r="M20" s="29">
        <f>IF(G20="","",IF(VLOOKUP(I20,settings!$B$12:$C$1012,2,0)*C20*L20*100-settings!$C$5*L20&lt;0,"",VLOOKUP(I20,settings!$B$12:$C$1012,2,0)*C20*L20*100-settings!$C$5*L20))</f>
        <v>38.641446543663989</v>
      </c>
      <c r="N20" s="29">
        <f>IF(M20="","",M20*settings!$C$7)</f>
        <v>9.6603616359159972</v>
      </c>
      <c r="O20" s="29">
        <f t="shared" si="4"/>
        <v>28.981084907747992</v>
      </c>
      <c r="P20" s="29">
        <f>IF(G20="","",C20*100*settings!$C$6)</f>
        <v>0</v>
      </c>
      <c r="Q20" s="29">
        <f>IF(G20="","",IF(E20=1,settings!$C$4-K20*100,IF(O20="",Q19,IF(F20=1,K19*L19*100+Q19+O19-K20*L20*100,Q19+O19))))</f>
        <v>916.29266868996035</v>
      </c>
      <c r="R20" s="29">
        <f t="shared" si="5"/>
        <v>4475</v>
      </c>
      <c r="S20" s="29">
        <f t="shared" si="6"/>
        <v>5391.29266868996</v>
      </c>
    </row>
    <row r="21" spans="2:19" x14ac:dyDescent="0.25">
      <c r="B21" s="2">
        <v>34113</v>
      </c>
      <c r="C21" s="3">
        <v>45.21875</v>
      </c>
      <c r="D21" s="1">
        <f t="shared" si="0"/>
        <v>1.0474860335195624E-2</v>
      </c>
      <c r="E21">
        <f>IF(B21&lt;settings!$C$2,"",IF(B21=settings!$C$2,1,IF(C21&gt;K20,MAX($E$4:E20)+1,"")))</f>
        <v>5</v>
      </c>
      <c r="F21">
        <f t="shared" si="1"/>
        <v>1</v>
      </c>
      <c r="G21">
        <f t="shared" si="2"/>
        <v>1</v>
      </c>
      <c r="H21" s="36">
        <f>IF(SUM($F$4:F21)&lt;2,"",IF(F21=1,G20,""))</f>
        <v>10</v>
      </c>
      <c r="I21" s="7">
        <f t="shared" si="7"/>
        <v>5.0000000000000001E-3</v>
      </c>
      <c r="J21" s="64" t="str">
        <f t="shared" si="3"/>
        <v>PUT</v>
      </c>
      <c r="K21" s="29">
        <f>IF(SUM($F$4:F21)&lt;1,"",IF(F21="",K20,ROUND(C21,0)))</f>
        <v>45</v>
      </c>
      <c r="L21" s="32">
        <f>IF(SUM($F$4:F21)&lt;1,"",IF(E21=1,1,IF(AND(F20=1,ROUNDDOWN(Q20/(C20*100),0)&gt;=1),L20+ROUNDDOWN(Q20/(C20*100),0),L20)))</f>
        <v>1</v>
      </c>
      <c r="M21" s="29">
        <f>IF(G21="","",IF(VLOOKUP(I21,settings!$B$12:$C$1012,2,0)*C21*L21*100-settings!$C$5*L21&lt;0,"",VLOOKUP(I21,settings!$B$12:$C$1012,2,0)*C21*L21*100-settings!$C$5*L21))</f>
        <v>39.87416853029999</v>
      </c>
      <c r="N21" s="29">
        <f>IF(M21="","",M21*settings!$C$7)</f>
        <v>9.9685421325749974</v>
      </c>
      <c r="O21" s="29">
        <f t="shared" si="4"/>
        <v>29.905626397724994</v>
      </c>
      <c r="P21" s="29">
        <f>IF(G21="","",C21*100*settings!$C$6)</f>
        <v>0</v>
      </c>
      <c r="Q21" s="29">
        <f>IF(G21="","",IF(E21=1,settings!$C$4-K21*100,IF(O21="",Q20,IF(F21=1,K20*L20*100+Q20+O20-K21*L21*100,Q20+O20))))</f>
        <v>945.27375359770758</v>
      </c>
      <c r="R21" s="29">
        <f t="shared" si="5"/>
        <v>4521.875</v>
      </c>
      <c r="S21" s="29">
        <f t="shared" si="6"/>
        <v>5467.1487535977076</v>
      </c>
    </row>
    <row r="22" spans="2:19" x14ac:dyDescent="0.25">
      <c r="B22" s="2">
        <v>34120</v>
      </c>
      <c r="C22" s="3">
        <v>45.28125</v>
      </c>
      <c r="D22" s="1">
        <f t="shared" si="0"/>
        <v>1.3821700069107656E-3</v>
      </c>
      <c r="E22">
        <f>IF(B22&lt;settings!$C$2,"",IF(B22=settings!$C$2,1,IF(C22&gt;K21,MAX($E$4:E21)+1,"")))</f>
        <v>6</v>
      </c>
      <c r="F22">
        <f t="shared" si="1"/>
        <v>1</v>
      </c>
      <c r="G22">
        <f t="shared" si="2"/>
        <v>1</v>
      </c>
      <c r="H22" s="36">
        <f>IF(SUM($F$4:F22)&lt;2,"",IF(F22=1,G21,""))</f>
        <v>1</v>
      </c>
      <c r="I22" s="7">
        <f t="shared" si="7"/>
        <v>6.0000000000000001E-3</v>
      </c>
      <c r="J22" s="64" t="str">
        <f t="shared" si="3"/>
        <v>PUT</v>
      </c>
      <c r="K22" s="29">
        <f>IF(SUM($F$4:F22)&lt;1,"",IF(F22="",K21,ROUND(C22,0)))</f>
        <v>45</v>
      </c>
      <c r="L22" s="32">
        <f>IF(SUM($F$4:F22)&lt;1,"",IF(E22=1,1,IF(AND(F21=1,ROUNDDOWN(Q21/(C21*100),0)&gt;=1),L21+ROUNDDOWN(Q21/(C21*100),0),L21)))</f>
        <v>1</v>
      </c>
      <c r="M22" s="29">
        <f>IF(G22="","",IF(VLOOKUP(I22,settings!$B$12:$C$1012,2,0)*C22*L22*100-settings!$C$5*L22&lt;0,"",VLOOKUP(I22,settings!$B$12:$C$1012,2,0)*C22*L22*100-settings!$C$5*L22))</f>
        <v>39.112050308497984</v>
      </c>
      <c r="N22" s="29">
        <f>IF(M22="","",M22*settings!$C$7)</f>
        <v>9.7780125771244961</v>
      </c>
      <c r="O22" s="29">
        <f t="shared" si="4"/>
        <v>29.334037731373488</v>
      </c>
      <c r="P22" s="29">
        <f>IF(G22="","",C22*100*settings!$C$6)</f>
        <v>0</v>
      </c>
      <c r="Q22" s="29">
        <f>IF(G22="","",IF(E22=1,settings!$C$4-K22*100,IF(O22="",Q21,IF(F22=1,K21*L21*100+Q21+O21-K22*L22*100,Q21+O21))))</f>
        <v>975.17937999543301</v>
      </c>
      <c r="R22" s="29">
        <f t="shared" si="5"/>
        <v>4528.125</v>
      </c>
      <c r="S22" s="29">
        <f t="shared" si="6"/>
        <v>5503.304379995433</v>
      </c>
    </row>
    <row r="23" spans="2:19" x14ac:dyDescent="0.25">
      <c r="B23" s="2">
        <v>34127</v>
      </c>
      <c r="C23" s="3">
        <v>45.09375</v>
      </c>
      <c r="D23" s="1">
        <f t="shared" si="0"/>
        <v>-4.1407867494823725E-3</v>
      </c>
      <c r="E23">
        <f>IF(B23&lt;settings!$C$2,"",IF(B23=settings!$C$2,1,IF(C23&gt;K22,MAX($E$4:E22)+1,"")))</f>
        <v>7</v>
      </c>
      <c r="F23">
        <f t="shared" si="1"/>
        <v>1</v>
      </c>
      <c r="G23">
        <f t="shared" si="2"/>
        <v>1</v>
      </c>
      <c r="H23" s="36">
        <f>IF(SUM($F$4:F23)&lt;2,"",IF(F23=1,G22,""))</f>
        <v>1</v>
      </c>
      <c r="I23" s="7">
        <f t="shared" si="7"/>
        <v>2E-3</v>
      </c>
      <c r="J23" s="64" t="str">
        <f t="shared" si="3"/>
        <v>PUT</v>
      </c>
      <c r="K23" s="29">
        <f>IF(SUM($F$4:F23)&lt;1,"",IF(F23="",K22,ROUND(C23,0)))</f>
        <v>45</v>
      </c>
      <c r="L23" s="32">
        <f>IF(SUM($F$4:F23)&lt;1,"",IF(E23=1,1,IF(AND(F22=1,ROUNDDOWN(Q22/(C22*100),0)&gt;=1),L22+ROUNDDOWN(Q22/(C22*100),0),L22)))</f>
        <v>1</v>
      </c>
      <c r="M23" s="29">
        <f>IF(G23="","",IF(VLOOKUP(I23,settings!$B$12:$C$1012,2,0)*C23*L23*100-settings!$C$5*L23&lt;0,"",VLOOKUP(I23,settings!$B$12:$C$1012,2,0)*C23*L23*100-settings!$C$5*L23))</f>
        <v>42.308037499999998</v>
      </c>
      <c r="N23" s="29">
        <f>IF(M23="","",M23*settings!$C$7)</f>
        <v>10.577009374999999</v>
      </c>
      <c r="O23" s="29">
        <f t="shared" si="4"/>
        <v>31.731028124999998</v>
      </c>
      <c r="P23" s="29">
        <f>IF(G23="","",C23*100*settings!$C$6)</f>
        <v>0</v>
      </c>
      <c r="Q23" s="29">
        <f>IF(G23="","",IF(E23=1,settings!$C$4-K23*100,IF(O23="",Q22,IF(F23=1,K22*L22*100+Q22+O22-K23*L23*100,Q22+O22))))</f>
        <v>1004.5134177268064</v>
      </c>
      <c r="R23" s="29">
        <f t="shared" si="5"/>
        <v>4509.375</v>
      </c>
      <c r="S23" s="29">
        <f t="shared" si="6"/>
        <v>5513.8884177268064</v>
      </c>
    </row>
    <row r="24" spans="2:19" x14ac:dyDescent="0.25">
      <c r="B24" s="2">
        <v>34134</v>
      </c>
      <c r="C24" s="3">
        <v>44.5</v>
      </c>
      <c r="D24" s="1">
        <f t="shared" si="0"/>
        <v>-1.3167013167013186E-2</v>
      </c>
      <c r="E24" t="str">
        <f>IF(B24&lt;settings!$C$2,"",IF(B24=settings!$C$2,1,IF(C24&gt;K23,MAX($E$4:E23)+1,"")))</f>
        <v/>
      </c>
      <c r="F24" t="str">
        <f t="shared" si="1"/>
        <v/>
      </c>
      <c r="G24">
        <f t="shared" si="2"/>
        <v>2</v>
      </c>
      <c r="H24" s="36" t="str">
        <f>IF(SUM($F$4:F24)&lt;2,"",IF(F24=1,G23,""))</f>
        <v/>
      </c>
      <c r="I24" s="7">
        <f t="shared" si="7"/>
        <v>-1.0999999999999999E-2</v>
      </c>
      <c r="J24" s="64" t="str">
        <f t="shared" si="3"/>
        <v>CALL</v>
      </c>
      <c r="K24" s="29">
        <f>IF(SUM($F$4:F24)&lt;1,"",IF(F24="",K23,ROUND(C24,0)))</f>
        <v>45</v>
      </c>
      <c r="L24" s="32">
        <f>IF(SUM($F$4:F24)&lt;1,"",IF(E24=1,1,IF(AND(F23=1,ROUNDDOWN(Q23/(C23*100),0)&gt;=1),L23+ROUNDDOWN(Q23/(C23*100),0),L23)))</f>
        <v>1</v>
      </c>
      <c r="M24" s="29">
        <f>IF(G24="","",IF(VLOOKUP(I24,settings!$B$12:$C$1012,2,0)*C24*L24*100-settings!$C$5*L24&lt;0,"",VLOOKUP(I24,settings!$B$12:$C$1012,2,0)*C24*L24*100-settings!$C$5*L24))</f>
        <v>34.63254510836591</v>
      </c>
      <c r="N24" s="29">
        <f>IF(M24="","",M24*settings!$C$7)</f>
        <v>8.6581362770914776</v>
      </c>
      <c r="O24" s="29">
        <f t="shared" si="4"/>
        <v>25.974408831274431</v>
      </c>
      <c r="P24" s="29">
        <f>IF(G24="","",C24*100*settings!$C$6)</f>
        <v>0</v>
      </c>
      <c r="Q24" s="29">
        <f>IF(G24="","",IF(E24=1,settings!$C$4-K24*100,IF(O24="",Q23,IF(F24=1,K23*L23*100+Q23+O23-K24*L24*100,Q23+O23))))</f>
        <v>1036.2444458518064</v>
      </c>
      <c r="R24" s="29">
        <f t="shared" si="5"/>
        <v>4450</v>
      </c>
      <c r="S24" s="29">
        <f t="shared" si="6"/>
        <v>5486.2444458518066</v>
      </c>
    </row>
    <row r="25" spans="2:19" x14ac:dyDescent="0.25">
      <c r="B25" s="2">
        <v>34141</v>
      </c>
      <c r="C25" s="3">
        <v>44.78125</v>
      </c>
      <c r="D25" s="1">
        <f t="shared" si="0"/>
        <v>6.3202247191012084E-3</v>
      </c>
      <c r="E25" t="str">
        <f>IF(B25&lt;settings!$C$2,"",IF(B25=settings!$C$2,1,IF(C25&gt;K24,MAX($E$4:E24)+1,"")))</f>
        <v/>
      </c>
      <c r="F25" t="str">
        <f t="shared" si="1"/>
        <v/>
      </c>
      <c r="G25">
        <f t="shared" si="2"/>
        <v>3</v>
      </c>
      <c r="H25" s="36" t="str">
        <f>IF(SUM($F$4:F25)&lt;2,"",IF(F25=1,G24,""))</f>
        <v/>
      </c>
      <c r="I25" s="7">
        <f t="shared" si="7"/>
        <v>-5.0000000000000001E-3</v>
      </c>
      <c r="J25" s="64" t="str">
        <f t="shared" si="3"/>
        <v>CALL</v>
      </c>
      <c r="K25" s="29">
        <f>IF(SUM($F$4:F25)&lt;1,"",IF(F25="",K24,ROUND(C25,0)))</f>
        <v>45</v>
      </c>
      <c r="L25" s="32">
        <f>IF(SUM($F$4:F25)&lt;1,"",IF(E25=1,1,IF(AND(F24=1,ROUNDDOWN(Q24/(C24*100),0)&gt;=1),L24+ROUNDDOWN(Q24/(C24*100),0),L24)))</f>
        <v>1</v>
      </c>
      <c r="M25" s="29">
        <f>IF(G25="","",IF(VLOOKUP(I25,settings!$B$12:$C$1012,2,0)*C25*L25*100-settings!$C$5*L25&lt;0,"",VLOOKUP(I25,settings!$B$12:$C$1012,2,0)*C25*L25*100-settings!$C$5*L25))</f>
        <v>39.478703181699991</v>
      </c>
      <c r="N25" s="29">
        <f>IF(M25="","",M25*settings!$C$7)</f>
        <v>9.8696757954249978</v>
      </c>
      <c r="O25" s="29">
        <f t="shared" si="4"/>
        <v>29.609027386274995</v>
      </c>
      <c r="P25" s="29">
        <f>IF(G25="","",C25*100*settings!$C$6)</f>
        <v>0</v>
      </c>
      <c r="Q25" s="29">
        <f>IF(G25="","",IF(E25=1,settings!$C$4-K25*100,IF(O25="",Q24,IF(F25=1,K24*L24*100+Q24+O24-K25*L25*100,Q24+O24))))</f>
        <v>1062.2188546830807</v>
      </c>
      <c r="R25" s="29">
        <f t="shared" si="5"/>
        <v>4478.125</v>
      </c>
      <c r="S25" s="29">
        <f t="shared" si="6"/>
        <v>5540.3438546830803</v>
      </c>
    </row>
    <row r="26" spans="2:19" x14ac:dyDescent="0.25">
      <c r="B26" s="2">
        <v>34148</v>
      </c>
      <c r="C26" s="3">
        <v>44.6875</v>
      </c>
      <c r="D26" s="1">
        <f t="shared" si="0"/>
        <v>-2.0935101186322358E-3</v>
      </c>
      <c r="E26" t="str">
        <f>IF(B26&lt;settings!$C$2,"",IF(B26=settings!$C$2,1,IF(C26&gt;K25,MAX($E$4:E25)+1,"")))</f>
        <v/>
      </c>
      <c r="F26" t="str">
        <f t="shared" si="1"/>
        <v/>
      </c>
      <c r="G26">
        <f t="shared" si="2"/>
        <v>4</v>
      </c>
      <c r="H26" s="36" t="str">
        <f>IF(SUM($F$4:F26)&lt;2,"",IF(F26=1,G25,""))</f>
        <v/>
      </c>
      <c r="I26" s="7">
        <f t="shared" si="7"/>
        <v>-7.0000000000000001E-3</v>
      </c>
      <c r="J26" s="64" t="str">
        <f t="shared" si="3"/>
        <v>CALL</v>
      </c>
      <c r="K26" s="29">
        <f>IF(SUM($F$4:F26)&lt;1,"",IF(F26="",K25,ROUND(C26,0)))</f>
        <v>45</v>
      </c>
      <c r="L26" s="32">
        <f>IF(SUM($F$4:F26)&lt;1,"",IF(E26=1,1,IF(AND(F25=1,ROUNDDOWN(Q25/(C25*100),0)&gt;=1),L25+ROUNDDOWN(Q25/(C25*100),0),L25)))</f>
        <v>1</v>
      </c>
      <c r="M26" s="29">
        <f>IF(G26="","",IF(VLOOKUP(I26,settings!$B$12:$C$1012,2,0)*C26*L26*100-settings!$C$5*L26&lt;0,"",VLOOKUP(I26,settings!$B$12:$C$1012,2,0)*C26*L26*100-settings!$C$5*L26))</f>
        <v>37.794359766962785</v>
      </c>
      <c r="N26" s="29">
        <f>IF(M26="","",M26*settings!$C$7)</f>
        <v>9.4485899417406962</v>
      </c>
      <c r="O26" s="29">
        <f t="shared" si="4"/>
        <v>28.345769825222089</v>
      </c>
      <c r="P26" s="29">
        <f>IF(G26="","",C26*100*settings!$C$6)</f>
        <v>0</v>
      </c>
      <c r="Q26" s="29">
        <f>IF(G26="","",IF(E26=1,settings!$C$4-K26*100,IF(O26="",Q25,IF(F26=1,K25*L25*100+Q25+O25-K26*L26*100,Q25+O25))))</f>
        <v>1091.8278820693558</v>
      </c>
      <c r="R26" s="29">
        <f t="shared" si="5"/>
        <v>4468.75</v>
      </c>
      <c r="S26" s="29">
        <f t="shared" si="6"/>
        <v>5560.5778820693558</v>
      </c>
    </row>
    <row r="27" spans="2:19" x14ac:dyDescent="0.25">
      <c r="B27" s="2">
        <v>34155</v>
      </c>
      <c r="C27" s="3">
        <v>44.96875</v>
      </c>
      <c r="D27" s="1">
        <f t="shared" si="0"/>
        <v>6.2937062937062915E-3</v>
      </c>
      <c r="E27" t="str">
        <f>IF(B27&lt;settings!$C$2,"",IF(B27=settings!$C$2,1,IF(C27&gt;K26,MAX($E$4:E26)+1,"")))</f>
        <v/>
      </c>
      <c r="F27" t="str">
        <f t="shared" si="1"/>
        <v/>
      </c>
      <c r="G27">
        <f t="shared" si="2"/>
        <v>5</v>
      </c>
      <c r="H27" s="36" t="str">
        <f>IF(SUM($F$4:F27)&lt;2,"",IF(F27=1,G26,""))</f>
        <v/>
      </c>
      <c r="I27" s="7">
        <f t="shared" si="7"/>
        <v>-1E-3</v>
      </c>
      <c r="J27" s="64" t="str">
        <f t="shared" si="3"/>
        <v>CALL</v>
      </c>
      <c r="K27" s="29">
        <f>IF(SUM($F$4:F27)&lt;1,"",IF(F27="",K26,ROUND(C27,0)))</f>
        <v>45</v>
      </c>
      <c r="L27" s="32">
        <f>IF(SUM($F$4:F27)&lt;1,"",IF(E27=1,1,IF(AND(F26=1,ROUNDDOWN(Q26/(C26*100),0)&gt;=1),L26+ROUNDDOWN(Q26/(C26*100),0),L26)))</f>
        <v>1</v>
      </c>
      <c r="M27" s="29">
        <f>IF(G27="","",IF(VLOOKUP(I27,settings!$B$12:$C$1012,2,0)*C27*L27*100-settings!$C$5*L27&lt;0,"",VLOOKUP(I27,settings!$B$12:$C$1012,2,0)*C27*L27*100-settings!$C$5*L27))</f>
        <v>43.069375000000001</v>
      </c>
      <c r="N27" s="29">
        <f>IF(M27="","",M27*settings!$C$7)</f>
        <v>10.76734375</v>
      </c>
      <c r="O27" s="29">
        <f t="shared" si="4"/>
        <v>32.302031249999999</v>
      </c>
      <c r="P27" s="29">
        <f>IF(G27="","",C27*100*settings!$C$6)</f>
        <v>0</v>
      </c>
      <c r="Q27" s="29">
        <f>IF(G27="","",IF(E27=1,settings!$C$4-K27*100,IF(O27="",Q26,IF(F27=1,K26*L26*100+Q26+O26-K27*L27*100,Q26+O26))))</f>
        <v>1120.1736518945779</v>
      </c>
      <c r="R27" s="29">
        <f t="shared" si="5"/>
        <v>4496.875</v>
      </c>
      <c r="S27" s="29">
        <f t="shared" si="6"/>
        <v>5617.0486518945781</v>
      </c>
    </row>
    <row r="28" spans="2:19" x14ac:dyDescent="0.25">
      <c r="B28" s="2">
        <v>34162</v>
      </c>
      <c r="C28" s="3">
        <v>44.75</v>
      </c>
      <c r="D28" s="1">
        <f t="shared" si="0"/>
        <v>-4.8644892286310304E-3</v>
      </c>
      <c r="E28" t="str">
        <f>IF(B28&lt;settings!$C$2,"",IF(B28=settings!$C$2,1,IF(C28&gt;K27,MAX($E$4:E27)+1,"")))</f>
        <v/>
      </c>
      <c r="F28" t="str">
        <f t="shared" si="1"/>
        <v/>
      </c>
      <c r="G28">
        <f t="shared" si="2"/>
        <v>6</v>
      </c>
      <c r="H28" s="36" t="str">
        <f>IF(SUM($F$4:F28)&lt;2,"",IF(F28=1,G27,""))</f>
        <v/>
      </c>
      <c r="I28" s="7">
        <f t="shared" si="7"/>
        <v>-6.0000000000000001E-3</v>
      </c>
      <c r="J28" s="64" t="str">
        <f t="shared" si="3"/>
        <v>CALL</v>
      </c>
      <c r="K28" s="29">
        <f>IF(SUM($F$4:F28)&lt;1,"",IF(F28="",K27,ROUND(C28,0)))</f>
        <v>45</v>
      </c>
      <c r="L28" s="32">
        <f>IF(SUM($F$4:F28)&lt;1,"",IF(E28=1,1,IF(AND(F27=1,ROUNDDOWN(Q27/(C27*100),0)&gt;=1),L27+ROUNDDOWN(Q27/(C27*100),0),L27)))</f>
        <v>1</v>
      </c>
      <c r="M28" s="29">
        <f>IF(G28="","",IF(VLOOKUP(I28,settings!$B$12:$C$1012,2,0)*C28*L28*100-settings!$C$5*L28&lt;0,"",VLOOKUP(I28,settings!$B$12:$C$1012,2,0)*C28*L28*100-settings!$C$5*L28))</f>
        <v>38.641446543663989</v>
      </c>
      <c r="N28" s="29">
        <f>IF(M28="","",M28*settings!$C$7)</f>
        <v>9.6603616359159972</v>
      </c>
      <c r="O28" s="29">
        <f t="shared" si="4"/>
        <v>28.981084907747992</v>
      </c>
      <c r="P28" s="29">
        <f>IF(G28="","",C28*100*settings!$C$6)</f>
        <v>0</v>
      </c>
      <c r="Q28" s="29">
        <f>IF(G28="","",IF(E28=1,settings!$C$4-K28*100,IF(O28="",Q27,IF(F28=1,K27*L27*100+Q27+O27-K28*L28*100,Q27+O27))))</f>
        <v>1152.4756831445779</v>
      </c>
      <c r="R28" s="29">
        <f t="shared" si="5"/>
        <v>4475</v>
      </c>
      <c r="S28" s="29">
        <f t="shared" si="6"/>
        <v>5627.4756831445775</v>
      </c>
    </row>
    <row r="29" spans="2:19" x14ac:dyDescent="0.25">
      <c r="B29" s="2">
        <v>34169</v>
      </c>
      <c r="C29" s="3">
        <v>44.71875</v>
      </c>
      <c r="D29" s="1">
        <f t="shared" si="0"/>
        <v>-6.9832402234637492E-4</v>
      </c>
      <c r="E29" t="str">
        <f>IF(B29&lt;settings!$C$2,"",IF(B29=settings!$C$2,1,IF(C29&gt;K28,MAX($E$4:E28)+1,"")))</f>
        <v/>
      </c>
      <c r="F29" t="str">
        <f t="shared" si="1"/>
        <v/>
      </c>
      <c r="G29">
        <f t="shared" si="2"/>
        <v>7</v>
      </c>
      <c r="H29" s="36" t="str">
        <f>IF(SUM($F$4:F29)&lt;2,"",IF(F29=1,G28,""))</f>
        <v/>
      </c>
      <c r="I29" s="7">
        <f t="shared" si="7"/>
        <v>-6.0000000000000001E-3</v>
      </c>
      <c r="J29" s="64" t="str">
        <f t="shared" si="3"/>
        <v>CALL</v>
      </c>
      <c r="K29" s="29">
        <f>IF(SUM($F$4:F29)&lt;1,"",IF(F29="",K28,ROUND(C29,0)))</f>
        <v>45</v>
      </c>
      <c r="L29" s="32">
        <f>IF(SUM($F$4:F29)&lt;1,"",IF(E29=1,1,IF(AND(F28=1,ROUNDDOWN(Q28/(C28*100),0)&gt;=1),L28+ROUNDDOWN(Q28/(C28*100),0),L28)))</f>
        <v>1</v>
      </c>
      <c r="M29" s="29">
        <f>IF(G29="","",IF(VLOOKUP(I29,settings!$B$12:$C$1012,2,0)*C29*L29*100-settings!$C$5*L29&lt;0,"",VLOOKUP(I29,settings!$B$12:$C$1012,2,0)*C29*L29*100-settings!$C$5*L29))</f>
        <v>38.613763969261989</v>
      </c>
      <c r="N29" s="29">
        <f>IF(M29="","",M29*settings!$C$7)</f>
        <v>9.6534409923154971</v>
      </c>
      <c r="O29" s="29">
        <f t="shared" si="4"/>
        <v>28.960322976946493</v>
      </c>
      <c r="P29" s="29">
        <f>IF(G29="","",C29*100*settings!$C$6)</f>
        <v>0</v>
      </c>
      <c r="Q29" s="29">
        <f>IF(G29="","",IF(E29=1,settings!$C$4-K29*100,IF(O29="",Q28,IF(F29=1,K28*L28*100+Q28+O28-K29*L29*100,Q28+O28))))</f>
        <v>1181.456768052326</v>
      </c>
      <c r="R29" s="29">
        <f t="shared" si="5"/>
        <v>4471.875</v>
      </c>
      <c r="S29" s="29">
        <f t="shared" si="6"/>
        <v>5653.331768052326</v>
      </c>
    </row>
    <row r="30" spans="2:19" x14ac:dyDescent="0.25">
      <c r="B30" s="2">
        <v>34176</v>
      </c>
      <c r="C30" s="3">
        <v>44.84375</v>
      </c>
      <c r="D30" s="1">
        <f t="shared" si="0"/>
        <v>2.7952480782669209E-3</v>
      </c>
      <c r="E30" t="str">
        <f>IF(B30&lt;settings!$C$2,"",IF(B30=settings!$C$2,1,IF(C30&gt;K29,MAX($E$4:E29)+1,"")))</f>
        <v/>
      </c>
      <c r="F30" t="str">
        <f t="shared" si="1"/>
        <v/>
      </c>
      <c r="G30">
        <f t="shared" si="2"/>
        <v>8</v>
      </c>
      <c r="H30" s="36" t="str">
        <f>IF(SUM($F$4:F30)&lt;2,"",IF(F30=1,G29,""))</f>
        <v/>
      </c>
      <c r="I30" s="7">
        <f t="shared" si="7"/>
        <v>-3.0000000000000001E-3</v>
      </c>
      <c r="J30" s="64" t="str">
        <f t="shared" si="3"/>
        <v>CALL</v>
      </c>
      <c r="K30" s="29">
        <f>IF(SUM($F$4:F30)&lt;1,"",IF(F30="",K29,ROUND(C30,0)))</f>
        <v>45</v>
      </c>
      <c r="L30" s="32">
        <f>IF(SUM($F$4:F30)&lt;1,"",IF(E30=1,1,IF(AND(F29=1,ROUNDDOWN(Q29/(C29*100),0)&gt;=1),L29+ROUNDDOWN(Q29/(C29*100),0),L29)))</f>
        <v>1</v>
      </c>
      <c r="M30" s="29">
        <f>IF(G30="","",IF(VLOOKUP(I30,settings!$B$12:$C$1012,2,0)*C30*L30*100-settings!$C$5*L30&lt;0,"",VLOOKUP(I30,settings!$B$12:$C$1012,2,0)*C30*L30*100-settings!$C$5*L30))</f>
        <v>41.206578749999998</v>
      </c>
      <c r="N30" s="29">
        <f>IF(M30="","",M30*settings!$C$7)</f>
        <v>10.3016446875</v>
      </c>
      <c r="O30" s="29">
        <f t="shared" si="4"/>
        <v>30.904934062499997</v>
      </c>
      <c r="P30" s="29">
        <f>IF(G30="","",C30*100*settings!$C$6)</f>
        <v>0</v>
      </c>
      <c r="Q30" s="29">
        <f>IF(G30="","",IF(E30=1,settings!$C$4-K30*100,IF(O30="",Q29,IF(F30=1,K29*L29*100+Q29+O29-K30*L30*100,Q29+O29))))</f>
        <v>1210.4170910292726</v>
      </c>
      <c r="R30" s="29">
        <f t="shared" si="5"/>
        <v>4484.375</v>
      </c>
      <c r="S30" s="29">
        <f t="shared" si="6"/>
        <v>5694.7920910292723</v>
      </c>
    </row>
    <row r="31" spans="2:19" x14ac:dyDescent="0.25">
      <c r="B31" s="2">
        <v>34183</v>
      </c>
      <c r="C31" s="3">
        <v>44.96875</v>
      </c>
      <c r="D31" s="1">
        <f t="shared" si="0"/>
        <v>2.7874564459930973E-3</v>
      </c>
      <c r="E31" t="str">
        <f>IF(B31&lt;settings!$C$2,"",IF(B31=settings!$C$2,1,IF(C31&gt;K30,MAX($E$4:E30)+1,"")))</f>
        <v/>
      </c>
      <c r="F31" t="str">
        <f t="shared" si="1"/>
        <v/>
      </c>
      <c r="G31">
        <f t="shared" si="2"/>
        <v>9</v>
      </c>
      <c r="H31" s="36" t="str">
        <f>IF(SUM($F$4:F31)&lt;2,"",IF(F31=1,G30,""))</f>
        <v/>
      </c>
      <c r="I31" s="7">
        <f t="shared" si="7"/>
        <v>-1E-3</v>
      </c>
      <c r="J31" s="64" t="str">
        <f t="shared" si="3"/>
        <v>CALL</v>
      </c>
      <c r="K31" s="29">
        <f>IF(SUM($F$4:F31)&lt;1,"",IF(F31="",K30,ROUND(C31,0)))</f>
        <v>45</v>
      </c>
      <c r="L31" s="32">
        <f>IF(SUM($F$4:F31)&lt;1,"",IF(E31=1,1,IF(AND(F30=1,ROUNDDOWN(Q30/(C30*100),0)&gt;=1),L30+ROUNDDOWN(Q30/(C30*100),0),L30)))</f>
        <v>1</v>
      </c>
      <c r="M31" s="29">
        <f>IF(G31="","",IF(VLOOKUP(I31,settings!$B$12:$C$1012,2,0)*C31*L31*100-settings!$C$5*L31&lt;0,"",VLOOKUP(I31,settings!$B$12:$C$1012,2,0)*C31*L31*100-settings!$C$5*L31))</f>
        <v>43.069375000000001</v>
      </c>
      <c r="N31" s="29">
        <f>IF(M31="","",M31*settings!$C$7)</f>
        <v>10.76734375</v>
      </c>
      <c r="O31" s="29">
        <f t="shared" si="4"/>
        <v>32.302031249999999</v>
      </c>
      <c r="P31" s="29">
        <f>IF(G31="","",C31*100*settings!$C$6)</f>
        <v>0</v>
      </c>
      <c r="Q31" s="29">
        <f>IF(G31="","",IF(E31=1,settings!$C$4-K31*100,IF(O31="",Q30,IF(F31=1,K30*L30*100+Q30+O30-K31*L31*100,Q30+O30))))</f>
        <v>1241.3220250917725</v>
      </c>
      <c r="R31" s="29">
        <f t="shared" si="5"/>
        <v>4496.875</v>
      </c>
      <c r="S31" s="29">
        <f t="shared" si="6"/>
        <v>5738.197025091773</v>
      </c>
    </row>
    <row r="32" spans="2:19" x14ac:dyDescent="0.25">
      <c r="B32" s="2">
        <v>34190</v>
      </c>
      <c r="C32" s="3">
        <v>45.125</v>
      </c>
      <c r="D32" s="1">
        <f t="shared" si="0"/>
        <v>3.4746351633079264E-3</v>
      </c>
      <c r="E32">
        <f>IF(B32&lt;settings!$C$2,"",IF(B32=settings!$C$2,1,IF(C32&gt;K31,MAX($E$4:E31)+1,"")))</f>
        <v>8</v>
      </c>
      <c r="F32">
        <f t="shared" si="1"/>
        <v>1</v>
      </c>
      <c r="G32">
        <f t="shared" si="2"/>
        <v>1</v>
      </c>
      <c r="H32" s="36">
        <f>IF(SUM($F$4:F32)&lt;2,"",IF(F32=1,G31,""))</f>
        <v>9</v>
      </c>
      <c r="I32" s="7">
        <f t="shared" si="7"/>
        <v>3.0000000000000001E-3</v>
      </c>
      <c r="J32" s="64" t="str">
        <f t="shared" si="3"/>
        <v>PUT</v>
      </c>
      <c r="K32" s="29">
        <f>IF(SUM($F$4:F32)&lt;1,"",IF(F32="",K31,ROUND(C32,0)))</f>
        <v>45</v>
      </c>
      <c r="L32" s="32">
        <f>IF(SUM($F$4:F32)&lt;1,"",IF(E32=1,1,IF(AND(F31=1,ROUNDDOWN(Q31/(C31*100),0)&gt;=1),L31+ROUNDDOWN(Q31/(C31*100),0),L31)))</f>
        <v>1</v>
      </c>
      <c r="M32" s="29">
        <f>IF(G32="","",IF(VLOOKUP(I32,settings!$B$12:$C$1012,2,0)*C32*L32*100-settings!$C$5*L32&lt;0,"",VLOOKUP(I32,settings!$B$12:$C$1012,2,0)*C32*L32*100-settings!$C$5*L32))</f>
        <v>41.471288999999999</v>
      </c>
      <c r="N32" s="29">
        <f>IF(M32="","",M32*settings!$C$7)</f>
        <v>10.36782225</v>
      </c>
      <c r="O32" s="29">
        <f t="shared" si="4"/>
        <v>31.103466749999999</v>
      </c>
      <c r="P32" s="29">
        <f>IF(G32="","",C32*100*settings!$C$6)</f>
        <v>0</v>
      </c>
      <c r="Q32" s="29">
        <f>IF(G32="","",IF(E32=1,settings!$C$4-K32*100,IF(O32="",Q31,IF(F32=1,K31*L31*100+Q31+O31-K32*L32*100,Q31+O31))))</f>
        <v>1273.6240563417732</v>
      </c>
      <c r="R32" s="29">
        <f t="shared" si="5"/>
        <v>4512.5</v>
      </c>
      <c r="S32" s="29">
        <f t="shared" si="6"/>
        <v>5786.1240563417732</v>
      </c>
    </row>
    <row r="33" spans="2:19" x14ac:dyDescent="0.25">
      <c r="B33" s="2">
        <v>34197</v>
      </c>
      <c r="C33" s="3">
        <v>45.8125</v>
      </c>
      <c r="D33" s="1">
        <f t="shared" si="0"/>
        <v>1.5235457063711877E-2</v>
      </c>
      <c r="E33">
        <f>IF(B33&lt;settings!$C$2,"",IF(B33=settings!$C$2,1,IF(C33&gt;K32,MAX($E$4:E32)+1,"")))</f>
        <v>9</v>
      </c>
      <c r="F33">
        <f t="shared" si="1"/>
        <v>1</v>
      </c>
      <c r="G33">
        <f t="shared" si="2"/>
        <v>1</v>
      </c>
      <c r="H33" s="36">
        <f>IF(SUM($F$4:F33)&lt;2,"",IF(F33=1,G32,""))</f>
        <v>1</v>
      </c>
      <c r="I33" s="7">
        <f t="shared" si="7"/>
        <v>-4.0000000000000001E-3</v>
      </c>
      <c r="J33" s="64" t="str">
        <f t="shared" si="3"/>
        <v>PUT</v>
      </c>
      <c r="K33" s="29">
        <f>IF(SUM($F$4:F33)&lt;1,"",IF(F33="",K32,ROUND(C33,0)))</f>
        <v>46</v>
      </c>
      <c r="L33" s="32">
        <f>IF(SUM($F$4:F33)&lt;1,"",IF(E33=1,1,IF(AND(F32=1,ROUNDDOWN(Q32/(C32*100),0)&gt;=1),L32+ROUNDDOWN(Q32/(C32*100),0),L32)))</f>
        <v>1</v>
      </c>
      <c r="M33" s="29">
        <f>IF(G33="","",IF(VLOOKUP(I33,settings!$B$12:$C$1012,2,0)*C33*L33*100-settings!$C$5*L33&lt;0,"",VLOOKUP(I33,settings!$B$12:$C$1012,2,0)*C33*L33*100-settings!$C$5*L33))</f>
        <v>41.255991329999993</v>
      </c>
      <c r="N33" s="29">
        <f>IF(M33="","",M33*settings!$C$7)</f>
        <v>10.313997832499998</v>
      </c>
      <c r="O33" s="29">
        <f t="shared" si="4"/>
        <v>30.941993497499993</v>
      </c>
      <c r="P33" s="29">
        <f>IF(G33="","",C33*100*settings!$C$6)</f>
        <v>0</v>
      </c>
      <c r="Q33" s="29">
        <f>IF(G33="","",IF(E33=1,settings!$C$4-K33*100,IF(O33="",Q32,IF(F33=1,K32*L32*100+Q32+O32-K33*L33*100,Q32+O32))))</f>
        <v>1204.727523091773</v>
      </c>
      <c r="R33" s="29">
        <f t="shared" si="5"/>
        <v>4581.25</v>
      </c>
      <c r="S33" s="29">
        <f t="shared" si="6"/>
        <v>5785.977523091773</v>
      </c>
    </row>
    <row r="34" spans="2:19" x14ac:dyDescent="0.25">
      <c r="B34" s="2">
        <v>34204</v>
      </c>
      <c r="C34" s="3">
        <v>46.25</v>
      </c>
      <c r="D34" s="1">
        <f t="shared" si="0"/>
        <v>9.5497953615280018E-3</v>
      </c>
      <c r="E34">
        <f>IF(B34&lt;settings!$C$2,"",IF(B34=settings!$C$2,1,IF(C34&gt;K33,MAX($E$4:E33)+1,"")))</f>
        <v>10</v>
      </c>
      <c r="F34">
        <f t="shared" si="1"/>
        <v>1</v>
      </c>
      <c r="G34">
        <f t="shared" si="2"/>
        <v>1</v>
      </c>
      <c r="H34" s="36">
        <f>IF(SUM($F$4:F34)&lt;2,"",IF(F34=1,G33,""))</f>
        <v>1</v>
      </c>
      <c r="I34" s="7">
        <f t="shared" si="7"/>
        <v>5.0000000000000001E-3</v>
      </c>
      <c r="J34" s="64" t="str">
        <f t="shared" si="3"/>
        <v>PUT</v>
      </c>
      <c r="K34" s="29">
        <f>IF(SUM($F$4:F34)&lt;1,"",IF(F34="",K33,ROUND(C34,0)))</f>
        <v>46</v>
      </c>
      <c r="L34" s="32">
        <f>IF(SUM($F$4:F34)&lt;1,"",IF(E34=1,1,IF(AND(F33=1,ROUNDDOWN(Q33/(C33*100),0)&gt;=1),L33+ROUNDDOWN(Q33/(C33*100),0),L33)))</f>
        <v>1</v>
      </c>
      <c r="M34" s="29">
        <f>IF(G34="","",IF(VLOOKUP(I34,settings!$B$12:$C$1012,2,0)*C34*L34*100-settings!$C$5*L34&lt;0,"",VLOOKUP(I34,settings!$B$12:$C$1012,2,0)*C34*L34*100-settings!$C$5*L34))</f>
        <v>40.806336851999994</v>
      </c>
      <c r="N34" s="29">
        <f>IF(M34="","",M34*settings!$C$7)</f>
        <v>10.201584212999999</v>
      </c>
      <c r="O34" s="29">
        <f t="shared" si="4"/>
        <v>30.604752638999997</v>
      </c>
      <c r="P34" s="29">
        <f>IF(G34="","",C34*100*settings!$C$6)</f>
        <v>0</v>
      </c>
      <c r="Q34" s="29">
        <f>IF(G34="","",IF(E34=1,settings!$C$4-K34*100,IF(O34="",Q33,IF(F34=1,K33*L33*100+Q33+O33-K34*L34*100,Q33+O33))))</f>
        <v>1235.6695165892734</v>
      </c>
      <c r="R34" s="29">
        <f t="shared" si="5"/>
        <v>4625</v>
      </c>
      <c r="S34" s="29">
        <f t="shared" si="6"/>
        <v>5860.6695165892734</v>
      </c>
    </row>
    <row r="35" spans="2:19" x14ac:dyDescent="0.25">
      <c r="B35" s="2">
        <v>34211</v>
      </c>
      <c r="C35" s="3">
        <v>46.375</v>
      </c>
      <c r="D35" s="1">
        <f t="shared" si="0"/>
        <v>2.7027027027026751E-3</v>
      </c>
      <c r="E35">
        <f>IF(B35&lt;settings!$C$2,"",IF(B35=settings!$C$2,1,IF(C35&gt;K34,MAX($E$4:E34)+1,"")))</f>
        <v>11</v>
      </c>
      <c r="F35">
        <f t="shared" si="1"/>
        <v>1</v>
      </c>
      <c r="G35">
        <f t="shared" si="2"/>
        <v>1</v>
      </c>
      <c r="H35" s="36">
        <f>IF(SUM($F$4:F35)&lt;2,"",IF(F35=1,G34,""))</f>
        <v>1</v>
      </c>
      <c r="I35" s="7">
        <f t="shared" si="7"/>
        <v>8.0000000000000002E-3</v>
      </c>
      <c r="J35" s="64" t="str">
        <f t="shared" si="3"/>
        <v>PUT</v>
      </c>
      <c r="K35" s="29">
        <f>IF(SUM($F$4:F35)&lt;1,"",IF(F35="",K34,ROUND(C35,0)))</f>
        <v>46</v>
      </c>
      <c r="L35" s="32">
        <f>IF(SUM($F$4:F35)&lt;1,"",IF(E35=1,1,IF(AND(F34=1,ROUNDDOWN(Q34/(C34*100),0)&gt;=1),L34+ROUNDDOWN(Q34/(C34*100),0),L34)))</f>
        <v>1</v>
      </c>
      <c r="M35" s="29">
        <f>IF(G35="","",IF(VLOOKUP(I35,settings!$B$12:$C$1012,2,0)*C35*L35*100-settings!$C$5*L35&lt;0,"",VLOOKUP(I35,settings!$B$12:$C$1012,2,0)*C35*L35*100-settings!$C$5*L35))</f>
        <v>38.454135172230295</v>
      </c>
      <c r="N35" s="29">
        <f>IF(M35="","",M35*settings!$C$7)</f>
        <v>9.6135337930575737</v>
      </c>
      <c r="O35" s="29">
        <f t="shared" si="4"/>
        <v>28.840601379172721</v>
      </c>
      <c r="P35" s="29">
        <f>IF(G35="","",C35*100*settings!$C$6)</f>
        <v>0</v>
      </c>
      <c r="Q35" s="29">
        <f>IF(G35="","",IF(E35=1,settings!$C$4-K35*100,IF(O35="",Q34,IF(F35=1,K34*L34*100+Q34+O34-K35*L35*100,Q34+O34))))</f>
        <v>1266.2742692282736</v>
      </c>
      <c r="R35" s="29">
        <f t="shared" si="5"/>
        <v>4637.5</v>
      </c>
      <c r="S35" s="29">
        <f t="shared" si="6"/>
        <v>5903.7742692282736</v>
      </c>
    </row>
    <row r="36" spans="2:19" x14ac:dyDescent="0.25">
      <c r="B36" s="2">
        <v>34218</v>
      </c>
      <c r="C36" s="3">
        <v>46.40625</v>
      </c>
      <c r="D36" s="1">
        <f t="shared" si="0"/>
        <v>6.738544474393926E-4</v>
      </c>
      <c r="E36">
        <f>IF(B36&lt;settings!$C$2,"",IF(B36=settings!$C$2,1,IF(C36&gt;K35,MAX($E$4:E35)+1,"")))</f>
        <v>12</v>
      </c>
      <c r="F36">
        <f t="shared" si="1"/>
        <v>1</v>
      </c>
      <c r="G36">
        <f t="shared" si="2"/>
        <v>1</v>
      </c>
      <c r="H36" s="36">
        <f>IF(SUM($F$4:F36)&lt;2,"",IF(F36=1,G35,""))</f>
        <v>1</v>
      </c>
      <c r="I36" s="7">
        <f t="shared" si="7"/>
        <v>8.9999999999999993E-3</v>
      </c>
      <c r="J36" s="64" t="str">
        <f t="shared" si="3"/>
        <v>PUT</v>
      </c>
      <c r="K36" s="29">
        <f>IF(SUM($F$4:F36)&lt;1,"",IF(F36="",K35,ROUND(C36,0)))</f>
        <v>46</v>
      </c>
      <c r="L36" s="32">
        <f>IF(SUM($F$4:F36)&lt;1,"",IF(E36=1,1,IF(AND(F35=1,ROUNDDOWN(Q35/(C35*100),0)&gt;=1),L35+ROUNDDOWN(Q35/(C35*100),0),L35)))</f>
        <v>1</v>
      </c>
      <c r="M36" s="29">
        <f>IF(G36="","",IF(VLOOKUP(I36,settings!$B$12:$C$1012,2,0)*C36*L36*100-settings!$C$5*L36&lt;0,"",VLOOKUP(I36,settings!$B$12:$C$1012,2,0)*C36*L36*100-settings!$C$5*L36))</f>
        <v>37.691107086352254</v>
      </c>
      <c r="N36" s="29">
        <f>IF(M36="","",M36*settings!$C$7)</f>
        <v>9.4227767715880635</v>
      </c>
      <c r="O36" s="29">
        <f t="shared" si="4"/>
        <v>28.268330314764192</v>
      </c>
      <c r="P36" s="29">
        <f>IF(G36="","",C36*100*settings!$C$6)</f>
        <v>0</v>
      </c>
      <c r="Q36" s="29">
        <f>IF(G36="","",IF(E36=1,settings!$C$4-K36*100,IF(O36="",Q35,IF(F36=1,K35*L35*100+Q35+O35-K36*L36*100,Q35+O35))))</f>
        <v>1295.1148706074464</v>
      </c>
      <c r="R36" s="29">
        <f t="shared" si="5"/>
        <v>4640.625</v>
      </c>
      <c r="S36" s="29">
        <f t="shared" si="6"/>
        <v>5935.7398706074464</v>
      </c>
    </row>
    <row r="37" spans="2:19" x14ac:dyDescent="0.25">
      <c r="B37" s="2">
        <v>34225</v>
      </c>
      <c r="C37" s="3">
        <v>45.8125</v>
      </c>
      <c r="D37" s="1">
        <f t="shared" si="0"/>
        <v>-1.2794612794612803E-2</v>
      </c>
      <c r="E37" t="str">
        <f>IF(B37&lt;settings!$C$2,"",IF(B37=settings!$C$2,1,IF(C37&gt;K36,MAX($E$4:E36)+1,"")))</f>
        <v/>
      </c>
      <c r="F37" t="str">
        <f t="shared" si="1"/>
        <v/>
      </c>
      <c r="G37">
        <f t="shared" si="2"/>
        <v>2</v>
      </c>
      <c r="H37" s="36" t="str">
        <f>IF(SUM($F$4:F37)&lt;2,"",IF(F37=1,G36,""))</f>
        <v/>
      </c>
      <c r="I37" s="7">
        <f t="shared" si="7"/>
        <v>-4.0000000000000001E-3</v>
      </c>
      <c r="J37" s="64" t="str">
        <f t="shared" si="3"/>
        <v>CALL</v>
      </c>
      <c r="K37" s="29">
        <f>IF(SUM($F$4:F37)&lt;1,"",IF(F37="",K36,ROUND(C37,0)))</f>
        <v>46</v>
      </c>
      <c r="L37" s="32">
        <f>IF(SUM($F$4:F37)&lt;1,"",IF(E37=1,1,IF(AND(F36=1,ROUNDDOWN(Q36/(C36*100),0)&gt;=1),L36+ROUNDDOWN(Q36/(C36*100),0),L36)))</f>
        <v>1</v>
      </c>
      <c r="M37" s="29">
        <f>IF(G37="","",IF(VLOOKUP(I37,settings!$B$12:$C$1012,2,0)*C37*L37*100-settings!$C$5*L37&lt;0,"",VLOOKUP(I37,settings!$B$12:$C$1012,2,0)*C37*L37*100-settings!$C$5*L37))</f>
        <v>41.255991329999993</v>
      </c>
      <c r="N37" s="29">
        <f>IF(M37="","",M37*settings!$C$7)</f>
        <v>10.313997832499998</v>
      </c>
      <c r="O37" s="29">
        <f t="shared" si="4"/>
        <v>30.941993497499993</v>
      </c>
      <c r="P37" s="29">
        <f>IF(G37="","",C37*100*settings!$C$6)</f>
        <v>0</v>
      </c>
      <c r="Q37" s="29">
        <f>IF(G37="","",IF(E37=1,settings!$C$4-K37*100,IF(O37="",Q36,IF(F37=1,K36*L36*100+Q36+O36-K37*L37*100,Q36+O36))))</f>
        <v>1323.3832009222106</v>
      </c>
      <c r="R37" s="29">
        <f t="shared" si="5"/>
        <v>4581.25</v>
      </c>
      <c r="S37" s="29">
        <f t="shared" si="6"/>
        <v>5904.6332009222106</v>
      </c>
    </row>
    <row r="38" spans="2:19" x14ac:dyDescent="0.25">
      <c r="B38" s="2">
        <v>34232</v>
      </c>
      <c r="C38" s="3">
        <v>45.78125</v>
      </c>
      <c r="D38" s="1">
        <f t="shared" si="0"/>
        <v>-6.8212824010915885E-4</v>
      </c>
      <c r="E38" t="str">
        <f>IF(B38&lt;settings!$C$2,"",IF(B38=settings!$C$2,1,IF(C38&gt;K37,MAX($E$4:E37)+1,"")))</f>
        <v/>
      </c>
      <c r="F38" t="str">
        <f t="shared" si="1"/>
        <v/>
      </c>
      <c r="G38">
        <f t="shared" si="2"/>
        <v>3</v>
      </c>
      <c r="H38" s="36" t="str">
        <f>IF(SUM($F$4:F38)&lt;2,"",IF(F38=1,G37,""))</f>
        <v/>
      </c>
      <c r="I38" s="7">
        <f t="shared" si="7"/>
        <v>-5.0000000000000001E-3</v>
      </c>
      <c r="J38" s="64" t="str">
        <f t="shared" si="3"/>
        <v>CALL</v>
      </c>
      <c r="K38" s="29">
        <f>IF(SUM($F$4:F38)&lt;1,"",IF(F38="",K37,ROUND(C38,0)))</f>
        <v>46</v>
      </c>
      <c r="L38" s="32">
        <f>IF(SUM($F$4:F38)&lt;1,"",IF(E38=1,1,IF(AND(F37=1,ROUNDDOWN(Q37/(C37*100),0)&gt;=1),L37+ROUNDDOWN(Q37/(C37*100),0),L37)))</f>
        <v>1</v>
      </c>
      <c r="M38" s="29">
        <f>IF(G38="","",IF(VLOOKUP(I38,settings!$B$12:$C$1012,2,0)*C38*L38*100-settings!$C$5*L38&lt;0,"",VLOOKUP(I38,settings!$B$12:$C$1012,2,0)*C38*L38*100-settings!$C$5*L38))</f>
        <v>40.382623978499993</v>
      </c>
      <c r="N38" s="29">
        <f>IF(M38="","",M38*settings!$C$7)</f>
        <v>10.095655994624998</v>
      </c>
      <c r="O38" s="29">
        <f t="shared" si="4"/>
        <v>30.286967983874995</v>
      </c>
      <c r="P38" s="29">
        <f>IF(G38="","",C38*100*settings!$C$6)</f>
        <v>0</v>
      </c>
      <c r="Q38" s="29">
        <f>IF(G38="","",IF(E38=1,settings!$C$4-K38*100,IF(O38="",Q37,IF(F38=1,K37*L37*100+Q37+O37-K38*L38*100,Q37+O37))))</f>
        <v>1354.3251944197104</v>
      </c>
      <c r="R38" s="29">
        <f t="shared" si="5"/>
        <v>4578.125</v>
      </c>
      <c r="S38" s="29">
        <f t="shared" si="6"/>
        <v>5932.4501944197109</v>
      </c>
    </row>
    <row r="39" spans="2:19" x14ac:dyDescent="0.25">
      <c r="B39" s="2">
        <v>34239</v>
      </c>
      <c r="C39" s="3">
        <v>46.15625</v>
      </c>
      <c r="D39" s="1">
        <f t="shared" si="0"/>
        <v>8.1911262798635143E-3</v>
      </c>
      <c r="E39">
        <f>IF(B39&lt;settings!$C$2,"",IF(B39=settings!$C$2,1,IF(C39&gt;K38,MAX($E$4:E38)+1,"")))</f>
        <v>13</v>
      </c>
      <c r="F39">
        <f t="shared" si="1"/>
        <v>1</v>
      </c>
      <c r="G39">
        <f t="shared" si="2"/>
        <v>1</v>
      </c>
      <c r="H39" s="36">
        <f>IF(SUM($F$4:F39)&lt;2,"",IF(F39=1,G38,""))</f>
        <v>3</v>
      </c>
      <c r="I39" s="7">
        <f t="shared" si="7"/>
        <v>3.0000000000000001E-3</v>
      </c>
      <c r="J39" s="64" t="str">
        <f t="shared" si="3"/>
        <v>PUT</v>
      </c>
      <c r="K39" s="29">
        <f>IF(SUM($F$4:F39)&lt;1,"",IF(F39="",K38,ROUND(C39,0)))</f>
        <v>46</v>
      </c>
      <c r="L39" s="32">
        <f>IF(SUM($F$4:F39)&lt;1,"",IF(E39=1,1,IF(AND(F38=1,ROUNDDOWN(Q38/(C38*100),0)&gt;=1),L38+ROUNDDOWN(Q38/(C38*100),0),L38)))</f>
        <v>1</v>
      </c>
      <c r="M39" s="29">
        <f>IF(G39="","",IF(VLOOKUP(I39,settings!$B$12:$C$1012,2,0)*C39*L39*100-settings!$C$5*L39&lt;0,"",VLOOKUP(I39,settings!$B$12:$C$1012,2,0)*C39*L39*100-settings!$C$5*L39))</f>
        <v>42.44189325</v>
      </c>
      <c r="N39" s="29">
        <f>IF(M39="","",M39*settings!$C$7)</f>
        <v>10.6104733125</v>
      </c>
      <c r="O39" s="29">
        <f t="shared" si="4"/>
        <v>31.831419937500002</v>
      </c>
      <c r="P39" s="29">
        <f>IF(G39="","",C39*100*settings!$C$6)</f>
        <v>0</v>
      </c>
      <c r="Q39" s="29">
        <f>IF(G39="","",IF(E39=1,settings!$C$4-K39*100,IF(O39="",Q38,IF(F39=1,K38*L38*100+Q38+O38-K39*L39*100,Q38+O38))))</f>
        <v>1384.6121624035859</v>
      </c>
      <c r="R39" s="29">
        <f t="shared" si="5"/>
        <v>4615.625</v>
      </c>
      <c r="S39" s="29">
        <f t="shared" si="6"/>
        <v>6000.2371624035859</v>
      </c>
    </row>
    <row r="40" spans="2:19" x14ac:dyDescent="0.25">
      <c r="B40" s="2">
        <v>34246</v>
      </c>
      <c r="C40" s="3">
        <v>46.0625</v>
      </c>
      <c r="D40" s="1">
        <f t="shared" si="0"/>
        <v>-2.0311442112389555E-3</v>
      </c>
      <c r="E40">
        <f>IF(B40&lt;settings!$C$2,"",IF(B40=settings!$C$2,1,IF(C40&gt;K39,MAX($E$4:E39)+1,"")))</f>
        <v>14</v>
      </c>
      <c r="F40">
        <f t="shared" si="1"/>
        <v>1</v>
      </c>
      <c r="G40">
        <f t="shared" si="2"/>
        <v>1</v>
      </c>
      <c r="H40" s="36">
        <f>IF(SUM($F$4:F40)&lt;2,"",IF(F40=1,G39,""))</f>
        <v>1</v>
      </c>
      <c r="I40" s="7">
        <f t="shared" si="7"/>
        <v>1E-3</v>
      </c>
      <c r="J40" s="64" t="str">
        <f t="shared" si="3"/>
        <v>PUT</v>
      </c>
      <c r="K40" s="29">
        <f>IF(SUM($F$4:F40)&lt;1,"",IF(F40="",K39,ROUND(C40,0)))</f>
        <v>46</v>
      </c>
      <c r="L40" s="32">
        <f>IF(SUM($F$4:F40)&lt;1,"",IF(E40=1,1,IF(AND(F39=1,ROUNDDOWN(Q39/(C39*100),0)&gt;=1),L39+ROUNDDOWN(Q39/(C39*100),0),L39)))</f>
        <v>1</v>
      </c>
      <c r="M40" s="29">
        <f>IF(G40="","",IF(VLOOKUP(I40,settings!$B$12:$C$1012,2,0)*C40*L40*100-settings!$C$5*L40&lt;0,"",VLOOKUP(I40,settings!$B$12:$C$1012,2,0)*C40*L40*100-settings!$C$5*L40))</f>
        <v>44.141249999999999</v>
      </c>
      <c r="N40" s="29">
        <f>IF(M40="","",M40*settings!$C$7)</f>
        <v>11.0353125</v>
      </c>
      <c r="O40" s="29">
        <f t="shared" si="4"/>
        <v>33.105937499999996</v>
      </c>
      <c r="P40" s="29">
        <f>IF(G40="","",C40*100*settings!$C$6)</f>
        <v>0</v>
      </c>
      <c r="Q40" s="29">
        <f>IF(G40="","",IF(E40=1,settings!$C$4-K40*100,IF(O40="",Q39,IF(F40=1,K39*L39*100+Q39+O39-K40*L40*100,Q39+O39))))</f>
        <v>1416.4435823410859</v>
      </c>
      <c r="R40" s="29">
        <f t="shared" si="5"/>
        <v>4606.25</v>
      </c>
      <c r="S40" s="29">
        <f t="shared" si="6"/>
        <v>6022.6935823410859</v>
      </c>
    </row>
    <row r="41" spans="2:19" x14ac:dyDescent="0.25">
      <c r="B41" s="2">
        <v>34253</v>
      </c>
      <c r="C41" s="3">
        <v>47.0625</v>
      </c>
      <c r="D41" s="1">
        <f t="shared" si="0"/>
        <v>2.1709633649932059E-2</v>
      </c>
      <c r="E41">
        <f>IF(B41&lt;settings!$C$2,"",IF(B41=settings!$C$2,1,IF(C41&gt;K40,MAX($E$4:E40)+1,"")))</f>
        <v>15</v>
      </c>
      <c r="F41">
        <f t="shared" si="1"/>
        <v>1</v>
      </c>
      <c r="G41">
        <f t="shared" si="2"/>
        <v>1</v>
      </c>
      <c r="H41" s="36">
        <f>IF(SUM($F$4:F41)&lt;2,"",IF(F41=1,G40,""))</f>
        <v>1</v>
      </c>
      <c r="I41" s="7">
        <f t="shared" si="7"/>
        <v>1E-3</v>
      </c>
      <c r="J41" s="64" t="str">
        <f t="shared" si="3"/>
        <v>PUT</v>
      </c>
      <c r="K41" s="29">
        <f>IF(SUM($F$4:F41)&lt;1,"",IF(F41="",K40,ROUND(C41,0)))</f>
        <v>47</v>
      </c>
      <c r="L41" s="32">
        <f>IF(SUM($F$4:F41)&lt;1,"",IF(E41=1,1,IF(AND(F40=1,ROUNDDOWN(Q40/(C40*100),0)&gt;=1),L40+ROUNDDOWN(Q40/(C40*100),0),L40)))</f>
        <v>1</v>
      </c>
      <c r="M41" s="29">
        <f>IF(G41="","",IF(VLOOKUP(I41,settings!$B$12:$C$1012,2,0)*C41*L41*100-settings!$C$5*L41&lt;0,"",VLOOKUP(I41,settings!$B$12:$C$1012,2,0)*C41*L41*100-settings!$C$5*L41))</f>
        <v>45.121249999999996</v>
      </c>
      <c r="N41" s="29">
        <f>IF(M41="","",M41*settings!$C$7)</f>
        <v>11.280312499999999</v>
      </c>
      <c r="O41" s="29">
        <f t="shared" si="4"/>
        <v>33.840937499999995</v>
      </c>
      <c r="P41" s="29">
        <f>IF(G41="","",C41*100*settings!$C$6)</f>
        <v>0</v>
      </c>
      <c r="Q41" s="29">
        <f>IF(G41="","",IF(E41=1,settings!$C$4-K41*100,IF(O41="",Q40,IF(F41=1,K40*L40*100+Q40+O40-K41*L41*100,Q40+O40))))</f>
        <v>1349.5495198410863</v>
      </c>
      <c r="R41" s="29">
        <f t="shared" si="5"/>
        <v>4706.25</v>
      </c>
      <c r="S41" s="29">
        <f t="shared" si="6"/>
        <v>6055.7995198410863</v>
      </c>
    </row>
    <row r="42" spans="2:19" x14ac:dyDescent="0.25">
      <c r="B42" s="2">
        <v>34260</v>
      </c>
      <c r="C42" s="3">
        <v>46.375</v>
      </c>
      <c r="D42" s="1">
        <f t="shared" si="0"/>
        <v>-1.4608233731739695E-2</v>
      </c>
      <c r="E42" t="str">
        <f>IF(B42&lt;settings!$C$2,"",IF(B42=settings!$C$2,1,IF(C42&gt;K41,MAX($E$4:E41)+1,"")))</f>
        <v/>
      </c>
      <c r="F42" t="str">
        <f t="shared" si="1"/>
        <v/>
      </c>
      <c r="G42">
        <f t="shared" si="2"/>
        <v>2</v>
      </c>
      <c r="H42" s="36" t="str">
        <f>IF(SUM($F$4:F42)&lt;2,"",IF(F42=1,G41,""))</f>
        <v/>
      </c>
      <c r="I42" s="7">
        <f t="shared" si="7"/>
        <v>-1.2999999999999999E-2</v>
      </c>
      <c r="J42" s="64" t="str">
        <f t="shared" si="3"/>
        <v>CALL</v>
      </c>
      <c r="K42" s="29">
        <f>IF(SUM($F$4:F42)&lt;1,"",IF(F42="",K41,ROUND(C42,0)))</f>
        <v>47</v>
      </c>
      <c r="L42" s="32">
        <f>IF(SUM($F$4:F42)&lt;1,"",IF(E42=1,1,IF(AND(F41=1,ROUNDDOWN(Q41/(C41*100),0)&gt;=1),L41+ROUNDDOWN(Q41/(C41*100),0),L41)))</f>
        <v>1</v>
      </c>
      <c r="M42" s="29">
        <f>IF(G42="","",IF(VLOOKUP(I42,settings!$B$12:$C$1012,2,0)*C42*L42*100-settings!$C$5*L42&lt;0,"",VLOOKUP(I42,settings!$B$12:$C$1012,2,0)*C42*L42*100-settings!$C$5*L42))</f>
        <v>34.663413301937311</v>
      </c>
      <c r="N42" s="29">
        <f>IF(M42="","",M42*settings!$C$7)</f>
        <v>8.6658533254843277</v>
      </c>
      <c r="O42" s="29">
        <f t="shared" si="4"/>
        <v>25.997559976452983</v>
      </c>
      <c r="P42" s="29">
        <f>IF(G42="","",C42*100*settings!$C$6)</f>
        <v>0</v>
      </c>
      <c r="Q42" s="29">
        <f>IF(G42="","",IF(E42=1,settings!$C$4-K42*100,IF(O42="",Q41,IF(F42=1,K41*L41*100+Q41+O41-K42*L42*100,Q41+O41))))</f>
        <v>1383.3904573410864</v>
      </c>
      <c r="R42" s="29">
        <f t="shared" si="5"/>
        <v>4637.5</v>
      </c>
      <c r="S42" s="29">
        <f t="shared" si="6"/>
        <v>6020.8904573410864</v>
      </c>
    </row>
    <row r="43" spans="2:19" x14ac:dyDescent="0.25">
      <c r="B43" s="2">
        <v>34267</v>
      </c>
      <c r="C43" s="3">
        <v>46.84375</v>
      </c>
      <c r="D43" s="1">
        <f t="shared" si="0"/>
        <v>1.0107816711590223E-2</v>
      </c>
      <c r="E43" t="str">
        <f>IF(B43&lt;settings!$C$2,"",IF(B43=settings!$C$2,1,IF(C43&gt;K42,MAX($E$4:E42)+1,"")))</f>
        <v/>
      </c>
      <c r="F43" t="str">
        <f t="shared" si="1"/>
        <v/>
      </c>
      <c r="G43">
        <f t="shared" si="2"/>
        <v>3</v>
      </c>
      <c r="H43" s="36" t="str">
        <f>IF(SUM($F$4:F43)&lt;2,"",IF(F43=1,G42,""))</f>
        <v/>
      </c>
      <c r="I43" s="7">
        <f t="shared" si="7"/>
        <v>-3.0000000000000001E-3</v>
      </c>
      <c r="J43" s="64" t="str">
        <f t="shared" si="3"/>
        <v>CALL</v>
      </c>
      <c r="K43" s="29">
        <f>IF(SUM($F$4:F43)&lt;1,"",IF(F43="",K42,ROUND(C43,0)))</f>
        <v>47</v>
      </c>
      <c r="L43" s="32">
        <f>IF(SUM($F$4:F43)&lt;1,"",IF(E43=1,1,IF(AND(F42=1,ROUNDDOWN(Q42/(C42*100),0)&gt;=1),L42+ROUNDDOWN(Q42/(C42*100),0),L42)))</f>
        <v>1</v>
      </c>
      <c r="M43" s="29">
        <f>IF(G43="","",IF(VLOOKUP(I43,settings!$B$12:$C$1012,2,0)*C43*L43*100-settings!$C$5*L43&lt;0,"",VLOOKUP(I43,settings!$B$12:$C$1012,2,0)*C43*L43*100-settings!$C$5*L43))</f>
        <v>43.088962749999993</v>
      </c>
      <c r="N43" s="29">
        <f>IF(M43="","",M43*settings!$C$7)</f>
        <v>10.772240687499998</v>
      </c>
      <c r="O43" s="29">
        <f t="shared" si="4"/>
        <v>32.316722062499991</v>
      </c>
      <c r="P43" s="29">
        <f>IF(G43="","",C43*100*settings!$C$6)</f>
        <v>0</v>
      </c>
      <c r="Q43" s="29">
        <f>IF(G43="","",IF(E43=1,settings!$C$4-K43*100,IF(O43="",Q42,IF(F43=1,K42*L42*100+Q42+O42-K43*L43*100,Q42+O42))))</f>
        <v>1409.3880173175394</v>
      </c>
      <c r="R43" s="29">
        <f t="shared" si="5"/>
        <v>4684.375</v>
      </c>
      <c r="S43" s="29">
        <f t="shared" si="6"/>
        <v>6093.7630173175394</v>
      </c>
    </row>
    <row r="44" spans="2:19" x14ac:dyDescent="0.25">
      <c r="B44" s="2">
        <v>34274</v>
      </c>
      <c r="C44" s="3">
        <v>46.0625</v>
      </c>
      <c r="D44" s="1">
        <f t="shared" si="0"/>
        <v>-1.6677785190126748E-2</v>
      </c>
      <c r="E44" t="str">
        <f>IF(B44&lt;settings!$C$2,"",IF(B44=settings!$C$2,1,IF(C44&gt;K43,MAX($E$4:E43)+1,"")))</f>
        <v/>
      </c>
      <c r="F44" t="str">
        <f t="shared" si="1"/>
        <v/>
      </c>
      <c r="G44">
        <f t="shared" si="2"/>
        <v>4</v>
      </c>
      <c r="H44" s="36" t="str">
        <f>IF(SUM($F$4:F44)&lt;2,"",IF(F44=1,G43,""))</f>
        <v/>
      </c>
      <c r="I44" s="7">
        <f t="shared" si="7"/>
        <v>-0.02</v>
      </c>
      <c r="J44" s="64" t="str">
        <f t="shared" si="3"/>
        <v>CALL</v>
      </c>
      <c r="K44" s="29">
        <f>IF(SUM($F$4:F44)&lt;1,"",IF(F44="",K43,ROUND(C44,0)))</f>
        <v>47</v>
      </c>
      <c r="L44" s="32">
        <f>IF(SUM($F$4:F44)&lt;1,"",IF(E44=1,1,IF(AND(F43=1,ROUNDDOWN(Q43/(C43*100),0)&gt;=1),L43+ROUNDDOWN(Q43/(C43*100),0),L43)))</f>
        <v>1</v>
      </c>
      <c r="M44" s="29">
        <f>IF(G44="","",IF(VLOOKUP(I44,settings!$B$12:$C$1012,2,0)*C44*L44*100-settings!$C$5*L44&lt;0,"",VLOOKUP(I44,settings!$B$12:$C$1012,2,0)*C44*L44*100-settings!$C$5*L44))</f>
        <v>29.751692198969028</v>
      </c>
      <c r="N44" s="29">
        <f>IF(M44="","",M44*settings!$C$7)</f>
        <v>7.437923049742257</v>
      </c>
      <c r="O44" s="29">
        <f t="shared" si="4"/>
        <v>22.313769149226772</v>
      </c>
      <c r="P44" s="29">
        <f>IF(G44="","",C44*100*settings!$C$6)</f>
        <v>0</v>
      </c>
      <c r="Q44" s="29">
        <f>IF(G44="","",IF(E44=1,settings!$C$4-K44*100,IF(O44="",Q43,IF(F44=1,K43*L43*100+Q43+O43-K44*L44*100,Q43+O43))))</f>
        <v>1441.7047393800394</v>
      </c>
      <c r="R44" s="29">
        <f t="shared" si="5"/>
        <v>4606.25</v>
      </c>
      <c r="S44" s="29">
        <f t="shared" si="6"/>
        <v>6047.9547393800394</v>
      </c>
    </row>
    <row r="45" spans="2:19" x14ac:dyDescent="0.25">
      <c r="B45" s="2">
        <v>34281</v>
      </c>
      <c r="C45" s="3">
        <v>46.59375</v>
      </c>
      <c r="D45" s="1">
        <f t="shared" si="0"/>
        <v>1.1533242876526462E-2</v>
      </c>
      <c r="E45" t="str">
        <f>IF(B45&lt;settings!$C$2,"",IF(B45=settings!$C$2,1,IF(C45&gt;K44,MAX($E$4:E44)+1,"")))</f>
        <v/>
      </c>
      <c r="F45" t="str">
        <f t="shared" si="1"/>
        <v/>
      </c>
      <c r="G45">
        <f t="shared" si="2"/>
        <v>5</v>
      </c>
      <c r="H45" s="36" t="str">
        <f>IF(SUM($F$4:F45)&lt;2,"",IF(F45=1,G44,""))</f>
        <v/>
      </c>
      <c r="I45" s="7">
        <f t="shared" si="7"/>
        <v>-8.9999999999999993E-3</v>
      </c>
      <c r="J45" s="64" t="str">
        <f t="shared" si="3"/>
        <v>CALL</v>
      </c>
      <c r="K45" s="29">
        <f>IF(SUM($F$4:F45)&lt;1,"",IF(F45="",K44,ROUND(C45,0)))</f>
        <v>47</v>
      </c>
      <c r="L45" s="32">
        <f>IF(SUM($F$4:F45)&lt;1,"",IF(E45=1,1,IF(AND(F44=1,ROUNDDOWN(Q44/(C44*100),0)&gt;=1),L44+ROUNDDOWN(Q44/(C44*100),0),L44)))</f>
        <v>1</v>
      </c>
      <c r="M45" s="29">
        <f>IF(G45="","",IF(VLOOKUP(I45,settings!$B$12:$C$1012,2,0)*C45*L45*100-settings!$C$5*L45&lt;0,"",VLOOKUP(I45,settings!$B$12:$C$1012,2,0)*C45*L45*100-settings!$C$5*L45))</f>
        <v>37.847434791751652</v>
      </c>
      <c r="N45" s="29">
        <f>IF(M45="","",M45*settings!$C$7)</f>
        <v>9.4618586979379131</v>
      </c>
      <c r="O45" s="29">
        <f t="shared" si="4"/>
        <v>28.385576093813739</v>
      </c>
      <c r="P45" s="29">
        <f>IF(G45="","",C45*100*settings!$C$6)</f>
        <v>0</v>
      </c>
      <c r="Q45" s="29">
        <f>IF(G45="","",IF(E45=1,settings!$C$4-K45*100,IF(O45="",Q44,IF(F45=1,K44*L44*100+Q44+O44-K45*L45*100,Q44+O44))))</f>
        <v>1464.0185085292662</v>
      </c>
      <c r="R45" s="29">
        <f t="shared" si="5"/>
        <v>4659.375</v>
      </c>
      <c r="S45" s="29">
        <f t="shared" si="6"/>
        <v>6123.393508529266</v>
      </c>
    </row>
    <row r="46" spans="2:19" x14ac:dyDescent="0.25">
      <c r="B46" s="2">
        <v>34288</v>
      </c>
      <c r="C46" s="3">
        <v>46.3125</v>
      </c>
      <c r="D46" s="1">
        <f t="shared" si="0"/>
        <v>-6.0362173038229772E-3</v>
      </c>
      <c r="E46" t="str">
        <f>IF(B46&lt;settings!$C$2,"",IF(B46=settings!$C$2,1,IF(C46&gt;K45,MAX($E$4:E45)+1,"")))</f>
        <v/>
      </c>
      <c r="F46" t="str">
        <f t="shared" si="1"/>
        <v/>
      </c>
      <c r="G46">
        <f t="shared" si="2"/>
        <v>6</v>
      </c>
      <c r="H46" s="36" t="str">
        <f>IF(SUM($F$4:F46)&lt;2,"",IF(F46=1,G45,""))</f>
        <v/>
      </c>
      <c r="I46" s="7">
        <f t="shared" si="7"/>
        <v>-1.4999999999999999E-2</v>
      </c>
      <c r="J46" s="64" t="str">
        <f t="shared" si="3"/>
        <v>CALL</v>
      </c>
      <c r="K46" s="29">
        <f>IF(SUM($F$4:F46)&lt;1,"",IF(F46="",K45,ROUND(C46,0)))</f>
        <v>47</v>
      </c>
      <c r="L46" s="32">
        <f>IF(SUM($F$4:F46)&lt;1,"",IF(E46=1,1,IF(AND(F45=1,ROUNDDOWN(Q45/(C45*100),0)&gt;=1),L45+ROUNDDOWN(Q45/(C45*100),0),L45)))</f>
        <v>1</v>
      </c>
      <c r="M46" s="29">
        <f>IF(G46="","",IF(VLOOKUP(I46,settings!$B$12:$C$1012,2,0)*C46*L46*100-settings!$C$5*L46&lt;0,"",VLOOKUP(I46,settings!$B$12:$C$1012,2,0)*C46*L46*100-settings!$C$5*L46))</f>
        <v>33.204981566265261</v>
      </c>
      <c r="N46" s="29">
        <f>IF(M46="","",M46*settings!$C$7)</f>
        <v>8.3012453915663151</v>
      </c>
      <c r="O46" s="29">
        <f t="shared" si="4"/>
        <v>24.903736174698945</v>
      </c>
      <c r="P46" s="29">
        <f>IF(G46="","",C46*100*settings!$C$6)</f>
        <v>0</v>
      </c>
      <c r="Q46" s="29">
        <f>IF(G46="","",IF(E46=1,settings!$C$4-K46*100,IF(O46="",Q45,IF(F46=1,K45*L45*100+Q45+O45-K46*L46*100,Q45+O45))))</f>
        <v>1492.4040846230801</v>
      </c>
      <c r="R46" s="29">
        <f t="shared" si="5"/>
        <v>4631.25</v>
      </c>
      <c r="S46" s="29">
        <f t="shared" si="6"/>
        <v>6123.6540846230801</v>
      </c>
    </row>
    <row r="47" spans="2:19" x14ac:dyDescent="0.25">
      <c r="B47" s="2">
        <v>34295</v>
      </c>
      <c r="C47" s="3">
        <v>46.5</v>
      </c>
      <c r="D47" s="1">
        <f t="shared" si="0"/>
        <v>4.0485829959513442E-3</v>
      </c>
      <c r="E47" t="str">
        <f>IF(B47&lt;settings!$C$2,"",IF(B47=settings!$C$2,1,IF(C47&gt;K46,MAX($E$4:E46)+1,"")))</f>
        <v/>
      </c>
      <c r="F47" t="str">
        <f t="shared" si="1"/>
        <v/>
      </c>
      <c r="G47">
        <f t="shared" si="2"/>
        <v>7</v>
      </c>
      <c r="H47" s="36" t="str">
        <f>IF(SUM($F$4:F47)&lt;2,"",IF(F47=1,G46,""))</f>
        <v/>
      </c>
      <c r="I47" s="7">
        <f t="shared" si="7"/>
        <v>-1.0999999999999999E-2</v>
      </c>
      <c r="J47" s="64" t="str">
        <f t="shared" si="3"/>
        <v>CALL</v>
      </c>
      <c r="K47" s="29">
        <f>IF(SUM($F$4:F47)&lt;1,"",IF(F47="",K46,ROUND(C47,0)))</f>
        <v>47</v>
      </c>
      <c r="L47" s="32">
        <f>IF(SUM($F$4:F47)&lt;1,"",IF(E47=1,1,IF(AND(F46=1,ROUNDDOWN(Q46/(C46*100),0)&gt;=1),L46+ROUNDDOWN(Q46/(C46*100),0),L46)))</f>
        <v>1</v>
      </c>
      <c r="M47" s="29">
        <f>IF(G47="","",IF(VLOOKUP(I47,settings!$B$12:$C$1012,2,0)*C47*L47*100-settings!$C$5*L47&lt;0,"",VLOOKUP(I47,settings!$B$12:$C$1012,2,0)*C47*L47*100-settings!$C$5*L47))</f>
        <v>36.234007809865503</v>
      </c>
      <c r="N47" s="29">
        <f>IF(M47="","",M47*settings!$C$7)</f>
        <v>9.0585019524663757</v>
      </c>
      <c r="O47" s="29">
        <f t="shared" si="4"/>
        <v>27.175505857399127</v>
      </c>
      <c r="P47" s="29">
        <f>IF(G47="","",C47*100*settings!$C$6)</f>
        <v>0</v>
      </c>
      <c r="Q47" s="29">
        <f>IF(G47="","",IF(E47=1,settings!$C$4-K47*100,IF(O47="",Q46,IF(F47=1,K46*L46*100+Q46+O46-K47*L47*100,Q46+O46))))</f>
        <v>1517.307820797779</v>
      </c>
      <c r="R47" s="29">
        <f t="shared" si="5"/>
        <v>4650</v>
      </c>
      <c r="S47" s="29">
        <f t="shared" si="6"/>
        <v>6167.3078207977787</v>
      </c>
    </row>
    <row r="48" spans="2:19" x14ac:dyDescent="0.25">
      <c r="B48" s="2">
        <v>34302</v>
      </c>
      <c r="C48" s="3">
        <v>46.71875</v>
      </c>
      <c r="D48" s="1">
        <f t="shared" si="0"/>
        <v>4.7043010752687575E-3</v>
      </c>
      <c r="E48" t="str">
        <f>IF(B48&lt;settings!$C$2,"",IF(B48=settings!$C$2,1,IF(C48&gt;K47,MAX($E$4:E47)+1,"")))</f>
        <v/>
      </c>
      <c r="F48" t="str">
        <f t="shared" si="1"/>
        <v/>
      </c>
      <c r="G48">
        <f t="shared" si="2"/>
        <v>8</v>
      </c>
      <c r="H48" s="36" t="str">
        <f>IF(SUM($F$4:F48)&lt;2,"",IF(F48=1,G47,""))</f>
        <v/>
      </c>
      <c r="I48" s="7">
        <f t="shared" si="7"/>
        <v>-6.0000000000000001E-3</v>
      </c>
      <c r="J48" s="64" t="str">
        <f t="shared" si="3"/>
        <v>CALL</v>
      </c>
      <c r="K48" s="29">
        <f>IF(SUM($F$4:F48)&lt;1,"",IF(F48="",K47,ROUND(C48,0)))</f>
        <v>47</v>
      </c>
      <c r="L48" s="32">
        <f>IF(SUM($F$4:F48)&lt;1,"",IF(E48=1,1,IF(AND(F47=1,ROUNDDOWN(Q47/(C47*100),0)&gt;=1),L47+ROUNDDOWN(Q47/(C47*100),0),L47)))</f>
        <v>1</v>
      </c>
      <c r="M48" s="29">
        <f>IF(G48="","",IF(VLOOKUP(I48,settings!$B$12:$C$1012,2,0)*C48*L48*100-settings!$C$5*L48&lt;0,"",VLOOKUP(I48,settings!$B$12:$C$1012,2,0)*C48*L48*100-settings!$C$5*L48))</f>
        <v>40.385448730989985</v>
      </c>
      <c r="N48" s="29">
        <f>IF(M48="","",M48*settings!$C$7)</f>
        <v>10.096362182747496</v>
      </c>
      <c r="O48" s="29">
        <f t="shared" si="4"/>
        <v>30.289086548242487</v>
      </c>
      <c r="P48" s="29">
        <f>IF(G48="","",C48*100*settings!$C$6)</f>
        <v>0</v>
      </c>
      <c r="Q48" s="29">
        <f>IF(G48="","",IF(E48=1,settings!$C$4-K48*100,IF(O48="",Q47,IF(F48=1,K47*L47*100+Q47+O47-K48*L48*100,Q47+O47))))</f>
        <v>1544.4833266551782</v>
      </c>
      <c r="R48" s="29">
        <f t="shared" si="5"/>
        <v>4671.875</v>
      </c>
      <c r="S48" s="29">
        <f t="shared" si="6"/>
        <v>6216.3583266551777</v>
      </c>
    </row>
    <row r="49" spans="2:19" x14ac:dyDescent="0.25">
      <c r="B49" s="2">
        <v>34309</v>
      </c>
      <c r="C49" s="3">
        <v>46.59375</v>
      </c>
      <c r="D49" s="1">
        <f t="shared" si="0"/>
        <v>-2.6755852842809125E-3</v>
      </c>
      <c r="E49" t="str">
        <f>IF(B49&lt;settings!$C$2,"",IF(B49=settings!$C$2,1,IF(C49&gt;K48,MAX($E$4:E48)+1,"")))</f>
        <v/>
      </c>
      <c r="F49" t="str">
        <f t="shared" si="1"/>
        <v/>
      </c>
      <c r="G49">
        <f t="shared" si="2"/>
        <v>9</v>
      </c>
      <c r="H49" s="36" t="str">
        <f>IF(SUM($F$4:F49)&lt;2,"",IF(F49=1,G48,""))</f>
        <v/>
      </c>
      <c r="I49" s="7">
        <f t="shared" si="7"/>
        <v>-8.9999999999999993E-3</v>
      </c>
      <c r="J49" s="64" t="str">
        <f t="shared" si="3"/>
        <v>CALL</v>
      </c>
      <c r="K49" s="29">
        <f>IF(SUM($F$4:F49)&lt;1,"",IF(F49="",K48,ROUND(C49,0)))</f>
        <v>47</v>
      </c>
      <c r="L49" s="32">
        <f>IF(SUM($F$4:F49)&lt;1,"",IF(E49=1,1,IF(AND(F48=1,ROUNDDOWN(Q48/(C48*100),0)&gt;=1),L48+ROUNDDOWN(Q48/(C48*100),0),L48)))</f>
        <v>1</v>
      </c>
      <c r="M49" s="29">
        <f>IF(G49="","",IF(VLOOKUP(I49,settings!$B$12:$C$1012,2,0)*C49*L49*100-settings!$C$5*L49&lt;0,"",VLOOKUP(I49,settings!$B$12:$C$1012,2,0)*C49*L49*100-settings!$C$5*L49))</f>
        <v>37.847434791751652</v>
      </c>
      <c r="N49" s="29">
        <f>IF(M49="","",M49*settings!$C$7)</f>
        <v>9.4618586979379131</v>
      </c>
      <c r="O49" s="29">
        <f t="shared" si="4"/>
        <v>28.385576093813739</v>
      </c>
      <c r="P49" s="29">
        <f>IF(G49="","",C49*100*settings!$C$6)</f>
        <v>0</v>
      </c>
      <c r="Q49" s="29">
        <f>IF(G49="","",IF(E49=1,settings!$C$4-K49*100,IF(O49="",Q48,IF(F49=1,K48*L48*100+Q48+O48-K49*L49*100,Q48+O48))))</f>
        <v>1574.7724132034207</v>
      </c>
      <c r="R49" s="29">
        <f t="shared" si="5"/>
        <v>4659.375</v>
      </c>
      <c r="S49" s="29">
        <f t="shared" si="6"/>
        <v>6234.1474132034209</v>
      </c>
    </row>
    <row r="50" spans="2:19" x14ac:dyDescent="0.25">
      <c r="B50" s="2">
        <v>34316</v>
      </c>
      <c r="C50" s="3">
        <v>46.5625</v>
      </c>
      <c r="D50" s="1">
        <f t="shared" si="0"/>
        <v>-6.7069081153592336E-4</v>
      </c>
      <c r="E50" t="str">
        <f>IF(B50&lt;settings!$C$2,"",IF(B50=settings!$C$2,1,IF(C50&gt;K49,MAX($E$4:E49)+1,"")))</f>
        <v/>
      </c>
      <c r="F50" t="str">
        <f t="shared" si="1"/>
        <v/>
      </c>
      <c r="G50">
        <f t="shared" si="2"/>
        <v>10</v>
      </c>
      <c r="H50" s="36" t="str">
        <f>IF(SUM($F$4:F50)&lt;2,"",IF(F50=1,G49,""))</f>
        <v/>
      </c>
      <c r="I50" s="7">
        <f t="shared" si="7"/>
        <v>-8.9999999999999993E-3</v>
      </c>
      <c r="J50" s="64" t="str">
        <f t="shared" si="3"/>
        <v>CALL</v>
      </c>
      <c r="K50" s="29">
        <f>IF(SUM($F$4:F50)&lt;1,"",IF(F50="",K49,ROUND(C50,0)))</f>
        <v>47</v>
      </c>
      <c r="L50" s="32">
        <f>IF(SUM($F$4:F50)&lt;1,"",IF(E50=1,1,IF(AND(F49=1,ROUNDDOWN(Q49/(C49*100),0)&gt;=1),L49+ROUNDDOWN(Q49/(C49*100),0),L49)))</f>
        <v>1</v>
      </c>
      <c r="M50" s="29">
        <f>IF(G50="","",IF(VLOOKUP(I50,settings!$B$12:$C$1012,2,0)*C50*L50*100-settings!$C$5*L50&lt;0,"",VLOOKUP(I50,settings!$B$12:$C$1012,2,0)*C50*L50*100-settings!$C$5*L50))</f>
        <v>37.821380174185087</v>
      </c>
      <c r="N50" s="29">
        <f>IF(M50="","",M50*settings!$C$7)</f>
        <v>9.4553450435462718</v>
      </c>
      <c r="O50" s="29">
        <f t="shared" si="4"/>
        <v>28.366035130638814</v>
      </c>
      <c r="P50" s="29">
        <f>IF(G50="","",C50*100*settings!$C$6)</f>
        <v>0</v>
      </c>
      <c r="Q50" s="29">
        <f>IF(G50="","",IF(E50=1,settings!$C$4-K50*100,IF(O50="",Q49,IF(F50=1,K49*L49*100+Q49+O49-K50*L50*100,Q49+O49))))</f>
        <v>1603.1579892972345</v>
      </c>
      <c r="R50" s="29">
        <f t="shared" si="5"/>
        <v>4656.25</v>
      </c>
      <c r="S50" s="29">
        <f t="shared" si="6"/>
        <v>6259.407989297235</v>
      </c>
    </row>
    <row r="51" spans="2:19" x14ac:dyDescent="0.25">
      <c r="B51" s="2">
        <v>34323</v>
      </c>
      <c r="C51" s="3">
        <v>46.75</v>
      </c>
      <c r="D51" s="1">
        <f t="shared" si="0"/>
        <v>4.0268456375838202E-3</v>
      </c>
      <c r="E51" t="str">
        <f>IF(B51&lt;settings!$C$2,"",IF(B51=settings!$C$2,1,IF(C51&gt;K50,MAX($E$4:E50)+1,"")))</f>
        <v/>
      </c>
      <c r="F51" t="str">
        <f t="shared" si="1"/>
        <v/>
      </c>
      <c r="G51">
        <f t="shared" si="2"/>
        <v>11</v>
      </c>
      <c r="H51" s="36" t="str">
        <f>IF(SUM($F$4:F51)&lt;2,"",IF(F51=1,G50,""))</f>
        <v/>
      </c>
      <c r="I51" s="7">
        <f t="shared" si="7"/>
        <v>-5.0000000000000001E-3</v>
      </c>
      <c r="J51" s="64" t="str">
        <f t="shared" si="3"/>
        <v>CALL</v>
      </c>
      <c r="K51" s="29">
        <f>IF(SUM($F$4:F51)&lt;1,"",IF(F51="",K50,ROUND(C51,0)))</f>
        <v>47</v>
      </c>
      <c r="L51" s="32">
        <f>IF(SUM($F$4:F51)&lt;1,"",IF(E51=1,1,IF(AND(F50=1,ROUNDDOWN(Q50/(C50*100),0)&gt;=1),L50+ROUNDDOWN(Q50/(C50*100),0),L50)))</f>
        <v>1</v>
      </c>
      <c r="M51" s="29">
        <f>IF(G51="","",IF(VLOOKUP(I51,settings!$B$12:$C$1012,2,0)*C51*L51*100-settings!$C$5*L51&lt;0,"",VLOOKUP(I51,settings!$B$12:$C$1012,2,0)*C51*L51*100-settings!$C$5*L51))</f>
        <v>41.258297250399991</v>
      </c>
      <c r="N51" s="29">
        <f>IF(M51="","",M51*settings!$C$7)</f>
        <v>10.314574312599998</v>
      </c>
      <c r="O51" s="29">
        <f t="shared" si="4"/>
        <v>30.943722937799993</v>
      </c>
      <c r="P51" s="29">
        <f>IF(G51="","",C51*100*settings!$C$6)</f>
        <v>0</v>
      </c>
      <c r="Q51" s="29">
        <f>IF(G51="","",IF(E51=1,settings!$C$4-K51*100,IF(O51="",Q50,IF(F51=1,K50*L50*100+Q50+O50-K51*L51*100,Q50+O50))))</f>
        <v>1631.5240244278734</v>
      </c>
      <c r="R51" s="29">
        <f t="shared" si="5"/>
        <v>4675</v>
      </c>
      <c r="S51" s="29">
        <f t="shared" si="6"/>
        <v>6306.5240244278739</v>
      </c>
    </row>
    <row r="52" spans="2:19" x14ac:dyDescent="0.25">
      <c r="B52" s="2">
        <v>34330</v>
      </c>
      <c r="C52" s="3">
        <v>46.59375</v>
      </c>
      <c r="D52" s="1">
        <f t="shared" si="0"/>
        <v>-3.3422459893047707E-3</v>
      </c>
      <c r="E52" t="str">
        <f>IF(B52&lt;settings!$C$2,"",IF(B52=settings!$C$2,1,IF(C52&gt;K51,MAX($E$4:E51)+1,"")))</f>
        <v/>
      </c>
      <c r="F52" t="str">
        <f t="shared" si="1"/>
        <v/>
      </c>
      <c r="G52">
        <f t="shared" si="2"/>
        <v>12</v>
      </c>
      <c r="H52" s="36" t="str">
        <f>IF(SUM($F$4:F52)&lt;2,"",IF(F52=1,G51,""))</f>
        <v/>
      </c>
      <c r="I52" s="7">
        <f t="shared" si="7"/>
        <v>-8.9999999999999993E-3</v>
      </c>
      <c r="J52" s="64" t="str">
        <f t="shared" si="3"/>
        <v>CALL</v>
      </c>
      <c r="K52" s="29">
        <f>IF(SUM($F$4:F52)&lt;1,"",IF(F52="",K51,ROUND(C52,0)))</f>
        <v>47</v>
      </c>
      <c r="L52" s="32">
        <f>IF(SUM($F$4:F52)&lt;1,"",IF(E52=1,1,IF(AND(F51=1,ROUNDDOWN(Q51/(C51*100),0)&gt;=1),L51+ROUNDDOWN(Q51/(C51*100),0),L51)))</f>
        <v>1</v>
      </c>
      <c r="M52" s="29">
        <f>IF(G52="","",IF(VLOOKUP(I52,settings!$B$12:$C$1012,2,0)*C52*L52*100-settings!$C$5*L52&lt;0,"",VLOOKUP(I52,settings!$B$12:$C$1012,2,0)*C52*L52*100-settings!$C$5*L52))</f>
        <v>37.847434791751652</v>
      </c>
      <c r="N52" s="29">
        <f>IF(M52="","",M52*settings!$C$7)</f>
        <v>9.4618586979379131</v>
      </c>
      <c r="O52" s="29">
        <f t="shared" si="4"/>
        <v>28.385576093813739</v>
      </c>
      <c r="P52" s="29">
        <f>IF(G52="","",C52*100*settings!$C$6)</f>
        <v>0</v>
      </c>
      <c r="Q52" s="29">
        <f>IF(G52="","",IF(E52=1,settings!$C$4-K52*100,IF(O52="",Q51,IF(F52=1,K51*L51*100+Q51+O51-K52*L52*100,Q51+O51))))</f>
        <v>1662.4677473656734</v>
      </c>
      <c r="R52" s="29">
        <f t="shared" si="5"/>
        <v>4659.375</v>
      </c>
      <c r="S52" s="29">
        <f t="shared" si="6"/>
        <v>6321.8427473656739</v>
      </c>
    </row>
    <row r="53" spans="2:19" x14ac:dyDescent="0.25">
      <c r="B53" s="2">
        <v>34337</v>
      </c>
      <c r="C53" s="3">
        <v>47.03125</v>
      </c>
      <c r="D53" s="1">
        <f t="shared" si="0"/>
        <v>9.3896713615022609E-3</v>
      </c>
      <c r="E53">
        <f>IF(B53&lt;settings!$C$2,"",IF(B53=settings!$C$2,1,IF(C53&gt;K52,MAX($E$4:E52)+1,"")))</f>
        <v>16</v>
      </c>
      <c r="F53">
        <f t="shared" si="1"/>
        <v>1</v>
      </c>
      <c r="G53">
        <f t="shared" si="2"/>
        <v>1</v>
      </c>
      <c r="H53" s="36">
        <f>IF(SUM($F$4:F53)&lt;2,"",IF(F53=1,G52,""))</f>
        <v>12</v>
      </c>
      <c r="I53" s="7">
        <f t="shared" si="7"/>
        <v>1E-3</v>
      </c>
      <c r="J53" s="64" t="str">
        <f t="shared" si="3"/>
        <v>PUT</v>
      </c>
      <c r="K53" s="29">
        <f>IF(SUM($F$4:F53)&lt;1,"",IF(F53="",K52,ROUND(C53,0)))</f>
        <v>47</v>
      </c>
      <c r="L53" s="32">
        <f>IF(SUM($F$4:F53)&lt;1,"",IF(E53=1,1,IF(AND(F52=1,ROUNDDOWN(Q52/(C52*100),0)&gt;=1),L52+ROUNDDOWN(Q52/(C52*100),0),L52)))</f>
        <v>1</v>
      </c>
      <c r="M53" s="29">
        <f>IF(G53="","",IF(VLOOKUP(I53,settings!$B$12:$C$1012,2,0)*C53*L53*100-settings!$C$5*L53&lt;0,"",VLOOKUP(I53,settings!$B$12:$C$1012,2,0)*C53*L53*100-settings!$C$5*L53))</f>
        <v>45.090624999999996</v>
      </c>
      <c r="N53" s="29">
        <f>IF(M53="","",M53*settings!$C$7)</f>
        <v>11.272656249999999</v>
      </c>
      <c r="O53" s="29">
        <f t="shared" si="4"/>
        <v>33.817968749999999</v>
      </c>
      <c r="P53" s="29">
        <f>IF(G53="","",C53*100*settings!$C$6)</f>
        <v>0</v>
      </c>
      <c r="Q53" s="29">
        <f>IF(G53="","",IF(E53=1,settings!$C$4-K53*100,IF(O53="",Q52,IF(F53=1,K52*L52*100+Q52+O52-K53*L53*100,Q52+O52))))</f>
        <v>1690.8533234594879</v>
      </c>
      <c r="R53" s="29">
        <f t="shared" si="5"/>
        <v>4703.125</v>
      </c>
      <c r="S53" s="29">
        <f t="shared" si="6"/>
        <v>6393.9783234594879</v>
      </c>
    </row>
    <row r="54" spans="2:19" x14ac:dyDescent="0.25">
      <c r="B54" s="2">
        <v>34344</v>
      </c>
      <c r="C54" s="3">
        <v>47.40625</v>
      </c>
      <c r="D54" s="1">
        <f t="shared" si="0"/>
        <v>7.9734219269103068E-3</v>
      </c>
      <c r="E54">
        <f>IF(B54&lt;settings!$C$2,"",IF(B54=settings!$C$2,1,IF(C54&gt;K53,MAX($E$4:E53)+1,"")))</f>
        <v>17</v>
      </c>
      <c r="F54">
        <f t="shared" si="1"/>
        <v>1</v>
      </c>
      <c r="G54">
        <f t="shared" si="2"/>
        <v>1</v>
      </c>
      <c r="H54" s="36">
        <f>IF(SUM($F$4:F54)&lt;2,"",IF(F54=1,G53,""))</f>
        <v>1</v>
      </c>
      <c r="I54" s="7">
        <f t="shared" si="7"/>
        <v>8.9999999999999993E-3</v>
      </c>
      <c r="J54" s="64" t="str">
        <f t="shared" si="3"/>
        <v>PUT</v>
      </c>
      <c r="K54" s="29">
        <f>IF(SUM($F$4:F54)&lt;1,"",IF(F54="",K53,ROUND(C54,0)))</f>
        <v>47</v>
      </c>
      <c r="L54" s="32">
        <f>IF(SUM($F$4:F54)&lt;1,"",IF(E54=1,1,IF(AND(F53=1,ROUNDDOWN(Q53/(C53*100),0)&gt;=1),L53+ROUNDDOWN(Q53/(C53*100),0),L53)))</f>
        <v>1</v>
      </c>
      <c r="M54" s="29">
        <f>IF(G54="","",IF(VLOOKUP(I54,settings!$B$12:$C$1012,2,0)*C54*L54*100-settings!$C$5*L54&lt;0,"",VLOOKUP(I54,settings!$B$12:$C$1012,2,0)*C54*L54*100-settings!$C$5*L54))</f>
        <v>38.524854848482406</v>
      </c>
      <c r="N54" s="29">
        <f>IF(M54="","",M54*settings!$C$7)</f>
        <v>9.6312137121206014</v>
      </c>
      <c r="O54" s="29">
        <f t="shared" si="4"/>
        <v>28.893641136361804</v>
      </c>
      <c r="P54" s="29">
        <f>IF(G54="","",C54*100*settings!$C$6)</f>
        <v>0</v>
      </c>
      <c r="Q54" s="29">
        <f>IF(G54="","",IF(E54=1,settings!$C$4-K54*100,IF(O54="",Q53,IF(F54=1,K53*L53*100+Q53+O53-K54*L54*100,Q53+O53))))</f>
        <v>1724.6712922094875</v>
      </c>
      <c r="R54" s="29">
        <f t="shared" si="5"/>
        <v>4740.625</v>
      </c>
      <c r="S54" s="29">
        <f t="shared" si="6"/>
        <v>6465.2962922094875</v>
      </c>
    </row>
    <row r="55" spans="2:19" x14ac:dyDescent="0.25">
      <c r="B55" s="2">
        <v>34351</v>
      </c>
      <c r="C55" s="3">
        <v>47.375</v>
      </c>
      <c r="D55" s="1">
        <f t="shared" si="0"/>
        <v>-6.5919578114703725E-4</v>
      </c>
      <c r="E55">
        <f>IF(B55&lt;settings!$C$2,"",IF(B55=settings!$C$2,1,IF(C55&gt;K54,MAX($E$4:E54)+1,"")))</f>
        <v>18</v>
      </c>
      <c r="F55">
        <f t="shared" si="1"/>
        <v>1</v>
      </c>
      <c r="G55">
        <f t="shared" si="2"/>
        <v>1</v>
      </c>
      <c r="H55" s="36">
        <f>IF(SUM($F$4:F55)&lt;2,"",IF(F55=1,G54,""))</f>
        <v>1</v>
      </c>
      <c r="I55" s="7">
        <f t="shared" si="7"/>
        <v>8.0000000000000002E-3</v>
      </c>
      <c r="J55" s="64" t="str">
        <f t="shared" si="3"/>
        <v>PUT</v>
      </c>
      <c r="K55" s="29">
        <f>IF(SUM($F$4:F55)&lt;1,"",IF(F55="",K54,ROUND(C55,0)))</f>
        <v>47</v>
      </c>
      <c r="L55" s="32">
        <f>IF(SUM($F$4:F55)&lt;1,"",IF(E55=1,1,IF(AND(F54=1,ROUNDDOWN(Q54/(C54*100),0)&gt;=1),L54+ROUNDDOWN(Q54/(C54*100),0),L54)))</f>
        <v>1</v>
      </c>
      <c r="M55" s="29">
        <f>IF(G55="","",IF(VLOOKUP(I55,settings!$B$12:$C$1012,2,0)*C55*L55*100-settings!$C$5*L55&lt;0,"",VLOOKUP(I55,settings!$B$12:$C$1012,2,0)*C55*L55*100-settings!$C$5*L55))</f>
        <v>39.304898194812075</v>
      </c>
      <c r="N55" s="29">
        <f>IF(M55="","",M55*settings!$C$7)</f>
        <v>9.8262245487030189</v>
      </c>
      <c r="O55" s="29">
        <f t="shared" si="4"/>
        <v>29.478673646109058</v>
      </c>
      <c r="P55" s="29">
        <f>IF(G55="","",C55*100*settings!$C$6)</f>
        <v>0</v>
      </c>
      <c r="Q55" s="29">
        <f>IF(G55="","",IF(E55=1,settings!$C$4-K55*100,IF(O55="",Q54,IF(F55=1,K54*L54*100+Q54+O54-K55*L55*100,Q54+O54))))</f>
        <v>1753.5649333458496</v>
      </c>
      <c r="R55" s="29">
        <f t="shared" si="5"/>
        <v>4737.5</v>
      </c>
      <c r="S55" s="29">
        <f t="shared" si="6"/>
        <v>6491.0649333458496</v>
      </c>
    </row>
    <row r="56" spans="2:19" x14ac:dyDescent="0.25">
      <c r="B56" s="2">
        <v>34358</v>
      </c>
      <c r="C56" s="3">
        <v>47.875</v>
      </c>
      <c r="D56" s="1">
        <f t="shared" si="0"/>
        <v>1.055408970976246E-2</v>
      </c>
      <c r="E56">
        <f>IF(B56&lt;settings!$C$2,"",IF(B56=settings!$C$2,1,IF(C56&gt;K55,MAX($E$4:E55)+1,"")))</f>
        <v>19</v>
      </c>
      <c r="F56">
        <f t="shared" si="1"/>
        <v>1</v>
      </c>
      <c r="G56">
        <f t="shared" si="2"/>
        <v>1</v>
      </c>
      <c r="H56" s="36">
        <f>IF(SUM($F$4:F56)&lt;2,"",IF(F56=1,G55,""))</f>
        <v>1</v>
      </c>
      <c r="I56" s="7">
        <f t="shared" si="7"/>
        <v>-3.0000000000000001E-3</v>
      </c>
      <c r="J56" s="64" t="str">
        <f t="shared" si="3"/>
        <v>PUT</v>
      </c>
      <c r="K56" s="29">
        <f>IF(SUM($F$4:F56)&lt;1,"",IF(F56="",K55,ROUND(C56,0)))</f>
        <v>48</v>
      </c>
      <c r="L56" s="32">
        <f>IF(SUM($F$4:F56)&lt;1,"",IF(E56=1,1,IF(AND(F55=1,ROUNDDOWN(Q55/(C55*100),0)&gt;=1),L55+ROUNDDOWN(Q55/(C55*100),0),L55)))</f>
        <v>1</v>
      </c>
      <c r="M56" s="29">
        <f>IF(G56="","",IF(VLOOKUP(I56,settings!$B$12:$C$1012,2,0)*C56*L56*100-settings!$C$5*L56&lt;0,"",VLOOKUP(I56,settings!$B$12:$C$1012,2,0)*C56*L56*100-settings!$C$5*L56))</f>
        <v>44.059566999999994</v>
      </c>
      <c r="N56" s="29">
        <f>IF(M56="","",M56*settings!$C$7)</f>
        <v>11.014891749999999</v>
      </c>
      <c r="O56" s="29">
        <f t="shared" si="4"/>
        <v>33.044675249999997</v>
      </c>
      <c r="P56" s="29">
        <f>IF(G56="","",C56*100*settings!$C$6)</f>
        <v>0</v>
      </c>
      <c r="Q56" s="29">
        <f>IF(G56="","",IF(E56=1,settings!$C$4-K56*100,IF(O56="",Q55,IF(F56=1,K55*L55*100+Q55+O55-K56*L56*100,Q55+O55))))</f>
        <v>1683.0436069919588</v>
      </c>
      <c r="R56" s="29">
        <f t="shared" si="5"/>
        <v>4787.5</v>
      </c>
      <c r="S56" s="29">
        <f t="shared" si="6"/>
        <v>6470.5436069919588</v>
      </c>
    </row>
    <row r="57" spans="2:19" x14ac:dyDescent="0.25">
      <c r="B57" s="2">
        <v>34365</v>
      </c>
      <c r="C57" s="3">
        <v>46.96875</v>
      </c>
      <c r="D57" s="1">
        <f t="shared" si="0"/>
        <v>-1.8929503916449097E-2</v>
      </c>
      <c r="E57" t="str">
        <f>IF(B57&lt;settings!$C$2,"",IF(B57=settings!$C$2,1,IF(C57&gt;K56,MAX($E$4:E56)+1,"")))</f>
        <v/>
      </c>
      <c r="F57" t="str">
        <f t="shared" si="1"/>
        <v/>
      </c>
      <c r="G57">
        <f t="shared" si="2"/>
        <v>2</v>
      </c>
      <c r="H57" s="36" t="str">
        <f>IF(SUM($F$4:F57)&lt;2,"",IF(F57=1,G56,""))</f>
        <v/>
      </c>
      <c r="I57" s="7">
        <f t="shared" si="7"/>
        <v>-2.1000000000000001E-2</v>
      </c>
      <c r="J57" s="64" t="str">
        <f t="shared" si="3"/>
        <v>CALL</v>
      </c>
      <c r="K57" s="29">
        <f>IF(SUM($F$4:F57)&lt;1,"",IF(F57="",K56,ROUND(C57,0)))</f>
        <v>48</v>
      </c>
      <c r="L57" s="32">
        <f>IF(SUM($F$4:F57)&lt;1,"",IF(E57=1,1,IF(AND(F56=1,ROUNDDOWN(Q56/(C56*100),0)&gt;=1),L56+ROUNDDOWN(Q56/(C56*100),0),L56)))</f>
        <v>1</v>
      </c>
      <c r="M57" s="29">
        <f>IF(G57="","",IF(VLOOKUP(I57,settings!$B$12:$C$1012,2,0)*C57*L57*100-settings!$C$5*L57&lt;0,"",VLOOKUP(I57,settings!$B$12:$C$1012,2,0)*C57*L57*100-settings!$C$5*L57))</f>
        <v>29.729577684904637</v>
      </c>
      <c r="N57" s="29">
        <f>IF(M57="","",M57*settings!$C$7)</f>
        <v>7.4323944212261592</v>
      </c>
      <c r="O57" s="29">
        <f t="shared" si="4"/>
        <v>22.297183263678477</v>
      </c>
      <c r="P57" s="29">
        <f>IF(G57="","",C57*100*settings!$C$6)</f>
        <v>0</v>
      </c>
      <c r="Q57" s="29">
        <f>IF(G57="","",IF(E57=1,settings!$C$4-K57*100,IF(O57="",Q56,IF(F57=1,K56*L56*100+Q56+O56-K57*L57*100,Q56+O56))))</f>
        <v>1716.0882822419587</v>
      </c>
      <c r="R57" s="29">
        <f t="shared" si="5"/>
        <v>4696.875</v>
      </c>
      <c r="S57" s="29">
        <f t="shared" si="6"/>
        <v>6412.963282241959</v>
      </c>
    </row>
    <row r="58" spans="2:19" x14ac:dyDescent="0.25">
      <c r="B58" s="2">
        <v>34372</v>
      </c>
      <c r="C58" s="3">
        <v>47.15625</v>
      </c>
      <c r="D58" s="1">
        <f t="shared" si="0"/>
        <v>3.9920159680639777E-3</v>
      </c>
      <c r="E58" t="str">
        <f>IF(B58&lt;settings!$C$2,"",IF(B58=settings!$C$2,1,IF(C58&gt;K57,MAX($E$4:E57)+1,"")))</f>
        <v/>
      </c>
      <c r="F58" t="str">
        <f t="shared" si="1"/>
        <v/>
      </c>
      <c r="G58">
        <f t="shared" si="2"/>
        <v>3</v>
      </c>
      <c r="H58" s="36" t="str">
        <f>IF(SUM($F$4:F58)&lt;2,"",IF(F58=1,G57,""))</f>
        <v/>
      </c>
      <c r="I58" s="7">
        <f t="shared" si="7"/>
        <v>-1.7999999999999999E-2</v>
      </c>
      <c r="J58" s="64" t="str">
        <f t="shared" si="3"/>
        <v>CALL</v>
      </c>
      <c r="K58" s="29">
        <f>IF(SUM($F$4:F58)&lt;1,"",IF(F58="",K57,ROUND(C58,0)))</f>
        <v>48</v>
      </c>
      <c r="L58" s="32">
        <f>IF(SUM($F$4:F58)&lt;1,"",IF(E58=1,1,IF(AND(F57=1,ROUNDDOWN(Q57/(C57*100),0)&gt;=1),L57+ROUNDDOWN(Q57/(C57*100),0),L57)))</f>
        <v>1</v>
      </c>
      <c r="M58" s="29">
        <f>IF(G58="","",IF(VLOOKUP(I58,settings!$B$12:$C$1012,2,0)*C58*L58*100-settings!$C$5*L58&lt;0,"",VLOOKUP(I58,settings!$B$12:$C$1012,2,0)*C58*L58*100-settings!$C$5*L58))</f>
        <v>31.779975445726947</v>
      </c>
      <c r="N58" s="29">
        <f>IF(M58="","",M58*settings!$C$7)</f>
        <v>7.9449938614317368</v>
      </c>
      <c r="O58" s="29">
        <f t="shared" si="4"/>
        <v>23.83498158429521</v>
      </c>
      <c r="P58" s="29">
        <f>IF(G58="","",C58*100*settings!$C$6)</f>
        <v>0</v>
      </c>
      <c r="Q58" s="29">
        <f>IF(G58="","",IF(E58=1,settings!$C$4-K58*100,IF(O58="",Q57,IF(F58=1,K57*L57*100+Q57+O57-K58*L58*100,Q57+O57))))</f>
        <v>1738.3854655056373</v>
      </c>
      <c r="R58" s="29">
        <f t="shared" si="5"/>
        <v>4715.625</v>
      </c>
      <c r="S58" s="29">
        <f t="shared" si="6"/>
        <v>6454.0104655056375</v>
      </c>
    </row>
    <row r="59" spans="2:19" x14ac:dyDescent="0.25">
      <c r="B59" s="2">
        <v>34379</v>
      </c>
      <c r="C59" s="3">
        <v>46.875</v>
      </c>
      <c r="D59" s="1">
        <f t="shared" si="0"/>
        <v>-5.9642147117295874E-3</v>
      </c>
      <c r="E59" t="str">
        <f>IF(B59&lt;settings!$C$2,"",IF(B59=settings!$C$2,1,IF(C59&gt;K58,MAX($E$4:E58)+1,"")))</f>
        <v/>
      </c>
      <c r="F59" t="str">
        <f t="shared" si="1"/>
        <v/>
      </c>
      <c r="G59">
        <f t="shared" si="2"/>
        <v>4</v>
      </c>
      <c r="H59" s="36" t="str">
        <f>IF(SUM($F$4:F59)&lt;2,"",IF(F59=1,G58,""))</f>
        <v/>
      </c>
      <c r="I59" s="7">
        <f t="shared" si="7"/>
        <v>-2.3E-2</v>
      </c>
      <c r="J59" s="64" t="str">
        <f t="shared" si="3"/>
        <v>CALL</v>
      </c>
      <c r="K59" s="29">
        <f>IF(SUM($F$4:F59)&lt;1,"",IF(F59="",K58,ROUND(C59,0)))</f>
        <v>48</v>
      </c>
      <c r="L59" s="32">
        <f>IF(SUM($F$4:F59)&lt;1,"",IF(E59=1,1,IF(AND(F58=1,ROUNDDOWN(Q58/(C58*100),0)&gt;=1),L58+ROUNDDOWN(Q58/(C58*100),0),L58)))</f>
        <v>1</v>
      </c>
      <c r="M59" s="29">
        <f>IF(G59="","",IF(VLOOKUP(I59,settings!$B$12:$C$1012,2,0)*C59*L59*100-settings!$C$5*L59&lt;0,"",VLOOKUP(I59,settings!$B$12:$C$1012,2,0)*C59*L59*100-settings!$C$5*L59))</f>
        <v>28.453778850880653</v>
      </c>
      <c r="N59" s="29">
        <f>IF(M59="","",M59*settings!$C$7)</f>
        <v>7.1134447127201632</v>
      </c>
      <c r="O59" s="29">
        <f t="shared" si="4"/>
        <v>21.34033413816049</v>
      </c>
      <c r="P59" s="29">
        <f>IF(G59="","",C59*100*settings!$C$6)</f>
        <v>0</v>
      </c>
      <c r="Q59" s="29">
        <f>IF(G59="","",IF(E59=1,settings!$C$4-K59*100,IF(O59="",Q58,IF(F59=1,K58*L58*100+Q58+O58-K59*L59*100,Q58+O58))))</f>
        <v>1762.2204470899326</v>
      </c>
      <c r="R59" s="29">
        <f t="shared" si="5"/>
        <v>4687.5</v>
      </c>
      <c r="S59" s="29">
        <f t="shared" si="6"/>
        <v>6449.7204470899323</v>
      </c>
    </row>
    <row r="60" spans="2:19" x14ac:dyDescent="0.25">
      <c r="B60" s="2">
        <v>34386</v>
      </c>
      <c r="C60" s="3">
        <v>46.8125</v>
      </c>
      <c r="D60" s="1">
        <f t="shared" si="0"/>
        <v>-1.3333333333332975E-3</v>
      </c>
      <c r="E60" t="str">
        <f>IF(B60&lt;settings!$C$2,"",IF(B60=settings!$C$2,1,IF(C60&gt;K59,MAX($E$4:E59)+1,"")))</f>
        <v/>
      </c>
      <c r="F60" t="str">
        <f t="shared" si="1"/>
        <v/>
      </c>
      <c r="G60">
        <f t="shared" si="2"/>
        <v>5</v>
      </c>
      <c r="H60" s="36" t="str">
        <f>IF(SUM($F$4:F60)&lt;2,"",IF(F60=1,G59,""))</f>
        <v/>
      </c>
      <c r="I60" s="7">
        <f t="shared" si="7"/>
        <v>-2.5000000000000001E-2</v>
      </c>
      <c r="J60" s="64" t="str">
        <f t="shared" si="3"/>
        <v>CALL</v>
      </c>
      <c r="K60" s="29">
        <f>IF(SUM($F$4:F60)&lt;1,"",IF(F60="",K59,ROUND(C60,0)))</f>
        <v>48</v>
      </c>
      <c r="L60" s="32">
        <f>IF(SUM($F$4:F60)&lt;1,"",IF(E60=1,1,IF(AND(F59=1,ROUNDDOWN(Q59/(C59*100),0)&gt;=1),L59+ROUNDDOWN(Q59/(C59*100),0),L59)))</f>
        <v>1</v>
      </c>
      <c r="M60" s="29">
        <f>IF(G60="","",IF(VLOOKUP(I60,settings!$B$12:$C$1012,2,0)*C60*L60*100-settings!$C$5*L60&lt;0,"",VLOOKUP(I60,settings!$B$12:$C$1012,2,0)*C60*L60*100-settings!$C$5*L60))</f>
        <v>27.249692662774596</v>
      </c>
      <c r="N60" s="29">
        <f>IF(M60="","",M60*settings!$C$7)</f>
        <v>6.8124231656936489</v>
      </c>
      <c r="O60" s="29">
        <f t="shared" si="4"/>
        <v>20.437269497080948</v>
      </c>
      <c r="P60" s="29">
        <f>IF(G60="","",C60*100*settings!$C$6)</f>
        <v>0</v>
      </c>
      <c r="Q60" s="29">
        <f>IF(G60="","",IF(E60=1,settings!$C$4-K60*100,IF(O60="",Q59,IF(F60=1,K59*L59*100+Q59+O59-K60*L60*100,Q59+O59))))</f>
        <v>1783.560781228093</v>
      </c>
      <c r="R60" s="29">
        <f t="shared" si="5"/>
        <v>4681.25</v>
      </c>
      <c r="S60" s="29">
        <f t="shared" si="6"/>
        <v>6464.8107812280932</v>
      </c>
    </row>
    <row r="61" spans="2:19" x14ac:dyDescent="0.25">
      <c r="B61" s="2">
        <v>34393</v>
      </c>
      <c r="C61" s="3">
        <v>46.6875</v>
      </c>
      <c r="D61" s="1">
        <f t="shared" si="0"/>
        <v>-2.6702269692924219E-3</v>
      </c>
      <c r="E61" t="str">
        <f>IF(B61&lt;settings!$C$2,"",IF(B61=settings!$C$2,1,IF(C61&gt;K60,MAX($E$4:E60)+1,"")))</f>
        <v/>
      </c>
      <c r="F61" t="str">
        <f t="shared" si="1"/>
        <v/>
      </c>
      <c r="G61">
        <f t="shared" si="2"/>
        <v>6</v>
      </c>
      <c r="H61" s="36" t="str">
        <f>IF(SUM($F$4:F61)&lt;2,"",IF(F61=1,G60,""))</f>
        <v/>
      </c>
      <c r="I61" s="7">
        <f t="shared" si="7"/>
        <v>-2.7E-2</v>
      </c>
      <c r="J61" s="64" t="str">
        <f t="shared" si="3"/>
        <v>CALL</v>
      </c>
      <c r="K61" s="29">
        <f>IF(SUM($F$4:F61)&lt;1,"",IF(F61="",K60,ROUND(C61,0)))</f>
        <v>48</v>
      </c>
      <c r="L61" s="32">
        <f>IF(SUM($F$4:F61)&lt;1,"",IF(E61=1,1,IF(AND(F60=1,ROUNDDOWN(Q60/(C60*100),0)&gt;=1),L60+ROUNDDOWN(Q60/(C60*100),0),L60)))</f>
        <v>1</v>
      </c>
      <c r="M61" s="29">
        <f>IF(G61="","",IF(VLOOKUP(I61,settings!$B$12:$C$1012,2,0)*C61*L61*100-settings!$C$5*L61&lt;0,"",VLOOKUP(I61,settings!$B$12:$C$1012,2,0)*C61*L61*100-settings!$C$5*L61))</f>
        <v>26.058558892518764</v>
      </c>
      <c r="N61" s="29">
        <f>IF(M61="","",M61*settings!$C$7)</f>
        <v>6.5146397231296911</v>
      </c>
      <c r="O61" s="29">
        <f t="shared" si="4"/>
        <v>19.543919169389074</v>
      </c>
      <c r="P61" s="29">
        <f>IF(G61="","",C61*100*settings!$C$6)</f>
        <v>0</v>
      </c>
      <c r="Q61" s="29">
        <f>IF(G61="","",IF(E61=1,settings!$C$4-K61*100,IF(O61="",Q60,IF(F61=1,K60*L60*100+Q60+O60-K61*L61*100,Q60+O60))))</f>
        <v>1803.9980507251739</v>
      </c>
      <c r="R61" s="29">
        <f t="shared" si="5"/>
        <v>4668.75</v>
      </c>
      <c r="S61" s="29">
        <f t="shared" si="6"/>
        <v>6472.7480507251739</v>
      </c>
    </row>
    <row r="62" spans="2:19" x14ac:dyDescent="0.25">
      <c r="B62" s="2">
        <v>34400</v>
      </c>
      <c r="C62" s="3">
        <v>46.84375</v>
      </c>
      <c r="D62" s="1">
        <f t="shared" si="0"/>
        <v>3.3467202141901353E-3</v>
      </c>
      <c r="E62" t="str">
        <f>IF(B62&lt;settings!$C$2,"",IF(B62=settings!$C$2,1,IF(C62&gt;K61,MAX($E$4:E61)+1,"")))</f>
        <v/>
      </c>
      <c r="F62" t="str">
        <f t="shared" si="1"/>
        <v/>
      </c>
      <c r="G62">
        <f t="shared" si="2"/>
        <v>7</v>
      </c>
      <c r="H62" s="36" t="str">
        <f>IF(SUM($F$4:F62)&lt;2,"",IF(F62=1,G61,""))</f>
        <v/>
      </c>
      <c r="I62" s="7">
        <f t="shared" si="7"/>
        <v>-2.4E-2</v>
      </c>
      <c r="J62" s="64" t="str">
        <f t="shared" si="3"/>
        <v>CALL</v>
      </c>
      <c r="K62" s="29">
        <f>IF(SUM($F$4:F62)&lt;1,"",IF(F62="",K61,ROUND(C62,0)))</f>
        <v>48</v>
      </c>
      <c r="L62" s="32">
        <f>IF(SUM($F$4:F62)&lt;1,"",IF(E62=1,1,IF(AND(F61=1,ROUNDDOWN(Q61/(C61*100),0)&gt;=1),L61+ROUNDDOWN(Q61/(C61*100),0),L61)))</f>
        <v>1</v>
      </c>
      <c r="M62" s="29">
        <f>IF(G62="","",IF(VLOOKUP(I62,settings!$B$12:$C$1012,2,0)*C62*L62*100-settings!$C$5*L62&lt;0,"",VLOOKUP(I62,settings!$B$12:$C$1012,2,0)*C62*L62*100-settings!$C$5*L62))</f>
        <v>27.845460138347136</v>
      </c>
      <c r="N62" s="29">
        <f>IF(M62="","",M62*settings!$C$7)</f>
        <v>6.9613650345867839</v>
      </c>
      <c r="O62" s="29">
        <f t="shared" si="4"/>
        <v>20.884095103760352</v>
      </c>
      <c r="P62" s="29">
        <f>IF(G62="","",C62*100*settings!$C$6)</f>
        <v>0</v>
      </c>
      <c r="Q62" s="29">
        <f>IF(G62="","",IF(E62=1,settings!$C$4-K62*100,IF(O62="",Q61,IF(F62=1,K61*L61*100+Q61+O61-K62*L62*100,Q61+O61))))</f>
        <v>1823.541969894563</v>
      </c>
      <c r="R62" s="29">
        <f t="shared" si="5"/>
        <v>4684.375</v>
      </c>
      <c r="S62" s="29">
        <f t="shared" si="6"/>
        <v>6507.9169698945625</v>
      </c>
    </row>
    <row r="63" spans="2:19" x14ac:dyDescent="0.25">
      <c r="B63" s="2">
        <v>34407</v>
      </c>
      <c r="C63" s="3">
        <v>46.96875</v>
      </c>
      <c r="D63" s="1">
        <f t="shared" si="0"/>
        <v>2.6684456304202353E-3</v>
      </c>
      <c r="E63" t="str">
        <f>IF(B63&lt;settings!$C$2,"",IF(B63=settings!$C$2,1,IF(C63&gt;K62,MAX($E$4:E62)+1,"")))</f>
        <v/>
      </c>
      <c r="F63" t="str">
        <f t="shared" si="1"/>
        <v/>
      </c>
      <c r="G63">
        <f t="shared" si="2"/>
        <v>8</v>
      </c>
      <c r="H63" s="36" t="str">
        <f>IF(SUM($F$4:F63)&lt;2,"",IF(F63=1,G62,""))</f>
        <v/>
      </c>
      <c r="I63" s="7">
        <f t="shared" si="7"/>
        <v>-2.1000000000000001E-2</v>
      </c>
      <c r="J63" s="64" t="str">
        <f t="shared" si="3"/>
        <v>CALL</v>
      </c>
      <c r="K63" s="29">
        <f>IF(SUM($F$4:F63)&lt;1,"",IF(F63="",K62,ROUND(C63,0)))</f>
        <v>48</v>
      </c>
      <c r="L63" s="32">
        <f>IF(SUM($F$4:F63)&lt;1,"",IF(E63=1,1,IF(AND(F62=1,ROUNDDOWN(Q62/(C62*100),0)&gt;=1),L62+ROUNDDOWN(Q62/(C62*100),0),L62)))</f>
        <v>1</v>
      </c>
      <c r="M63" s="29">
        <f>IF(G63="","",IF(VLOOKUP(I63,settings!$B$12:$C$1012,2,0)*C63*L63*100-settings!$C$5*L63&lt;0,"",VLOOKUP(I63,settings!$B$12:$C$1012,2,0)*C63*L63*100-settings!$C$5*L63))</f>
        <v>29.729577684904637</v>
      </c>
      <c r="N63" s="29">
        <f>IF(M63="","",M63*settings!$C$7)</f>
        <v>7.4323944212261592</v>
      </c>
      <c r="O63" s="29">
        <f t="shared" si="4"/>
        <v>22.297183263678477</v>
      </c>
      <c r="P63" s="29">
        <f>IF(G63="","",C63*100*settings!$C$6)</f>
        <v>0</v>
      </c>
      <c r="Q63" s="29">
        <f>IF(G63="","",IF(E63=1,settings!$C$4-K63*100,IF(O63="",Q62,IF(F63=1,K62*L62*100+Q62+O62-K63*L63*100,Q62+O62))))</f>
        <v>1844.4260649983232</v>
      </c>
      <c r="R63" s="29">
        <f t="shared" si="5"/>
        <v>4696.875</v>
      </c>
      <c r="S63" s="29">
        <f t="shared" si="6"/>
        <v>6541.3010649983235</v>
      </c>
    </row>
    <row r="64" spans="2:19" x14ac:dyDescent="0.25">
      <c r="B64" s="2">
        <v>34414</v>
      </c>
      <c r="C64" s="3">
        <v>45.9375</v>
      </c>
      <c r="D64" s="1">
        <f t="shared" si="0"/>
        <v>-2.1956087824351322E-2</v>
      </c>
      <c r="E64" t="str">
        <f>IF(B64&lt;settings!$C$2,"",IF(B64=settings!$C$2,1,IF(C64&gt;K63,MAX($E$4:E63)+1,"")))</f>
        <v/>
      </c>
      <c r="F64" t="str">
        <f t="shared" si="1"/>
        <v/>
      </c>
      <c r="G64">
        <f t="shared" si="2"/>
        <v>9</v>
      </c>
      <c r="H64" s="36" t="str">
        <f>IF(SUM($F$4:F64)&lt;2,"",IF(F64=1,G63,""))</f>
        <v/>
      </c>
      <c r="I64" s="7">
        <f t="shared" si="7"/>
        <v>-4.2999999999999997E-2</v>
      </c>
      <c r="J64" s="64" t="str">
        <f t="shared" si="3"/>
        <v>CALL</v>
      </c>
      <c r="K64" s="29">
        <f>IF(SUM($F$4:F64)&lt;1,"",IF(F64="",K63,ROUND(C64,0)))</f>
        <v>48</v>
      </c>
      <c r="L64" s="32">
        <f>IF(SUM($F$4:F64)&lt;1,"",IF(E64=1,1,IF(AND(F63=1,ROUNDDOWN(Q63/(C63*100),0)&gt;=1),L63+ROUNDDOWN(Q63/(C63*100),0),L63)))</f>
        <v>1</v>
      </c>
      <c r="M64" s="29">
        <f>IF(G64="","",IF(VLOOKUP(I64,settings!$B$12:$C$1012,2,0)*C64*L64*100-settings!$C$5*L64&lt;0,"",VLOOKUP(I64,settings!$B$12:$C$1012,2,0)*C64*L64*100-settings!$C$5*L64))</f>
        <v>18.270306007976334</v>
      </c>
      <c r="N64" s="29">
        <f>IF(M64="","",M64*settings!$C$7)</f>
        <v>4.5675765019940835</v>
      </c>
      <c r="O64" s="29">
        <f t="shared" si="4"/>
        <v>13.702729505982251</v>
      </c>
      <c r="P64" s="29">
        <f>IF(G64="","",C64*100*settings!$C$6)</f>
        <v>0</v>
      </c>
      <c r="Q64" s="29">
        <f>IF(G64="","",IF(E64=1,settings!$C$4-K64*100,IF(O64="",Q63,IF(F64=1,K63*L63*100+Q63+O63-K64*L64*100,Q63+O63))))</f>
        <v>1866.7232482620018</v>
      </c>
      <c r="R64" s="29">
        <f t="shared" si="5"/>
        <v>4593.75</v>
      </c>
      <c r="S64" s="29">
        <f t="shared" si="6"/>
        <v>6460.473248262002</v>
      </c>
    </row>
    <row r="65" spans="2:19" x14ac:dyDescent="0.25">
      <c r="B65" s="2">
        <v>34421</v>
      </c>
      <c r="C65" s="3">
        <v>44.59375</v>
      </c>
      <c r="D65" s="1">
        <f t="shared" si="0"/>
        <v>-2.9251700680272164E-2</v>
      </c>
      <c r="E65" t="str">
        <f>IF(B65&lt;settings!$C$2,"",IF(B65=settings!$C$2,1,IF(C65&gt;K64,MAX($E$4:E64)+1,"")))</f>
        <v/>
      </c>
      <c r="F65" t="str">
        <f t="shared" si="1"/>
        <v/>
      </c>
      <c r="G65">
        <f t="shared" si="2"/>
        <v>10</v>
      </c>
      <c r="H65" s="36" t="str">
        <f>IF(SUM($F$4:F65)&lt;2,"",IF(F65=1,G64,""))</f>
        <v/>
      </c>
      <c r="I65" s="7">
        <f t="shared" si="7"/>
        <v>-7.0999999999999994E-2</v>
      </c>
      <c r="J65" s="64" t="str">
        <f t="shared" si="3"/>
        <v>CALL</v>
      </c>
      <c r="K65" s="29">
        <f>IF(SUM($F$4:F65)&lt;1,"",IF(F65="",K64,ROUND(C65,0)))</f>
        <v>48</v>
      </c>
      <c r="L65" s="32">
        <f>IF(SUM($F$4:F65)&lt;1,"",IF(E65=1,1,IF(AND(F64=1,ROUNDDOWN(Q64/(C64*100),0)&gt;=1),L64+ROUNDDOWN(Q64/(C64*100),0),L64)))</f>
        <v>1</v>
      </c>
      <c r="M65" s="29">
        <f>IF(G65="","",IF(VLOOKUP(I65,settings!$B$12:$C$1012,2,0)*C65*L65*100-settings!$C$5*L65&lt;0,"",VLOOKUP(I65,settings!$B$12:$C$1012,2,0)*C65*L65*100-settings!$C$5*L65))</f>
        <v>9.6249126662881199</v>
      </c>
      <c r="N65" s="29">
        <f>IF(M65="","",M65*settings!$C$7)</f>
        <v>2.40622816657203</v>
      </c>
      <c r="O65" s="29">
        <f t="shared" si="4"/>
        <v>7.2186844997160904</v>
      </c>
      <c r="P65" s="29">
        <f>IF(G65="","",C65*100*settings!$C$6)</f>
        <v>0</v>
      </c>
      <c r="Q65" s="29">
        <f>IF(G65="","",IF(E65=1,settings!$C$4-K65*100,IF(O65="",Q64,IF(F65=1,K64*L64*100+Q64+O64-K65*L65*100,Q64+O64))))</f>
        <v>1880.425977767984</v>
      </c>
      <c r="R65" s="29">
        <f t="shared" si="5"/>
        <v>4459.375</v>
      </c>
      <c r="S65" s="29">
        <f t="shared" si="6"/>
        <v>6339.8009777679836</v>
      </c>
    </row>
    <row r="66" spans="2:19" x14ac:dyDescent="0.25">
      <c r="B66" s="2">
        <v>34428</v>
      </c>
      <c r="C66" s="3">
        <v>44.6875</v>
      </c>
      <c r="D66" s="1">
        <f t="shared" si="0"/>
        <v>2.1023125437982237E-3</v>
      </c>
      <c r="E66" t="str">
        <f>IF(B66&lt;settings!$C$2,"",IF(B66=settings!$C$2,1,IF(C66&gt;K65,MAX($E$4:E65)+1,"")))</f>
        <v/>
      </c>
      <c r="F66" t="str">
        <f t="shared" si="1"/>
        <v/>
      </c>
      <c r="G66">
        <f t="shared" si="2"/>
        <v>11</v>
      </c>
      <c r="H66" s="36" t="str">
        <f>IF(SUM($F$4:F66)&lt;2,"",IF(F66=1,G65,""))</f>
        <v/>
      </c>
      <c r="I66" s="7">
        <f t="shared" si="7"/>
        <v>-6.9000000000000006E-2</v>
      </c>
      <c r="J66" s="64" t="str">
        <f t="shared" si="3"/>
        <v>CALL</v>
      </c>
      <c r="K66" s="29">
        <f>IF(SUM($F$4:F66)&lt;1,"",IF(F66="",K65,ROUND(C66,0)))</f>
        <v>48</v>
      </c>
      <c r="L66" s="32">
        <f>IF(SUM($F$4:F66)&lt;1,"",IF(E66=1,1,IF(AND(F65=1,ROUNDDOWN(Q65/(C65*100),0)&gt;=1),L65+ROUNDDOWN(Q65/(C65*100),0),L65)))</f>
        <v>1</v>
      </c>
      <c r="M66" s="29">
        <f>IF(G66="","",IF(VLOOKUP(I66,settings!$B$12:$C$1012,2,0)*C66*L66*100-settings!$C$5*L66&lt;0,"",VLOOKUP(I66,settings!$B$12:$C$1012,2,0)*C66*L66*100-settings!$C$5*L66))</f>
        <v>10.086265674159954</v>
      </c>
      <c r="N66" s="29">
        <f>IF(M66="","",M66*settings!$C$7)</f>
        <v>2.5215664185399884</v>
      </c>
      <c r="O66" s="29">
        <f t="shared" si="4"/>
        <v>7.5646992556199653</v>
      </c>
      <c r="P66" s="29">
        <f>IF(G66="","",C66*100*settings!$C$6)</f>
        <v>0</v>
      </c>
      <c r="Q66" s="29">
        <f>IF(G66="","",IF(E66=1,settings!$C$4-K66*100,IF(O66="",Q65,IF(F66=1,K65*L65*100+Q65+O65-K66*L66*100,Q65+O65))))</f>
        <v>1887.6446622677001</v>
      </c>
      <c r="R66" s="29">
        <f t="shared" si="5"/>
        <v>4468.75</v>
      </c>
      <c r="S66" s="29">
        <f t="shared" si="6"/>
        <v>6356.3946622677004</v>
      </c>
    </row>
    <row r="67" spans="2:19" x14ac:dyDescent="0.25">
      <c r="B67" s="2">
        <v>34435</v>
      </c>
      <c r="C67" s="3">
        <v>44.59375</v>
      </c>
      <c r="D67" s="1">
        <f t="shared" si="0"/>
        <v>-2.0979020979020602E-3</v>
      </c>
      <c r="E67" t="str">
        <f>IF(B67&lt;settings!$C$2,"",IF(B67=settings!$C$2,1,IF(C67&gt;K66,MAX($E$4:E66)+1,"")))</f>
        <v/>
      </c>
      <c r="F67" t="str">
        <f t="shared" si="1"/>
        <v/>
      </c>
      <c r="G67">
        <f t="shared" si="2"/>
        <v>12</v>
      </c>
      <c r="H67" s="36" t="str">
        <f>IF(SUM($F$4:F67)&lt;2,"",IF(F67=1,G66,""))</f>
        <v/>
      </c>
      <c r="I67" s="7">
        <f t="shared" si="7"/>
        <v>-7.0999999999999994E-2</v>
      </c>
      <c r="J67" s="64" t="str">
        <f t="shared" si="3"/>
        <v>CALL</v>
      </c>
      <c r="K67" s="29">
        <f>IF(SUM($F$4:F67)&lt;1,"",IF(F67="",K66,ROUND(C67,0)))</f>
        <v>48</v>
      </c>
      <c r="L67" s="32">
        <f>IF(SUM($F$4:F67)&lt;1,"",IF(E67=1,1,IF(AND(F66=1,ROUNDDOWN(Q66/(C66*100),0)&gt;=1),L66+ROUNDDOWN(Q66/(C66*100),0),L66)))</f>
        <v>1</v>
      </c>
      <c r="M67" s="29">
        <f>IF(G67="","",IF(VLOOKUP(I67,settings!$B$12:$C$1012,2,0)*C67*L67*100-settings!$C$5*L67&lt;0,"",VLOOKUP(I67,settings!$B$12:$C$1012,2,0)*C67*L67*100-settings!$C$5*L67))</f>
        <v>9.6249126662881199</v>
      </c>
      <c r="N67" s="29">
        <f>IF(M67="","",M67*settings!$C$7)</f>
        <v>2.40622816657203</v>
      </c>
      <c r="O67" s="29">
        <f t="shared" si="4"/>
        <v>7.2186844997160904</v>
      </c>
      <c r="P67" s="29">
        <f>IF(G67="","",C67*100*settings!$C$6)</f>
        <v>0</v>
      </c>
      <c r="Q67" s="29">
        <f>IF(G67="","",IF(E67=1,settings!$C$4-K67*100,IF(O67="",Q66,IF(F67=1,K66*L66*100+Q66+O66-K67*L67*100,Q66+O66))))</f>
        <v>1895.20936152332</v>
      </c>
      <c r="R67" s="29">
        <f t="shared" si="5"/>
        <v>4459.375</v>
      </c>
      <c r="S67" s="29">
        <f t="shared" si="6"/>
        <v>6354.5843615233198</v>
      </c>
    </row>
    <row r="68" spans="2:19" x14ac:dyDescent="0.25">
      <c r="B68" s="2">
        <v>34442</v>
      </c>
      <c r="C68" s="3">
        <v>44.859375</v>
      </c>
      <c r="D68" s="1">
        <f t="shared" si="0"/>
        <v>5.9565522074280786E-3</v>
      </c>
      <c r="E68" t="str">
        <f>IF(B68&lt;settings!$C$2,"",IF(B68=settings!$C$2,1,IF(C68&gt;K67,MAX($E$4:E67)+1,"")))</f>
        <v/>
      </c>
      <c r="F68" t="str">
        <f t="shared" si="1"/>
        <v/>
      </c>
      <c r="G68">
        <f t="shared" si="2"/>
        <v>13</v>
      </c>
      <c r="H68" s="36" t="str">
        <f>IF(SUM($F$4:F68)&lt;2,"",IF(F68=1,G67,""))</f>
        <v/>
      </c>
      <c r="I68" s="7">
        <f t="shared" si="7"/>
        <v>-6.5000000000000002E-2</v>
      </c>
      <c r="J68" s="64" t="str">
        <f t="shared" si="3"/>
        <v>CALL</v>
      </c>
      <c r="K68" s="29">
        <f>IF(SUM($F$4:F68)&lt;1,"",IF(F68="",K67,ROUND(C68,0)))</f>
        <v>48</v>
      </c>
      <c r="L68" s="32">
        <f>IF(SUM($F$4:F68)&lt;1,"",IF(E68=1,1,IF(AND(F67=1,ROUNDDOWN(Q67/(C67*100),0)&gt;=1),L67+ROUNDDOWN(Q67/(C67*100),0),L67)))</f>
        <v>1</v>
      </c>
      <c r="M68" s="29">
        <f>IF(G68="","",IF(VLOOKUP(I68,settings!$B$12:$C$1012,2,0)*C68*L68*100-settings!$C$5*L68&lt;0,"",VLOOKUP(I68,settings!$B$12:$C$1012,2,0)*C68*L68*100-settings!$C$5*L68))</f>
        <v>11.065578193334545</v>
      </c>
      <c r="N68" s="29">
        <f>IF(M68="","",M68*settings!$C$7)</f>
        <v>2.7663945483336363</v>
      </c>
      <c r="O68" s="29">
        <f t="shared" si="4"/>
        <v>8.2991836450009089</v>
      </c>
      <c r="P68" s="29">
        <f>IF(G68="","",C68*100*settings!$C$6)</f>
        <v>0</v>
      </c>
      <c r="Q68" s="29">
        <f>IF(G68="","",IF(E68=1,settings!$C$4-K68*100,IF(O68="",Q67,IF(F68=1,K67*L67*100+Q67+O67-K68*L68*100,Q67+O67))))</f>
        <v>1902.4280460230361</v>
      </c>
      <c r="R68" s="29">
        <f t="shared" si="5"/>
        <v>4485.9375</v>
      </c>
      <c r="S68" s="29">
        <f t="shared" si="6"/>
        <v>6388.3655460230366</v>
      </c>
    </row>
    <row r="69" spans="2:19" x14ac:dyDescent="0.25">
      <c r="B69" s="2">
        <v>34449</v>
      </c>
      <c r="C69" s="3">
        <v>45.09375</v>
      </c>
      <c r="D69" s="1">
        <f t="shared" ref="D69:D132" si="8">IFERROR(C69/C68-1,"")</f>
        <v>5.2246603970742544E-3</v>
      </c>
      <c r="E69" t="str">
        <f>IF(B69&lt;settings!$C$2,"",IF(B69=settings!$C$2,1,IF(C69&gt;K68,MAX($E$4:E68)+1,"")))</f>
        <v/>
      </c>
      <c r="F69" t="str">
        <f t="shared" ref="F69:F132" si="9">IF(E69&lt;&gt;"",1,"")</f>
        <v/>
      </c>
      <c r="G69">
        <f t="shared" ref="G69:G132" si="10">IFERROR(IF(E69&lt;&gt;"",1,G68+1),"")</f>
        <v>14</v>
      </c>
      <c r="H69" s="36" t="str">
        <f>IF(SUM($F$4:F69)&lt;2,"",IF(F69=1,G68,""))</f>
        <v/>
      </c>
      <c r="I69" s="7">
        <f t="shared" si="7"/>
        <v>-6.0999999999999999E-2</v>
      </c>
      <c r="J69" s="64" t="str">
        <f t="shared" ref="J69:J132" si="11">IF(G69="","",IF(F69=1,"PUT",IF(M69&lt;&gt;"","CALL","")))</f>
        <v>CALL</v>
      </c>
      <c r="K69" s="29">
        <f>IF(SUM($F$4:F69)&lt;1,"",IF(F69="",K68,ROUND(C69,0)))</f>
        <v>48</v>
      </c>
      <c r="L69" s="32">
        <f>IF(SUM($F$4:F69)&lt;1,"",IF(E69=1,1,IF(AND(F68=1,ROUNDDOWN(Q68/(C68*100),0)&gt;=1),L68+ROUNDDOWN(Q68/(C68*100),0),L68)))</f>
        <v>1</v>
      </c>
      <c r="M69" s="29">
        <f>IF(G69="","",IF(VLOOKUP(I69,settings!$B$12:$C$1012,2,0)*C69*L69*100-settings!$C$5*L69&lt;0,"",VLOOKUP(I69,settings!$B$12:$C$1012,2,0)*C69*L69*100-settings!$C$5*L69))</f>
        <v>12.149431287707355</v>
      </c>
      <c r="N69" s="29">
        <f>IF(M69="","",M69*settings!$C$7)</f>
        <v>3.0373578219268387</v>
      </c>
      <c r="O69" s="29">
        <f t="shared" ref="O69:O132" si="12">IFERROR(IF(G69="","",M69-N69),0)</f>
        <v>9.1120734657805151</v>
      </c>
      <c r="P69" s="29">
        <f>IF(G69="","",C69*100*settings!$C$6)</f>
        <v>0</v>
      </c>
      <c r="Q69" s="29">
        <f>IF(G69="","",IF(E69=1,settings!$C$4-K69*100,IF(O69="",Q68,IF(F69=1,K68*L68*100+Q68+O68-K69*L69*100,Q68+O68))))</f>
        <v>1910.7272296680371</v>
      </c>
      <c r="R69" s="29">
        <f t="shared" ref="R69:R132" si="13">IF(G69="","",L69*C69*100)</f>
        <v>4509.375</v>
      </c>
      <c r="S69" s="29">
        <f t="shared" ref="S69:S132" si="14">IF(G69="","",R69+Q69)</f>
        <v>6420.1022296680367</v>
      </c>
    </row>
    <row r="70" spans="2:19" x14ac:dyDescent="0.25">
      <c r="B70" s="2">
        <v>34456</v>
      </c>
      <c r="C70" s="3">
        <v>44.75</v>
      </c>
      <c r="D70" s="1">
        <f t="shared" si="8"/>
        <v>-7.6230076230076049E-3</v>
      </c>
      <c r="E70" t="str">
        <f>IF(B70&lt;settings!$C$2,"",IF(B70=settings!$C$2,1,IF(C70&gt;K69,MAX($E$4:E69)+1,"")))</f>
        <v/>
      </c>
      <c r="F70" t="str">
        <f t="shared" si="9"/>
        <v/>
      </c>
      <c r="G70">
        <f t="shared" si="10"/>
        <v>15</v>
      </c>
      <c r="H70" s="36" t="str">
        <f>IF(SUM($F$4:F70)&lt;2,"",IF(F70=1,G69,""))</f>
        <v/>
      </c>
      <c r="I70" s="7">
        <f t="shared" ref="I70:I133" si="15">IF(G70="","",ROUND(C70/K70-1,3))</f>
        <v>-6.8000000000000005E-2</v>
      </c>
      <c r="J70" s="64" t="str">
        <f t="shared" si="11"/>
        <v>CALL</v>
      </c>
      <c r="K70" s="29">
        <f>IF(SUM($F$4:F70)&lt;1,"",IF(F70="",K69,ROUND(C70,0)))</f>
        <v>48</v>
      </c>
      <c r="L70" s="32">
        <f>IF(SUM($F$4:F70)&lt;1,"",IF(E70=1,1,IF(AND(F69=1,ROUNDDOWN(Q69/(C69*100),0)&gt;=1),L69+ROUNDDOWN(Q69/(C69*100),0),L69)))</f>
        <v>1</v>
      </c>
      <c r="M70" s="29">
        <f>IF(G70="","",IF(VLOOKUP(I70,settings!$B$12:$C$1012,2,0)*C70*L70*100-settings!$C$5*L70&lt;0,"",VLOOKUP(I70,settings!$B$12:$C$1012,2,0)*C70*L70*100-settings!$C$5*L70))</f>
        <v>10.328337694731735</v>
      </c>
      <c r="N70" s="29">
        <f>IF(M70="","",M70*settings!$C$7)</f>
        <v>2.5820844236829337</v>
      </c>
      <c r="O70" s="29">
        <f t="shared" si="12"/>
        <v>7.7462532710488006</v>
      </c>
      <c r="P70" s="29">
        <f>IF(G70="","",C70*100*settings!$C$6)</f>
        <v>0</v>
      </c>
      <c r="Q70" s="29">
        <f>IF(G70="","",IF(E70=1,settings!$C$4-K70*100,IF(O70="",Q69,IF(F70=1,K69*L69*100+Q69+O69-K70*L70*100,Q69+O69))))</f>
        <v>1919.8393031338176</v>
      </c>
      <c r="R70" s="29">
        <f t="shared" si="13"/>
        <v>4475</v>
      </c>
      <c r="S70" s="29">
        <f t="shared" si="14"/>
        <v>6394.8393031338173</v>
      </c>
    </row>
    <row r="71" spans="2:19" x14ac:dyDescent="0.25">
      <c r="B71" s="2">
        <v>34463</v>
      </c>
      <c r="C71" s="3">
        <v>44.515625</v>
      </c>
      <c r="D71" s="1">
        <f t="shared" si="8"/>
        <v>-5.2374301675978119E-3</v>
      </c>
      <c r="E71" t="str">
        <f>IF(B71&lt;settings!$C$2,"",IF(B71=settings!$C$2,1,IF(C71&gt;K70,MAX($E$4:E70)+1,"")))</f>
        <v/>
      </c>
      <c r="F71" t="str">
        <f t="shared" si="9"/>
        <v/>
      </c>
      <c r="G71">
        <f t="shared" si="10"/>
        <v>16</v>
      </c>
      <c r="H71" s="36" t="str">
        <f>IF(SUM($F$4:F71)&lt;2,"",IF(F71=1,G70,""))</f>
        <v/>
      </c>
      <c r="I71" s="7">
        <f t="shared" si="15"/>
        <v>-7.2999999999999995E-2</v>
      </c>
      <c r="J71" s="64" t="str">
        <f t="shared" si="11"/>
        <v>CALL</v>
      </c>
      <c r="K71" s="29">
        <f>IF(SUM($F$4:F71)&lt;1,"",IF(F71="",K70,ROUND(C71,0)))</f>
        <v>48</v>
      </c>
      <c r="L71" s="32">
        <f>IF(SUM($F$4:F71)&lt;1,"",IF(E71=1,1,IF(AND(F70=1,ROUNDDOWN(Q70/(C70*100),0)&gt;=1),L70+ROUNDDOWN(Q70/(C70*100),0),L70)))</f>
        <v>1</v>
      </c>
      <c r="M71" s="29">
        <f>IF(G71="","",IF(VLOOKUP(I71,settings!$B$12:$C$1012,2,0)*C71*L71*100-settings!$C$5*L71&lt;0,"",VLOOKUP(I71,settings!$B$12:$C$1012,2,0)*C71*L71*100-settings!$C$5*L71))</f>
        <v>9.186289169333973</v>
      </c>
      <c r="N71" s="29">
        <f>IF(M71="","",M71*settings!$C$7)</f>
        <v>2.2965722923334932</v>
      </c>
      <c r="O71" s="29">
        <f t="shared" si="12"/>
        <v>6.8897168770004793</v>
      </c>
      <c r="P71" s="29">
        <f>IF(G71="","",C71*100*settings!$C$6)</f>
        <v>0</v>
      </c>
      <c r="Q71" s="29">
        <f>IF(G71="","",IF(E71=1,settings!$C$4-K71*100,IF(O71="",Q70,IF(F71=1,K70*L70*100+Q70+O70-K71*L71*100,Q70+O70))))</f>
        <v>1927.5855564048663</v>
      </c>
      <c r="R71" s="29">
        <f t="shared" si="13"/>
        <v>4451.5625</v>
      </c>
      <c r="S71" s="29">
        <f t="shared" si="14"/>
        <v>6379.1480564048661</v>
      </c>
    </row>
    <row r="72" spans="2:19" x14ac:dyDescent="0.25">
      <c r="B72" s="2">
        <v>34470</v>
      </c>
      <c r="C72" s="3">
        <v>45.5625</v>
      </c>
      <c r="D72" s="1">
        <f t="shared" si="8"/>
        <v>2.351702351702345E-2</v>
      </c>
      <c r="E72" t="str">
        <f>IF(B72&lt;settings!$C$2,"",IF(B72=settings!$C$2,1,IF(C72&gt;K71,MAX($E$4:E71)+1,"")))</f>
        <v/>
      </c>
      <c r="F72" t="str">
        <f t="shared" si="9"/>
        <v/>
      </c>
      <c r="G72">
        <f t="shared" si="10"/>
        <v>17</v>
      </c>
      <c r="H72" s="36" t="str">
        <f>IF(SUM($F$4:F72)&lt;2,"",IF(F72=1,G71,""))</f>
        <v/>
      </c>
      <c r="I72" s="7">
        <f t="shared" si="15"/>
        <v>-5.0999999999999997E-2</v>
      </c>
      <c r="J72" s="64" t="str">
        <f t="shared" si="11"/>
        <v>CALL</v>
      </c>
      <c r="K72" s="29">
        <f>IF(SUM($F$4:F72)&lt;1,"",IF(F72="",K71,ROUND(C72,0)))</f>
        <v>48</v>
      </c>
      <c r="L72" s="32">
        <f>IF(SUM($F$4:F72)&lt;1,"",IF(E72=1,1,IF(AND(F71=1,ROUNDDOWN(Q71/(C71*100),0)&gt;=1),L71+ROUNDDOWN(Q71/(C71*100),0),L71)))</f>
        <v>1</v>
      </c>
      <c r="M72" s="29">
        <f>IF(G72="","",IF(VLOOKUP(I72,settings!$B$12:$C$1012,2,0)*C72*L72*100-settings!$C$5*L72&lt;0,"",VLOOKUP(I72,settings!$B$12:$C$1012,2,0)*C72*L72*100-settings!$C$5*L72))</f>
        <v>15.260631427989875</v>
      </c>
      <c r="N72" s="29">
        <f>IF(M72="","",M72*settings!$C$7)</f>
        <v>3.8151578569974687</v>
      </c>
      <c r="O72" s="29">
        <f t="shared" si="12"/>
        <v>11.445473570992405</v>
      </c>
      <c r="P72" s="29">
        <f>IF(G72="","",C72*100*settings!$C$6)</f>
        <v>0</v>
      </c>
      <c r="Q72" s="29">
        <f>IF(G72="","",IF(E72=1,settings!$C$4-K72*100,IF(O72="",Q71,IF(F72=1,K71*L71*100+Q71+O71-K72*L72*100,Q71+O71))))</f>
        <v>1934.4752732818667</v>
      </c>
      <c r="R72" s="29">
        <f t="shared" si="13"/>
        <v>4556.25</v>
      </c>
      <c r="S72" s="29">
        <f t="shared" si="14"/>
        <v>6490.725273281867</v>
      </c>
    </row>
    <row r="73" spans="2:19" x14ac:dyDescent="0.25">
      <c r="B73" s="2">
        <v>34477</v>
      </c>
      <c r="C73" s="3">
        <v>45.875</v>
      </c>
      <c r="D73" s="1">
        <f t="shared" si="8"/>
        <v>6.8587105624142719E-3</v>
      </c>
      <c r="E73" t="str">
        <f>IF(B73&lt;settings!$C$2,"",IF(B73=settings!$C$2,1,IF(C73&gt;K72,MAX($E$4:E72)+1,"")))</f>
        <v/>
      </c>
      <c r="F73" t="str">
        <f t="shared" si="9"/>
        <v/>
      </c>
      <c r="G73">
        <f t="shared" si="10"/>
        <v>18</v>
      </c>
      <c r="H73" s="36" t="str">
        <f>IF(SUM($F$4:F73)&lt;2,"",IF(F73=1,G72,""))</f>
        <v/>
      </c>
      <c r="I73" s="7">
        <f t="shared" si="15"/>
        <v>-4.3999999999999997E-2</v>
      </c>
      <c r="J73" s="64" t="str">
        <f t="shared" si="11"/>
        <v>CALL</v>
      </c>
      <c r="K73" s="29">
        <f>IF(SUM($F$4:F73)&lt;1,"",IF(F73="",K72,ROUND(C73,0)))</f>
        <v>48</v>
      </c>
      <c r="L73" s="32">
        <f>IF(SUM($F$4:F73)&lt;1,"",IF(E73=1,1,IF(AND(F72=1,ROUNDDOWN(Q72/(C72*100),0)&gt;=1),L72+ROUNDDOWN(Q72/(C72*100),0),L72)))</f>
        <v>1</v>
      </c>
      <c r="M73" s="29">
        <f>IF(G73="","",IF(VLOOKUP(I73,settings!$B$12:$C$1012,2,0)*C73*L73*100-settings!$C$5*L73&lt;0,"",VLOOKUP(I73,settings!$B$12:$C$1012,2,0)*C73*L73*100-settings!$C$5*L73))</f>
        <v>17.859206146472836</v>
      </c>
      <c r="N73" s="29">
        <f>IF(M73="","",M73*settings!$C$7)</f>
        <v>4.464801536618209</v>
      </c>
      <c r="O73" s="29">
        <f t="shared" si="12"/>
        <v>13.394404609854627</v>
      </c>
      <c r="P73" s="29">
        <f>IF(G73="","",C73*100*settings!$C$6)</f>
        <v>0</v>
      </c>
      <c r="Q73" s="29">
        <f>IF(G73="","",IF(E73=1,settings!$C$4-K73*100,IF(O73="",Q72,IF(F73=1,K72*L72*100+Q72+O72-K73*L73*100,Q72+O72))))</f>
        <v>1945.9207468528591</v>
      </c>
      <c r="R73" s="29">
        <f t="shared" si="13"/>
        <v>4587.5</v>
      </c>
      <c r="S73" s="29">
        <f t="shared" si="14"/>
        <v>6533.4207468528593</v>
      </c>
    </row>
    <row r="74" spans="2:19" x14ac:dyDescent="0.25">
      <c r="B74" s="2">
        <v>34484</v>
      </c>
      <c r="C74" s="3">
        <v>46.234375</v>
      </c>
      <c r="D74" s="1">
        <f t="shared" si="8"/>
        <v>7.8337874659399898E-3</v>
      </c>
      <c r="E74" t="str">
        <f>IF(B74&lt;settings!$C$2,"",IF(B74=settings!$C$2,1,IF(C74&gt;K73,MAX($E$4:E73)+1,"")))</f>
        <v/>
      </c>
      <c r="F74" t="str">
        <f t="shared" si="9"/>
        <v/>
      </c>
      <c r="G74">
        <f t="shared" si="10"/>
        <v>19</v>
      </c>
      <c r="H74" s="36" t="str">
        <f>IF(SUM($F$4:F74)&lt;2,"",IF(F74=1,G73,""))</f>
        <v/>
      </c>
      <c r="I74" s="7">
        <f t="shared" si="15"/>
        <v>-3.6999999999999998E-2</v>
      </c>
      <c r="J74" s="64" t="str">
        <f t="shared" si="11"/>
        <v>CALL</v>
      </c>
      <c r="K74" s="29">
        <f>IF(SUM($F$4:F74)&lt;1,"",IF(F74="",K73,ROUND(C74,0)))</f>
        <v>48</v>
      </c>
      <c r="L74" s="32">
        <f>IF(SUM($F$4:F74)&lt;1,"",IF(E74=1,1,IF(AND(F73=1,ROUNDDOWN(Q73/(C73*100),0)&gt;=1),L73+ROUNDDOWN(Q73/(C73*100),0),L73)))</f>
        <v>1</v>
      </c>
      <c r="M74" s="29">
        <f>IF(G74="","",IF(VLOOKUP(I74,settings!$B$12:$C$1012,2,0)*C74*L74*100-settings!$C$5*L74&lt;0,"",VLOOKUP(I74,settings!$B$12:$C$1012,2,0)*C74*L74*100-settings!$C$5*L74))</f>
        <v>20.894235834898446</v>
      </c>
      <c r="N74" s="29">
        <f>IF(M74="","",M74*settings!$C$7)</f>
        <v>5.2235589587246114</v>
      </c>
      <c r="O74" s="29">
        <f t="shared" si="12"/>
        <v>15.670676876173834</v>
      </c>
      <c r="P74" s="29">
        <f>IF(G74="","",C74*100*settings!$C$6)</f>
        <v>0</v>
      </c>
      <c r="Q74" s="29">
        <f>IF(G74="","",IF(E74=1,settings!$C$4-K74*100,IF(O74="",Q73,IF(F74=1,K73*L73*100+Q73+O73-K74*L74*100,Q73+O73))))</f>
        <v>1959.3151514627136</v>
      </c>
      <c r="R74" s="29">
        <f t="shared" si="13"/>
        <v>4623.4375</v>
      </c>
      <c r="S74" s="29">
        <f t="shared" si="14"/>
        <v>6582.7526514627134</v>
      </c>
    </row>
    <row r="75" spans="2:19" x14ac:dyDescent="0.25">
      <c r="B75" s="2">
        <v>34491</v>
      </c>
      <c r="C75" s="3">
        <v>46.109375</v>
      </c>
      <c r="D75" s="1">
        <f t="shared" si="8"/>
        <v>-2.7036160865157033E-3</v>
      </c>
      <c r="E75" t="str">
        <f>IF(B75&lt;settings!$C$2,"",IF(B75=settings!$C$2,1,IF(C75&gt;K74,MAX($E$4:E74)+1,"")))</f>
        <v/>
      </c>
      <c r="F75" t="str">
        <f t="shared" si="9"/>
        <v/>
      </c>
      <c r="G75">
        <f t="shared" si="10"/>
        <v>20</v>
      </c>
      <c r="H75" s="36" t="str">
        <f>IF(SUM($F$4:F75)&lt;2,"",IF(F75=1,G74,""))</f>
        <v/>
      </c>
      <c r="I75" s="7">
        <f t="shared" si="15"/>
        <v>-3.9E-2</v>
      </c>
      <c r="J75" s="64" t="str">
        <f t="shared" si="11"/>
        <v>CALL</v>
      </c>
      <c r="K75" s="29">
        <f>IF(SUM($F$4:F75)&lt;1,"",IF(F75="",K74,ROUND(C75,0)))</f>
        <v>48</v>
      </c>
      <c r="L75" s="32">
        <f>IF(SUM($F$4:F75)&lt;1,"",IF(E75=1,1,IF(AND(F74=1,ROUNDDOWN(Q74/(C74*100),0)&gt;=1),L74+ROUNDDOWN(Q74/(C74*100),0),L74)))</f>
        <v>1</v>
      </c>
      <c r="M75" s="29">
        <f>IF(G75="","",IF(VLOOKUP(I75,settings!$B$12:$C$1012,2,0)*C75*L75*100-settings!$C$5*L75&lt;0,"",VLOOKUP(I75,settings!$B$12:$C$1012,2,0)*C75*L75*100-settings!$C$5*L75))</f>
        <v>19.970374554516194</v>
      </c>
      <c r="N75" s="29">
        <f>IF(M75="","",M75*settings!$C$7)</f>
        <v>4.9925936386290486</v>
      </c>
      <c r="O75" s="29">
        <f t="shared" si="12"/>
        <v>14.977780915887145</v>
      </c>
      <c r="P75" s="29">
        <f>IF(G75="","",C75*100*settings!$C$6)</f>
        <v>0</v>
      </c>
      <c r="Q75" s="29">
        <f>IF(G75="","",IF(E75=1,settings!$C$4-K75*100,IF(O75="",Q74,IF(F75=1,K74*L74*100+Q74+O74-K75*L75*100,Q74+O74))))</f>
        <v>1974.9858283388874</v>
      </c>
      <c r="R75" s="29">
        <f t="shared" si="13"/>
        <v>4610.9375</v>
      </c>
      <c r="S75" s="29">
        <f t="shared" si="14"/>
        <v>6585.9233283388876</v>
      </c>
    </row>
    <row r="76" spans="2:19" x14ac:dyDescent="0.25">
      <c r="B76" s="2">
        <v>34498</v>
      </c>
      <c r="C76" s="3">
        <v>45.875</v>
      </c>
      <c r="D76" s="1">
        <f t="shared" si="8"/>
        <v>-5.0830227041680498E-3</v>
      </c>
      <c r="E76" t="str">
        <f>IF(B76&lt;settings!$C$2,"",IF(B76=settings!$C$2,1,IF(C76&gt;K75,MAX($E$4:E75)+1,"")))</f>
        <v/>
      </c>
      <c r="F76" t="str">
        <f t="shared" si="9"/>
        <v/>
      </c>
      <c r="G76">
        <f t="shared" si="10"/>
        <v>21</v>
      </c>
      <c r="H76" s="36" t="str">
        <f>IF(SUM($F$4:F76)&lt;2,"",IF(F76=1,G75,""))</f>
        <v/>
      </c>
      <c r="I76" s="7">
        <f t="shared" si="15"/>
        <v>-4.3999999999999997E-2</v>
      </c>
      <c r="J76" s="64" t="str">
        <f t="shared" si="11"/>
        <v>CALL</v>
      </c>
      <c r="K76" s="29">
        <f>IF(SUM($F$4:F76)&lt;1,"",IF(F76="",K75,ROUND(C76,0)))</f>
        <v>48</v>
      </c>
      <c r="L76" s="32">
        <f>IF(SUM($F$4:F76)&lt;1,"",IF(E76=1,1,IF(AND(F75=1,ROUNDDOWN(Q75/(C75*100),0)&gt;=1),L75+ROUNDDOWN(Q75/(C75*100),0),L75)))</f>
        <v>1</v>
      </c>
      <c r="M76" s="29">
        <f>IF(G76="","",IF(VLOOKUP(I76,settings!$B$12:$C$1012,2,0)*C76*L76*100-settings!$C$5*L76&lt;0,"",VLOOKUP(I76,settings!$B$12:$C$1012,2,0)*C76*L76*100-settings!$C$5*L76))</f>
        <v>17.859206146472836</v>
      </c>
      <c r="N76" s="29">
        <f>IF(M76="","",M76*settings!$C$7)</f>
        <v>4.464801536618209</v>
      </c>
      <c r="O76" s="29">
        <f t="shared" si="12"/>
        <v>13.394404609854627</v>
      </c>
      <c r="P76" s="29">
        <f>IF(G76="","",C76*100*settings!$C$6)</f>
        <v>0</v>
      </c>
      <c r="Q76" s="29">
        <f>IF(G76="","",IF(E76=1,settings!$C$4-K76*100,IF(O76="",Q75,IF(F76=1,K75*L75*100+Q75+O75-K76*L76*100,Q75+O75))))</f>
        <v>1989.9636092547746</v>
      </c>
      <c r="R76" s="29">
        <f t="shared" si="13"/>
        <v>4587.5</v>
      </c>
      <c r="S76" s="29">
        <f t="shared" si="14"/>
        <v>6577.4636092547744</v>
      </c>
    </row>
    <row r="77" spans="2:19" x14ac:dyDescent="0.25">
      <c r="B77" s="2">
        <v>34505</v>
      </c>
      <c r="C77" s="3">
        <v>44.0625</v>
      </c>
      <c r="D77" s="1">
        <f t="shared" si="8"/>
        <v>-3.9509536784741117E-2</v>
      </c>
      <c r="E77" t="str">
        <f>IF(B77&lt;settings!$C$2,"",IF(B77=settings!$C$2,1,IF(C77&gt;K76,MAX($E$4:E76)+1,"")))</f>
        <v/>
      </c>
      <c r="F77" t="str">
        <f t="shared" si="9"/>
        <v/>
      </c>
      <c r="G77">
        <f t="shared" si="10"/>
        <v>22</v>
      </c>
      <c r="H77" s="36" t="str">
        <f>IF(SUM($F$4:F77)&lt;2,"",IF(F77=1,G76,""))</f>
        <v/>
      </c>
      <c r="I77" s="7">
        <f t="shared" si="15"/>
        <v>-8.2000000000000003E-2</v>
      </c>
      <c r="J77" s="64" t="str">
        <f t="shared" si="11"/>
        <v>CALL</v>
      </c>
      <c r="K77" s="29">
        <f>IF(SUM($F$4:F77)&lt;1,"",IF(F77="",K76,ROUND(C77,0)))</f>
        <v>48</v>
      </c>
      <c r="L77" s="32">
        <f>IF(SUM($F$4:F77)&lt;1,"",IF(E77=1,1,IF(AND(F76=1,ROUNDDOWN(Q76/(C76*100),0)&gt;=1),L76+ROUNDDOWN(Q76/(C76*100),0),L76)))</f>
        <v>1</v>
      </c>
      <c r="M77" s="29">
        <f>IF(G77="","",IF(VLOOKUP(I77,settings!$B$12:$C$1012,2,0)*C77*L77*100-settings!$C$5*L77&lt;0,"",VLOOKUP(I77,settings!$B$12:$C$1012,2,0)*C77*L77*100-settings!$C$5*L77))</f>
        <v>7.406347544453018</v>
      </c>
      <c r="N77" s="29">
        <f>IF(M77="","",M77*settings!$C$7)</f>
        <v>1.8515868861132545</v>
      </c>
      <c r="O77" s="29">
        <f t="shared" si="12"/>
        <v>5.5547606583397631</v>
      </c>
      <c r="P77" s="29">
        <f>IF(G77="","",C77*100*settings!$C$6)</f>
        <v>0</v>
      </c>
      <c r="Q77" s="29">
        <f>IF(G77="","",IF(E77=1,settings!$C$4-K77*100,IF(O77="",Q76,IF(F77=1,K76*L76*100+Q76+O76-K77*L77*100,Q76+O76))))</f>
        <v>2003.3580138646291</v>
      </c>
      <c r="R77" s="29">
        <f t="shared" si="13"/>
        <v>4406.25</v>
      </c>
      <c r="S77" s="29">
        <f t="shared" si="14"/>
        <v>6409.6080138646294</v>
      </c>
    </row>
    <row r="78" spans="2:19" x14ac:dyDescent="0.25">
      <c r="B78" s="2">
        <v>34512</v>
      </c>
      <c r="C78" s="3">
        <v>44.5625</v>
      </c>
      <c r="D78" s="1">
        <f t="shared" si="8"/>
        <v>1.134751773049647E-2</v>
      </c>
      <c r="E78" t="str">
        <f>IF(B78&lt;settings!$C$2,"",IF(B78=settings!$C$2,1,IF(C78&gt;K77,MAX($E$4:E77)+1,"")))</f>
        <v/>
      </c>
      <c r="F78" t="str">
        <f t="shared" si="9"/>
        <v/>
      </c>
      <c r="G78">
        <f t="shared" si="10"/>
        <v>23</v>
      </c>
      <c r="H78" s="36" t="str">
        <f>IF(SUM($F$4:F78)&lt;2,"",IF(F78=1,G77,""))</f>
        <v/>
      </c>
      <c r="I78" s="7">
        <f t="shared" si="15"/>
        <v>-7.1999999999999995E-2</v>
      </c>
      <c r="J78" s="64" t="str">
        <f t="shared" si="11"/>
        <v>CALL</v>
      </c>
      <c r="K78" s="29">
        <f>IF(SUM($F$4:F78)&lt;1,"",IF(F78="",K77,ROUND(C78,0)))</f>
        <v>48</v>
      </c>
      <c r="L78" s="32">
        <f>IF(SUM($F$4:F78)&lt;1,"",IF(E78=1,1,IF(AND(F77=1,ROUNDDOWN(Q77/(C77*100),0)&gt;=1),L77+ROUNDDOWN(Q77/(C77*100),0),L77)))</f>
        <v>1</v>
      </c>
      <c r="M78" s="29">
        <f>IF(G78="","",IF(VLOOKUP(I78,settings!$B$12:$C$1012,2,0)*C78*L78*100-settings!$C$5*L78&lt;0,"",VLOOKUP(I78,settings!$B$12:$C$1012,2,0)*C78*L78*100-settings!$C$5*L78))</f>
        <v>9.4051176964851582</v>
      </c>
      <c r="N78" s="29">
        <f>IF(M78="","",M78*settings!$C$7)</f>
        <v>2.3512794241212895</v>
      </c>
      <c r="O78" s="29">
        <f t="shared" si="12"/>
        <v>7.0538382723638691</v>
      </c>
      <c r="P78" s="29">
        <f>IF(G78="","",C78*100*settings!$C$6)</f>
        <v>0</v>
      </c>
      <c r="Q78" s="29">
        <f>IF(G78="","",IF(E78=1,settings!$C$4-K78*100,IF(O78="",Q77,IF(F78=1,K77*L77*100+Q77+O77-K78*L78*100,Q77+O77))))</f>
        <v>2008.9127745229689</v>
      </c>
      <c r="R78" s="29">
        <f t="shared" si="13"/>
        <v>4456.25</v>
      </c>
      <c r="S78" s="29">
        <f t="shared" si="14"/>
        <v>6465.1627745229689</v>
      </c>
    </row>
    <row r="79" spans="2:19" x14ac:dyDescent="0.25">
      <c r="B79" s="2">
        <v>34519</v>
      </c>
      <c r="C79" s="3">
        <v>44.90625</v>
      </c>
      <c r="D79" s="1">
        <f t="shared" si="8"/>
        <v>7.7138849929874187E-3</v>
      </c>
      <c r="E79" t="str">
        <f>IF(B79&lt;settings!$C$2,"",IF(B79=settings!$C$2,1,IF(C79&gt;K78,MAX($E$4:E78)+1,"")))</f>
        <v/>
      </c>
      <c r="F79" t="str">
        <f t="shared" si="9"/>
        <v/>
      </c>
      <c r="G79">
        <f t="shared" si="10"/>
        <v>24</v>
      </c>
      <c r="H79" s="36" t="str">
        <f>IF(SUM($F$4:F79)&lt;2,"",IF(F79=1,G78,""))</f>
        <v/>
      </c>
      <c r="I79" s="7">
        <f t="shared" si="15"/>
        <v>-6.4000000000000001E-2</v>
      </c>
      <c r="J79" s="64" t="str">
        <f t="shared" si="11"/>
        <v>CALL</v>
      </c>
      <c r="K79" s="29">
        <f>IF(SUM($F$4:F79)&lt;1,"",IF(F79="",K78,ROUND(C79,0)))</f>
        <v>48</v>
      </c>
      <c r="L79" s="32">
        <f>IF(SUM($F$4:F79)&lt;1,"",IF(E79=1,1,IF(AND(F78=1,ROUNDDOWN(Q78/(C78*100),0)&gt;=1),L78+ROUNDDOWN(Q78/(C78*100),0),L78)))</f>
        <v>1</v>
      </c>
      <c r="M79" s="29">
        <f>IF(G79="","",IF(VLOOKUP(I79,settings!$B$12:$C$1012,2,0)*C79*L79*100-settings!$C$5*L79&lt;0,"",VLOOKUP(I79,settings!$B$12:$C$1012,2,0)*C79*L79*100-settings!$C$5*L79))</f>
        <v>11.324679492903519</v>
      </c>
      <c r="N79" s="29">
        <f>IF(M79="","",M79*settings!$C$7)</f>
        <v>2.8311698732258797</v>
      </c>
      <c r="O79" s="29">
        <f t="shared" si="12"/>
        <v>8.4935096196776385</v>
      </c>
      <c r="P79" s="29">
        <f>IF(G79="","",C79*100*settings!$C$6)</f>
        <v>0</v>
      </c>
      <c r="Q79" s="29">
        <f>IF(G79="","",IF(E79=1,settings!$C$4-K79*100,IF(O79="",Q78,IF(F79=1,K78*L78*100+Q78+O78-K79*L79*100,Q78+O78))))</f>
        <v>2015.9666127953328</v>
      </c>
      <c r="R79" s="29">
        <f t="shared" si="13"/>
        <v>4490.625</v>
      </c>
      <c r="S79" s="29">
        <f t="shared" si="14"/>
        <v>6506.5916127953333</v>
      </c>
    </row>
    <row r="80" spans="2:19" x14ac:dyDescent="0.25">
      <c r="B80" s="2">
        <v>34526</v>
      </c>
      <c r="C80" s="3">
        <v>45.390625</v>
      </c>
      <c r="D80" s="1">
        <f t="shared" si="8"/>
        <v>1.0786360473208134E-2</v>
      </c>
      <c r="E80" t="str">
        <f>IF(B80&lt;settings!$C$2,"",IF(B80=settings!$C$2,1,IF(C80&gt;K79,MAX($E$4:E79)+1,"")))</f>
        <v/>
      </c>
      <c r="F80" t="str">
        <f t="shared" si="9"/>
        <v/>
      </c>
      <c r="G80">
        <f t="shared" si="10"/>
        <v>25</v>
      </c>
      <c r="H80" s="36" t="str">
        <f>IF(SUM($F$4:F80)&lt;2,"",IF(F80=1,G79,""))</f>
        <v/>
      </c>
      <c r="I80" s="7">
        <f t="shared" si="15"/>
        <v>-5.3999999999999999E-2</v>
      </c>
      <c r="J80" s="64" t="str">
        <f t="shared" si="11"/>
        <v>CALL</v>
      </c>
      <c r="K80" s="29">
        <f>IF(SUM($F$4:F80)&lt;1,"",IF(F80="",K79,ROUND(C80,0)))</f>
        <v>48</v>
      </c>
      <c r="L80" s="32">
        <f>IF(SUM($F$4:F80)&lt;1,"",IF(E80=1,1,IF(AND(F79=1,ROUNDDOWN(Q79/(C79*100),0)&gt;=1),L79+ROUNDDOWN(Q79/(C79*100),0),L79)))</f>
        <v>1</v>
      </c>
      <c r="M80" s="29">
        <f>IF(G80="","",IF(VLOOKUP(I80,settings!$B$12:$C$1012,2,0)*C80*L80*100-settings!$C$5*L80&lt;0,"",VLOOKUP(I80,settings!$B$12:$C$1012,2,0)*C80*L80*100-settings!$C$5*L80))</f>
        <v>14.24664365723441</v>
      </c>
      <c r="N80" s="29">
        <f>IF(M80="","",M80*settings!$C$7)</f>
        <v>3.5616609143086024</v>
      </c>
      <c r="O80" s="29">
        <f t="shared" si="12"/>
        <v>10.684982742925808</v>
      </c>
      <c r="P80" s="29">
        <f>IF(G80="","",C80*100*settings!$C$6)</f>
        <v>0</v>
      </c>
      <c r="Q80" s="29">
        <f>IF(G80="","",IF(E80=1,settings!$C$4-K80*100,IF(O80="",Q79,IF(F80=1,K79*L79*100+Q79+O79-K80*L80*100,Q79+O79))))</f>
        <v>2024.4601224150106</v>
      </c>
      <c r="R80" s="29">
        <f t="shared" si="13"/>
        <v>4539.0625</v>
      </c>
      <c r="S80" s="29">
        <f t="shared" si="14"/>
        <v>6563.5226224150101</v>
      </c>
    </row>
    <row r="81" spans="2:19" x14ac:dyDescent="0.25">
      <c r="B81" s="2">
        <v>34533</v>
      </c>
      <c r="C81" s="3">
        <v>45.34375</v>
      </c>
      <c r="D81" s="1">
        <f t="shared" si="8"/>
        <v>-1.0327022375214989E-3</v>
      </c>
      <c r="E81" t="str">
        <f>IF(B81&lt;settings!$C$2,"",IF(B81=settings!$C$2,1,IF(C81&gt;K80,MAX($E$4:E80)+1,"")))</f>
        <v/>
      </c>
      <c r="F81" t="str">
        <f t="shared" si="9"/>
        <v/>
      </c>
      <c r="G81">
        <f t="shared" si="10"/>
        <v>26</v>
      </c>
      <c r="H81" s="36" t="str">
        <f>IF(SUM($F$4:F81)&lt;2,"",IF(F81=1,G80,""))</f>
        <v/>
      </c>
      <c r="I81" s="7">
        <f t="shared" si="15"/>
        <v>-5.5E-2</v>
      </c>
      <c r="J81" s="64" t="str">
        <f t="shared" si="11"/>
        <v>CALL</v>
      </c>
      <c r="K81" s="29">
        <f>IF(SUM($F$4:F81)&lt;1,"",IF(F81="",K80,ROUND(C81,0)))</f>
        <v>48</v>
      </c>
      <c r="L81" s="32">
        <f>IF(SUM($F$4:F81)&lt;1,"",IF(E81=1,1,IF(AND(F80=1,ROUNDDOWN(Q80/(C80*100),0)&gt;=1),L80+ROUNDDOWN(Q80/(C80*100),0),L80)))</f>
        <v>1</v>
      </c>
      <c r="M81" s="29">
        <f>IF(G81="","",IF(VLOOKUP(I81,settings!$B$12:$C$1012,2,0)*C81*L81*100-settings!$C$5*L81&lt;0,"",VLOOKUP(I81,settings!$B$12:$C$1012,2,0)*C81*L81*100-settings!$C$5*L81))</f>
        <v>13.926280445930592</v>
      </c>
      <c r="N81" s="29">
        <f>IF(M81="","",M81*settings!$C$7)</f>
        <v>3.4815701114826481</v>
      </c>
      <c r="O81" s="29">
        <f t="shared" si="12"/>
        <v>10.444710334447944</v>
      </c>
      <c r="P81" s="29">
        <f>IF(G81="","",C81*100*settings!$C$6)</f>
        <v>0</v>
      </c>
      <c r="Q81" s="29">
        <f>IF(G81="","",IF(E81=1,settings!$C$4-K81*100,IF(O81="",Q80,IF(F81=1,K80*L80*100+Q80+O80-K81*L81*100,Q80+O80))))</f>
        <v>2035.1451051579363</v>
      </c>
      <c r="R81" s="29">
        <f t="shared" si="13"/>
        <v>4534.375</v>
      </c>
      <c r="S81" s="29">
        <f t="shared" si="14"/>
        <v>6569.5201051579361</v>
      </c>
    </row>
    <row r="82" spans="2:19" x14ac:dyDescent="0.25">
      <c r="B82" s="2">
        <v>34540</v>
      </c>
      <c r="C82" s="3">
        <v>45.90625</v>
      </c>
      <c r="D82" s="1">
        <f t="shared" si="8"/>
        <v>1.2405237767057153E-2</v>
      </c>
      <c r="E82" t="str">
        <f>IF(B82&lt;settings!$C$2,"",IF(B82=settings!$C$2,1,IF(C82&gt;K81,MAX($E$4:E81)+1,"")))</f>
        <v/>
      </c>
      <c r="F82" t="str">
        <f t="shared" si="9"/>
        <v/>
      </c>
      <c r="G82">
        <f t="shared" si="10"/>
        <v>27</v>
      </c>
      <c r="H82" s="36" t="str">
        <f>IF(SUM($F$4:F82)&lt;2,"",IF(F82=1,G81,""))</f>
        <v/>
      </c>
      <c r="I82" s="7">
        <f t="shared" si="15"/>
        <v>-4.3999999999999997E-2</v>
      </c>
      <c r="J82" s="64" t="str">
        <f t="shared" si="11"/>
        <v>CALL</v>
      </c>
      <c r="K82" s="29">
        <f>IF(SUM($F$4:F82)&lt;1,"",IF(F82="",K81,ROUND(C82,0)))</f>
        <v>48</v>
      </c>
      <c r="L82" s="32">
        <f>IF(SUM($F$4:F82)&lt;1,"",IF(E82=1,1,IF(AND(F81=1,ROUNDDOWN(Q81/(C81*100),0)&gt;=1),L81+ROUNDDOWN(Q81/(C81*100),0),L81)))</f>
        <v>1</v>
      </c>
      <c r="M82" s="29">
        <f>IF(G82="","",IF(VLOOKUP(I82,settings!$B$12:$C$1012,2,0)*C82*L82*100-settings!$C$5*L82&lt;0,"",VLOOKUP(I82,settings!$B$12:$C$1012,2,0)*C82*L82*100-settings!$C$5*L82))</f>
        <v>17.872053017144822</v>
      </c>
      <c r="N82" s="29">
        <f>IF(M82="","",M82*settings!$C$7)</f>
        <v>4.4680132542862054</v>
      </c>
      <c r="O82" s="29">
        <f t="shared" si="12"/>
        <v>13.404039762858616</v>
      </c>
      <c r="P82" s="29">
        <f>IF(G82="","",C82*100*settings!$C$6)</f>
        <v>0</v>
      </c>
      <c r="Q82" s="29">
        <f>IF(G82="","",IF(E82=1,settings!$C$4-K82*100,IF(O82="",Q81,IF(F82=1,K81*L81*100+Q81+O81-K82*L82*100,Q81+O81))))</f>
        <v>2045.5898154923843</v>
      </c>
      <c r="R82" s="29">
        <f t="shared" si="13"/>
        <v>4590.625</v>
      </c>
      <c r="S82" s="29">
        <f t="shared" si="14"/>
        <v>6636.2148154923843</v>
      </c>
    </row>
    <row r="83" spans="2:19" x14ac:dyDescent="0.25">
      <c r="B83" s="2">
        <v>34547</v>
      </c>
      <c r="C83" s="3">
        <v>45.78125</v>
      </c>
      <c r="D83" s="1">
        <f t="shared" si="8"/>
        <v>-2.7229407760380742E-3</v>
      </c>
      <c r="E83" t="str">
        <f>IF(B83&lt;settings!$C$2,"",IF(B83=settings!$C$2,1,IF(C83&gt;K82,MAX($E$4:E82)+1,"")))</f>
        <v/>
      </c>
      <c r="F83" t="str">
        <f t="shared" si="9"/>
        <v/>
      </c>
      <c r="G83">
        <f t="shared" si="10"/>
        <v>28</v>
      </c>
      <c r="H83" s="36" t="str">
        <f>IF(SUM($F$4:F83)&lt;2,"",IF(F83=1,G82,""))</f>
        <v/>
      </c>
      <c r="I83" s="7">
        <f t="shared" si="15"/>
        <v>-4.5999999999999999E-2</v>
      </c>
      <c r="J83" s="64" t="str">
        <f t="shared" si="11"/>
        <v>CALL</v>
      </c>
      <c r="K83" s="29">
        <f>IF(SUM($F$4:F83)&lt;1,"",IF(F83="",K82,ROUND(C83,0)))</f>
        <v>48</v>
      </c>
      <c r="L83" s="32">
        <f>IF(SUM($F$4:F83)&lt;1,"",IF(E83=1,1,IF(AND(F82=1,ROUNDDOWN(Q82/(C82*100),0)&gt;=1),L82+ROUNDDOWN(Q82/(C82*100),0),L82)))</f>
        <v>1</v>
      </c>
      <c r="M83" s="29">
        <f>IF(G83="","",IF(VLOOKUP(I83,settings!$B$12:$C$1012,2,0)*C83*L83*100-settings!$C$5*L83&lt;0,"",VLOOKUP(I83,settings!$B$12:$C$1012,2,0)*C83*L83*100-settings!$C$5*L83))</f>
        <v>17.075367179292396</v>
      </c>
      <c r="N83" s="29">
        <f>IF(M83="","",M83*settings!$C$7)</f>
        <v>4.268841794823099</v>
      </c>
      <c r="O83" s="29">
        <f t="shared" si="12"/>
        <v>12.806525384469296</v>
      </c>
      <c r="P83" s="29">
        <f>IF(G83="","",C83*100*settings!$C$6)</f>
        <v>0</v>
      </c>
      <c r="Q83" s="29">
        <f>IF(G83="","",IF(E83=1,settings!$C$4-K83*100,IF(O83="",Q82,IF(F83=1,K82*L82*100+Q82+O82-K83*L83*100,Q82+O82))))</f>
        <v>2058.993855255243</v>
      </c>
      <c r="R83" s="29">
        <f t="shared" si="13"/>
        <v>4578.125</v>
      </c>
      <c r="S83" s="29">
        <f t="shared" si="14"/>
        <v>6637.118855255243</v>
      </c>
    </row>
    <row r="84" spans="2:19" x14ac:dyDescent="0.25">
      <c r="B84" s="2">
        <v>34554</v>
      </c>
      <c r="C84" s="3">
        <v>46.328125</v>
      </c>
      <c r="D84" s="1">
        <f t="shared" si="8"/>
        <v>1.1945392491467643E-2</v>
      </c>
      <c r="E84" t="str">
        <f>IF(B84&lt;settings!$C$2,"",IF(B84=settings!$C$2,1,IF(C84&gt;K83,MAX($E$4:E83)+1,"")))</f>
        <v/>
      </c>
      <c r="F84" t="str">
        <f t="shared" si="9"/>
        <v/>
      </c>
      <c r="G84">
        <f t="shared" si="10"/>
        <v>29</v>
      </c>
      <c r="H84" s="36" t="str">
        <f>IF(SUM($F$4:F84)&lt;2,"",IF(F84=1,G83,""))</f>
        <v/>
      </c>
      <c r="I84" s="7">
        <f t="shared" si="15"/>
        <v>-3.5000000000000003E-2</v>
      </c>
      <c r="J84" s="64" t="str">
        <f t="shared" si="11"/>
        <v>CALL</v>
      </c>
      <c r="K84" s="29">
        <f>IF(SUM($F$4:F84)&lt;1,"",IF(F84="",K83,ROUND(C84,0)))</f>
        <v>48</v>
      </c>
      <c r="L84" s="32">
        <f>IF(SUM($F$4:F84)&lt;1,"",IF(E84=1,1,IF(AND(F83=1,ROUNDDOWN(Q83/(C83*100),0)&gt;=1),L83+ROUNDDOWN(Q83/(C83*100),0),L83)))</f>
        <v>1</v>
      </c>
      <c r="M84" s="29">
        <f>IF(G84="","",IF(VLOOKUP(I84,settings!$B$12:$C$1012,2,0)*C84*L84*100-settings!$C$5*L84&lt;0,"",VLOOKUP(I84,settings!$B$12:$C$1012,2,0)*C84*L84*100-settings!$C$5*L84))</f>
        <v>21.843222658321892</v>
      </c>
      <c r="N84" s="29">
        <f>IF(M84="","",M84*settings!$C$7)</f>
        <v>5.460805664580473</v>
      </c>
      <c r="O84" s="29">
        <f t="shared" si="12"/>
        <v>16.382416993741419</v>
      </c>
      <c r="P84" s="29">
        <f>IF(G84="","",C84*100*settings!$C$6)</f>
        <v>0</v>
      </c>
      <c r="Q84" s="29">
        <f>IF(G84="","",IF(E84=1,settings!$C$4-K84*100,IF(O84="",Q83,IF(F84=1,K83*L83*100+Q83+O83-K84*L84*100,Q83+O83))))</f>
        <v>2071.8003806397123</v>
      </c>
      <c r="R84" s="29">
        <f t="shared" si="13"/>
        <v>4632.8125</v>
      </c>
      <c r="S84" s="29">
        <f t="shared" si="14"/>
        <v>6704.6128806397119</v>
      </c>
    </row>
    <row r="85" spans="2:19" x14ac:dyDescent="0.25">
      <c r="B85" s="2">
        <v>34561</v>
      </c>
      <c r="C85" s="3">
        <v>46.421875</v>
      </c>
      <c r="D85" s="1">
        <f t="shared" si="8"/>
        <v>2.0236087689713411E-3</v>
      </c>
      <c r="E85" t="str">
        <f>IF(B85&lt;settings!$C$2,"",IF(B85=settings!$C$2,1,IF(C85&gt;K84,MAX($E$4:E84)+1,"")))</f>
        <v/>
      </c>
      <c r="F85" t="str">
        <f t="shared" si="9"/>
        <v/>
      </c>
      <c r="G85">
        <f t="shared" si="10"/>
        <v>30</v>
      </c>
      <c r="H85" s="36" t="str">
        <f>IF(SUM($F$4:F85)&lt;2,"",IF(F85=1,G84,""))</f>
        <v/>
      </c>
      <c r="I85" s="7">
        <f t="shared" si="15"/>
        <v>-3.3000000000000002E-2</v>
      </c>
      <c r="J85" s="64" t="str">
        <f t="shared" si="11"/>
        <v>CALL</v>
      </c>
      <c r="K85" s="29">
        <f>IF(SUM($F$4:F85)&lt;1,"",IF(F85="",K84,ROUND(C85,0)))</f>
        <v>48</v>
      </c>
      <c r="L85" s="32">
        <f>IF(SUM($F$4:F85)&lt;1,"",IF(E85=1,1,IF(AND(F84=1,ROUNDDOWN(Q84/(C84*100),0)&gt;=1),L84+ROUNDDOWN(Q84/(C84*100),0),L84)))</f>
        <v>1</v>
      </c>
      <c r="M85" s="29">
        <f>IF(G85="","",IF(VLOOKUP(I85,settings!$B$12:$C$1012,2,0)*C85*L85*100-settings!$C$5*L85&lt;0,"",VLOOKUP(I85,settings!$B$12:$C$1012,2,0)*C85*L85*100-settings!$C$5*L85))</f>
        <v>22.833244902129156</v>
      </c>
      <c r="N85" s="29">
        <f>IF(M85="","",M85*settings!$C$7)</f>
        <v>5.708311225532289</v>
      </c>
      <c r="O85" s="29">
        <f t="shared" si="12"/>
        <v>17.124933676596868</v>
      </c>
      <c r="P85" s="29">
        <f>IF(G85="","",C85*100*settings!$C$6)</f>
        <v>0</v>
      </c>
      <c r="Q85" s="29">
        <f>IF(G85="","",IF(E85=1,settings!$C$4-K85*100,IF(O85="",Q84,IF(F85=1,K84*L84*100+Q84+O84-K85*L85*100,Q84+O84))))</f>
        <v>2088.1827976334539</v>
      </c>
      <c r="R85" s="29">
        <f t="shared" si="13"/>
        <v>4642.1875</v>
      </c>
      <c r="S85" s="29">
        <f t="shared" si="14"/>
        <v>6730.3702976334534</v>
      </c>
    </row>
    <row r="86" spans="2:19" x14ac:dyDescent="0.25">
      <c r="B86" s="2">
        <v>34568</v>
      </c>
      <c r="C86" s="3">
        <v>47.6875</v>
      </c>
      <c r="D86" s="1">
        <f t="shared" si="8"/>
        <v>2.7263547627061513E-2</v>
      </c>
      <c r="E86" t="str">
        <f>IF(B86&lt;settings!$C$2,"",IF(B86=settings!$C$2,1,IF(C86&gt;K85,MAX($E$4:E85)+1,"")))</f>
        <v/>
      </c>
      <c r="F86" t="str">
        <f t="shared" si="9"/>
        <v/>
      </c>
      <c r="G86">
        <f t="shared" si="10"/>
        <v>31</v>
      </c>
      <c r="H86" s="36" t="str">
        <f>IF(SUM($F$4:F86)&lt;2,"",IF(F86=1,G85,""))</f>
        <v/>
      </c>
      <c r="I86" s="7">
        <f t="shared" si="15"/>
        <v>-7.0000000000000001E-3</v>
      </c>
      <c r="J86" s="64" t="str">
        <f t="shared" si="11"/>
        <v>CALL</v>
      </c>
      <c r="K86" s="29">
        <f>IF(SUM($F$4:F86)&lt;1,"",IF(F86="",K85,ROUND(C86,0)))</f>
        <v>48</v>
      </c>
      <c r="L86" s="32">
        <f>IF(SUM($F$4:F86)&lt;1,"",IF(E86=1,1,IF(AND(F85=1,ROUNDDOWN(Q85/(C85*100),0)&gt;=1),L85+ROUNDDOWN(Q85/(C85*100),0),L85)))</f>
        <v>1</v>
      </c>
      <c r="M86" s="29">
        <f>IF(G86="","",IF(VLOOKUP(I86,settings!$B$12:$C$1012,2,0)*C86*L86*100-settings!$C$5*L86&lt;0,"",VLOOKUP(I86,settings!$B$12:$C$1012,2,0)*C86*L86*100-settings!$C$5*L86))</f>
        <v>40.398736366702941</v>
      </c>
      <c r="N86" s="29">
        <f>IF(M86="","",M86*settings!$C$7)</f>
        <v>10.099684091675735</v>
      </c>
      <c r="O86" s="29">
        <f t="shared" si="12"/>
        <v>30.299052275027208</v>
      </c>
      <c r="P86" s="29">
        <f>IF(G86="","",C86*100*settings!$C$6)</f>
        <v>0</v>
      </c>
      <c r="Q86" s="29">
        <f>IF(G86="","",IF(E86=1,settings!$C$4-K86*100,IF(O86="",Q85,IF(F86=1,K85*L85*100+Q85+O85-K86*L86*100,Q85+O85))))</f>
        <v>2105.3077313100507</v>
      </c>
      <c r="R86" s="29">
        <f t="shared" si="13"/>
        <v>4768.75</v>
      </c>
      <c r="S86" s="29">
        <f t="shared" si="14"/>
        <v>6874.0577313100512</v>
      </c>
    </row>
    <row r="87" spans="2:19" x14ac:dyDescent="0.25">
      <c r="B87" s="2">
        <v>34575</v>
      </c>
      <c r="C87" s="3">
        <v>47.296875</v>
      </c>
      <c r="D87" s="1">
        <f t="shared" si="8"/>
        <v>-8.1913499344692386E-3</v>
      </c>
      <c r="E87" t="str">
        <f>IF(B87&lt;settings!$C$2,"",IF(B87=settings!$C$2,1,IF(C87&gt;K86,MAX($E$4:E86)+1,"")))</f>
        <v/>
      </c>
      <c r="F87" t="str">
        <f t="shared" si="9"/>
        <v/>
      </c>
      <c r="G87">
        <f t="shared" si="10"/>
        <v>32</v>
      </c>
      <c r="H87" s="36" t="str">
        <f>IF(SUM($F$4:F87)&lt;2,"",IF(F87=1,G86,""))</f>
        <v/>
      </c>
      <c r="I87" s="7">
        <f t="shared" si="15"/>
        <v>-1.4999999999999999E-2</v>
      </c>
      <c r="J87" s="64" t="str">
        <f t="shared" si="11"/>
        <v>CALL</v>
      </c>
      <c r="K87" s="29">
        <f>IF(SUM($F$4:F87)&lt;1,"",IF(F87="",K86,ROUND(C87,0)))</f>
        <v>48</v>
      </c>
      <c r="L87" s="32">
        <f>IF(SUM($F$4:F87)&lt;1,"",IF(E87=1,1,IF(AND(F86=1,ROUNDDOWN(Q86/(C86*100),0)&gt;=1),L86+ROUNDDOWN(Q86/(C86*100),0),L86)))</f>
        <v>1</v>
      </c>
      <c r="M87" s="29">
        <f>IF(G87="","",IF(VLOOKUP(I87,settings!$B$12:$C$1012,2,0)*C87*L87*100-settings!$C$5*L87&lt;0,"",VLOOKUP(I87,settings!$B$12:$C$1012,2,0)*C87*L87*100-settings!$C$5*L87))</f>
        <v>33.932010526681829</v>
      </c>
      <c r="N87" s="29">
        <f>IF(M87="","",M87*settings!$C$7)</f>
        <v>8.4830026316704572</v>
      </c>
      <c r="O87" s="29">
        <f t="shared" si="12"/>
        <v>25.44900789501137</v>
      </c>
      <c r="P87" s="29">
        <f>IF(G87="","",C87*100*settings!$C$6)</f>
        <v>0</v>
      </c>
      <c r="Q87" s="29">
        <f>IF(G87="","",IF(E87=1,settings!$C$4-K87*100,IF(O87="",Q86,IF(F87=1,K86*L86*100+Q86+O86-K87*L87*100,Q86+O86))))</f>
        <v>2135.6067835850781</v>
      </c>
      <c r="R87" s="29">
        <f t="shared" si="13"/>
        <v>4729.6875</v>
      </c>
      <c r="S87" s="29">
        <f t="shared" si="14"/>
        <v>6865.2942835850781</v>
      </c>
    </row>
    <row r="88" spans="2:19" x14ac:dyDescent="0.25">
      <c r="B88" s="2">
        <v>34582</v>
      </c>
      <c r="C88" s="3">
        <v>47</v>
      </c>
      <c r="D88" s="1">
        <f t="shared" si="8"/>
        <v>-6.2768417575156388E-3</v>
      </c>
      <c r="E88" t="str">
        <f>IF(B88&lt;settings!$C$2,"",IF(B88=settings!$C$2,1,IF(C88&gt;K87,MAX($E$4:E87)+1,"")))</f>
        <v/>
      </c>
      <c r="F88" t="str">
        <f t="shared" si="9"/>
        <v/>
      </c>
      <c r="G88">
        <f t="shared" si="10"/>
        <v>33</v>
      </c>
      <c r="H88" s="36" t="str">
        <f>IF(SUM($F$4:F88)&lt;2,"",IF(F88=1,G87,""))</f>
        <v/>
      </c>
      <c r="I88" s="7">
        <f t="shared" si="15"/>
        <v>-2.1000000000000001E-2</v>
      </c>
      <c r="J88" s="64" t="str">
        <f t="shared" si="11"/>
        <v>CALL</v>
      </c>
      <c r="K88" s="29">
        <f>IF(SUM($F$4:F88)&lt;1,"",IF(F88="",K87,ROUND(C88,0)))</f>
        <v>48</v>
      </c>
      <c r="L88" s="32">
        <f>IF(SUM($F$4:F88)&lt;1,"",IF(E88=1,1,IF(AND(F87=1,ROUNDDOWN(Q87/(C87*100),0)&gt;=1),L87+ROUNDDOWN(Q87/(C87*100),0),L87)))</f>
        <v>1</v>
      </c>
      <c r="M88" s="29">
        <f>IF(G88="","",IF(VLOOKUP(I88,settings!$B$12:$C$1012,2,0)*C88*L88*100-settings!$C$5*L88&lt;0,"",VLOOKUP(I88,settings!$B$12:$C$1012,2,0)*C88*L88*100-settings!$C$5*L88))</f>
        <v>29.750023179039637</v>
      </c>
      <c r="N88" s="29">
        <f>IF(M88="","",M88*settings!$C$7)</f>
        <v>7.4375057947599093</v>
      </c>
      <c r="O88" s="29">
        <f t="shared" si="12"/>
        <v>22.31251738427973</v>
      </c>
      <c r="P88" s="29">
        <f>IF(G88="","",C88*100*settings!$C$6)</f>
        <v>0</v>
      </c>
      <c r="Q88" s="29">
        <f>IF(G88="","",IF(E88=1,settings!$C$4-K88*100,IF(O88="",Q87,IF(F88=1,K87*L87*100+Q87+O87-K88*L88*100,Q87+O87))))</f>
        <v>2161.0557914800893</v>
      </c>
      <c r="R88" s="29">
        <f t="shared" si="13"/>
        <v>4700</v>
      </c>
      <c r="S88" s="29">
        <f t="shared" si="14"/>
        <v>6861.0557914800893</v>
      </c>
    </row>
    <row r="89" spans="2:19" x14ac:dyDescent="0.25">
      <c r="B89" s="2">
        <v>34589</v>
      </c>
      <c r="C89" s="3">
        <v>47.015625</v>
      </c>
      <c r="D89" s="1">
        <f t="shared" si="8"/>
        <v>3.3244680851063357E-4</v>
      </c>
      <c r="E89" t="str">
        <f>IF(B89&lt;settings!$C$2,"",IF(B89=settings!$C$2,1,IF(C89&gt;K88,MAX($E$4:E88)+1,"")))</f>
        <v/>
      </c>
      <c r="F89" t="str">
        <f t="shared" si="9"/>
        <v/>
      </c>
      <c r="G89">
        <f t="shared" si="10"/>
        <v>34</v>
      </c>
      <c r="H89" s="36" t="str">
        <f>IF(SUM($F$4:F89)&lt;2,"",IF(F89=1,G88,""))</f>
        <v/>
      </c>
      <c r="I89" s="7">
        <f t="shared" si="15"/>
        <v>-2.1000000000000001E-2</v>
      </c>
      <c r="J89" s="64" t="str">
        <f t="shared" si="11"/>
        <v>CALL</v>
      </c>
      <c r="K89" s="29">
        <f>IF(SUM($F$4:F89)&lt;1,"",IF(F89="",K88,ROUND(C89,0)))</f>
        <v>48</v>
      </c>
      <c r="L89" s="32">
        <f>IF(SUM($F$4:F89)&lt;1,"",IF(E89=1,1,IF(AND(F88=1,ROUNDDOWN(Q88/(C88*100),0)&gt;=1),L88+ROUNDDOWN(Q88/(C88*100),0),L88)))</f>
        <v>1</v>
      </c>
      <c r="M89" s="29">
        <f>IF(G89="","",IF(VLOOKUP(I89,settings!$B$12:$C$1012,2,0)*C89*L89*100-settings!$C$5*L89&lt;0,"",VLOOKUP(I89,settings!$B$12:$C$1012,2,0)*C89*L89*100-settings!$C$5*L89))</f>
        <v>29.760245926107139</v>
      </c>
      <c r="N89" s="29">
        <f>IF(M89="","",M89*settings!$C$7)</f>
        <v>7.4400614815267847</v>
      </c>
      <c r="O89" s="29">
        <f t="shared" si="12"/>
        <v>22.320184444580356</v>
      </c>
      <c r="P89" s="29">
        <f>IF(G89="","",C89*100*settings!$C$6)</f>
        <v>0</v>
      </c>
      <c r="Q89" s="29">
        <f>IF(G89="","",IF(E89=1,settings!$C$4-K89*100,IF(O89="",Q88,IF(F89=1,K88*L88*100+Q88+O88-K89*L89*100,Q88+O88))))</f>
        <v>2183.3683088643688</v>
      </c>
      <c r="R89" s="29">
        <f t="shared" si="13"/>
        <v>4701.5625</v>
      </c>
      <c r="S89" s="29">
        <f t="shared" si="14"/>
        <v>6884.9308088643684</v>
      </c>
    </row>
    <row r="90" spans="2:19" x14ac:dyDescent="0.25">
      <c r="B90" s="2">
        <v>34596</v>
      </c>
      <c r="C90" s="3">
        <v>45.90625</v>
      </c>
      <c r="D90" s="1">
        <f t="shared" si="8"/>
        <v>-2.3595879029577937E-2</v>
      </c>
      <c r="E90" t="str">
        <f>IF(B90&lt;settings!$C$2,"",IF(B90=settings!$C$2,1,IF(C90&gt;K89,MAX($E$4:E89)+1,"")))</f>
        <v/>
      </c>
      <c r="F90" t="str">
        <f t="shared" si="9"/>
        <v/>
      </c>
      <c r="G90">
        <f t="shared" si="10"/>
        <v>35</v>
      </c>
      <c r="H90" s="36" t="str">
        <f>IF(SUM($F$4:F90)&lt;2,"",IF(F90=1,G89,""))</f>
        <v/>
      </c>
      <c r="I90" s="7">
        <f t="shared" si="15"/>
        <v>-4.3999999999999997E-2</v>
      </c>
      <c r="J90" s="64" t="str">
        <f t="shared" si="11"/>
        <v>CALL</v>
      </c>
      <c r="K90" s="29">
        <f>IF(SUM($F$4:F90)&lt;1,"",IF(F90="",K89,ROUND(C90,0)))</f>
        <v>48</v>
      </c>
      <c r="L90" s="32">
        <f>IF(SUM($F$4:F90)&lt;1,"",IF(E90=1,1,IF(AND(F89=1,ROUNDDOWN(Q89/(C89*100),0)&gt;=1),L89+ROUNDDOWN(Q89/(C89*100),0),L89)))</f>
        <v>1</v>
      </c>
      <c r="M90" s="29">
        <f>IF(G90="","",IF(VLOOKUP(I90,settings!$B$12:$C$1012,2,0)*C90*L90*100-settings!$C$5*L90&lt;0,"",VLOOKUP(I90,settings!$B$12:$C$1012,2,0)*C90*L90*100-settings!$C$5*L90))</f>
        <v>17.872053017144822</v>
      </c>
      <c r="N90" s="29">
        <f>IF(M90="","",M90*settings!$C$7)</f>
        <v>4.4680132542862054</v>
      </c>
      <c r="O90" s="29">
        <f t="shared" si="12"/>
        <v>13.404039762858616</v>
      </c>
      <c r="P90" s="29">
        <f>IF(G90="","",C90*100*settings!$C$6)</f>
        <v>0</v>
      </c>
      <c r="Q90" s="29">
        <f>IF(G90="","",IF(E90=1,settings!$C$4-K90*100,IF(O90="",Q89,IF(F90=1,K89*L89*100+Q89+O89-K90*L90*100,Q89+O89))))</f>
        <v>2205.6884933089491</v>
      </c>
      <c r="R90" s="29">
        <f t="shared" si="13"/>
        <v>4590.625</v>
      </c>
      <c r="S90" s="29">
        <f t="shared" si="14"/>
        <v>6796.3134933089495</v>
      </c>
    </row>
    <row r="91" spans="2:19" x14ac:dyDescent="0.25">
      <c r="B91" s="2">
        <v>34603</v>
      </c>
      <c r="C91" s="3">
        <v>46.171875</v>
      </c>
      <c r="D91" s="1">
        <f t="shared" si="8"/>
        <v>5.7862491490809909E-3</v>
      </c>
      <c r="E91" t="str">
        <f>IF(B91&lt;settings!$C$2,"",IF(B91=settings!$C$2,1,IF(C91&gt;K90,MAX($E$4:E90)+1,"")))</f>
        <v/>
      </c>
      <c r="F91" t="str">
        <f t="shared" si="9"/>
        <v/>
      </c>
      <c r="G91">
        <f t="shared" si="10"/>
        <v>36</v>
      </c>
      <c r="H91" s="36" t="str">
        <f>IF(SUM($F$4:F91)&lt;2,"",IF(F91=1,G90,""))</f>
        <v/>
      </c>
      <c r="I91" s="7">
        <f t="shared" si="15"/>
        <v>-3.7999999999999999E-2</v>
      </c>
      <c r="J91" s="64" t="str">
        <f t="shared" si="11"/>
        <v>CALL</v>
      </c>
      <c r="K91" s="29">
        <f>IF(SUM($F$4:F91)&lt;1,"",IF(F91="",K90,ROUND(C91,0)))</f>
        <v>48</v>
      </c>
      <c r="L91" s="32">
        <f>IF(SUM($F$4:F91)&lt;1,"",IF(E91=1,1,IF(AND(F90=1,ROUNDDOWN(Q90/(C90*100),0)&gt;=1),L90+ROUNDDOWN(Q90/(C90*100),0),L90)))</f>
        <v>1</v>
      </c>
      <c r="M91" s="29">
        <f>IF(G91="","",IF(VLOOKUP(I91,settings!$B$12:$C$1012,2,0)*C91*L91*100-settings!$C$5*L91&lt;0,"",VLOOKUP(I91,settings!$B$12:$C$1012,2,0)*C91*L91*100-settings!$C$5*L91))</f>
        <v>20.42734625017993</v>
      </c>
      <c r="N91" s="29">
        <f>IF(M91="","",M91*settings!$C$7)</f>
        <v>5.1068365625449825</v>
      </c>
      <c r="O91" s="29">
        <f t="shared" si="12"/>
        <v>15.320509687634948</v>
      </c>
      <c r="P91" s="29">
        <f>IF(G91="","",C91*100*settings!$C$6)</f>
        <v>0</v>
      </c>
      <c r="Q91" s="29">
        <f>IF(G91="","",IF(E91=1,settings!$C$4-K91*100,IF(O91="",Q90,IF(F91=1,K90*L90*100+Q90+O90-K91*L91*100,Q90+O90))))</f>
        <v>2219.0925330718078</v>
      </c>
      <c r="R91" s="29">
        <f t="shared" si="13"/>
        <v>4617.1875</v>
      </c>
      <c r="S91" s="29">
        <f t="shared" si="14"/>
        <v>6836.2800330718073</v>
      </c>
    </row>
    <row r="92" spans="2:19" x14ac:dyDescent="0.25">
      <c r="B92" s="2">
        <v>34610</v>
      </c>
      <c r="C92" s="3">
        <v>45.453125</v>
      </c>
      <c r="D92" s="1">
        <f t="shared" si="8"/>
        <v>-1.5566835871404394E-2</v>
      </c>
      <c r="E92" t="str">
        <f>IF(B92&lt;settings!$C$2,"",IF(B92=settings!$C$2,1,IF(C92&gt;K91,MAX($E$4:E91)+1,"")))</f>
        <v/>
      </c>
      <c r="F92" t="str">
        <f t="shared" si="9"/>
        <v/>
      </c>
      <c r="G92">
        <f t="shared" si="10"/>
        <v>37</v>
      </c>
      <c r="H92" s="36" t="str">
        <f>IF(SUM($F$4:F92)&lt;2,"",IF(F92=1,G91,""))</f>
        <v/>
      </c>
      <c r="I92" s="7">
        <f t="shared" si="15"/>
        <v>-5.2999999999999999E-2</v>
      </c>
      <c r="J92" s="64" t="str">
        <f t="shared" si="11"/>
        <v>CALL</v>
      </c>
      <c r="K92" s="29">
        <f>IF(SUM($F$4:F92)&lt;1,"",IF(F92="",K91,ROUND(C92,0)))</f>
        <v>48</v>
      </c>
      <c r="L92" s="32">
        <f>IF(SUM($F$4:F92)&lt;1,"",IF(E92=1,1,IF(AND(F91=1,ROUNDDOWN(Q91/(C91*100),0)&gt;=1),L91+ROUNDDOWN(Q91/(C91*100),0),L91)))</f>
        <v>1</v>
      </c>
      <c r="M92" s="29">
        <f>IF(G92="","",IF(VLOOKUP(I92,settings!$B$12:$C$1012,2,0)*C92*L92*100-settings!$C$5*L92&lt;0,"",VLOOKUP(I92,settings!$B$12:$C$1012,2,0)*C92*L92*100-settings!$C$5*L92))</f>
        <v>14.579221749585479</v>
      </c>
      <c r="N92" s="29">
        <f>IF(M92="","",M92*settings!$C$7)</f>
        <v>3.6448054373963696</v>
      </c>
      <c r="O92" s="29">
        <f t="shared" si="12"/>
        <v>10.934416312189109</v>
      </c>
      <c r="P92" s="29">
        <f>IF(G92="","",C92*100*settings!$C$6)</f>
        <v>0</v>
      </c>
      <c r="Q92" s="29">
        <f>IF(G92="","",IF(E92=1,settings!$C$4-K92*100,IF(O92="",Q91,IF(F92=1,K91*L91*100+Q91+O91-K92*L92*100,Q91+O91))))</f>
        <v>2234.4130427594428</v>
      </c>
      <c r="R92" s="29">
        <f t="shared" si="13"/>
        <v>4545.3125</v>
      </c>
      <c r="S92" s="29">
        <f t="shared" si="14"/>
        <v>6779.7255427594428</v>
      </c>
    </row>
    <row r="93" spans="2:19" x14ac:dyDescent="0.25">
      <c r="B93" s="2">
        <v>34617</v>
      </c>
      <c r="C93" s="3">
        <v>47.046875</v>
      </c>
      <c r="D93" s="1">
        <f t="shared" si="8"/>
        <v>3.5063595737366837E-2</v>
      </c>
      <c r="E93" t="str">
        <f>IF(B93&lt;settings!$C$2,"",IF(B93=settings!$C$2,1,IF(C93&gt;K92,MAX($E$4:E92)+1,"")))</f>
        <v/>
      </c>
      <c r="F93" t="str">
        <f t="shared" si="9"/>
        <v/>
      </c>
      <c r="G93">
        <f t="shared" si="10"/>
        <v>38</v>
      </c>
      <c r="H93" s="36" t="str">
        <f>IF(SUM($F$4:F93)&lt;2,"",IF(F93=1,G92,""))</f>
        <v/>
      </c>
      <c r="I93" s="7">
        <f t="shared" si="15"/>
        <v>-0.02</v>
      </c>
      <c r="J93" s="64" t="str">
        <f t="shared" si="11"/>
        <v>CALL</v>
      </c>
      <c r="K93" s="29">
        <f>IF(SUM($F$4:F93)&lt;1,"",IF(F93="",K92,ROUND(C93,0)))</f>
        <v>48</v>
      </c>
      <c r="L93" s="32">
        <f>IF(SUM($F$4:F93)&lt;1,"",IF(E93=1,1,IF(AND(F92=1,ROUNDDOWN(Q92/(C92*100),0)&gt;=1),L92+ROUNDDOWN(Q92/(C92*100),0),L92)))</f>
        <v>1</v>
      </c>
      <c r="M93" s="29">
        <f>IF(G93="","",IF(VLOOKUP(I93,settings!$B$12:$C$1012,2,0)*C93*L93*100-settings!$C$5*L93&lt;0,"",VLOOKUP(I93,settings!$B$12:$C$1012,2,0)*C93*L93*100-settings!$C$5*L93))</f>
        <v>30.408868796165446</v>
      </c>
      <c r="N93" s="29">
        <f>IF(M93="","",M93*settings!$C$7)</f>
        <v>7.6022171990413616</v>
      </c>
      <c r="O93" s="29">
        <f t="shared" si="12"/>
        <v>22.806651597124084</v>
      </c>
      <c r="P93" s="29">
        <f>IF(G93="","",C93*100*settings!$C$6)</f>
        <v>0</v>
      </c>
      <c r="Q93" s="29">
        <f>IF(G93="","",IF(E93=1,settings!$C$4-K93*100,IF(O93="",Q92,IF(F93=1,K92*L92*100+Q92+O92-K93*L93*100,Q92+O92))))</f>
        <v>2245.3474590716319</v>
      </c>
      <c r="R93" s="29">
        <f t="shared" si="13"/>
        <v>4704.6875</v>
      </c>
      <c r="S93" s="29">
        <f t="shared" si="14"/>
        <v>6950.0349590716323</v>
      </c>
    </row>
    <row r="94" spans="2:19" x14ac:dyDescent="0.25">
      <c r="B94" s="2">
        <v>34624</v>
      </c>
      <c r="C94" s="3">
        <v>46.5625</v>
      </c>
      <c r="D94" s="1">
        <f t="shared" si="8"/>
        <v>-1.0295582862836272E-2</v>
      </c>
      <c r="E94" t="str">
        <f>IF(B94&lt;settings!$C$2,"",IF(B94=settings!$C$2,1,IF(C94&gt;K93,MAX($E$4:E93)+1,"")))</f>
        <v/>
      </c>
      <c r="F94" t="str">
        <f t="shared" si="9"/>
        <v/>
      </c>
      <c r="G94">
        <f t="shared" si="10"/>
        <v>39</v>
      </c>
      <c r="H94" s="36" t="str">
        <f>IF(SUM($F$4:F94)&lt;2,"",IF(F94=1,G93,""))</f>
        <v/>
      </c>
      <c r="I94" s="7">
        <f t="shared" si="15"/>
        <v>-0.03</v>
      </c>
      <c r="J94" s="64" t="str">
        <f t="shared" si="11"/>
        <v>CALL</v>
      </c>
      <c r="K94" s="29">
        <f>IF(SUM($F$4:F94)&lt;1,"",IF(F94="",K93,ROUND(C94,0)))</f>
        <v>48</v>
      </c>
      <c r="L94" s="32">
        <f>IF(SUM($F$4:F94)&lt;1,"",IF(E94=1,1,IF(AND(F93=1,ROUNDDOWN(Q93/(C93*100),0)&gt;=1),L93+ROUNDDOWN(Q93/(C93*100),0),L93)))</f>
        <v>1</v>
      </c>
      <c r="M94" s="29">
        <f>IF(G94="","",IF(VLOOKUP(I94,settings!$B$12:$C$1012,2,0)*C94*L94*100-settings!$C$5*L94&lt;0,"",VLOOKUP(I94,settings!$B$12:$C$1012,2,0)*C94*L94*100-settings!$C$5*L94))</f>
        <v>24.399113621244716</v>
      </c>
      <c r="N94" s="29">
        <f>IF(M94="","",M94*settings!$C$7)</f>
        <v>6.099778405311179</v>
      </c>
      <c r="O94" s="29">
        <f t="shared" si="12"/>
        <v>18.299335215933539</v>
      </c>
      <c r="P94" s="29">
        <f>IF(G94="","",C94*100*settings!$C$6)</f>
        <v>0</v>
      </c>
      <c r="Q94" s="29">
        <f>IF(G94="","",IF(E94=1,settings!$C$4-K94*100,IF(O94="",Q93,IF(F94=1,K93*L93*100+Q93+O93-K94*L94*100,Q93+O93))))</f>
        <v>2268.1541106687559</v>
      </c>
      <c r="R94" s="29">
        <f t="shared" si="13"/>
        <v>4656.25</v>
      </c>
      <c r="S94" s="29">
        <f t="shared" si="14"/>
        <v>6924.4041106687564</v>
      </c>
    </row>
    <row r="95" spans="2:19" x14ac:dyDescent="0.25">
      <c r="B95" s="2">
        <v>34631</v>
      </c>
      <c r="C95" s="3">
        <v>47.65625</v>
      </c>
      <c r="D95" s="1">
        <f t="shared" si="8"/>
        <v>2.3489932885905951E-2</v>
      </c>
      <c r="E95" t="str">
        <f>IF(B95&lt;settings!$C$2,"",IF(B95=settings!$C$2,1,IF(C95&gt;K94,MAX($E$4:E94)+1,"")))</f>
        <v/>
      </c>
      <c r="F95" t="str">
        <f t="shared" si="9"/>
        <v/>
      </c>
      <c r="G95">
        <f t="shared" si="10"/>
        <v>40</v>
      </c>
      <c r="H95" s="36" t="str">
        <f>IF(SUM($F$4:F95)&lt;2,"",IF(F95=1,G94,""))</f>
        <v/>
      </c>
      <c r="I95" s="7">
        <f t="shared" si="15"/>
        <v>-7.0000000000000001E-3</v>
      </c>
      <c r="J95" s="64" t="str">
        <f t="shared" si="11"/>
        <v>CALL</v>
      </c>
      <c r="K95" s="29">
        <f>IF(SUM($F$4:F95)&lt;1,"",IF(F95="",K94,ROUND(C95,0)))</f>
        <v>48</v>
      </c>
      <c r="L95" s="32">
        <f>IF(SUM($F$4:F95)&lt;1,"",IF(E95=1,1,IF(AND(F94=1,ROUNDDOWN(Q94/(C94*100),0)&gt;=1),L94+ROUNDDOWN(Q94/(C94*100),0),L94)))</f>
        <v>1</v>
      </c>
      <c r="M95" s="29">
        <f>IF(G95="","",IF(VLOOKUP(I95,settings!$B$12:$C$1012,2,0)*C95*L95*100-settings!$C$5*L95&lt;0,"",VLOOKUP(I95,settings!$B$12:$C$1012,2,0)*C95*L95*100-settings!$C$5*L95))</f>
        <v>40.371607443788982</v>
      </c>
      <c r="N95" s="29">
        <f>IF(M95="","",M95*settings!$C$7)</f>
        <v>10.092901860947245</v>
      </c>
      <c r="O95" s="29">
        <f t="shared" si="12"/>
        <v>30.278705582841738</v>
      </c>
      <c r="P95" s="29">
        <f>IF(G95="","",C95*100*settings!$C$6)</f>
        <v>0</v>
      </c>
      <c r="Q95" s="29">
        <f>IF(G95="","",IF(E95=1,settings!$C$4-K95*100,IF(O95="",Q94,IF(F95=1,K94*L94*100+Q94+O94-K95*L95*100,Q94+O94))))</f>
        <v>2286.4534458846897</v>
      </c>
      <c r="R95" s="29">
        <f t="shared" si="13"/>
        <v>4765.625</v>
      </c>
      <c r="S95" s="29">
        <f t="shared" si="14"/>
        <v>7052.0784458846902</v>
      </c>
    </row>
    <row r="96" spans="2:19" x14ac:dyDescent="0.25">
      <c r="B96" s="2">
        <v>34638</v>
      </c>
      <c r="C96" s="3">
        <v>46.328125</v>
      </c>
      <c r="D96" s="1">
        <f t="shared" si="8"/>
        <v>-2.786885245901638E-2</v>
      </c>
      <c r="E96" t="str">
        <f>IF(B96&lt;settings!$C$2,"",IF(B96=settings!$C$2,1,IF(C96&gt;K95,MAX($E$4:E95)+1,"")))</f>
        <v/>
      </c>
      <c r="F96" t="str">
        <f t="shared" si="9"/>
        <v/>
      </c>
      <c r="G96">
        <f t="shared" si="10"/>
        <v>41</v>
      </c>
      <c r="H96" s="36" t="str">
        <f>IF(SUM($F$4:F96)&lt;2,"",IF(F96=1,G95,""))</f>
        <v/>
      </c>
      <c r="I96" s="7">
        <f t="shared" si="15"/>
        <v>-3.5000000000000003E-2</v>
      </c>
      <c r="J96" s="64" t="str">
        <f t="shared" si="11"/>
        <v>CALL</v>
      </c>
      <c r="K96" s="29">
        <f>IF(SUM($F$4:F96)&lt;1,"",IF(F96="",K95,ROUND(C96,0)))</f>
        <v>48</v>
      </c>
      <c r="L96" s="32">
        <f>IF(SUM($F$4:F96)&lt;1,"",IF(E96=1,1,IF(AND(F95=1,ROUNDDOWN(Q95/(C95*100),0)&gt;=1),L95+ROUNDDOWN(Q95/(C95*100),0),L95)))</f>
        <v>1</v>
      </c>
      <c r="M96" s="29">
        <f>IF(G96="","",IF(VLOOKUP(I96,settings!$B$12:$C$1012,2,0)*C96*L96*100-settings!$C$5*L96&lt;0,"",VLOOKUP(I96,settings!$B$12:$C$1012,2,0)*C96*L96*100-settings!$C$5*L96))</f>
        <v>21.843222658321892</v>
      </c>
      <c r="N96" s="29">
        <f>IF(M96="","",M96*settings!$C$7)</f>
        <v>5.460805664580473</v>
      </c>
      <c r="O96" s="29">
        <f t="shared" si="12"/>
        <v>16.382416993741419</v>
      </c>
      <c r="P96" s="29">
        <f>IF(G96="","",C96*100*settings!$C$6)</f>
        <v>0</v>
      </c>
      <c r="Q96" s="29">
        <f>IF(G96="","",IF(E96=1,settings!$C$4-K96*100,IF(O96="",Q95,IF(F96=1,K95*L95*100+Q95+O95-K96*L96*100,Q95+O95))))</f>
        <v>2316.7321514675314</v>
      </c>
      <c r="R96" s="29">
        <f t="shared" si="13"/>
        <v>4632.8125</v>
      </c>
      <c r="S96" s="29">
        <f t="shared" si="14"/>
        <v>6949.5446514675314</v>
      </c>
    </row>
    <row r="97" spans="2:19" x14ac:dyDescent="0.25">
      <c r="B97" s="2">
        <v>34645</v>
      </c>
      <c r="C97" s="3">
        <v>46.40625</v>
      </c>
      <c r="D97" s="1">
        <f t="shared" si="8"/>
        <v>1.6863406408094139E-3</v>
      </c>
      <c r="E97" t="str">
        <f>IF(B97&lt;settings!$C$2,"",IF(B97=settings!$C$2,1,IF(C97&gt;K96,MAX($E$4:E96)+1,"")))</f>
        <v/>
      </c>
      <c r="F97" t="str">
        <f t="shared" si="9"/>
        <v/>
      </c>
      <c r="G97">
        <f t="shared" si="10"/>
        <v>42</v>
      </c>
      <c r="H97" s="36" t="str">
        <f>IF(SUM($F$4:F97)&lt;2,"",IF(F97=1,G96,""))</f>
        <v/>
      </c>
      <c r="I97" s="7">
        <f t="shared" si="15"/>
        <v>-3.3000000000000002E-2</v>
      </c>
      <c r="J97" s="64" t="str">
        <f t="shared" si="11"/>
        <v>CALL</v>
      </c>
      <c r="K97" s="29">
        <f>IF(SUM($F$4:F97)&lt;1,"",IF(F97="",K96,ROUND(C97,0)))</f>
        <v>48</v>
      </c>
      <c r="L97" s="32">
        <f>IF(SUM($F$4:F97)&lt;1,"",IF(E97=1,1,IF(AND(F96=1,ROUNDDOWN(Q96/(C96*100),0)&gt;=1),L96+ROUNDDOWN(Q96/(C96*100),0),L96)))</f>
        <v>1</v>
      </c>
      <c r="M97" s="29">
        <f>IF(G97="","",IF(VLOOKUP(I97,settings!$B$12:$C$1012,2,0)*C97*L97*100-settings!$C$5*L97&lt;0,"",VLOOKUP(I97,settings!$B$12:$C$1012,2,0)*C97*L97*100-settings!$C$5*L97))</f>
        <v>22.82522294154278</v>
      </c>
      <c r="N97" s="29">
        <f>IF(M97="","",M97*settings!$C$7)</f>
        <v>5.706305735385695</v>
      </c>
      <c r="O97" s="29">
        <f t="shared" si="12"/>
        <v>17.118917206157086</v>
      </c>
      <c r="P97" s="29">
        <f>IF(G97="","",C97*100*settings!$C$6)</f>
        <v>0</v>
      </c>
      <c r="Q97" s="29">
        <f>IF(G97="","",IF(E97=1,settings!$C$4-K97*100,IF(O97="",Q96,IF(F97=1,K96*L96*100+Q96+O96-K97*L97*100,Q96+O96))))</f>
        <v>2333.1145684612729</v>
      </c>
      <c r="R97" s="29">
        <f t="shared" si="13"/>
        <v>4640.625</v>
      </c>
      <c r="S97" s="29">
        <f t="shared" si="14"/>
        <v>6973.7395684612729</v>
      </c>
    </row>
    <row r="98" spans="2:19" x14ac:dyDescent="0.25">
      <c r="B98" s="2">
        <v>34652</v>
      </c>
      <c r="C98" s="3">
        <v>46.46875</v>
      </c>
      <c r="D98" s="1">
        <f t="shared" si="8"/>
        <v>1.3468013468014295E-3</v>
      </c>
      <c r="E98" t="str">
        <f>IF(B98&lt;settings!$C$2,"",IF(B98=settings!$C$2,1,IF(C98&gt;K97,MAX($E$4:E97)+1,"")))</f>
        <v/>
      </c>
      <c r="F98" t="str">
        <f t="shared" si="9"/>
        <v/>
      </c>
      <c r="G98">
        <f t="shared" si="10"/>
        <v>43</v>
      </c>
      <c r="H98" s="36" t="str">
        <f>IF(SUM($F$4:F98)&lt;2,"",IF(F98=1,G97,""))</f>
        <v/>
      </c>
      <c r="I98" s="7">
        <f t="shared" si="15"/>
        <v>-3.2000000000000001E-2</v>
      </c>
      <c r="J98" s="64" t="str">
        <f t="shared" si="11"/>
        <v>CALL</v>
      </c>
      <c r="K98" s="29">
        <f>IF(SUM($F$4:F98)&lt;1,"",IF(F98="",K97,ROUND(C98,0)))</f>
        <v>48</v>
      </c>
      <c r="L98" s="32">
        <f>IF(SUM($F$4:F98)&lt;1,"",IF(E98=1,1,IF(AND(F97=1,ROUNDDOWN(Q97/(C97*100),0)&gt;=1),L97+ROUNDDOWN(Q97/(C97*100),0),L97)))</f>
        <v>1</v>
      </c>
      <c r="M98" s="29">
        <f>IF(G98="","",IF(VLOOKUP(I98,settings!$B$12:$C$1012,2,0)*C98*L98*100-settings!$C$5*L98&lt;0,"",VLOOKUP(I98,settings!$B$12:$C$1012,2,0)*C98*L98*100-settings!$C$5*L98))</f>
        <v>23.344194677437031</v>
      </c>
      <c r="N98" s="29">
        <f>IF(M98="","",M98*settings!$C$7)</f>
        <v>5.8360486693592577</v>
      </c>
      <c r="O98" s="29">
        <f t="shared" si="12"/>
        <v>17.508146008077773</v>
      </c>
      <c r="P98" s="29">
        <f>IF(G98="","",C98*100*settings!$C$6)</f>
        <v>0</v>
      </c>
      <c r="Q98" s="29">
        <f>IF(G98="","",IF(E98=1,settings!$C$4-K98*100,IF(O98="",Q97,IF(F98=1,K97*L97*100+Q97+O97-K98*L98*100,Q97+O97))))</f>
        <v>2350.2334856674302</v>
      </c>
      <c r="R98" s="29">
        <f t="shared" si="13"/>
        <v>4646.875</v>
      </c>
      <c r="S98" s="29">
        <f t="shared" si="14"/>
        <v>6997.1084856674297</v>
      </c>
    </row>
    <row r="99" spans="2:19" x14ac:dyDescent="0.25">
      <c r="B99" s="2">
        <v>34659</v>
      </c>
      <c r="C99" s="3">
        <v>45.46875</v>
      </c>
      <c r="D99" s="1">
        <f t="shared" si="8"/>
        <v>-2.1519838601210539E-2</v>
      </c>
      <c r="E99" t="str">
        <f>IF(B99&lt;settings!$C$2,"",IF(B99=settings!$C$2,1,IF(C99&gt;K98,MAX($E$4:E98)+1,"")))</f>
        <v/>
      </c>
      <c r="F99" t="str">
        <f t="shared" si="9"/>
        <v/>
      </c>
      <c r="G99">
        <f t="shared" si="10"/>
        <v>44</v>
      </c>
      <c r="H99" s="36" t="str">
        <f>IF(SUM($F$4:F99)&lt;2,"",IF(F99=1,G98,""))</f>
        <v/>
      </c>
      <c r="I99" s="7">
        <f t="shared" si="15"/>
        <v>-5.2999999999999999E-2</v>
      </c>
      <c r="J99" s="64" t="str">
        <f t="shared" si="11"/>
        <v>CALL</v>
      </c>
      <c r="K99" s="29">
        <f>IF(SUM($F$4:F99)&lt;1,"",IF(F99="",K98,ROUND(C99,0)))</f>
        <v>48</v>
      </c>
      <c r="L99" s="32">
        <f>IF(SUM($F$4:F99)&lt;1,"",IF(E99=1,1,IF(AND(F98=1,ROUNDDOWN(Q98/(C98*100),0)&gt;=1),L98+ROUNDDOWN(Q98/(C98*100),0),L98)))</f>
        <v>1</v>
      </c>
      <c r="M99" s="29">
        <f>IF(G99="","",IF(VLOOKUP(I99,settings!$B$12:$C$1012,2,0)*C99*L99*100-settings!$C$5*L99&lt;0,"",VLOOKUP(I99,settings!$B$12:$C$1012,2,0)*C99*L99*100-settings!$C$5*L99))</f>
        <v>14.584577274422049</v>
      </c>
      <c r="N99" s="29">
        <f>IF(M99="","",M99*settings!$C$7)</f>
        <v>3.6461443186055122</v>
      </c>
      <c r="O99" s="29">
        <f t="shared" si="12"/>
        <v>10.938432955816538</v>
      </c>
      <c r="P99" s="29">
        <f>IF(G99="","",C99*100*settings!$C$6)</f>
        <v>0</v>
      </c>
      <c r="Q99" s="29">
        <f>IF(G99="","",IF(E99=1,settings!$C$4-K99*100,IF(O99="",Q98,IF(F99=1,K98*L98*100+Q98+O98-K99*L99*100,Q98+O98))))</f>
        <v>2367.741631675508</v>
      </c>
      <c r="R99" s="29">
        <f t="shared" si="13"/>
        <v>4546.875</v>
      </c>
      <c r="S99" s="29">
        <f t="shared" si="14"/>
        <v>6914.616631675508</v>
      </c>
    </row>
    <row r="100" spans="2:19" x14ac:dyDescent="0.25">
      <c r="B100" s="2">
        <v>34666</v>
      </c>
      <c r="C100" s="3">
        <v>45.5625</v>
      </c>
      <c r="D100" s="1">
        <f t="shared" si="8"/>
        <v>2.0618556701030855E-3</v>
      </c>
      <c r="E100" t="str">
        <f>IF(B100&lt;settings!$C$2,"",IF(B100=settings!$C$2,1,IF(C100&gt;K99,MAX($E$4:E99)+1,"")))</f>
        <v/>
      </c>
      <c r="F100" t="str">
        <f t="shared" si="9"/>
        <v/>
      </c>
      <c r="G100">
        <f t="shared" si="10"/>
        <v>45</v>
      </c>
      <c r="H100" s="36" t="str">
        <f>IF(SUM($F$4:F100)&lt;2,"",IF(F100=1,G99,""))</f>
        <v/>
      </c>
      <c r="I100" s="7">
        <f t="shared" si="15"/>
        <v>-5.0999999999999997E-2</v>
      </c>
      <c r="J100" s="64" t="str">
        <f t="shared" si="11"/>
        <v>CALL</v>
      </c>
      <c r="K100" s="29">
        <f>IF(SUM($F$4:F100)&lt;1,"",IF(F100="",K99,ROUND(C100,0)))</f>
        <v>48</v>
      </c>
      <c r="L100" s="32">
        <f>IF(SUM($F$4:F100)&lt;1,"",IF(E100=1,1,IF(AND(F99=1,ROUNDDOWN(Q99/(C99*100),0)&gt;=1),L99+ROUNDDOWN(Q99/(C99*100),0),L99)))</f>
        <v>1</v>
      </c>
      <c r="M100" s="29">
        <f>IF(G100="","",IF(VLOOKUP(I100,settings!$B$12:$C$1012,2,0)*C100*L100*100-settings!$C$5*L100&lt;0,"",VLOOKUP(I100,settings!$B$12:$C$1012,2,0)*C100*L100*100-settings!$C$5*L100))</f>
        <v>15.260631427989875</v>
      </c>
      <c r="N100" s="29">
        <f>IF(M100="","",M100*settings!$C$7)</f>
        <v>3.8151578569974687</v>
      </c>
      <c r="O100" s="29">
        <f t="shared" si="12"/>
        <v>11.445473570992405</v>
      </c>
      <c r="P100" s="29">
        <f>IF(G100="","",C100*100*settings!$C$6)</f>
        <v>0</v>
      </c>
      <c r="Q100" s="29">
        <f>IF(G100="","",IF(E100=1,settings!$C$4-K100*100,IF(O100="",Q99,IF(F100=1,K99*L99*100+Q99+O99-K100*L100*100,Q99+O99))))</f>
        <v>2378.6800646313245</v>
      </c>
      <c r="R100" s="29">
        <f t="shared" si="13"/>
        <v>4556.25</v>
      </c>
      <c r="S100" s="29">
        <f t="shared" si="14"/>
        <v>6934.9300646313241</v>
      </c>
    </row>
    <row r="101" spans="2:19" x14ac:dyDescent="0.25">
      <c r="B101" s="2">
        <v>34673</v>
      </c>
      <c r="C101" s="3">
        <v>45.046875</v>
      </c>
      <c r="D101" s="1">
        <f t="shared" si="8"/>
        <v>-1.1316872427983515E-2</v>
      </c>
      <c r="E101" t="str">
        <f>IF(B101&lt;settings!$C$2,"",IF(B101=settings!$C$2,1,IF(C101&gt;K100,MAX($E$4:E100)+1,"")))</f>
        <v/>
      </c>
      <c r="F101" t="str">
        <f t="shared" si="9"/>
        <v/>
      </c>
      <c r="G101">
        <f t="shared" si="10"/>
        <v>46</v>
      </c>
      <c r="H101" s="36" t="str">
        <f>IF(SUM($F$4:F101)&lt;2,"",IF(F101=1,G100,""))</f>
        <v/>
      </c>
      <c r="I101" s="7">
        <f t="shared" si="15"/>
        <v>-6.2E-2</v>
      </c>
      <c r="J101" s="64" t="str">
        <f t="shared" si="11"/>
        <v>CALL</v>
      </c>
      <c r="K101" s="29">
        <f>IF(SUM($F$4:F101)&lt;1,"",IF(F101="",K100,ROUND(C101,0)))</f>
        <v>48</v>
      </c>
      <c r="L101" s="32">
        <f>IF(SUM($F$4:F101)&lt;1,"",IF(E101=1,1,IF(AND(F100=1,ROUNDDOWN(Q100/(C100*100),0)&gt;=1),L100+ROUNDDOWN(Q100/(C100*100),0),L100)))</f>
        <v>1</v>
      </c>
      <c r="M101" s="29">
        <f>IF(G101="","",IF(VLOOKUP(I101,settings!$B$12:$C$1012,2,0)*C101*L101*100-settings!$C$5*L101&lt;0,"",VLOOKUP(I101,settings!$B$12:$C$1012,2,0)*C101*L101*100-settings!$C$5*L101))</f>
        <v>11.873047191410636</v>
      </c>
      <c r="N101" s="29">
        <f>IF(M101="","",M101*settings!$C$7)</f>
        <v>2.9682617978526591</v>
      </c>
      <c r="O101" s="29">
        <f t="shared" si="12"/>
        <v>8.9047853935579777</v>
      </c>
      <c r="P101" s="29">
        <f>IF(G101="","",C101*100*settings!$C$6)</f>
        <v>0</v>
      </c>
      <c r="Q101" s="29">
        <f>IF(G101="","",IF(E101=1,settings!$C$4-K101*100,IF(O101="",Q100,IF(F101=1,K100*L100*100+Q100+O100-K101*L101*100,Q100+O100))))</f>
        <v>2390.1255382023169</v>
      </c>
      <c r="R101" s="29">
        <f t="shared" si="13"/>
        <v>4504.6875</v>
      </c>
      <c r="S101" s="29">
        <f t="shared" si="14"/>
        <v>6894.8130382023173</v>
      </c>
    </row>
    <row r="102" spans="2:19" x14ac:dyDescent="0.25">
      <c r="B102" s="2">
        <v>34680</v>
      </c>
      <c r="C102" s="3">
        <v>45.75</v>
      </c>
      <c r="D102" s="1">
        <f t="shared" si="8"/>
        <v>1.5608740894901052E-2</v>
      </c>
      <c r="E102" t="str">
        <f>IF(B102&lt;settings!$C$2,"",IF(B102=settings!$C$2,1,IF(C102&gt;K101,MAX($E$4:E101)+1,"")))</f>
        <v/>
      </c>
      <c r="F102" t="str">
        <f t="shared" si="9"/>
        <v/>
      </c>
      <c r="G102">
        <f t="shared" si="10"/>
        <v>47</v>
      </c>
      <c r="H102" s="36" t="str">
        <f>IF(SUM($F$4:F102)&lt;2,"",IF(F102=1,G101,""))</f>
        <v/>
      </c>
      <c r="I102" s="7">
        <f t="shared" si="15"/>
        <v>-4.7E-2</v>
      </c>
      <c r="J102" s="64" t="str">
        <f t="shared" si="11"/>
        <v>CALL</v>
      </c>
      <c r="K102" s="29">
        <f>IF(SUM($F$4:F102)&lt;1,"",IF(F102="",K101,ROUND(C102,0)))</f>
        <v>48</v>
      </c>
      <c r="L102" s="32">
        <f>IF(SUM($F$4:F102)&lt;1,"",IF(E102=1,1,IF(AND(F101=1,ROUNDDOWN(Q101/(C101*100),0)&gt;=1),L101+ROUNDDOWN(Q101/(C101*100),0),L101)))</f>
        <v>1</v>
      </c>
      <c r="M102" s="29">
        <f>IF(G102="","",IF(VLOOKUP(I102,settings!$B$12:$C$1012,2,0)*C102*L102*100-settings!$C$5*L102&lt;0,"",VLOOKUP(I102,settings!$B$12:$C$1012,2,0)*C102*L102*100-settings!$C$5*L102))</f>
        <v>16.701768463805038</v>
      </c>
      <c r="N102" s="29">
        <f>IF(M102="","",M102*settings!$C$7)</f>
        <v>4.1754421159512596</v>
      </c>
      <c r="O102" s="29">
        <f t="shared" si="12"/>
        <v>12.526326347853779</v>
      </c>
      <c r="P102" s="29">
        <f>IF(G102="","",C102*100*settings!$C$6)</f>
        <v>0</v>
      </c>
      <c r="Q102" s="29">
        <f>IF(G102="","",IF(E102=1,settings!$C$4-K102*100,IF(O102="",Q101,IF(F102=1,K101*L101*100+Q101+O101-K102*L102*100,Q101+O101))))</f>
        <v>2399.030323595875</v>
      </c>
      <c r="R102" s="29">
        <f t="shared" si="13"/>
        <v>4575</v>
      </c>
      <c r="S102" s="29">
        <f t="shared" si="14"/>
        <v>6974.0303235958745</v>
      </c>
    </row>
    <row r="103" spans="2:19" x14ac:dyDescent="0.25">
      <c r="B103" s="2">
        <v>34687</v>
      </c>
      <c r="C103" s="3">
        <v>46.0625</v>
      </c>
      <c r="D103" s="1">
        <f t="shared" si="8"/>
        <v>6.830601092896238E-3</v>
      </c>
      <c r="E103" t="str">
        <f>IF(B103&lt;settings!$C$2,"",IF(B103=settings!$C$2,1,IF(C103&gt;K102,MAX($E$4:E102)+1,"")))</f>
        <v/>
      </c>
      <c r="F103" t="str">
        <f t="shared" si="9"/>
        <v/>
      </c>
      <c r="G103">
        <f t="shared" si="10"/>
        <v>48</v>
      </c>
      <c r="H103" s="36" t="str">
        <f>IF(SUM($F$4:F103)&lt;2,"",IF(F103=1,G102,""))</f>
        <v/>
      </c>
      <c r="I103" s="7">
        <f t="shared" si="15"/>
        <v>-0.04</v>
      </c>
      <c r="J103" s="64" t="str">
        <f t="shared" si="11"/>
        <v>CALL</v>
      </c>
      <c r="K103" s="29">
        <f>IF(SUM($F$4:F103)&lt;1,"",IF(F103="",K102,ROUND(C103,0)))</f>
        <v>48</v>
      </c>
      <c r="L103" s="32">
        <f>IF(SUM($F$4:F103)&lt;1,"",IF(E103=1,1,IF(AND(F102=1,ROUNDDOWN(Q102/(C102*100),0)&gt;=1),L102+ROUNDDOWN(Q102/(C102*100),0),L102)))</f>
        <v>1</v>
      </c>
      <c r="M103" s="29">
        <f>IF(G103="","",IF(VLOOKUP(I103,settings!$B$12:$C$1012,2,0)*C103*L103*100-settings!$C$5*L103&lt;0,"",VLOOKUP(I103,settings!$B$12:$C$1012,2,0)*C103*L103*100-settings!$C$5*L103))</f>
        <v>19.530074856990669</v>
      </c>
      <c r="N103" s="29">
        <f>IF(M103="","",M103*settings!$C$7)</f>
        <v>4.8825187142476674</v>
      </c>
      <c r="O103" s="29">
        <f t="shared" si="12"/>
        <v>14.647556142743003</v>
      </c>
      <c r="P103" s="29">
        <f>IF(G103="","",C103*100*settings!$C$6)</f>
        <v>0</v>
      </c>
      <c r="Q103" s="29">
        <f>IF(G103="","",IF(E103=1,settings!$C$4-K103*100,IF(O103="",Q102,IF(F103=1,K102*L102*100+Q102+O102-K103*L103*100,Q102+O102))))</f>
        <v>2411.5566499437286</v>
      </c>
      <c r="R103" s="29">
        <f t="shared" si="13"/>
        <v>4606.25</v>
      </c>
      <c r="S103" s="29">
        <f t="shared" si="14"/>
        <v>7017.8066499437282</v>
      </c>
    </row>
    <row r="104" spans="2:19" x14ac:dyDescent="0.25">
      <c r="B104" s="2">
        <v>34694</v>
      </c>
      <c r="C104" s="3">
        <v>45.5625</v>
      </c>
      <c r="D104" s="1">
        <f t="shared" si="8"/>
        <v>-1.0854816824966029E-2</v>
      </c>
      <c r="E104" t="str">
        <f>IF(B104&lt;settings!$C$2,"",IF(B104=settings!$C$2,1,IF(C104&gt;K103,MAX($E$4:E103)+1,"")))</f>
        <v/>
      </c>
      <c r="F104" t="str">
        <f t="shared" si="9"/>
        <v/>
      </c>
      <c r="G104">
        <f t="shared" si="10"/>
        <v>49</v>
      </c>
      <c r="H104" s="36" t="str">
        <f>IF(SUM($F$4:F104)&lt;2,"",IF(F104=1,G103,""))</f>
        <v/>
      </c>
      <c r="I104" s="7">
        <f t="shared" si="15"/>
        <v>-5.0999999999999997E-2</v>
      </c>
      <c r="J104" s="64" t="str">
        <f t="shared" si="11"/>
        <v>CALL</v>
      </c>
      <c r="K104" s="29">
        <f>IF(SUM($F$4:F104)&lt;1,"",IF(F104="",K103,ROUND(C104,0)))</f>
        <v>48</v>
      </c>
      <c r="L104" s="32">
        <f>IF(SUM($F$4:F104)&lt;1,"",IF(E104=1,1,IF(AND(F103=1,ROUNDDOWN(Q103/(C103*100),0)&gt;=1),L103+ROUNDDOWN(Q103/(C103*100),0),L103)))</f>
        <v>1</v>
      </c>
      <c r="M104" s="29">
        <f>IF(G104="","",IF(VLOOKUP(I104,settings!$B$12:$C$1012,2,0)*C104*L104*100-settings!$C$5*L104&lt;0,"",VLOOKUP(I104,settings!$B$12:$C$1012,2,0)*C104*L104*100-settings!$C$5*L104))</f>
        <v>15.260631427989875</v>
      </c>
      <c r="N104" s="29">
        <f>IF(M104="","",M104*settings!$C$7)</f>
        <v>3.8151578569974687</v>
      </c>
      <c r="O104" s="29">
        <f t="shared" si="12"/>
        <v>11.445473570992405</v>
      </c>
      <c r="P104" s="29">
        <f>IF(G104="","",C104*100*settings!$C$6)</f>
        <v>0</v>
      </c>
      <c r="Q104" s="29">
        <f>IF(G104="","",IF(E104=1,settings!$C$4-K104*100,IF(O104="",Q103,IF(F104=1,K103*L103*100+Q103+O103-K104*L104*100,Q103+O103))))</f>
        <v>2426.2042060864715</v>
      </c>
      <c r="R104" s="29">
        <f t="shared" si="13"/>
        <v>4556.25</v>
      </c>
      <c r="S104" s="29">
        <f t="shared" si="14"/>
        <v>6982.4542060864715</v>
      </c>
    </row>
    <row r="105" spans="2:19" x14ac:dyDescent="0.25">
      <c r="B105" s="2">
        <v>34701</v>
      </c>
      <c r="C105" s="3">
        <v>46.046875</v>
      </c>
      <c r="D105" s="1">
        <f t="shared" si="8"/>
        <v>1.063100137174211E-2</v>
      </c>
      <c r="E105" t="str">
        <f>IF(B105&lt;settings!$C$2,"",IF(B105=settings!$C$2,1,IF(C105&gt;K104,MAX($E$4:E104)+1,"")))</f>
        <v/>
      </c>
      <c r="F105" t="str">
        <f t="shared" si="9"/>
        <v/>
      </c>
      <c r="G105">
        <f t="shared" si="10"/>
        <v>50</v>
      </c>
      <c r="H105" s="36" t="str">
        <f>IF(SUM($F$4:F105)&lt;2,"",IF(F105=1,G104,""))</f>
        <v/>
      </c>
      <c r="I105" s="7">
        <f t="shared" si="15"/>
        <v>-4.1000000000000002E-2</v>
      </c>
      <c r="J105" s="64" t="str">
        <f t="shared" si="11"/>
        <v>CALL</v>
      </c>
      <c r="K105" s="29">
        <f>IF(SUM($F$4:F105)&lt;1,"",IF(F105="",K104,ROUND(C105,0)))</f>
        <v>48</v>
      </c>
      <c r="L105" s="32">
        <f>IF(SUM($F$4:F105)&lt;1,"",IF(E105=1,1,IF(AND(F104=1,ROUNDDOWN(Q104/(C104*100),0)&gt;=1),L104+ROUNDDOWN(Q104/(C104*100),0),L104)))</f>
        <v>1</v>
      </c>
      <c r="M105" s="29">
        <f>IF(G105="","",IF(VLOOKUP(I105,settings!$B$12:$C$1012,2,0)*C105*L105*100-settings!$C$5*L105&lt;0,"",VLOOKUP(I105,settings!$B$12:$C$1012,2,0)*C105*L105*100-settings!$C$5*L105))</f>
        <v>19.112648572415356</v>
      </c>
      <c r="N105" s="29">
        <f>IF(M105="","",M105*settings!$C$7)</f>
        <v>4.778162143103839</v>
      </c>
      <c r="O105" s="29">
        <f t="shared" si="12"/>
        <v>14.334486429311518</v>
      </c>
      <c r="P105" s="29">
        <f>IF(G105="","",C105*100*settings!$C$6)</f>
        <v>0</v>
      </c>
      <c r="Q105" s="29">
        <f>IF(G105="","",IF(E105=1,settings!$C$4-K105*100,IF(O105="",Q104,IF(F105=1,K104*L104*100+Q104+O104-K105*L105*100,Q104+O104))))</f>
        <v>2437.6496796574638</v>
      </c>
      <c r="R105" s="29">
        <f t="shared" si="13"/>
        <v>4604.6875</v>
      </c>
      <c r="S105" s="29">
        <f t="shared" si="14"/>
        <v>7042.3371796574638</v>
      </c>
    </row>
    <row r="106" spans="2:19" x14ac:dyDescent="0.25">
      <c r="B106" s="2">
        <v>34708</v>
      </c>
      <c r="C106" s="3">
        <v>46.734375</v>
      </c>
      <c r="D106" s="1">
        <f t="shared" si="8"/>
        <v>1.4930437733288171E-2</v>
      </c>
      <c r="E106" t="str">
        <f>IF(B106&lt;settings!$C$2,"",IF(B106=settings!$C$2,1,IF(C106&gt;K105,MAX($E$4:E105)+1,"")))</f>
        <v/>
      </c>
      <c r="F106" t="str">
        <f t="shared" si="9"/>
        <v/>
      </c>
      <c r="G106">
        <f t="shared" si="10"/>
        <v>51</v>
      </c>
      <c r="H106" s="36" t="str">
        <f>IF(SUM($F$4:F106)&lt;2,"",IF(F106=1,G105,""))</f>
        <v/>
      </c>
      <c r="I106" s="7">
        <f t="shared" si="15"/>
        <v>-2.5999999999999999E-2</v>
      </c>
      <c r="J106" s="64" t="str">
        <f t="shared" si="11"/>
        <v>CALL</v>
      </c>
      <c r="K106" s="29">
        <f>IF(SUM($F$4:F106)&lt;1,"",IF(F106="",K105,ROUND(C106,0)))</f>
        <v>48</v>
      </c>
      <c r="L106" s="32">
        <f>IF(SUM($F$4:F106)&lt;1,"",IF(E106=1,1,IF(AND(F105=1,ROUNDDOWN(Q105/(C105*100),0)&gt;=1),L105+ROUNDDOWN(Q105/(C105*100),0),L105)))</f>
        <v>1</v>
      </c>
      <c r="M106" s="29">
        <f>IF(G106="","",IF(VLOOKUP(I106,settings!$B$12:$C$1012,2,0)*C106*L106*100-settings!$C$5*L106&lt;0,"",VLOOKUP(I106,settings!$B$12:$C$1012,2,0)*C106*L106*100-settings!$C$5*L106))</f>
        <v>26.638496041145409</v>
      </c>
      <c r="N106" s="29">
        <f>IF(M106="","",M106*settings!$C$7)</f>
        <v>6.6596240102863522</v>
      </c>
      <c r="O106" s="29">
        <f t="shared" si="12"/>
        <v>19.978872030859058</v>
      </c>
      <c r="P106" s="29">
        <f>IF(G106="","",C106*100*settings!$C$6)</f>
        <v>0</v>
      </c>
      <c r="Q106" s="29">
        <f>IF(G106="","",IF(E106=1,settings!$C$4-K106*100,IF(O106="",Q105,IF(F106=1,K105*L105*100+Q105+O105-K106*L106*100,Q105+O105))))</f>
        <v>2451.9841660867755</v>
      </c>
      <c r="R106" s="29">
        <f t="shared" si="13"/>
        <v>4673.4375</v>
      </c>
      <c r="S106" s="29">
        <f t="shared" si="14"/>
        <v>7125.4216660867751</v>
      </c>
    </row>
    <row r="107" spans="2:19" x14ac:dyDescent="0.25">
      <c r="B107" s="2">
        <v>34715</v>
      </c>
      <c r="C107" s="3">
        <v>46.546875</v>
      </c>
      <c r="D107" s="1">
        <f t="shared" si="8"/>
        <v>-4.0120361083250122E-3</v>
      </c>
      <c r="E107" t="str">
        <f>IF(B107&lt;settings!$C$2,"",IF(B107=settings!$C$2,1,IF(C107&gt;K106,MAX($E$4:E106)+1,"")))</f>
        <v/>
      </c>
      <c r="F107" t="str">
        <f t="shared" si="9"/>
        <v/>
      </c>
      <c r="G107">
        <f t="shared" si="10"/>
        <v>52</v>
      </c>
      <c r="H107" s="36" t="str">
        <f>IF(SUM($F$4:F107)&lt;2,"",IF(F107=1,G106,""))</f>
        <v/>
      </c>
      <c r="I107" s="7">
        <f t="shared" si="15"/>
        <v>-0.03</v>
      </c>
      <c r="J107" s="64" t="str">
        <f t="shared" si="11"/>
        <v>CALL</v>
      </c>
      <c r="K107" s="29">
        <f>IF(SUM($F$4:F107)&lt;1,"",IF(F107="",K106,ROUND(C107,0)))</f>
        <v>48</v>
      </c>
      <c r="L107" s="32">
        <f>IF(SUM($F$4:F107)&lt;1,"",IF(E107=1,1,IF(AND(F106=1,ROUNDDOWN(Q106/(C106*100),0)&gt;=1),L106+ROUNDDOWN(Q106/(C106*100),0),L106)))</f>
        <v>1</v>
      </c>
      <c r="M107" s="29">
        <f>IF(G107="","",IF(VLOOKUP(I107,settings!$B$12:$C$1012,2,0)*C107*L107*100-settings!$C$5*L107&lt;0,"",VLOOKUP(I107,settings!$B$12:$C$1012,2,0)*C107*L107*100-settings!$C$5*L107))</f>
        <v>24.390590428754368</v>
      </c>
      <c r="N107" s="29">
        <f>IF(M107="","",M107*settings!$C$7)</f>
        <v>6.0976476071885921</v>
      </c>
      <c r="O107" s="29">
        <f t="shared" si="12"/>
        <v>18.292942821565777</v>
      </c>
      <c r="P107" s="29">
        <f>IF(G107="","",C107*100*settings!$C$6)</f>
        <v>0</v>
      </c>
      <c r="Q107" s="29">
        <f>IF(G107="","",IF(E107=1,settings!$C$4-K107*100,IF(O107="",Q106,IF(F107=1,K106*L106*100+Q106+O106-K107*L107*100,Q106+O106))))</f>
        <v>2471.9630381176344</v>
      </c>
      <c r="R107" s="29">
        <f t="shared" si="13"/>
        <v>4654.6875</v>
      </c>
      <c r="S107" s="29">
        <f t="shared" si="14"/>
        <v>7126.6505381176339</v>
      </c>
    </row>
    <row r="108" spans="2:19" x14ac:dyDescent="0.25">
      <c r="B108" s="2">
        <v>34722</v>
      </c>
      <c r="C108" s="3">
        <v>47.109375</v>
      </c>
      <c r="D108" s="1">
        <f t="shared" si="8"/>
        <v>1.2084592145015005E-2</v>
      </c>
      <c r="E108" t="str">
        <f>IF(B108&lt;settings!$C$2,"",IF(B108=settings!$C$2,1,IF(C108&gt;K107,MAX($E$4:E107)+1,"")))</f>
        <v/>
      </c>
      <c r="F108" t="str">
        <f t="shared" si="9"/>
        <v/>
      </c>
      <c r="G108">
        <f t="shared" si="10"/>
        <v>53</v>
      </c>
      <c r="H108" s="36" t="str">
        <f>IF(SUM($F$4:F108)&lt;2,"",IF(F108=1,G107,""))</f>
        <v/>
      </c>
      <c r="I108" s="7">
        <f t="shared" si="15"/>
        <v>-1.9E-2</v>
      </c>
      <c r="J108" s="64" t="str">
        <f t="shared" si="11"/>
        <v>CALL</v>
      </c>
      <c r="K108" s="29">
        <f>IF(SUM($F$4:F108)&lt;1,"",IF(F108="",K107,ROUND(C108,0)))</f>
        <v>48</v>
      </c>
      <c r="L108" s="32">
        <f>IF(SUM($F$4:F108)&lt;1,"",IF(E108=1,1,IF(AND(F107=1,ROUNDDOWN(Q107/(C107*100),0)&gt;=1),L107+ROUNDDOWN(Q107/(C107*100),0),L107)))</f>
        <v>1</v>
      </c>
      <c r="M108" s="29">
        <f>IF(G108="","",IF(VLOOKUP(I108,settings!$B$12:$C$1012,2,0)*C108*L108*100-settings!$C$5*L108&lt;0,"",VLOOKUP(I108,settings!$B$12:$C$1012,2,0)*C108*L108*100-settings!$C$5*L108))</f>
        <v>31.092443157551166</v>
      </c>
      <c r="N108" s="29">
        <f>IF(M108="","",M108*settings!$C$7)</f>
        <v>7.7731107893877915</v>
      </c>
      <c r="O108" s="29">
        <f t="shared" si="12"/>
        <v>23.319332368163373</v>
      </c>
      <c r="P108" s="29">
        <f>IF(G108="","",C108*100*settings!$C$6)</f>
        <v>0</v>
      </c>
      <c r="Q108" s="29">
        <f>IF(G108="","",IF(E108=1,settings!$C$4-K108*100,IF(O108="",Q107,IF(F108=1,K107*L107*100+Q107+O107-K108*L108*100,Q107+O107))))</f>
        <v>2490.2559809392001</v>
      </c>
      <c r="R108" s="29">
        <f t="shared" si="13"/>
        <v>4710.9375</v>
      </c>
      <c r="S108" s="29">
        <f t="shared" si="14"/>
        <v>7201.1934809392005</v>
      </c>
    </row>
    <row r="109" spans="2:19" x14ac:dyDescent="0.25">
      <c r="B109" s="2">
        <v>34729</v>
      </c>
      <c r="C109" s="3">
        <v>48.03125</v>
      </c>
      <c r="D109" s="1">
        <f t="shared" si="8"/>
        <v>1.9568822553897247E-2</v>
      </c>
      <c r="E109">
        <f>IF(B109&lt;settings!$C$2,"",IF(B109=settings!$C$2,1,IF(C109&gt;K108,MAX($E$4:E108)+1,"")))</f>
        <v>20</v>
      </c>
      <c r="F109">
        <f t="shared" si="9"/>
        <v>1</v>
      </c>
      <c r="G109">
        <f t="shared" si="10"/>
        <v>1</v>
      </c>
      <c r="H109" s="36">
        <f>IF(SUM($F$4:F109)&lt;2,"",IF(F109=1,G108,""))</f>
        <v>53</v>
      </c>
      <c r="I109" s="7">
        <f t="shared" si="15"/>
        <v>1E-3</v>
      </c>
      <c r="J109" s="64" t="str">
        <f t="shared" si="11"/>
        <v>PUT</v>
      </c>
      <c r="K109" s="29">
        <f>IF(SUM($F$4:F109)&lt;1,"",IF(F109="",K108,ROUND(C109,0)))</f>
        <v>48</v>
      </c>
      <c r="L109" s="32">
        <f>IF(SUM($F$4:F109)&lt;1,"",IF(E109=1,1,IF(AND(F108=1,ROUNDDOWN(Q108/(C108*100),0)&gt;=1),L108+ROUNDDOWN(Q108/(C108*100),0),L108)))</f>
        <v>1</v>
      </c>
      <c r="M109" s="29">
        <f>IF(G109="","",IF(VLOOKUP(I109,settings!$B$12:$C$1012,2,0)*C109*L109*100-settings!$C$5*L109&lt;0,"",VLOOKUP(I109,settings!$B$12:$C$1012,2,0)*C109*L109*100-settings!$C$5*L109))</f>
        <v>46.070625</v>
      </c>
      <c r="N109" s="29">
        <f>IF(M109="","",M109*settings!$C$7)</f>
        <v>11.51765625</v>
      </c>
      <c r="O109" s="29">
        <f t="shared" si="12"/>
        <v>34.552968749999998</v>
      </c>
      <c r="P109" s="29">
        <f>IF(G109="","",C109*100*settings!$C$6)</f>
        <v>0</v>
      </c>
      <c r="Q109" s="29">
        <f>IF(G109="","",IF(E109=1,settings!$C$4-K109*100,IF(O109="",Q108,IF(F109=1,K108*L108*100+Q108+O108-K109*L109*100,Q108+O108))))</f>
        <v>2513.575313307364</v>
      </c>
      <c r="R109" s="29">
        <f t="shared" si="13"/>
        <v>4803.125</v>
      </c>
      <c r="S109" s="29">
        <f t="shared" si="14"/>
        <v>7316.700313307364</v>
      </c>
    </row>
    <row r="110" spans="2:19" x14ac:dyDescent="0.25">
      <c r="B110" s="2">
        <v>34736</v>
      </c>
      <c r="C110" s="3">
        <v>48.359375</v>
      </c>
      <c r="D110" s="1">
        <f t="shared" si="8"/>
        <v>6.8314899154195974E-3</v>
      </c>
      <c r="E110">
        <f>IF(B110&lt;settings!$C$2,"",IF(B110=settings!$C$2,1,IF(C110&gt;K109,MAX($E$4:E109)+1,"")))</f>
        <v>21</v>
      </c>
      <c r="F110">
        <f t="shared" si="9"/>
        <v>1</v>
      </c>
      <c r="G110">
        <f t="shared" si="10"/>
        <v>1</v>
      </c>
      <c r="H110" s="36">
        <f>IF(SUM($F$4:F110)&lt;2,"",IF(F110=1,G109,""))</f>
        <v>1</v>
      </c>
      <c r="I110" s="7">
        <f t="shared" si="15"/>
        <v>7.0000000000000001E-3</v>
      </c>
      <c r="J110" s="64" t="str">
        <f t="shared" si="11"/>
        <v>PUT</v>
      </c>
      <c r="K110" s="29">
        <f>IF(SUM($F$4:F110)&lt;1,"",IF(F110="",K109,ROUND(C110,0)))</f>
        <v>48</v>
      </c>
      <c r="L110" s="32">
        <f>IF(SUM($F$4:F110)&lt;1,"",IF(E110=1,1,IF(AND(F109=1,ROUNDDOWN(Q109/(C109*100),0)&gt;=1),L109+ROUNDDOWN(Q109/(C109*100),0),L109)))</f>
        <v>1</v>
      </c>
      <c r="M110" s="29">
        <f>IF(G110="","",IF(VLOOKUP(I110,settings!$B$12:$C$1012,2,0)*C110*L110*100-settings!$C$5*L110&lt;0,"",VLOOKUP(I110,settings!$B$12:$C$1012,2,0)*C110*L110*100-settings!$C$5*L110))</f>
        <v>40.982008209353083</v>
      </c>
      <c r="N110" s="29">
        <f>IF(M110="","",M110*settings!$C$7)</f>
        <v>10.245502052338271</v>
      </c>
      <c r="O110" s="29">
        <f t="shared" si="12"/>
        <v>30.736506157014812</v>
      </c>
      <c r="P110" s="29">
        <f>IF(G110="","",C110*100*settings!$C$6)</f>
        <v>0</v>
      </c>
      <c r="Q110" s="29">
        <f>IF(G110="","",IF(E110=1,settings!$C$4-K110*100,IF(O110="",Q109,IF(F110=1,K109*L109*100+Q109+O109-K110*L110*100,Q109+O109))))</f>
        <v>2548.1282820573642</v>
      </c>
      <c r="R110" s="29">
        <f t="shared" si="13"/>
        <v>4835.9375</v>
      </c>
      <c r="S110" s="29">
        <f t="shared" si="14"/>
        <v>7384.0657820573642</v>
      </c>
    </row>
    <row r="111" spans="2:19" x14ac:dyDescent="0.25">
      <c r="B111" s="2">
        <v>34743</v>
      </c>
      <c r="C111" s="3">
        <v>48.453125</v>
      </c>
      <c r="D111" s="1">
        <f t="shared" si="8"/>
        <v>1.9386106623586752E-3</v>
      </c>
      <c r="E111">
        <f>IF(B111&lt;settings!$C$2,"",IF(B111=settings!$C$2,1,IF(C111&gt;K110,MAX($E$4:E110)+1,"")))</f>
        <v>22</v>
      </c>
      <c r="F111">
        <f t="shared" si="9"/>
        <v>1</v>
      </c>
      <c r="G111">
        <f t="shared" si="10"/>
        <v>1</v>
      </c>
      <c r="H111" s="36">
        <f>IF(SUM($F$4:F111)&lt;2,"",IF(F111=1,G110,""))</f>
        <v>1</v>
      </c>
      <c r="I111" s="7">
        <f t="shared" si="15"/>
        <v>8.9999999999999993E-3</v>
      </c>
      <c r="J111" s="64" t="str">
        <f t="shared" si="11"/>
        <v>PUT</v>
      </c>
      <c r="K111" s="29">
        <f>IF(SUM($F$4:F111)&lt;1,"",IF(F111="",K110,ROUND(C111,0)))</f>
        <v>48</v>
      </c>
      <c r="L111" s="32">
        <f>IF(SUM($F$4:F111)&lt;1,"",IF(E111=1,1,IF(AND(F110=1,ROUNDDOWN(Q110/(C110*100),0)&gt;=1),L110+ROUNDDOWN(Q110/(C110*100),0),L110)))</f>
        <v>1</v>
      </c>
      <c r="M111" s="29">
        <f>IF(G111="","",IF(VLOOKUP(I111,settings!$B$12:$C$1012,2,0)*C111*L111*100-settings!$C$5*L111&lt;0,"",VLOOKUP(I111,settings!$B$12:$C$1012,2,0)*C111*L111*100-settings!$C$5*L111))</f>
        <v>39.397684536962402</v>
      </c>
      <c r="N111" s="29">
        <f>IF(M111="","",M111*settings!$C$7)</f>
        <v>9.8494211342406004</v>
      </c>
      <c r="O111" s="29">
        <f t="shared" si="12"/>
        <v>29.548263402721801</v>
      </c>
      <c r="P111" s="29">
        <f>IF(G111="","",C111*100*settings!$C$6)</f>
        <v>0</v>
      </c>
      <c r="Q111" s="29">
        <f>IF(G111="","",IF(E111=1,settings!$C$4-K111*100,IF(O111="",Q110,IF(F111=1,K110*L110*100+Q110+O110-K111*L111*100,Q110+O110))))</f>
        <v>2578.8647882143787</v>
      </c>
      <c r="R111" s="29">
        <f t="shared" si="13"/>
        <v>4845.3125</v>
      </c>
      <c r="S111" s="29">
        <f t="shared" si="14"/>
        <v>7424.1772882143787</v>
      </c>
    </row>
    <row r="112" spans="2:19" x14ac:dyDescent="0.25">
      <c r="B112" s="2">
        <v>34750</v>
      </c>
      <c r="C112" s="3">
        <v>49</v>
      </c>
      <c r="D112" s="1">
        <f t="shared" si="8"/>
        <v>1.1286681715575675E-2</v>
      </c>
      <c r="E112">
        <f>IF(B112&lt;settings!$C$2,"",IF(B112=settings!$C$2,1,IF(C112&gt;K111,MAX($E$4:E111)+1,"")))</f>
        <v>23</v>
      </c>
      <c r="F112">
        <f t="shared" si="9"/>
        <v>1</v>
      </c>
      <c r="G112">
        <f t="shared" si="10"/>
        <v>1</v>
      </c>
      <c r="H112" s="36">
        <f>IF(SUM($F$4:F112)&lt;2,"",IF(F112=1,G111,""))</f>
        <v>1</v>
      </c>
      <c r="I112" s="7">
        <f t="shared" si="15"/>
        <v>0</v>
      </c>
      <c r="J112" s="64" t="str">
        <f t="shared" si="11"/>
        <v>PUT</v>
      </c>
      <c r="K112" s="29">
        <f>IF(SUM($F$4:F112)&lt;1,"",IF(F112="",K111,ROUND(C112,0)))</f>
        <v>49</v>
      </c>
      <c r="L112" s="32">
        <f>IF(SUM($F$4:F112)&lt;1,"",IF(E112=1,1,IF(AND(F111=1,ROUNDDOWN(Q111/(C111*100),0)&gt;=1),L111+ROUNDDOWN(Q111/(C111*100),0),L111)))</f>
        <v>1</v>
      </c>
      <c r="M112" s="29">
        <f>IF(G112="","",IF(VLOOKUP(I112,settings!$B$12:$C$1012,2,0)*C112*L112*100-settings!$C$5*L112&lt;0,"",VLOOKUP(I112,settings!$B$12:$C$1012,2,0)*C112*L112*100-settings!$C$5*L112))</f>
        <v>48</v>
      </c>
      <c r="N112" s="29">
        <f>IF(M112="","",M112*settings!$C$7)</f>
        <v>12</v>
      </c>
      <c r="O112" s="29">
        <f t="shared" si="12"/>
        <v>36</v>
      </c>
      <c r="P112" s="29">
        <f>IF(G112="","",C112*100*settings!$C$6)</f>
        <v>0</v>
      </c>
      <c r="Q112" s="29">
        <f>IF(G112="","",IF(E112=1,settings!$C$4-K112*100,IF(O112="",Q111,IF(F112=1,K111*L111*100+Q111+O111-K112*L112*100,Q111+O111))))</f>
        <v>2508.4130516171008</v>
      </c>
      <c r="R112" s="29">
        <f t="shared" si="13"/>
        <v>4900</v>
      </c>
      <c r="S112" s="29">
        <f t="shared" si="14"/>
        <v>7408.4130516171008</v>
      </c>
    </row>
    <row r="113" spans="2:19" x14ac:dyDescent="0.25">
      <c r="B113" s="2">
        <v>34757</v>
      </c>
      <c r="C113" s="3">
        <v>48.78125</v>
      </c>
      <c r="D113" s="1">
        <f t="shared" si="8"/>
        <v>-4.4642857142856984E-3</v>
      </c>
      <c r="E113" t="str">
        <f>IF(B113&lt;settings!$C$2,"",IF(B113=settings!$C$2,1,IF(C113&gt;K112,MAX($E$4:E112)+1,"")))</f>
        <v/>
      </c>
      <c r="F113" t="str">
        <f t="shared" si="9"/>
        <v/>
      </c>
      <c r="G113">
        <f t="shared" si="10"/>
        <v>2</v>
      </c>
      <c r="H113" s="36" t="str">
        <f>IF(SUM($F$4:F113)&lt;2,"",IF(F113=1,G112,""))</f>
        <v/>
      </c>
      <c r="I113" s="7">
        <f t="shared" si="15"/>
        <v>-4.0000000000000001E-3</v>
      </c>
      <c r="J113" s="64" t="str">
        <f t="shared" si="11"/>
        <v>CALL</v>
      </c>
      <c r="K113" s="29">
        <f>IF(SUM($F$4:F113)&lt;1,"",IF(F113="",K112,ROUND(C113,0)))</f>
        <v>49</v>
      </c>
      <c r="L113" s="32">
        <f>IF(SUM($F$4:F113)&lt;1,"",IF(E113=1,1,IF(AND(F112=1,ROUNDDOWN(Q112/(C112*100),0)&gt;=1),L112+ROUNDDOWN(Q112/(C112*100),0),L112)))</f>
        <v>1</v>
      </c>
      <c r="M113" s="29">
        <f>IF(G113="","",IF(VLOOKUP(I113,settings!$B$12:$C$1012,2,0)*C113*L113*100-settings!$C$5*L113&lt;0,"",VLOOKUP(I113,settings!$B$12:$C$1012,2,0)*C113*L113*100-settings!$C$5*L113))</f>
        <v>43.99427180499999</v>
      </c>
      <c r="N113" s="29">
        <f>IF(M113="","",M113*settings!$C$7)</f>
        <v>10.998567951249997</v>
      </c>
      <c r="O113" s="29">
        <f t="shared" si="12"/>
        <v>32.995703853749994</v>
      </c>
      <c r="P113" s="29">
        <f>IF(G113="","",C113*100*settings!$C$6)</f>
        <v>0</v>
      </c>
      <c r="Q113" s="29">
        <f>IF(G113="","",IF(E113=1,settings!$C$4-K113*100,IF(O113="",Q112,IF(F113=1,K112*L112*100+Q112+O112-K113*L113*100,Q112+O112))))</f>
        <v>2544.4130516171008</v>
      </c>
      <c r="R113" s="29">
        <f t="shared" si="13"/>
        <v>4878.125</v>
      </c>
      <c r="S113" s="29">
        <f t="shared" si="14"/>
        <v>7422.5380516171008</v>
      </c>
    </row>
    <row r="114" spans="2:19" x14ac:dyDescent="0.25">
      <c r="B114" s="2">
        <v>34764</v>
      </c>
      <c r="C114" s="3">
        <v>49.265625</v>
      </c>
      <c r="D114" s="1">
        <f t="shared" si="8"/>
        <v>9.929532351057091E-3</v>
      </c>
      <c r="E114">
        <f>IF(B114&lt;settings!$C$2,"",IF(B114=settings!$C$2,1,IF(C114&gt;K113,MAX($E$4:E113)+1,"")))</f>
        <v>24</v>
      </c>
      <c r="F114">
        <f t="shared" si="9"/>
        <v>1</v>
      </c>
      <c r="G114">
        <f t="shared" si="10"/>
        <v>1</v>
      </c>
      <c r="H114" s="36">
        <f>IF(SUM($F$4:F114)&lt;2,"",IF(F114=1,G113,""))</f>
        <v>2</v>
      </c>
      <c r="I114" s="7">
        <f t="shared" si="15"/>
        <v>5.0000000000000001E-3</v>
      </c>
      <c r="J114" s="64" t="str">
        <f t="shared" si="11"/>
        <v>PUT</v>
      </c>
      <c r="K114" s="29">
        <f>IF(SUM($F$4:F114)&lt;1,"",IF(F114="",K113,ROUND(C114,0)))</f>
        <v>49</v>
      </c>
      <c r="L114" s="32">
        <f>IF(SUM($F$4:F114)&lt;1,"",IF(E114=1,1,IF(AND(F113=1,ROUNDDOWN(Q113/(C113*100),0)&gt;=1),L113+ROUNDDOWN(Q113/(C113*100),0),L113)))</f>
        <v>1</v>
      </c>
      <c r="M114" s="29">
        <f>IF(G114="","",IF(VLOOKUP(I114,settings!$B$12:$C$1012,2,0)*C114*L114*100-settings!$C$5*L114&lt;0,"",VLOOKUP(I114,settings!$B$12:$C$1012,2,0)*C114*L114*100-settings!$C$5*L114))</f>
        <v>43.532223004849989</v>
      </c>
      <c r="N114" s="29">
        <f>IF(M114="","",M114*settings!$C$7)</f>
        <v>10.883055751212497</v>
      </c>
      <c r="O114" s="29">
        <f t="shared" si="12"/>
        <v>32.649167253637494</v>
      </c>
      <c r="P114" s="29">
        <f>IF(G114="","",C114*100*settings!$C$6)</f>
        <v>0</v>
      </c>
      <c r="Q114" s="29">
        <f>IF(G114="","",IF(E114=1,settings!$C$4-K114*100,IF(O114="",Q113,IF(F114=1,K113*L113*100+Q113+O113-K114*L114*100,Q113+O113))))</f>
        <v>2577.4087554708503</v>
      </c>
      <c r="R114" s="29">
        <f t="shared" si="13"/>
        <v>4926.5625</v>
      </c>
      <c r="S114" s="29">
        <f t="shared" si="14"/>
        <v>7503.9712554708503</v>
      </c>
    </row>
    <row r="115" spans="2:19" x14ac:dyDescent="0.25">
      <c r="B115" s="2">
        <v>34771</v>
      </c>
      <c r="C115" s="3">
        <v>49.5625</v>
      </c>
      <c r="D115" s="1">
        <f t="shared" si="8"/>
        <v>6.0260069774817904E-3</v>
      </c>
      <c r="E115">
        <f>IF(B115&lt;settings!$C$2,"",IF(B115=settings!$C$2,1,IF(C115&gt;K114,MAX($E$4:E114)+1,"")))</f>
        <v>25</v>
      </c>
      <c r="F115">
        <f t="shared" si="9"/>
        <v>1</v>
      </c>
      <c r="G115">
        <f t="shared" si="10"/>
        <v>1</v>
      </c>
      <c r="H115" s="36">
        <f>IF(SUM($F$4:F115)&lt;2,"",IF(F115=1,G114,""))</f>
        <v>1</v>
      </c>
      <c r="I115" s="7">
        <f t="shared" si="15"/>
        <v>-8.9999999999999993E-3</v>
      </c>
      <c r="J115" s="64" t="str">
        <f t="shared" si="11"/>
        <v>PUT</v>
      </c>
      <c r="K115" s="29">
        <f>IF(SUM($F$4:F115)&lt;1,"",IF(F115="",K114,ROUND(C115,0)))</f>
        <v>50</v>
      </c>
      <c r="L115" s="32">
        <f>IF(SUM($F$4:F115)&lt;1,"",IF(E115=1,1,IF(AND(F114=1,ROUNDDOWN(Q114/(C114*100),0)&gt;=1),L114+ROUNDDOWN(Q114/(C114*100),0),L114)))</f>
        <v>1</v>
      </c>
      <c r="M115" s="29">
        <f>IF(G115="","",IF(VLOOKUP(I115,settings!$B$12:$C$1012,2,0)*C115*L115*100-settings!$C$5*L115&lt;0,"",VLOOKUP(I115,settings!$B$12:$C$1012,2,0)*C115*L115*100-settings!$C$5*L115))</f>
        <v>40.322623460575535</v>
      </c>
      <c r="N115" s="29">
        <f>IF(M115="","",M115*settings!$C$7)</f>
        <v>10.080655865143884</v>
      </c>
      <c r="O115" s="29">
        <f t="shared" si="12"/>
        <v>30.241967595431653</v>
      </c>
      <c r="P115" s="29">
        <f>IF(G115="","",C115*100*settings!$C$6)</f>
        <v>0</v>
      </c>
      <c r="Q115" s="29">
        <f>IF(G115="","",IF(E115=1,settings!$C$4-K115*100,IF(O115="",Q114,IF(F115=1,K114*L114*100+Q114+O114-K115*L115*100,Q114+O114))))</f>
        <v>2510.057922724488</v>
      </c>
      <c r="R115" s="29">
        <f t="shared" si="13"/>
        <v>4956.25</v>
      </c>
      <c r="S115" s="29">
        <f t="shared" si="14"/>
        <v>7466.307922724488</v>
      </c>
    </row>
    <row r="116" spans="2:19" x14ac:dyDescent="0.25">
      <c r="B116" s="2">
        <v>34778</v>
      </c>
      <c r="C116" s="3">
        <v>50.21875</v>
      </c>
      <c r="D116" s="1">
        <f t="shared" si="8"/>
        <v>1.3240857503152625E-2</v>
      </c>
      <c r="E116">
        <f>IF(B116&lt;settings!$C$2,"",IF(B116=settings!$C$2,1,IF(C116&gt;K115,MAX($E$4:E115)+1,"")))</f>
        <v>26</v>
      </c>
      <c r="F116">
        <f t="shared" si="9"/>
        <v>1</v>
      </c>
      <c r="G116">
        <f t="shared" si="10"/>
        <v>1</v>
      </c>
      <c r="H116" s="36">
        <f>IF(SUM($F$4:F116)&lt;2,"",IF(F116=1,G115,""))</f>
        <v>1</v>
      </c>
      <c r="I116" s="7">
        <f t="shared" si="15"/>
        <v>4.0000000000000001E-3</v>
      </c>
      <c r="J116" s="64" t="str">
        <f t="shared" si="11"/>
        <v>PUT</v>
      </c>
      <c r="K116" s="29">
        <f>IF(SUM($F$4:F116)&lt;1,"",IF(F116="",K115,ROUND(C116,0)))</f>
        <v>50</v>
      </c>
      <c r="L116" s="32">
        <f>IF(SUM($F$4:F116)&lt;1,"",IF(E116=1,1,IF(AND(F115=1,ROUNDDOWN(Q115/(C115*100),0)&gt;=1),L115+ROUNDDOWN(Q115/(C115*100),0),L115)))</f>
        <v>1</v>
      </c>
      <c r="M116" s="29">
        <f>IF(G116="","",IF(VLOOKUP(I116,settings!$B$12:$C$1012,2,0)*C116*L116*100-settings!$C$5*L116&lt;0,"",VLOOKUP(I116,settings!$B$12:$C$1012,2,0)*C116*L116*100-settings!$C$5*L116))</f>
        <v>45.320176034999996</v>
      </c>
      <c r="N116" s="29">
        <f>IF(M116="","",M116*settings!$C$7)</f>
        <v>11.330044008749999</v>
      </c>
      <c r="O116" s="29">
        <f t="shared" si="12"/>
        <v>33.990132026249995</v>
      </c>
      <c r="P116" s="29">
        <f>IF(G116="","",C116*100*settings!$C$6)</f>
        <v>0</v>
      </c>
      <c r="Q116" s="29">
        <f>IF(G116="","",IF(E116=1,settings!$C$4-K116*100,IF(O116="",Q115,IF(F116=1,K115*L115*100+Q115+O115-K116*L116*100,Q115+O115))))</f>
        <v>2540.2998903199195</v>
      </c>
      <c r="R116" s="29">
        <f t="shared" si="13"/>
        <v>5021.875</v>
      </c>
      <c r="S116" s="29">
        <f t="shared" si="14"/>
        <v>7562.1748903199195</v>
      </c>
    </row>
    <row r="117" spans="2:19" x14ac:dyDescent="0.25">
      <c r="B117" s="2">
        <v>34785</v>
      </c>
      <c r="C117" s="3">
        <v>50.109375</v>
      </c>
      <c r="D117" s="1">
        <f t="shared" si="8"/>
        <v>-2.1779713752333452E-3</v>
      </c>
      <c r="E117">
        <f>IF(B117&lt;settings!$C$2,"",IF(B117=settings!$C$2,1,IF(C117&gt;K116,MAX($E$4:E116)+1,"")))</f>
        <v>27</v>
      </c>
      <c r="F117">
        <f t="shared" si="9"/>
        <v>1</v>
      </c>
      <c r="G117">
        <f t="shared" si="10"/>
        <v>1</v>
      </c>
      <c r="H117" s="36">
        <f>IF(SUM($F$4:F117)&lt;2,"",IF(F117=1,G116,""))</f>
        <v>1</v>
      </c>
      <c r="I117" s="7">
        <f t="shared" si="15"/>
        <v>2E-3</v>
      </c>
      <c r="J117" s="64" t="str">
        <f t="shared" si="11"/>
        <v>PUT</v>
      </c>
      <c r="K117" s="29">
        <f>IF(SUM($F$4:F117)&lt;1,"",IF(F117="",K116,ROUND(C117,0)))</f>
        <v>50</v>
      </c>
      <c r="L117" s="32">
        <f>IF(SUM($F$4:F117)&lt;1,"",IF(E117=1,1,IF(AND(F116=1,ROUNDDOWN(Q116/(C116*100),0)&gt;=1),L116+ROUNDDOWN(Q116/(C116*100),0),L116)))</f>
        <v>1</v>
      </c>
      <c r="M117" s="29">
        <f>IF(G117="","",IF(VLOOKUP(I117,settings!$B$12:$C$1012,2,0)*C117*L117*100-settings!$C$5*L117&lt;0,"",VLOOKUP(I117,settings!$B$12:$C$1012,2,0)*C117*L117*100-settings!$C$5*L117))</f>
        <v>47.125043749999996</v>
      </c>
      <c r="N117" s="29">
        <f>IF(M117="","",M117*settings!$C$7)</f>
        <v>11.781260937499999</v>
      </c>
      <c r="O117" s="29">
        <f t="shared" si="12"/>
        <v>35.343782812499995</v>
      </c>
      <c r="P117" s="29">
        <f>IF(G117="","",C117*100*settings!$C$6)</f>
        <v>0</v>
      </c>
      <c r="Q117" s="29">
        <f>IF(G117="","",IF(E117=1,settings!$C$4-K117*100,IF(O117="",Q116,IF(F117=1,K116*L116*100+Q116+O116-K117*L117*100,Q116+O116))))</f>
        <v>2574.2900223461693</v>
      </c>
      <c r="R117" s="29">
        <f t="shared" si="13"/>
        <v>5010.9375</v>
      </c>
      <c r="S117" s="29">
        <f t="shared" si="14"/>
        <v>7585.2275223461693</v>
      </c>
    </row>
    <row r="118" spans="2:19" x14ac:dyDescent="0.25">
      <c r="B118" s="2">
        <v>34792</v>
      </c>
      <c r="C118" s="3">
        <v>50.703125</v>
      </c>
      <c r="D118" s="1">
        <f t="shared" si="8"/>
        <v>1.1849080137199985E-2</v>
      </c>
      <c r="E118">
        <f>IF(B118&lt;settings!$C$2,"",IF(B118=settings!$C$2,1,IF(C118&gt;K117,MAX($E$4:E117)+1,"")))</f>
        <v>28</v>
      </c>
      <c r="F118">
        <f t="shared" si="9"/>
        <v>1</v>
      </c>
      <c r="G118">
        <f t="shared" si="10"/>
        <v>1</v>
      </c>
      <c r="H118" s="36">
        <f>IF(SUM($F$4:F118)&lt;2,"",IF(F118=1,G117,""))</f>
        <v>1</v>
      </c>
      <c r="I118" s="7">
        <f t="shared" si="15"/>
        <v>-6.0000000000000001E-3</v>
      </c>
      <c r="J118" s="64" t="str">
        <f t="shared" si="11"/>
        <v>PUT</v>
      </c>
      <c r="K118" s="29">
        <f>IF(SUM($F$4:F118)&lt;1,"",IF(F118="",K117,ROUND(C118,0)))</f>
        <v>51</v>
      </c>
      <c r="L118" s="32">
        <f>IF(SUM($F$4:F118)&lt;1,"",IF(E118=1,1,IF(AND(F117=1,ROUNDDOWN(Q117/(C117*100),0)&gt;=1),L117+ROUNDDOWN(Q117/(C117*100),0),L117)))</f>
        <v>1</v>
      </c>
      <c r="M118" s="29">
        <f>IF(G118="","",IF(VLOOKUP(I118,settings!$B$12:$C$1012,2,0)*C118*L118*100-settings!$C$5*L118&lt;0,"",VLOOKUP(I118,settings!$B$12:$C$1012,2,0)*C118*L118*100-settings!$C$5*L118))</f>
        <v>43.914976967244989</v>
      </c>
      <c r="N118" s="29">
        <f>IF(M118="","",M118*settings!$C$7)</f>
        <v>10.978744241811247</v>
      </c>
      <c r="O118" s="29">
        <f t="shared" si="12"/>
        <v>32.93623272543374</v>
      </c>
      <c r="P118" s="29">
        <f>IF(G118="","",C118*100*settings!$C$6)</f>
        <v>0</v>
      </c>
      <c r="Q118" s="29">
        <f>IF(G118="","",IF(E118=1,settings!$C$4-K118*100,IF(O118="",Q117,IF(F118=1,K117*L117*100+Q117+O117-K118*L118*100,Q117+O117))))</f>
        <v>2509.633805158669</v>
      </c>
      <c r="R118" s="29">
        <f t="shared" si="13"/>
        <v>5070.3125</v>
      </c>
      <c r="S118" s="29">
        <f t="shared" si="14"/>
        <v>7579.946305158669</v>
      </c>
    </row>
    <row r="119" spans="2:19" x14ac:dyDescent="0.25">
      <c r="B119" s="2">
        <v>34799</v>
      </c>
      <c r="C119" s="3">
        <v>51.078125</v>
      </c>
      <c r="D119" s="1">
        <f t="shared" si="8"/>
        <v>7.395993836671888E-3</v>
      </c>
      <c r="E119">
        <f>IF(B119&lt;settings!$C$2,"",IF(B119=settings!$C$2,1,IF(C119&gt;K118,MAX($E$4:E118)+1,"")))</f>
        <v>29</v>
      </c>
      <c r="F119">
        <f t="shared" si="9"/>
        <v>1</v>
      </c>
      <c r="G119">
        <f t="shared" si="10"/>
        <v>1</v>
      </c>
      <c r="H119" s="36">
        <f>IF(SUM($F$4:F119)&lt;2,"",IF(F119=1,G118,""))</f>
        <v>1</v>
      </c>
      <c r="I119" s="7">
        <f t="shared" si="15"/>
        <v>2E-3</v>
      </c>
      <c r="J119" s="64" t="str">
        <f t="shared" si="11"/>
        <v>PUT</v>
      </c>
      <c r="K119" s="29">
        <f>IF(SUM($F$4:F119)&lt;1,"",IF(F119="",K118,ROUND(C119,0)))</f>
        <v>51</v>
      </c>
      <c r="L119" s="32">
        <f>IF(SUM($F$4:F119)&lt;1,"",IF(E119=1,1,IF(AND(F118=1,ROUNDDOWN(Q118/(C118*100),0)&gt;=1),L118+ROUNDDOWN(Q118/(C118*100),0),L118)))</f>
        <v>1</v>
      </c>
      <c r="M119" s="29">
        <f>IF(G119="","",IF(VLOOKUP(I119,settings!$B$12:$C$1012,2,0)*C119*L119*100-settings!$C$5*L119&lt;0,"",VLOOKUP(I119,settings!$B$12:$C$1012,2,0)*C119*L119*100-settings!$C$5*L119))</f>
        <v>48.055431249999998</v>
      </c>
      <c r="N119" s="29">
        <f>IF(M119="","",M119*settings!$C$7)</f>
        <v>12.0138578125</v>
      </c>
      <c r="O119" s="29">
        <f t="shared" si="12"/>
        <v>36.041573437499999</v>
      </c>
      <c r="P119" s="29">
        <f>IF(G119="","",C119*100*settings!$C$6)</f>
        <v>0</v>
      </c>
      <c r="Q119" s="29">
        <f>IF(G119="","",IF(E119=1,settings!$C$4-K119*100,IF(O119="",Q118,IF(F119=1,K118*L118*100+Q118+O118-K119*L119*100,Q118+O118))))</f>
        <v>2542.5700378841029</v>
      </c>
      <c r="R119" s="29">
        <f t="shared" si="13"/>
        <v>5107.8125</v>
      </c>
      <c r="S119" s="29">
        <f t="shared" si="14"/>
        <v>7650.3825378841029</v>
      </c>
    </row>
    <row r="120" spans="2:19" x14ac:dyDescent="0.25">
      <c r="B120" s="2">
        <v>34806</v>
      </c>
      <c r="C120" s="3">
        <v>50.890625</v>
      </c>
      <c r="D120" s="1">
        <f t="shared" si="8"/>
        <v>-3.6708473539308617E-3</v>
      </c>
      <c r="E120" t="str">
        <f>IF(B120&lt;settings!$C$2,"",IF(B120=settings!$C$2,1,IF(C120&gt;K119,MAX($E$4:E119)+1,"")))</f>
        <v/>
      </c>
      <c r="F120" t="str">
        <f t="shared" si="9"/>
        <v/>
      </c>
      <c r="G120">
        <f t="shared" si="10"/>
        <v>2</v>
      </c>
      <c r="H120" s="36" t="str">
        <f>IF(SUM($F$4:F120)&lt;2,"",IF(F120=1,G119,""))</f>
        <v/>
      </c>
      <c r="I120" s="7">
        <f t="shared" si="15"/>
        <v>-2E-3</v>
      </c>
      <c r="J120" s="64" t="str">
        <f t="shared" si="11"/>
        <v>CALL</v>
      </c>
      <c r="K120" s="29">
        <f>IF(SUM($F$4:F120)&lt;1,"",IF(F120="",K119,ROUND(C120,0)))</f>
        <v>51</v>
      </c>
      <c r="L120" s="32">
        <f>IF(SUM($F$4:F120)&lt;1,"",IF(E120=1,1,IF(AND(F119=1,ROUNDDOWN(Q119/(C119*100),0)&gt;=1),L119+ROUNDDOWN(Q119/(C119*100),0),L119)))</f>
        <v>1</v>
      </c>
      <c r="M120" s="29">
        <f>IF(G120="","",IF(VLOOKUP(I120,settings!$B$12:$C$1012,2,0)*C120*L120*100-settings!$C$5*L120&lt;0,"",VLOOKUP(I120,settings!$B$12:$C$1012,2,0)*C120*L120*100-settings!$C$5*L120))</f>
        <v>47.875356249999996</v>
      </c>
      <c r="N120" s="29">
        <f>IF(M120="","",M120*settings!$C$7)</f>
        <v>11.968839062499999</v>
      </c>
      <c r="O120" s="29">
        <f t="shared" si="12"/>
        <v>35.9065171875</v>
      </c>
      <c r="P120" s="29">
        <f>IF(G120="","",C120*100*settings!$C$6)</f>
        <v>0</v>
      </c>
      <c r="Q120" s="29">
        <f>IF(G120="","",IF(E120=1,settings!$C$4-K120*100,IF(O120="",Q119,IF(F120=1,K119*L119*100+Q119+O119-K120*L120*100,Q119+O119))))</f>
        <v>2578.611611321603</v>
      </c>
      <c r="R120" s="29">
        <f t="shared" si="13"/>
        <v>5089.0625</v>
      </c>
      <c r="S120" s="29">
        <f t="shared" si="14"/>
        <v>7667.674111321603</v>
      </c>
    </row>
    <row r="121" spans="2:19" x14ac:dyDescent="0.25">
      <c r="B121" s="2">
        <v>34813</v>
      </c>
      <c r="C121" s="3">
        <v>51.59375</v>
      </c>
      <c r="D121" s="1">
        <f t="shared" si="8"/>
        <v>1.3816395455941155E-2</v>
      </c>
      <c r="E121">
        <f>IF(B121&lt;settings!$C$2,"",IF(B121=settings!$C$2,1,IF(C121&gt;K120,MAX($E$4:E120)+1,"")))</f>
        <v>30</v>
      </c>
      <c r="F121">
        <f t="shared" si="9"/>
        <v>1</v>
      </c>
      <c r="G121">
        <f t="shared" si="10"/>
        <v>1</v>
      </c>
      <c r="H121" s="36">
        <f>IF(SUM($F$4:F121)&lt;2,"",IF(F121=1,G120,""))</f>
        <v>2</v>
      </c>
      <c r="I121" s="7">
        <f t="shared" si="15"/>
        <v>-8.0000000000000002E-3</v>
      </c>
      <c r="J121" s="64" t="str">
        <f t="shared" si="11"/>
        <v>PUT</v>
      </c>
      <c r="K121" s="29">
        <f>IF(SUM($F$4:F121)&lt;1,"",IF(F121="",K120,ROUND(C121,0)))</f>
        <v>52</v>
      </c>
      <c r="L121" s="32">
        <f>IF(SUM($F$4:F121)&lt;1,"",IF(E121=1,1,IF(AND(F120=1,ROUNDDOWN(Q120/(C120*100),0)&gt;=1),L120+ROUNDDOWN(Q120/(C120*100),0),L120)))</f>
        <v>1</v>
      </c>
      <c r="M121" s="29">
        <f>IF(G121="","",IF(VLOOKUP(I121,settings!$B$12:$C$1012,2,0)*C121*L121*100-settings!$C$5*L121&lt;0,"",VLOOKUP(I121,settings!$B$12:$C$1012,2,0)*C121*L121*100-settings!$C$5*L121))</f>
        <v>42.894054696328979</v>
      </c>
      <c r="N121" s="29">
        <f>IF(M121="","",M121*settings!$C$7)</f>
        <v>10.723513674082245</v>
      </c>
      <c r="O121" s="29">
        <f t="shared" si="12"/>
        <v>32.170541022246738</v>
      </c>
      <c r="P121" s="29">
        <f>IF(G121="","",C121*100*settings!$C$6)</f>
        <v>0</v>
      </c>
      <c r="Q121" s="29">
        <f>IF(G121="","",IF(E121=1,settings!$C$4-K121*100,IF(O121="",Q120,IF(F121=1,K120*L120*100+Q120+O120-K121*L121*100,Q120+O120))))</f>
        <v>2514.518128509103</v>
      </c>
      <c r="R121" s="29">
        <f t="shared" si="13"/>
        <v>5159.375</v>
      </c>
      <c r="S121" s="29">
        <f t="shared" si="14"/>
        <v>7673.893128509103</v>
      </c>
    </row>
    <row r="122" spans="2:19" x14ac:dyDescent="0.25">
      <c r="B122" s="2">
        <v>34820</v>
      </c>
      <c r="C122" s="3">
        <v>52.1875</v>
      </c>
      <c r="D122" s="1">
        <f t="shared" si="8"/>
        <v>1.1508176862507602E-2</v>
      </c>
      <c r="E122">
        <f>IF(B122&lt;settings!$C$2,"",IF(B122=settings!$C$2,1,IF(C122&gt;K121,MAX($E$4:E121)+1,"")))</f>
        <v>31</v>
      </c>
      <c r="F122">
        <f t="shared" si="9"/>
        <v>1</v>
      </c>
      <c r="G122">
        <f t="shared" si="10"/>
        <v>1</v>
      </c>
      <c r="H122" s="36">
        <f>IF(SUM($F$4:F122)&lt;2,"",IF(F122=1,G121,""))</f>
        <v>1</v>
      </c>
      <c r="I122" s="7">
        <f t="shared" si="15"/>
        <v>4.0000000000000001E-3</v>
      </c>
      <c r="J122" s="64" t="str">
        <f t="shared" si="11"/>
        <v>PUT</v>
      </c>
      <c r="K122" s="29">
        <f>IF(SUM($F$4:F122)&lt;1,"",IF(F122="",K121,ROUND(C122,0)))</f>
        <v>52</v>
      </c>
      <c r="L122" s="32">
        <f>IF(SUM($F$4:F122)&lt;1,"",IF(E122=1,1,IF(AND(F121=1,ROUNDDOWN(Q121/(C121*100),0)&gt;=1),L121+ROUNDDOWN(Q121/(C121*100),0),L121)))</f>
        <v>1</v>
      </c>
      <c r="M122" s="29">
        <f>IF(G122="","",IF(VLOOKUP(I122,settings!$B$12:$C$1012,2,0)*C122*L122*100-settings!$C$5*L122&lt;0,"",VLOOKUP(I122,settings!$B$12:$C$1012,2,0)*C122*L122*100-settings!$C$5*L122))</f>
        <v>47.136088349999994</v>
      </c>
      <c r="N122" s="29">
        <f>IF(M122="","",M122*settings!$C$7)</f>
        <v>11.784022087499999</v>
      </c>
      <c r="O122" s="29">
        <f t="shared" si="12"/>
        <v>35.352066262499996</v>
      </c>
      <c r="P122" s="29">
        <f>IF(G122="","",C122*100*settings!$C$6)</f>
        <v>0</v>
      </c>
      <c r="Q122" s="29">
        <f>IF(G122="","",IF(E122=1,settings!$C$4-K122*100,IF(O122="",Q121,IF(F122=1,K121*L121*100+Q121+O121-K122*L122*100,Q121+O121))))</f>
        <v>2546.6886695313497</v>
      </c>
      <c r="R122" s="29">
        <f t="shared" si="13"/>
        <v>5218.75</v>
      </c>
      <c r="S122" s="29">
        <f t="shared" si="14"/>
        <v>7765.4386695313497</v>
      </c>
    </row>
    <row r="123" spans="2:19" x14ac:dyDescent="0.25">
      <c r="B123" s="2">
        <v>34827</v>
      </c>
      <c r="C123" s="3">
        <v>52.75</v>
      </c>
      <c r="D123" s="1">
        <f t="shared" si="8"/>
        <v>1.0778443113772518E-2</v>
      </c>
      <c r="E123">
        <f>IF(B123&lt;settings!$C$2,"",IF(B123=settings!$C$2,1,IF(C123&gt;K122,MAX($E$4:E122)+1,"")))</f>
        <v>32</v>
      </c>
      <c r="F123">
        <f t="shared" si="9"/>
        <v>1</v>
      </c>
      <c r="G123">
        <f t="shared" si="10"/>
        <v>1</v>
      </c>
      <c r="H123" s="36">
        <f>IF(SUM($F$4:F123)&lt;2,"",IF(F123=1,G122,""))</f>
        <v>1</v>
      </c>
      <c r="I123" s="7">
        <f t="shared" si="15"/>
        <v>-5.0000000000000001E-3</v>
      </c>
      <c r="J123" s="64" t="str">
        <f t="shared" si="11"/>
        <v>PUT</v>
      </c>
      <c r="K123" s="29">
        <f>IF(SUM($F$4:F123)&lt;1,"",IF(F123="",K122,ROUND(C123,0)))</f>
        <v>53</v>
      </c>
      <c r="L123" s="32">
        <f>IF(SUM($F$4:F123)&lt;1,"",IF(E123=1,1,IF(AND(F122=1,ROUNDDOWN(Q122/(C122*100),0)&gt;=1),L122+ROUNDDOWN(Q122/(C122*100),0),L122)))</f>
        <v>1</v>
      </c>
      <c r="M123" s="29">
        <f>IF(G123="","",IF(VLOOKUP(I123,settings!$B$12:$C$1012,2,0)*C123*L123*100-settings!$C$5*L123&lt;0,"",VLOOKUP(I123,settings!$B$12:$C$1012,2,0)*C123*L123*100-settings!$C$5*L123))</f>
        <v>46.681822031199992</v>
      </c>
      <c r="N123" s="29">
        <f>IF(M123="","",M123*settings!$C$7)</f>
        <v>11.670455507799998</v>
      </c>
      <c r="O123" s="29">
        <f t="shared" si="12"/>
        <v>35.011366523399992</v>
      </c>
      <c r="P123" s="29">
        <f>IF(G123="","",C123*100*settings!$C$6)</f>
        <v>0</v>
      </c>
      <c r="Q123" s="29">
        <f>IF(G123="","",IF(E123=1,settings!$C$4-K123*100,IF(O123="",Q122,IF(F123=1,K122*L122*100+Q122+O122-K123*L123*100,Q122+O122))))</f>
        <v>2482.0407357938493</v>
      </c>
      <c r="R123" s="29">
        <f t="shared" si="13"/>
        <v>5275</v>
      </c>
      <c r="S123" s="29">
        <f t="shared" si="14"/>
        <v>7757.0407357938493</v>
      </c>
    </row>
    <row r="124" spans="2:19" x14ac:dyDescent="0.25">
      <c r="B124" s="2">
        <v>34834</v>
      </c>
      <c r="C124" s="3">
        <v>52.09375</v>
      </c>
      <c r="D124" s="1">
        <f t="shared" si="8"/>
        <v>-1.2440758293838838E-2</v>
      </c>
      <c r="E124" t="str">
        <f>IF(B124&lt;settings!$C$2,"",IF(B124=settings!$C$2,1,IF(C124&gt;K123,MAX($E$4:E123)+1,"")))</f>
        <v/>
      </c>
      <c r="F124" t="str">
        <f t="shared" si="9"/>
        <v/>
      </c>
      <c r="G124">
        <f t="shared" si="10"/>
        <v>2</v>
      </c>
      <c r="H124" s="36" t="str">
        <f>IF(SUM($F$4:F124)&lt;2,"",IF(F124=1,G123,""))</f>
        <v/>
      </c>
      <c r="I124" s="7">
        <f t="shared" si="15"/>
        <v>-1.7000000000000001E-2</v>
      </c>
      <c r="J124" s="64" t="str">
        <f t="shared" si="11"/>
        <v>CALL</v>
      </c>
      <c r="K124" s="29">
        <f>IF(SUM($F$4:F124)&lt;1,"",IF(F124="",K123,ROUND(C124,0)))</f>
        <v>53</v>
      </c>
      <c r="L124" s="32">
        <f>IF(SUM($F$4:F124)&lt;1,"",IF(E124=1,1,IF(AND(F123=1,ROUNDDOWN(Q123/(C123*100),0)&gt;=1),L123+ROUNDDOWN(Q123/(C123*100),0),L123)))</f>
        <v>1</v>
      </c>
      <c r="M124" s="29">
        <f>IF(G124="","",IF(VLOOKUP(I124,settings!$B$12:$C$1012,2,0)*C124*L124*100-settings!$C$5*L124&lt;0,"",VLOOKUP(I124,settings!$B$12:$C$1012,2,0)*C124*L124*100-settings!$C$5*L124))</f>
        <v>35.951230756973011</v>
      </c>
      <c r="N124" s="29">
        <f>IF(M124="","",M124*settings!$C$7)</f>
        <v>8.9878076892432528</v>
      </c>
      <c r="O124" s="29">
        <f t="shared" si="12"/>
        <v>26.963423067729757</v>
      </c>
      <c r="P124" s="29">
        <f>IF(G124="","",C124*100*settings!$C$6)</f>
        <v>0</v>
      </c>
      <c r="Q124" s="29">
        <f>IF(G124="","",IF(E124=1,settings!$C$4-K124*100,IF(O124="",Q123,IF(F124=1,K123*L123*100+Q123+O123-K124*L124*100,Q123+O123))))</f>
        <v>2517.0521023172491</v>
      </c>
      <c r="R124" s="29">
        <f t="shared" si="13"/>
        <v>5209.375</v>
      </c>
      <c r="S124" s="29">
        <f t="shared" si="14"/>
        <v>7726.4271023172496</v>
      </c>
    </row>
    <row r="125" spans="2:19" x14ac:dyDescent="0.25">
      <c r="B125" s="2">
        <v>34841</v>
      </c>
      <c r="C125" s="3">
        <v>52.5625</v>
      </c>
      <c r="D125" s="1">
        <f t="shared" si="8"/>
        <v>8.9982003599280436E-3</v>
      </c>
      <c r="E125" t="str">
        <f>IF(B125&lt;settings!$C$2,"",IF(B125=settings!$C$2,1,IF(C125&gt;K124,MAX($E$4:E124)+1,"")))</f>
        <v/>
      </c>
      <c r="F125" t="str">
        <f t="shared" si="9"/>
        <v/>
      </c>
      <c r="G125">
        <f t="shared" si="10"/>
        <v>3</v>
      </c>
      <c r="H125" s="36" t="str">
        <f>IF(SUM($F$4:F125)&lt;2,"",IF(F125=1,G124,""))</f>
        <v/>
      </c>
      <c r="I125" s="7">
        <f t="shared" si="15"/>
        <v>-8.0000000000000002E-3</v>
      </c>
      <c r="J125" s="64" t="str">
        <f t="shared" si="11"/>
        <v>CALL</v>
      </c>
      <c r="K125" s="29">
        <f>IF(SUM($F$4:F125)&lt;1,"",IF(F125="",K124,ROUND(C125,0)))</f>
        <v>53</v>
      </c>
      <c r="L125" s="32">
        <f>IF(SUM($F$4:F125)&lt;1,"",IF(E125=1,1,IF(AND(F124=1,ROUNDDOWN(Q124/(C124*100),0)&gt;=1),L124+ROUNDDOWN(Q124/(C124*100),0),L124)))</f>
        <v>1</v>
      </c>
      <c r="M125" s="29">
        <f>IF(G125="","",IF(VLOOKUP(I125,settings!$B$12:$C$1012,2,0)*C125*L125*100-settings!$C$5*L125&lt;0,"",VLOOKUP(I125,settings!$B$12:$C$1012,2,0)*C125*L125*100-settings!$C$5*L125))</f>
        <v>43.718231374455087</v>
      </c>
      <c r="N125" s="29">
        <f>IF(M125="","",M125*settings!$C$7)</f>
        <v>10.929557843613772</v>
      </c>
      <c r="O125" s="29">
        <f t="shared" si="12"/>
        <v>32.788673530841315</v>
      </c>
      <c r="P125" s="29">
        <f>IF(G125="","",C125*100*settings!$C$6)</f>
        <v>0</v>
      </c>
      <c r="Q125" s="29">
        <f>IF(G125="","",IF(E125=1,settings!$C$4-K125*100,IF(O125="",Q124,IF(F125=1,K124*L124*100+Q124+O124-K125*L125*100,Q124+O124))))</f>
        <v>2544.0155253849789</v>
      </c>
      <c r="R125" s="29">
        <f t="shared" si="13"/>
        <v>5256.25</v>
      </c>
      <c r="S125" s="29">
        <f t="shared" si="14"/>
        <v>7800.2655253849789</v>
      </c>
    </row>
    <row r="126" spans="2:19" x14ac:dyDescent="0.25">
      <c r="B126" s="2">
        <v>34848</v>
      </c>
      <c r="C126" s="3">
        <v>53.546875</v>
      </c>
      <c r="D126" s="1">
        <f t="shared" si="8"/>
        <v>1.8727705112960846E-2</v>
      </c>
      <c r="E126">
        <f>IF(B126&lt;settings!$C$2,"",IF(B126=settings!$C$2,1,IF(C126&gt;K125,MAX($E$4:E125)+1,"")))</f>
        <v>33</v>
      </c>
      <c r="F126">
        <f t="shared" si="9"/>
        <v>1</v>
      </c>
      <c r="G126">
        <f t="shared" si="10"/>
        <v>1</v>
      </c>
      <c r="H126" s="36">
        <f>IF(SUM($F$4:F126)&lt;2,"",IF(F126=1,G125,""))</f>
        <v>3</v>
      </c>
      <c r="I126" s="7">
        <f t="shared" si="15"/>
        <v>-8.0000000000000002E-3</v>
      </c>
      <c r="J126" s="64" t="str">
        <f t="shared" si="11"/>
        <v>PUT</v>
      </c>
      <c r="K126" s="29">
        <f>IF(SUM($F$4:F126)&lt;1,"",IF(F126="",K125,ROUND(C126,0)))</f>
        <v>54</v>
      </c>
      <c r="L126" s="32">
        <f>IF(SUM($F$4:F126)&lt;1,"",IF(E126=1,1,IF(AND(F125=1,ROUNDDOWN(Q125/(C125*100),0)&gt;=1),L125+ROUNDDOWN(Q125/(C125*100),0),L125)))</f>
        <v>1</v>
      </c>
      <c r="M126" s="29">
        <f>IF(G126="","",IF(VLOOKUP(I126,settings!$B$12:$C$1012,2,0)*C126*L126*100-settings!$C$5*L126&lt;0,"",VLOOKUP(I126,settings!$B$12:$C$1012,2,0)*C126*L126*100-settings!$C$5*L126))</f>
        <v>44.555701224809027</v>
      </c>
      <c r="N126" s="29">
        <f>IF(M126="","",M126*settings!$C$7)</f>
        <v>11.138925306202257</v>
      </c>
      <c r="O126" s="29">
        <f t="shared" si="12"/>
        <v>33.416775918606774</v>
      </c>
      <c r="P126" s="29">
        <f>IF(G126="","",C126*100*settings!$C$6)</f>
        <v>0</v>
      </c>
      <c r="Q126" s="29">
        <f>IF(G126="","",IF(E126=1,settings!$C$4-K126*100,IF(O126="",Q125,IF(F126=1,K125*L125*100+Q125+O125-K126*L126*100,Q125+O125))))</f>
        <v>2476.8041989158201</v>
      </c>
      <c r="R126" s="29">
        <f t="shared" si="13"/>
        <v>5354.6875</v>
      </c>
      <c r="S126" s="29">
        <f t="shared" si="14"/>
        <v>7831.4916989158201</v>
      </c>
    </row>
    <row r="127" spans="2:19" x14ac:dyDescent="0.25">
      <c r="B127" s="2">
        <v>34855</v>
      </c>
      <c r="C127" s="3">
        <v>53.0625</v>
      </c>
      <c r="D127" s="1">
        <f t="shared" si="8"/>
        <v>-9.0458126641377312E-3</v>
      </c>
      <c r="E127" t="str">
        <f>IF(B127&lt;settings!$C$2,"",IF(B127=settings!$C$2,1,IF(C127&gt;K126,MAX($E$4:E126)+1,"")))</f>
        <v/>
      </c>
      <c r="F127" t="str">
        <f t="shared" si="9"/>
        <v/>
      </c>
      <c r="G127">
        <f t="shared" si="10"/>
        <v>2</v>
      </c>
      <c r="H127" s="36" t="str">
        <f>IF(SUM($F$4:F127)&lt;2,"",IF(F127=1,G126,""))</f>
        <v/>
      </c>
      <c r="I127" s="7">
        <f t="shared" si="15"/>
        <v>-1.7000000000000001E-2</v>
      </c>
      <c r="J127" s="64" t="str">
        <f t="shared" si="11"/>
        <v>CALL</v>
      </c>
      <c r="K127" s="29">
        <f>IF(SUM($F$4:F127)&lt;1,"",IF(F127="",K126,ROUND(C127,0)))</f>
        <v>54</v>
      </c>
      <c r="L127" s="32">
        <f>IF(SUM($F$4:F127)&lt;1,"",IF(E127=1,1,IF(AND(F126=1,ROUNDDOWN(Q126/(C126*100),0)&gt;=1),L126+ROUNDDOWN(Q126/(C126*100),0),L126)))</f>
        <v>1</v>
      </c>
      <c r="M127" s="29">
        <f>IF(G127="","",IF(VLOOKUP(I127,settings!$B$12:$C$1012,2,0)*C127*L127*100-settings!$C$5*L127&lt;0,"",VLOOKUP(I127,settings!$B$12:$C$1012,2,0)*C127*L127*100-settings!$C$5*L127))</f>
        <v>36.638386217960509</v>
      </c>
      <c r="N127" s="29">
        <f>IF(M127="","",M127*settings!$C$7)</f>
        <v>9.1595965544901272</v>
      </c>
      <c r="O127" s="29">
        <f t="shared" si="12"/>
        <v>27.47878966347038</v>
      </c>
      <c r="P127" s="29">
        <f>IF(G127="","",C127*100*settings!$C$6)</f>
        <v>0</v>
      </c>
      <c r="Q127" s="29">
        <f>IF(G127="","",IF(E127=1,settings!$C$4-K127*100,IF(O127="",Q126,IF(F127=1,K126*L126*100+Q126+O126-K127*L127*100,Q126+O126))))</f>
        <v>2510.2209748344267</v>
      </c>
      <c r="R127" s="29">
        <f t="shared" si="13"/>
        <v>5306.25</v>
      </c>
      <c r="S127" s="29">
        <f t="shared" si="14"/>
        <v>7816.4709748344267</v>
      </c>
    </row>
    <row r="128" spans="2:19" x14ac:dyDescent="0.25">
      <c r="B128" s="2">
        <v>34862</v>
      </c>
      <c r="C128" s="3">
        <v>53.96875</v>
      </c>
      <c r="D128" s="1">
        <f t="shared" si="8"/>
        <v>1.7078916372202491E-2</v>
      </c>
      <c r="E128" t="str">
        <f>IF(B128&lt;settings!$C$2,"",IF(B128=settings!$C$2,1,IF(C128&gt;K127,MAX($E$4:E127)+1,"")))</f>
        <v/>
      </c>
      <c r="F128" t="str">
        <f t="shared" si="9"/>
        <v/>
      </c>
      <c r="G128">
        <f t="shared" si="10"/>
        <v>3</v>
      </c>
      <c r="H128" s="36" t="str">
        <f>IF(SUM($F$4:F128)&lt;2,"",IF(F128=1,G127,""))</f>
        <v/>
      </c>
      <c r="I128" s="7">
        <f t="shared" si="15"/>
        <v>-1E-3</v>
      </c>
      <c r="J128" s="64" t="str">
        <f t="shared" si="11"/>
        <v>CALL</v>
      </c>
      <c r="K128" s="29">
        <f>IF(SUM($F$4:F128)&lt;1,"",IF(F128="",K127,ROUND(C128,0)))</f>
        <v>54</v>
      </c>
      <c r="L128" s="32">
        <f>IF(SUM($F$4:F128)&lt;1,"",IF(E128=1,1,IF(AND(F127=1,ROUNDDOWN(Q127/(C127*100),0)&gt;=1),L127+ROUNDDOWN(Q127/(C127*100),0),L127)))</f>
        <v>1</v>
      </c>
      <c r="M128" s="29">
        <f>IF(G128="","",IF(VLOOKUP(I128,settings!$B$12:$C$1012,2,0)*C128*L128*100-settings!$C$5*L128&lt;0,"",VLOOKUP(I128,settings!$B$12:$C$1012,2,0)*C128*L128*100-settings!$C$5*L128))</f>
        <v>51.889374999999994</v>
      </c>
      <c r="N128" s="29">
        <f>IF(M128="","",M128*settings!$C$7)</f>
        <v>12.972343749999999</v>
      </c>
      <c r="O128" s="29">
        <f t="shared" si="12"/>
        <v>38.917031249999994</v>
      </c>
      <c r="P128" s="29">
        <f>IF(G128="","",C128*100*settings!$C$6)</f>
        <v>0</v>
      </c>
      <c r="Q128" s="29">
        <f>IF(G128="","",IF(E128=1,settings!$C$4-K128*100,IF(O128="",Q127,IF(F128=1,K127*L127*100+Q127+O127-K128*L128*100,Q127+O127))))</f>
        <v>2537.6997644978969</v>
      </c>
      <c r="R128" s="29">
        <f t="shared" si="13"/>
        <v>5396.875</v>
      </c>
      <c r="S128" s="29">
        <f t="shared" si="14"/>
        <v>7934.5747644978965</v>
      </c>
    </row>
    <row r="129" spans="2:19" x14ac:dyDescent="0.25">
      <c r="B129" s="2">
        <v>34869</v>
      </c>
      <c r="C129" s="3">
        <v>55.015625</v>
      </c>
      <c r="D129" s="1">
        <f t="shared" si="8"/>
        <v>1.9397799652576708E-2</v>
      </c>
      <c r="E129">
        <f>IF(B129&lt;settings!$C$2,"",IF(B129=settings!$C$2,1,IF(C129&gt;K128,MAX($E$4:E128)+1,"")))</f>
        <v>34</v>
      </c>
      <c r="F129">
        <f t="shared" si="9"/>
        <v>1</v>
      </c>
      <c r="G129">
        <f t="shared" si="10"/>
        <v>1</v>
      </c>
      <c r="H129" s="36">
        <f>IF(SUM($F$4:F129)&lt;2,"",IF(F129=1,G128,""))</f>
        <v>3</v>
      </c>
      <c r="I129" s="7">
        <f t="shared" si="15"/>
        <v>0</v>
      </c>
      <c r="J129" s="64" t="str">
        <f t="shared" si="11"/>
        <v>PUT</v>
      </c>
      <c r="K129" s="29">
        <f>IF(SUM($F$4:F129)&lt;1,"",IF(F129="",K128,ROUND(C129,0)))</f>
        <v>55</v>
      </c>
      <c r="L129" s="32">
        <f>IF(SUM($F$4:F129)&lt;1,"",IF(E129=1,1,IF(AND(F128=1,ROUNDDOWN(Q128/(C128*100),0)&gt;=1),L128+ROUNDDOWN(Q128/(C128*100),0),L128)))</f>
        <v>1</v>
      </c>
      <c r="M129" s="29">
        <f>IF(G129="","",IF(VLOOKUP(I129,settings!$B$12:$C$1012,2,0)*C129*L129*100-settings!$C$5*L129&lt;0,"",VLOOKUP(I129,settings!$B$12:$C$1012,2,0)*C129*L129*100-settings!$C$5*L129))</f>
        <v>54.015625</v>
      </c>
      <c r="N129" s="29">
        <f>IF(M129="","",M129*settings!$C$7)</f>
        <v>13.50390625</v>
      </c>
      <c r="O129" s="29">
        <f t="shared" si="12"/>
        <v>40.51171875</v>
      </c>
      <c r="P129" s="29">
        <f>IF(G129="","",C129*100*settings!$C$6)</f>
        <v>0</v>
      </c>
      <c r="Q129" s="29">
        <f>IF(G129="","",IF(E129=1,settings!$C$4-K129*100,IF(O129="",Q128,IF(F129=1,K128*L128*100+Q128+O128-K129*L129*100,Q128+O128))))</f>
        <v>2476.6167957478965</v>
      </c>
      <c r="R129" s="29">
        <f t="shared" si="13"/>
        <v>5501.5625</v>
      </c>
      <c r="S129" s="29">
        <f t="shared" si="14"/>
        <v>7978.1792957478965</v>
      </c>
    </row>
    <row r="130" spans="2:19" x14ac:dyDescent="0.25">
      <c r="B130" s="2">
        <v>34876</v>
      </c>
      <c r="C130" s="3">
        <v>54.40625</v>
      </c>
      <c r="D130" s="1">
        <f t="shared" si="8"/>
        <v>-1.1076398750355043E-2</v>
      </c>
      <c r="E130" t="str">
        <f>IF(B130&lt;settings!$C$2,"",IF(B130=settings!$C$2,1,IF(C130&gt;K129,MAX($E$4:E129)+1,"")))</f>
        <v/>
      </c>
      <c r="F130" t="str">
        <f t="shared" si="9"/>
        <v/>
      </c>
      <c r="G130">
        <f t="shared" si="10"/>
        <v>2</v>
      </c>
      <c r="H130" s="36" t="str">
        <f>IF(SUM($F$4:F130)&lt;2,"",IF(F130=1,G129,""))</f>
        <v/>
      </c>
      <c r="I130" s="7">
        <f t="shared" si="15"/>
        <v>-1.0999999999999999E-2</v>
      </c>
      <c r="J130" s="64" t="str">
        <f t="shared" si="11"/>
        <v>CALL</v>
      </c>
      <c r="K130" s="29">
        <f>IF(SUM($F$4:F130)&lt;1,"",IF(F130="",K129,ROUND(C130,0)))</f>
        <v>55</v>
      </c>
      <c r="L130" s="32">
        <f>IF(SUM($F$4:F130)&lt;1,"",IF(E130=1,1,IF(AND(F129=1,ROUNDDOWN(Q129/(C129*100),0)&gt;=1),L129+ROUNDDOWN(Q129/(C129*100),0),L129)))</f>
        <v>1</v>
      </c>
      <c r="M130" s="29">
        <f>IF(G130="","",IF(VLOOKUP(I130,settings!$B$12:$C$1012,2,0)*C130*L130*100-settings!$C$5*L130&lt;0,"",VLOOKUP(I130,settings!$B$12:$C$1012,2,0)*C130*L130*100-settings!$C$5*L130))</f>
        <v>42.564790051731073</v>
      </c>
      <c r="N130" s="29">
        <f>IF(M130="","",M130*settings!$C$7)</f>
        <v>10.641197512932768</v>
      </c>
      <c r="O130" s="29">
        <f t="shared" si="12"/>
        <v>31.923592538798303</v>
      </c>
      <c r="P130" s="29">
        <f>IF(G130="","",C130*100*settings!$C$6)</f>
        <v>0</v>
      </c>
      <c r="Q130" s="29">
        <f>IF(G130="","",IF(E130=1,settings!$C$4-K130*100,IF(O130="",Q129,IF(F130=1,K129*L129*100+Q129+O129-K130*L130*100,Q129+O129))))</f>
        <v>2517.1285144978965</v>
      </c>
      <c r="R130" s="29">
        <f t="shared" si="13"/>
        <v>5440.625</v>
      </c>
      <c r="S130" s="29">
        <f t="shared" si="14"/>
        <v>7957.7535144978965</v>
      </c>
    </row>
    <row r="131" spans="2:19" x14ac:dyDescent="0.25">
      <c r="B131" s="2">
        <v>34883</v>
      </c>
      <c r="C131" s="3">
        <v>55.765625</v>
      </c>
      <c r="D131" s="1">
        <f t="shared" si="8"/>
        <v>2.4985640436530732E-2</v>
      </c>
      <c r="E131">
        <f>IF(B131&lt;settings!$C$2,"",IF(B131=settings!$C$2,1,IF(C131&gt;K130,MAX($E$4:E130)+1,"")))</f>
        <v>35</v>
      </c>
      <c r="F131">
        <f t="shared" si="9"/>
        <v>1</v>
      </c>
      <c r="G131">
        <f t="shared" si="10"/>
        <v>1</v>
      </c>
      <c r="H131" s="36">
        <f>IF(SUM($F$4:F131)&lt;2,"",IF(F131=1,G130,""))</f>
        <v>2</v>
      </c>
      <c r="I131" s="7">
        <f t="shared" si="15"/>
        <v>-4.0000000000000001E-3</v>
      </c>
      <c r="J131" s="64" t="str">
        <f t="shared" si="11"/>
        <v>PUT</v>
      </c>
      <c r="K131" s="29">
        <f>IF(SUM($F$4:F131)&lt;1,"",IF(F131="",K130,ROUND(C131,0)))</f>
        <v>56</v>
      </c>
      <c r="L131" s="32">
        <f>IF(SUM($F$4:F131)&lt;1,"",IF(E131=1,1,IF(AND(F130=1,ROUNDDOWN(Q130/(C130*100),0)&gt;=1),L130+ROUNDDOWN(Q130/(C130*100),0),L130)))</f>
        <v>1</v>
      </c>
      <c r="M131" s="29">
        <f>IF(G131="","",IF(VLOOKUP(I131,settings!$B$12:$C$1012,2,0)*C131*L131*100-settings!$C$5*L131&lt;0,"",VLOOKUP(I131,settings!$B$12:$C$1012,2,0)*C131*L131*100-settings!$C$5*L131))</f>
        <v>50.436436922499993</v>
      </c>
      <c r="N131" s="29">
        <f>IF(M131="","",M131*settings!$C$7)</f>
        <v>12.609109230624998</v>
      </c>
      <c r="O131" s="29">
        <f t="shared" si="12"/>
        <v>37.827327691874999</v>
      </c>
      <c r="P131" s="29">
        <f>IF(G131="","",C131*100*settings!$C$6)</f>
        <v>0</v>
      </c>
      <c r="Q131" s="29">
        <f>IF(G131="","",IF(E131=1,settings!$C$4-K131*100,IF(O131="",Q130,IF(F131=1,K130*L130*100+Q130+O130-K131*L131*100,Q130+O130))))</f>
        <v>2449.0521070366949</v>
      </c>
      <c r="R131" s="29">
        <f t="shared" si="13"/>
        <v>5576.5625</v>
      </c>
      <c r="S131" s="29">
        <f t="shared" si="14"/>
        <v>8025.6146070366949</v>
      </c>
    </row>
    <row r="132" spans="2:19" x14ac:dyDescent="0.25">
      <c r="B132" s="2">
        <v>34890</v>
      </c>
      <c r="C132" s="3">
        <v>56.046875</v>
      </c>
      <c r="D132" s="1">
        <f t="shared" si="8"/>
        <v>5.0434295320818112E-3</v>
      </c>
      <c r="E132">
        <f>IF(B132&lt;settings!$C$2,"",IF(B132=settings!$C$2,1,IF(C132&gt;K131,MAX($E$4:E131)+1,"")))</f>
        <v>36</v>
      </c>
      <c r="F132">
        <f t="shared" si="9"/>
        <v>1</v>
      </c>
      <c r="G132">
        <f t="shared" si="10"/>
        <v>1</v>
      </c>
      <c r="H132" s="36">
        <f>IF(SUM($F$4:F132)&lt;2,"",IF(F132=1,G131,""))</f>
        <v>1</v>
      </c>
      <c r="I132" s="7">
        <f t="shared" si="15"/>
        <v>1E-3</v>
      </c>
      <c r="J132" s="64" t="str">
        <f t="shared" si="11"/>
        <v>PUT</v>
      </c>
      <c r="K132" s="29">
        <f>IF(SUM($F$4:F132)&lt;1,"",IF(F132="",K131,ROUND(C132,0)))</f>
        <v>56</v>
      </c>
      <c r="L132" s="32">
        <f>IF(SUM($F$4:F132)&lt;1,"",IF(E132=1,1,IF(AND(F131=1,ROUNDDOWN(Q131/(C131*100),0)&gt;=1),L131+ROUNDDOWN(Q131/(C131*100),0),L131)))</f>
        <v>1</v>
      </c>
      <c r="M132" s="29">
        <f>IF(G132="","",IF(VLOOKUP(I132,settings!$B$12:$C$1012,2,0)*C132*L132*100-settings!$C$5*L132&lt;0,"",VLOOKUP(I132,settings!$B$12:$C$1012,2,0)*C132*L132*100-settings!$C$5*L132))</f>
        <v>53.925937499999996</v>
      </c>
      <c r="N132" s="29">
        <f>IF(M132="","",M132*settings!$C$7)</f>
        <v>13.481484374999999</v>
      </c>
      <c r="O132" s="29">
        <f t="shared" si="12"/>
        <v>40.444453124999995</v>
      </c>
      <c r="P132" s="29">
        <f>IF(G132="","",C132*100*settings!$C$6)</f>
        <v>0</v>
      </c>
      <c r="Q132" s="29">
        <f>IF(G132="","",IF(E132=1,settings!$C$4-K132*100,IF(O132="",Q131,IF(F132=1,K131*L131*100+Q131+O131-K132*L132*100,Q131+O131))))</f>
        <v>2486.8794347285702</v>
      </c>
      <c r="R132" s="29">
        <f t="shared" si="13"/>
        <v>5604.6875</v>
      </c>
      <c r="S132" s="29">
        <f t="shared" si="14"/>
        <v>8091.5669347285702</v>
      </c>
    </row>
    <row r="133" spans="2:19" x14ac:dyDescent="0.25">
      <c r="B133" s="2">
        <v>34897</v>
      </c>
      <c r="C133" s="3">
        <v>55.40625</v>
      </c>
      <c r="D133" s="1">
        <f t="shared" ref="D133:D196" si="16">IFERROR(C133/C132-1,"")</f>
        <v>-1.1430164482854721E-2</v>
      </c>
      <c r="E133" t="str">
        <f>IF(B133&lt;settings!$C$2,"",IF(B133=settings!$C$2,1,IF(C133&gt;K132,MAX($E$4:E132)+1,"")))</f>
        <v/>
      </c>
      <c r="F133" t="str">
        <f t="shared" ref="F133:F196" si="17">IF(E133&lt;&gt;"",1,"")</f>
        <v/>
      </c>
      <c r="G133">
        <f t="shared" ref="G133:G196" si="18">IFERROR(IF(E133&lt;&gt;"",1,G132+1),"")</f>
        <v>2</v>
      </c>
      <c r="H133" s="36" t="str">
        <f>IF(SUM($F$4:F133)&lt;2,"",IF(F133=1,G132,""))</f>
        <v/>
      </c>
      <c r="I133" s="7">
        <f t="shared" si="15"/>
        <v>-1.0999999999999999E-2</v>
      </c>
      <c r="J133" s="64" t="str">
        <f t="shared" ref="J133:J196" si="19">IF(G133="","",IF(F133=1,"PUT",IF(M133&lt;&gt;"","CALL","")))</f>
        <v>CALL</v>
      </c>
      <c r="K133" s="29">
        <f>IF(SUM($F$4:F133)&lt;1,"",IF(F133="",K132,ROUND(C133,0)))</f>
        <v>56</v>
      </c>
      <c r="L133" s="32">
        <f>IF(SUM($F$4:F133)&lt;1,"",IF(E133=1,1,IF(AND(F132=1,ROUNDDOWN(Q132/(C132*100),0)&gt;=1),L132+ROUNDDOWN(Q132/(C132*100),0),L132)))</f>
        <v>1</v>
      </c>
      <c r="M133" s="29">
        <f>IF(G133="","",IF(VLOOKUP(I133,settings!$B$12:$C$1012,2,0)*C133*L133*100-settings!$C$5*L133&lt;0,"",VLOOKUP(I133,settings!$B$12:$C$1012,2,0)*C133*L133*100-settings!$C$5*L133))</f>
        <v>43.365521402480866</v>
      </c>
      <c r="N133" s="29">
        <f>IF(M133="","",M133*settings!$C$7)</f>
        <v>10.841380350620216</v>
      </c>
      <c r="O133" s="29">
        <f t="shared" ref="O133:O196" si="20">IFERROR(IF(G133="","",M133-N133),0)</f>
        <v>32.524141051860653</v>
      </c>
      <c r="P133" s="29">
        <f>IF(G133="","",C133*100*settings!$C$6)</f>
        <v>0</v>
      </c>
      <c r="Q133" s="29">
        <f>IF(G133="","",IF(E133=1,settings!$C$4-K133*100,IF(O133="",Q132,IF(F133=1,K132*L132*100+Q132+O132-K133*L133*100,Q132+O132))))</f>
        <v>2527.3238878535703</v>
      </c>
      <c r="R133" s="29">
        <f t="shared" ref="R133:R196" si="21">IF(G133="","",L133*C133*100)</f>
        <v>5540.625</v>
      </c>
      <c r="S133" s="29">
        <f t="shared" ref="S133:S196" si="22">IF(G133="","",R133+Q133)</f>
        <v>8067.9488878535703</v>
      </c>
    </row>
    <row r="134" spans="2:19" x14ac:dyDescent="0.25">
      <c r="B134" s="2">
        <v>34904</v>
      </c>
      <c r="C134" s="3">
        <v>56.296875</v>
      </c>
      <c r="D134" s="1">
        <f t="shared" si="16"/>
        <v>1.6074450084602399E-2</v>
      </c>
      <c r="E134">
        <f>IF(B134&lt;settings!$C$2,"",IF(B134=settings!$C$2,1,IF(C134&gt;K133,MAX($E$4:E133)+1,"")))</f>
        <v>37</v>
      </c>
      <c r="F134">
        <f t="shared" si="17"/>
        <v>1</v>
      </c>
      <c r="G134">
        <f t="shared" si="18"/>
        <v>1</v>
      </c>
      <c r="H134" s="36">
        <f>IF(SUM($F$4:F134)&lt;2,"",IF(F134=1,G133,""))</f>
        <v>2</v>
      </c>
      <c r="I134" s="7">
        <f t="shared" ref="I134:I197" si="23">IF(G134="","",ROUND(C134/K134-1,3))</f>
        <v>5.0000000000000001E-3</v>
      </c>
      <c r="J134" s="64" t="str">
        <f t="shared" si="19"/>
        <v>PUT</v>
      </c>
      <c r="K134" s="29">
        <f>IF(SUM($F$4:F134)&lt;1,"",IF(F134="",K133,ROUND(C134,0)))</f>
        <v>56</v>
      </c>
      <c r="L134" s="32">
        <f>IF(SUM($F$4:F134)&lt;1,"",IF(E134=1,1,IF(AND(F133=1,ROUNDDOWN(Q133/(C133*100),0)&gt;=1),L133+ROUNDDOWN(Q133/(C133*100),0),L133)))</f>
        <v>1</v>
      </c>
      <c r="M134" s="29">
        <f>IF(G134="","",IF(VLOOKUP(I134,settings!$B$12:$C$1012,2,0)*C134*L134*100-settings!$C$5*L134&lt;0,"",VLOOKUP(I134,settings!$B$12:$C$1012,2,0)*C134*L134*100-settings!$C$5*L134))</f>
        <v>49.887916107349994</v>
      </c>
      <c r="N134" s="29">
        <f>IF(M134="","",M134*settings!$C$7)</f>
        <v>12.471979026837499</v>
      </c>
      <c r="O134" s="29">
        <f t="shared" si="20"/>
        <v>37.415937080512492</v>
      </c>
      <c r="P134" s="29">
        <f>IF(G134="","",C134*100*settings!$C$6)</f>
        <v>0</v>
      </c>
      <c r="Q134" s="29">
        <f>IF(G134="","",IF(E134=1,settings!$C$4-K134*100,IF(O134="",Q133,IF(F134=1,K133*L133*100+Q133+O133-K134*L134*100,Q133+O133))))</f>
        <v>2559.8480289054314</v>
      </c>
      <c r="R134" s="29">
        <f t="shared" si="21"/>
        <v>5629.6875</v>
      </c>
      <c r="S134" s="29">
        <f t="shared" si="22"/>
        <v>8189.5355289054314</v>
      </c>
    </row>
    <row r="135" spans="2:19" x14ac:dyDescent="0.25">
      <c r="B135" s="2">
        <v>34911</v>
      </c>
      <c r="C135" s="3">
        <v>55.984375</v>
      </c>
      <c r="D135" s="1">
        <f t="shared" si="16"/>
        <v>-5.5509297807382341E-3</v>
      </c>
      <c r="E135" t="str">
        <f>IF(B135&lt;settings!$C$2,"",IF(B135=settings!$C$2,1,IF(C135&gt;K134,MAX($E$4:E134)+1,"")))</f>
        <v/>
      </c>
      <c r="F135" t="str">
        <f t="shared" si="17"/>
        <v/>
      </c>
      <c r="G135">
        <f t="shared" si="18"/>
        <v>2</v>
      </c>
      <c r="H135" s="36" t="str">
        <f>IF(SUM($F$4:F135)&lt;2,"",IF(F135=1,G134,""))</f>
        <v/>
      </c>
      <c r="I135" s="7">
        <f t="shared" si="23"/>
        <v>0</v>
      </c>
      <c r="J135" s="64" t="str">
        <f t="shared" si="19"/>
        <v>CALL</v>
      </c>
      <c r="K135" s="29">
        <f>IF(SUM($F$4:F135)&lt;1,"",IF(F135="",K134,ROUND(C135,0)))</f>
        <v>56</v>
      </c>
      <c r="L135" s="32">
        <f>IF(SUM($F$4:F135)&lt;1,"",IF(E135=1,1,IF(AND(F134=1,ROUNDDOWN(Q134/(C134*100),0)&gt;=1),L134+ROUNDDOWN(Q134/(C134*100),0),L134)))</f>
        <v>1</v>
      </c>
      <c r="M135" s="29">
        <f>IF(G135="","",IF(VLOOKUP(I135,settings!$B$12:$C$1012,2,0)*C135*L135*100-settings!$C$5*L135&lt;0,"",VLOOKUP(I135,settings!$B$12:$C$1012,2,0)*C135*L135*100-settings!$C$5*L135))</f>
        <v>54.984375</v>
      </c>
      <c r="N135" s="29">
        <f>IF(M135="","",M135*settings!$C$7)</f>
        <v>13.74609375</v>
      </c>
      <c r="O135" s="29">
        <f t="shared" si="20"/>
        <v>41.23828125</v>
      </c>
      <c r="P135" s="29">
        <f>IF(G135="","",C135*100*settings!$C$6)</f>
        <v>0</v>
      </c>
      <c r="Q135" s="29">
        <f>IF(G135="","",IF(E135=1,settings!$C$4-K135*100,IF(O135="",Q134,IF(F135=1,K134*L134*100+Q134+O134-K135*L135*100,Q134+O134))))</f>
        <v>2597.2639659859437</v>
      </c>
      <c r="R135" s="29">
        <f t="shared" si="21"/>
        <v>5598.4375</v>
      </c>
      <c r="S135" s="29">
        <f t="shared" si="22"/>
        <v>8195.7014659859433</v>
      </c>
    </row>
    <row r="136" spans="2:19" x14ac:dyDescent="0.25">
      <c r="B136" s="2">
        <v>34918</v>
      </c>
      <c r="C136" s="3">
        <v>55.65625</v>
      </c>
      <c r="D136" s="1">
        <f t="shared" si="16"/>
        <v>-5.86101032654196E-3</v>
      </c>
      <c r="E136" t="str">
        <f>IF(B136&lt;settings!$C$2,"",IF(B136=settings!$C$2,1,IF(C136&gt;K135,MAX($E$4:E135)+1,"")))</f>
        <v/>
      </c>
      <c r="F136" t="str">
        <f t="shared" si="17"/>
        <v/>
      </c>
      <c r="G136">
        <f t="shared" si="18"/>
        <v>3</v>
      </c>
      <c r="H136" s="36" t="str">
        <f>IF(SUM($F$4:F136)&lt;2,"",IF(F136=1,G135,""))</f>
        <v/>
      </c>
      <c r="I136" s="7">
        <f t="shared" si="23"/>
        <v>-6.0000000000000001E-3</v>
      </c>
      <c r="J136" s="64" t="str">
        <f t="shared" si="19"/>
        <v>CALL</v>
      </c>
      <c r="K136" s="29">
        <f>IF(SUM($F$4:F136)&lt;1,"",IF(F136="",K135,ROUND(C136,0)))</f>
        <v>56</v>
      </c>
      <c r="L136" s="32">
        <f>IF(SUM($F$4:F136)&lt;1,"",IF(E136=1,1,IF(AND(F135=1,ROUNDDOWN(Q135/(C135*100),0)&gt;=1),L135+ROUNDDOWN(Q135/(C135*100),0),L135)))</f>
        <v>1</v>
      </c>
      <c r="M136" s="29">
        <f>IF(G136="","",IF(VLOOKUP(I136,settings!$B$12:$C$1012,2,0)*C136*L136*100-settings!$C$5*L136&lt;0,"",VLOOKUP(I136,settings!$B$12:$C$1012,2,0)*C136*L136*100-settings!$C$5*L136))</f>
        <v>48.302665009961984</v>
      </c>
      <c r="N136" s="29">
        <f>IF(M136="","",M136*settings!$C$7)</f>
        <v>12.075666252490496</v>
      </c>
      <c r="O136" s="29">
        <f t="shared" si="20"/>
        <v>36.226998757471492</v>
      </c>
      <c r="P136" s="29">
        <f>IF(G136="","",C136*100*settings!$C$6)</f>
        <v>0</v>
      </c>
      <c r="Q136" s="29">
        <f>IF(G136="","",IF(E136=1,settings!$C$4-K136*100,IF(O136="",Q135,IF(F136=1,K135*L135*100+Q135+O135-K136*L136*100,Q135+O135))))</f>
        <v>2638.5022472359437</v>
      </c>
      <c r="R136" s="29">
        <f t="shared" si="21"/>
        <v>5565.625</v>
      </c>
      <c r="S136" s="29">
        <f t="shared" si="22"/>
        <v>8204.1272472359433</v>
      </c>
    </row>
    <row r="137" spans="2:19" x14ac:dyDescent="0.25">
      <c r="B137" s="2">
        <v>34925</v>
      </c>
      <c r="C137" s="3">
        <v>56.171875</v>
      </c>
      <c r="D137" s="1">
        <f t="shared" si="16"/>
        <v>9.2644581695675576E-3</v>
      </c>
      <c r="E137">
        <f>IF(B137&lt;settings!$C$2,"",IF(B137=settings!$C$2,1,IF(C137&gt;K136,MAX($E$4:E136)+1,"")))</f>
        <v>38</v>
      </c>
      <c r="F137">
        <f t="shared" si="17"/>
        <v>1</v>
      </c>
      <c r="G137">
        <f t="shared" si="18"/>
        <v>1</v>
      </c>
      <c r="H137" s="36">
        <f>IF(SUM($F$4:F137)&lt;2,"",IF(F137=1,G136,""))</f>
        <v>3</v>
      </c>
      <c r="I137" s="7">
        <f t="shared" si="23"/>
        <v>3.0000000000000001E-3</v>
      </c>
      <c r="J137" s="64" t="str">
        <f t="shared" si="19"/>
        <v>PUT</v>
      </c>
      <c r="K137" s="29">
        <f>IF(SUM($F$4:F137)&lt;1,"",IF(F137="",K136,ROUND(C137,0)))</f>
        <v>56</v>
      </c>
      <c r="L137" s="32">
        <f>IF(SUM($F$4:F137)&lt;1,"",IF(E137=1,1,IF(AND(F136=1,ROUNDDOWN(Q136/(C136*100),0)&gt;=1),L136+ROUNDDOWN(Q136/(C136*100),0),L136)))</f>
        <v>1</v>
      </c>
      <c r="M137" s="29">
        <f>IF(G137="","",IF(VLOOKUP(I137,settings!$B$12:$C$1012,2,0)*C137*L137*100-settings!$C$5*L137&lt;0,"",VLOOKUP(I137,settings!$B$12:$C$1012,2,0)*C137*L137*100-settings!$C$5*L137))</f>
        <v>51.868519374999991</v>
      </c>
      <c r="N137" s="29">
        <f>IF(M137="","",M137*settings!$C$7)</f>
        <v>12.967129843749998</v>
      </c>
      <c r="O137" s="29">
        <f t="shared" si="20"/>
        <v>38.90138953124999</v>
      </c>
      <c r="P137" s="29">
        <f>IF(G137="","",C137*100*settings!$C$6)</f>
        <v>0</v>
      </c>
      <c r="Q137" s="29">
        <f>IF(G137="","",IF(E137=1,settings!$C$4-K137*100,IF(O137="",Q136,IF(F137=1,K136*L136*100+Q136+O136-K137*L137*100,Q136+O136))))</f>
        <v>2674.7292459934142</v>
      </c>
      <c r="R137" s="29">
        <f t="shared" si="21"/>
        <v>5617.1875</v>
      </c>
      <c r="S137" s="29">
        <f t="shared" si="22"/>
        <v>8291.9167459934142</v>
      </c>
    </row>
    <row r="138" spans="2:19" x14ac:dyDescent="0.25">
      <c r="B138" s="2">
        <v>34932</v>
      </c>
      <c r="C138" s="3">
        <v>56.296875</v>
      </c>
      <c r="D138" s="1">
        <f t="shared" si="16"/>
        <v>2.2253129346314626E-3</v>
      </c>
      <c r="E138">
        <f>IF(B138&lt;settings!$C$2,"",IF(B138=settings!$C$2,1,IF(C138&gt;K137,MAX($E$4:E137)+1,"")))</f>
        <v>39</v>
      </c>
      <c r="F138">
        <f t="shared" si="17"/>
        <v>1</v>
      </c>
      <c r="G138">
        <f t="shared" si="18"/>
        <v>1</v>
      </c>
      <c r="H138" s="36">
        <f>IF(SUM($F$4:F138)&lt;2,"",IF(F138=1,G137,""))</f>
        <v>1</v>
      </c>
      <c r="I138" s="7">
        <f t="shared" si="23"/>
        <v>5.0000000000000001E-3</v>
      </c>
      <c r="J138" s="64" t="str">
        <f t="shared" si="19"/>
        <v>PUT</v>
      </c>
      <c r="K138" s="29">
        <f>IF(SUM($F$4:F138)&lt;1,"",IF(F138="",K137,ROUND(C138,0)))</f>
        <v>56</v>
      </c>
      <c r="L138" s="32">
        <f>IF(SUM($F$4:F138)&lt;1,"",IF(E138=1,1,IF(AND(F137=1,ROUNDDOWN(Q137/(C137*100),0)&gt;=1),L137+ROUNDDOWN(Q137/(C137*100),0),L137)))</f>
        <v>1</v>
      </c>
      <c r="M138" s="29">
        <f>IF(G138="","",IF(VLOOKUP(I138,settings!$B$12:$C$1012,2,0)*C138*L138*100-settings!$C$5*L138&lt;0,"",VLOOKUP(I138,settings!$B$12:$C$1012,2,0)*C138*L138*100-settings!$C$5*L138))</f>
        <v>49.887916107349994</v>
      </c>
      <c r="N138" s="29">
        <f>IF(M138="","",M138*settings!$C$7)</f>
        <v>12.471979026837499</v>
      </c>
      <c r="O138" s="29">
        <f t="shared" si="20"/>
        <v>37.415937080512492</v>
      </c>
      <c r="P138" s="29">
        <f>IF(G138="","",C138*100*settings!$C$6)</f>
        <v>0</v>
      </c>
      <c r="Q138" s="29">
        <f>IF(G138="","",IF(E138=1,settings!$C$4-K138*100,IF(O138="",Q137,IF(F138=1,K137*L137*100+Q137+O137-K138*L138*100,Q137+O137))))</f>
        <v>2713.6306355246634</v>
      </c>
      <c r="R138" s="29">
        <f t="shared" si="21"/>
        <v>5629.6875</v>
      </c>
      <c r="S138" s="29">
        <f t="shared" si="22"/>
        <v>8343.3181355246634</v>
      </c>
    </row>
    <row r="139" spans="2:19" x14ac:dyDescent="0.25">
      <c r="B139" s="2">
        <v>34939</v>
      </c>
      <c r="C139" s="3">
        <v>56.65625</v>
      </c>
      <c r="D139" s="1">
        <f t="shared" si="16"/>
        <v>6.383569247849108E-3</v>
      </c>
      <c r="E139">
        <f>IF(B139&lt;settings!$C$2,"",IF(B139=settings!$C$2,1,IF(C139&gt;K138,MAX($E$4:E138)+1,"")))</f>
        <v>40</v>
      </c>
      <c r="F139">
        <f t="shared" si="17"/>
        <v>1</v>
      </c>
      <c r="G139">
        <f t="shared" si="18"/>
        <v>1</v>
      </c>
      <c r="H139" s="36">
        <f>IF(SUM($F$4:F139)&lt;2,"",IF(F139=1,G138,""))</f>
        <v>1</v>
      </c>
      <c r="I139" s="7">
        <f t="shared" si="23"/>
        <v>-6.0000000000000001E-3</v>
      </c>
      <c r="J139" s="64" t="str">
        <f t="shared" si="19"/>
        <v>PUT</v>
      </c>
      <c r="K139" s="29">
        <f>IF(SUM($F$4:F139)&lt;1,"",IF(F139="",K138,ROUND(C139,0)))</f>
        <v>57</v>
      </c>
      <c r="L139" s="32">
        <f>IF(SUM($F$4:F139)&lt;1,"",IF(E139=1,1,IF(AND(F138=1,ROUNDDOWN(Q138/(C138*100),0)&gt;=1),L138+ROUNDDOWN(Q138/(C138*100),0),L138)))</f>
        <v>1</v>
      </c>
      <c r="M139" s="29">
        <f>IF(G139="","",IF(VLOOKUP(I139,settings!$B$12:$C$1012,2,0)*C139*L139*100-settings!$C$5*L139&lt;0,"",VLOOKUP(I139,settings!$B$12:$C$1012,2,0)*C139*L139*100-settings!$C$5*L139))</f>
        <v>49.18850739082599</v>
      </c>
      <c r="N139" s="29">
        <f>IF(M139="","",M139*settings!$C$7)</f>
        <v>12.297126847706497</v>
      </c>
      <c r="O139" s="29">
        <f t="shared" si="20"/>
        <v>36.891380543119496</v>
      </c>
      <c r="P139" s="29">
        <f>IF(G139="","",C139*100*settings!$C$6)</f>
        <v>0</v>
      </c>
      <c r="Q139" s="29">
        <f>IF(G139="","",IF(E139=1,settings!$C$4-K139*100,IF(O139="",Q138,IF(F139=1,K138*L138*100+Q138+O138-K139*L139*100,Q138+O138))))</f>
        <v>2651.0465726051752</v>
      </c>
      <c r="R139" s="29">
        <f t="shared" si="21"/>
        <v>5665.625</v>
      </c>
      <c r="S139" s="29">
        <f t="shared" si="22"/>
        <v>8316.6715726051752</v>
      </c>
    </row>
    <row r="140" spans="2:19" x14ac:dyDescent="0.25">
      <c r="B140" s="2">
        <v>34946</v>
      </c>
      <c r="C140" s="3">
        <v>57.546875</v>
      </c>
      <c r="D140" s="1">
        <f t="shared" si="16"/>
        <v>1.5719801434087133E-2</v>
      </c>
      <c r="E140">
        <f>IF(B140&lt;settings!$C$2,"",IF(B140=settings!$C$2,1,IF(C140&gt;K139,MAX($E$4:E139)+1,"")))</f>
        <v>41</v>
      </c>
      <c r="F140">
        <f t="shared" si="17"/>
        <v>1</v>
      </c>
      <c r="G140">
        <f t="shared" si="18"/>
        <v>1</v>
      </c>
      <c r="H140" s="36">
        <f>IF(SUM($F$4:F140)&lt;2,"",IF(F140=1,G139,""))</f>
        <v>1</v>
      </c>
      <c r="I140" s="7">
        <f t="shared" si="23"/>
        <v>-8.0000000000000002E-3</v>
      </c>
      <c r="J140" s="64" t="str">
        <f t="shared" si="19"/>
        <v>PUT</v>
      </c>
      <c r="K140" s="29">
        <f>IF(SUM($F$4:F140)&lt;1,"",IF(F140="",K139,ROUND(C140,0)))</f>
        <v>58</v>
      </c>
      <c r="L140" s="32">
        <f>IF(SUM($F$4:F140)&lt;1,"",IF(E140=1,1,IF(AND(F139=1,ROUNDDOWN(Q139/(C139*100),0)&gt;=1),L139+ROUNDDOWN(Q139/(C139*100),0),L139)))</f>
        <v>1</v>
      </c>
      <c r="M140" s="29">
        <f>IF(G140="","",IF(VLOOKUP(I140,settings!$B$12:$C$1012,2,0)*C140*L140*100-settings!$C$5*L140&lt;0,"",VLOOKUP(I140,settings!$B$12:$C$1012,2,0)*C140*L140*100-settings!$C$5*L140))</f>
        <v>47.958753315136171</v>
      </c>
      <c r="N140" s="29">
        <f>IF(M140="","",M140*settings!$C$7)</f>
        <v>11.989688328784043</v>
      </c>
      <c r="O140" s="29">
        <f t="shared" si="20"/>
        <v>35.96906498635213</v>
      </c>
      <c r="P140" s="29">
        <f>IF(G140="","",C140*100*settings!$C$6)</f>
        <v>0</v>
      </c>
      <c r="Q140" s="29">
        <f>IF(G140="","",IF(E140=1,settings!$C$4-K140*100,IF(O140="",Q139,IF(F140=1,K139*L139*100+Q139+O139-K140*L140*100,Q139+O139))))</f>
        <v>2587.9379531482955</v>
      </c>
      <c r="R140" s="29">
        <f t="shared" si="21"/>
        <v>5754.6875</v>
      </c>
      <c r="S140" s="29">
        <f t="shared" si="22"/>
        <v>8342.6254531482955</v>
      </c>
    </row>
    <row r="141" spans="2:19" x14ac:dyDescent="0.25">
      <c r="B141" s="2">
        <v>34953</v>
      </c>
      <c r="C141" s="3">
        <v>58.4375</v>
      </c>
      <c r="D141" s="1">
        <f t="shared" si="16"/>
        <v>1.5476513711648154E-2</v>
      </c>
      <c r="E141">
        <f>IF(B141&lt;settings!$C$2,"",IF(B141=settings!$C$2,1,IF(C141&gt;K140,MAX($E$4:E140)+1,"")))</f>
        <v>42</v>
      </c>
      <c r="F141">
        <f t="shared" si="17"/>
        <v>1</v>
      </c>
      <c r="G141">
        <f t="shared" si="18"/>
        <v>1</v>
      </c>
      <c r="H141" s="36">
        <f>IF(SUM($F$4:F141)&lt;2,"",IF(F141=1,G140,""))</f>
        <v>1</v>
      </c>
      <c r="I141" s="7">
        <f t="shared" si="23"/>
        <v>8.0000000000000002E-3</v>
      </c>
      <c r="J141" s="64" t="str">
        <f t="shared" si="19"/>
        <v>PUT</v>
      </c>
      <c r="K141" s="29">
        <f>IF(SUM($F$4:F141)&lt;1,"",IF(F141="",K140,ROUND(C141,0)))</f>
        <v>58</v>
      </c>
      <c r="L141" s="32">
        <f>IF(SUM($F$4:F141)&lt;1,"",IF(E141=1,1,IF(AND(F140=1,ROUNDDOWN(Q140/(C140*100),0)&gt;=1),L140+ROUNDDOWN(Q140/(C140*100),0),L140)))</f>
        <v>1</v>
      </c>
      <c r="M141" s="29">
        <f>IF(G141="","",IF(VLOOKUP(I141,settings!$B$12:$C$1012,2,0)*C141*L141*100-settings!$C$5*L141&lt;0,"",VLOOKUP(I141,settings!$B$12:$C$1012,2,0)*C141*L141*100-settings!$C$5*L141))</f>
        <v>48.716464132123079</v>
      </c>
      <c r="N141" s="29">
        <f>IF(M141="","",M141*settings!$C$7)</f>
        <v>12.17911603303077</v>
      </c>
      <c r="O141" s="29">
        <f t="shared" si="20"/>
        <v>36.537348099092313</v>
      </c>
      <c r="P141" s="29">
        <f>IF(G141="","",C141*100*settings!$C$6)</f>
        <v>0</v>
      </c>
      <c r="Q141" s="29">
        <f>IF(G141="","",IF(E141=1,settings!$C$4-K141*100,IF(O141="",Q140,IF(F141=1,K140*L140*100+Q140+O140-K141*L141*100,Q140+O140))))</f>
        <v>2623.9070181346469</v>
      </c>
      <c r="R141" s="29">
        <f t="shared" si="21"/>
        <v>5843.75</v>
      </c>
      <c r="S141" s="29">
        <f t="shared" si="22"/>
        <v>8467.6570181346469</v>
      </c>
    </row>
    <row r="142" spans="2:19" x14ac:dyDescent="0.25">
      <c r="B142" s="2">
        <v>34960</v>
      </c>
      <c r="C142" s="3">
        <v>58.3125</v>
      </c>
      <c r="D142" s="1">
        <f t="shared" si="16"/>
        <v>-2.1390374331551332E-3</v>
      </c>
      <c r="E142">
        <f>IF(B142&lt;settings!$C$2,"",IF(B142=settings!$C$2,1,IF(C142&gt;K141,MAX($E$4:E141)+1,"")))</f>
        <v>43</v>
      </c>
      <c r="F142">
        <f t="shared" si="17"/>
        <v>1</v>
      </c>
      <c r="G142">
        <f t="shared" si="18"/>
        <v>1</v>
      </c>
      <c r="H142" s="36">
        <f>IF(SUM($F$4:F142)&lt;2,"",IF(F142=1,G141,""))</f>
        <v>1</v>
      </c>
      <c r="I142" s="7">
        <f t="shared" si="23"/>
        <v>5.0000000000000001E-3</v>
      </c>
      <c r="J142" s="64" t="str">
        <f t="shared" si="19"/>
        <v>PUT</v>
      </c>
      <c r="K142" s="29">
        <f>IF(SUM($F$4:F142)&lt;1,"",IF(F142="",K141,ROUND(C142,0)))</f>
        <v>58</v>
      </c>
      <c r="L142" s="32">
        <f>IF(SUM($F$4:F142)&lt;1,"",IF(E142=1,1,IF(AND(F141=1,ROUNDDOWN(Q141/(C141*100),0)&gt;=1),L141+ROUNDDOWN(Q141/(C141*100),0),L141)))</f>
        <v>1</v>
      </c>
      <c r="M142" s="29">
        <f>IF(G142="","",IF(VLOOKUP(I142,settings!$B$12:$C$1012,2,0)*C142*L142*100-settings!$C$5*L142&lt;0,"",VLOOKUP(I142,settings!$B$12:$C$1012,2,0)*C142*L142*100-settings!$C$5*L142))</f>
        <v>51.709881463399988</v>
      </c>
      <c r="N142" s="29">
        <f>IF(M142="","",M142*settings!$C$7)</f>
        <v>12.927470365849997</v>
      </c>
      <c r="O142" s="29">
        <f t="shared" si="20"/>
        <v>38.782411097549989</v>
      </c>
      <c r="P142" s="29">
        <f>IF(G142="","",C142*100*settings!$C$6)</f>
        <v>0</v>
      </c>
      <c r="Q142" s="29">
        <f>IF(G142="","",IF(E142=1,settings!$C$4-K142*100,IF(O142="",Q141,IF(F142=1,K141*L141*100+Q141+O141-K142*L142*100,Q141+O141))))</f>
        <v>2660.4443662337399</v>
      </c>
      <c r="R142" s="29">
        <f t="shared" si="21"/>
        <v>5831.25</v>
      </c>
      <c r="S142" s="29">
        <f t="shared" si="22"/>
        <v>8491.6943662337399</v>
      </c>
    </row>
    <row r="143" spans="2:19" x14ac:dyDescent="0.25">
      <c r="B143" s="2">
        <v>34967</v>
      </c>
      <c r="C143" s="3">
        <v>58.484375</v>
      </c>
      <c r="D143" s="1">
        <f t="shared" si="16"/>
        <v>2.9474812433012421E-3</v>
      </c>
      <c r="E143">
        <f>IF(B143&lt;settings!$C$2,"",IF(B143=settings!$C$2,1,IF(C143&gt;K142,MAX($E$4:E142)+1,"")))</f>
        <v>44</v>
      </c>
      <c r="F143">
        <f t="shared" si="17"/>
        <v>1</v>
      </c>
      <c r="G143">
        <f t="shared" si="18"/>
        <v>1</v>
      </c>
      <c r="H143" s="36">
        <f>IF(SUM($F$4:F143)&lt;2,"",IF(F143=1,G142,""))</f>
        <v>1</v>
      </c>
      <c r="I143" s="7">
        <f t="shared" si="23"/>
        <v>8.0000000000000002E-3</v>
      </c>
      <c r="J143" s="64" t="str">
        <f t="shared" si="19"/>
        <v>PUT</v>
      </c>
      <c r="K143" s="29">
        <f>IF(SUM($F$4:F143)&lt;1,"",IF(F143="",K142,ROUND(C143,0)))</f>
        <v>58</v>
      </c>
      <c r="L143" s="32">
        <f>IF(SUM($F$4:F143)&lt;1,"",IF(E143=1,1,IF(AND(F142=1,ROUNDDOWN(Q142/(C142*100),0)&gt;=1),L142+ROUNDDOWN(Q142/(C142*100),0),L142)))</f>
        <v>1</v>
      </c>
      <c r="M143" s="29">
        <f>IF(G143="","",IF(VLOOKUP(I143,settings!$B$12:$C$1012,2,0)*C143*L143*100-settings!$C$5*L143&lt;0,"",VLOOKUP(I143,settings!$B$12:$C$1012,2,0)*C143*L143*100-settings!$C$5*L143))</f>
        <v>48.756343648806599</v>
      </c>
      <c r="N143" s="29">
        <f>IF(M143="","",M143*settings!$C$7)</f>
        <v>12.18908591220165</v>
      </c>
      <c r="O143" s="29">
        <f t="shared" si="20"/>
        <v>36.567257736604951</v>
      </c>
      <c r="P143" s="29">
        <f>IF(G143="","",C143*100*settings!$C$6)</f>
        <v>0</v>
      </c>
      <c r="Q143" s="29">
        <f>IF(G143="","",IF(E143=1,settings!$C$4-K143*100,IF(O143="",Q142,IF(F143=1,K142*L142*100+Q142+O142-K143*L143*100,Q142+O142))))</f>
        <v>2699.2267773312906</v>
      </c>
      <c r="R143" s="29">
        <f t="shared" si="21"/>
        <v>5848.4375</v>
      </c>
      <c r="S143" s="29">
        <f t="shared" si="22"/>
        <v>8547.6642773312906</v>
      </c>
    </row>
    <row r="144" spans="2:19" x14ac:dyDescent="0.25">
      <c r="B144" s="2">
        <v>34974</v>
      </c>
      <c r="C144" s="3">
        <v>58.40625</v>
      </c>
      <c r="D144" s="1">
        <f t="shared" si="16"/>
        <v>-1.3358268768367543E-3</v>
      </c>
      <c r="E144">
        <f>IF(B144&lt;settings!$C$2,"",IF(B144=settings!$C$2,1,IF(C144&gt;K143,MAX($E$4:E143)+1,"")))</f>
        <v>45</v>
      </c>
      <c r="F144">
        <f t="shared" si="17"/>
        <v>1</v>
      </c>
      <c r="G144">
        <f t="shared" si="18"/>
        <v>1</v>
      </c>
      <c r="H144" s="36">
        <f>IF(SUM($F$4:F144)&lt;2,"",IF(F144=1,G143,""))</f>
        <v>1</v>
      </c>
      <c r="I144" s="7">
        <f t="shared" si="23"/>
        <v>7.0000000000000001E-3</v>
      </c>
      <c r="J144" s="64" t="str">
        <f t="shared" si="19"/>
        <v>PUT</v>
      </c>
      <c r="K144" s="29">
        <f>IF(SUM($F$4:F144)&lt;1,"",IF(F144="",K143,ROUND(C144,0)))</f>
        <v>58</v>
      </c>
      <c r="L144" s="32">
        <f>IF(SUM($F$4:F144)&lt;1,"",IF(E144=1,1,IF(AND(F143=1,ROUNDDOWN(Q143/(C143*100),0)&gt;=1),L143+ROUNDDOWN(Q143/(C143*100),0),L143)))</f>
        <v>1</v>
      </c>
      <c r="M144" s="29">
        <f>IF(G144="","",IF(VLOOKUP(I144,settings!$B$12:$C$1012,2,0)*C144*L144*100-settings!$C$5*L144&lt;0,"",VLOOKUP(I144,settings!$B$12:$C$1012,2,0)*C144*L144*100-settings!$C$5*L144))</f>
        <v>49.703956926191218</v>
      </c>
      <c r="N144" s="29">
        <f>IF(M144="","",M144*settings!$C$7)</f>
        <v>12.425989231547804</v>
      </c>
      <c r="O144" s="29">
        <f t="shared" si="20"/>
        <v>37.277967694643415</v>
      </c>
      <c r="P144" s="29">
        <f>IF(G144="","",C144*100*settings!$C$6)</f>
        <v>0</v>
      </c>
      <c r="Q144" s="29">
        <f>IF(G144="","",IF(E144=1,settings!$C$4-K144*100,IF(O144="",Q143,IF(F144=1,K143*L143*100+Q143+O143-K144*L144*100,Q143+O143))))</f>
        <v>2735.7940350678964</v>
      </c>
      <c r="R144" s="29">
        <f t="shared" si="21"/>
        <v>5840.625</v>
      </c>
      <c r="S144" s="29">
        <f t="shared" si="22"/>
        <v>8576.4190350678964</v>
      </c>
    </row>
    <row r="145" spans="2:19" x14ac:dyDescent="0.25">
      <c r="B145" s="2">
        <v>34981</v>
      </c>
      <c r="C145" s="3">
        <v>58.625</v>
      </c>
      <c r="D145" s="1">
        <f t="shared" si="16"/>
        <v>3.7453183520599342E-3</v>
      </c>
      <c r="E145">
        <f>IF(B145&lt;settings!$C$2,"",IF(B145=settings!$C$2,1,IF(C145&gt;K144,MAX($E$4:E144)+1,"")))</f>
        <v>46</v>
      </c>
      <c r="F145">
        <f t="shared" si="17"/>
        <v>1</v>
      </c>
      <c r="G145">
        <f t="shared" si="18"/>
        <v>1</v>
      </c>
      <c r="H145" s="36">
        <f>IF(SUM($F$4:F145)&lt;2,"",IF(F145=1,G144,""))</f>
        <v>1</v>
      </c>
      <c r="I145" s="7">
        <f t="shared" si="23"/>
        <v>-6.0000000000000001E-3</v>
      </c>
      <c r="J145" s="64" t="str">
        <f t="shared" si="19"/>
        <v>PUT</v>
      </c>
      <c r="K145" s="29">
        <f>IF(SUM($F$4:F145)&lt;1,"",IF(F145="",K144,ROUND(C145,0)))</f>
        <v>59</v>
      </c>
      <c r="L145" s="32">
        <f>IF(SUM($F$4:F145)&lt;1,"",IF(E145=1,1,IF(AND(F144=1,ROUNDDOWN(Q144/(C144*100),0)&gt;=1),L144+ROUNDDOWN(Q144/(C144*100),0),L144)))</f>
        <v>1</v>
      </c>
      <c r="M145" s="29">
        <f>IF(G145="","",IF(VLOOKUP(I145,settings!$B$12:$C$1012,2,0)*C145*L145*100-settings!$C$5*L145&lt;0,"",VLOOKUP(I145,settings!$B$12:$C$1012,2,0)*C145*L145*100-settings!$C$5*L145))</f>
        <v>50.932509578151986</v>
      </c>
      <c r="N145" s="29">
        <f>IF(M145="","",M145*settings!$C$7)</f>
        <v>12.733127394537997</v>
      </c>
      <c r="O145" s="29">
        <f t="shared" si="20"/>
        <v>38.199382183613992</v>
      </c>
      <c r="P145" s="29">
        <f>IF(G145="","",C145*100*settings!$C$6)</f>
        <v>0</v>
      </c>
      <c r="Q145" s="29">
        <f>IF(G145="","",IF(E145=1,settings!$C$4-K145*100,IF(O145="",Q144,IF(F145=1,K144*L144*100+Q144+O144-K145*L145*100,Q144+O144))))</f>
        <v>2673.0720027625393</v>
      </c>
      <c r="R145" s="29">
        <f t="shared" si="21"/>
        <v>5862.5</v>
      </c>
      <c r="S145" s="29">
        <f t="shared" si="22"/>
        <v>8535.5720027625393</v>
      </c>
    </row>
    <row r="146" spans="2:19" x14ac:dyDescent="0.25">
      <c r="B146" s="2">
        <v>34988</v>
      </c>
      <c r="C146" s="3">
        <v>58.828125</v>
      </c>
      <c r="D146" s="1">
        <f t="shared" si="16"/>
        <v>3.4648187633261607E-3</v>
      </c>
      <c r="E146" t="str">
        <f>IF(B146&lt;settings!$C$2,"",IF(B146=settings!$C$2,1,IF(C146&gt;K145,MAX($E$4:E145)+1,"")))</f>
        <v/>
      </c>
      <c r="F146" t="str">
        <f t="shared" si="17"/>
        <v/>
      </c>
      <c r="G146">
        <f t="shared" si="18"/>
        <v>2</v>
      </c>
      <c r="H146" s="36" t="str">
        <f>IF(SUM($F$4:F146)&lt;2,"",IF(F146=1,G145,""))</f>
        <v/>
      </c>
      <c r="I146" s="7">
        <f t="shared" si="23"/>
        <v>-3.0000000000000001E-3</v>
      </c>
      <c r="J146" s="64" t="str">
        <f t="shared" si="19"/>
        <v>CALL</v>
      </c>
      <c r="K146" s="29">
        <f>IF(SUM($F$4:F146)&lt;1,"",IF(F146="",K145,ROUND(C146,0)))</f>
        <v>59</v>
      </c>
      <c r="L146" s="32">
        <f>IF(SUM($F$4:F146)&lt;1,"",IF(E146=1,1,IF(AND(F145=1,ROUNDDOWN(Q145/(C145*100),0)&gt;=1),L145+ROUNDDOWN(Q145/(C145*100),0),L145)))</f>
        <v>1</v>
      </c>
      <c r="M146" s="29">
        <f>IF(G146="","",IF(VLOOKUP(I146,settings!$B$12:$C$1012,2,0)*C146*L146*100-settings!$C$5*L146&lt;0,"",VLOOKUP(I146,settings!$B$12:$C$1012,2,0)*C146*L146*100-settings!$C$5*L146))</f>
        <v>54.368560624999994</v>
      </c>
      <c r="N146" s="29">
        <f>IF(M146="","",M146*settings!$C$7)</f>
        <v>13.592140156249998</v>
      </c>
      <c r="O146" s="29">
        <f t="shared" si="20"/>
        <v>40.776420468749997</v>
      </c>
      <c r="P146" s="29">
        <f>IF(G146="","",C146*100*settings!$C$6)</f>
        <v>0</v>
      </c>
      <c r="Q146" s="29">
        <f>IF(G146="","",IF(E146=1,settings!$C$4-K146*100,IF(O146="",Q145,IF(F146=1,K145*L145*100+Q145+O145-K146*L146*100,Q145+O145))))</f>
        <v>2711.2713849461534</v>
      </c>
      <c r="R146" s="29">
        <f t="shared" si="21"/>
        <v>5882.8125</v>
      </c>
      <c r="S146" s="29">
        <f t="shared" si="22"/>
        <v>8594.0838849461543</v>
      </c>
    </row>
    <row r="147" spans="2:19" x14ac:dyDescent="0.25">
      <c r="B147" s="2">
        <v>34995</v>
      </c>
      <c r="C147" s="3">
        <v>58.1875</v>
      </c>
      <c r="D147" s="1">
        <f t="shared" si="16"/>
        <v>-1.0889774236387817E-2</v>
      </c>
      <c r="E147" t="str">
        <f>IF(B147&lt;settings!$C$2,"",IF(B147=settings!$C$2,1,IF(C147&gt;K146,MAX($E$4:E146)+1,"")))</f>
        <v/>
      </c>
      <c r="F147" t="str">
        <f t="shared" si="17"/>
        <v/>
      </c>
      <c r="G147">
        <f t="shared" si="18"/>
        <v>3</v>
      </c>
      <c r="H147" s="36" t="str">
        <f>IF(SUM($F$4:F147)&lt;2,"",IF(F147=1,G146,""))</f>
        <v/>
      </c>
      <c r="I147" s="7">
        <f t="shared" si="23"/>
        <v>-1.4E-2</v>
      </c>
      <c r="J147" s="64" t="str">
        <f t="shared" si="19"/>
        <v>CALL</v>
      </c>
      <c r="K147" s="29">
        <f>IF(SUM($F$4:F147)&lt;1,"",IF(F147="",K146,ROUND(C147,0)))</f>
        <v>59</v>
      </c>
      <c r="L147" s="32">
        <f>IF(SUM($F$4:F147)&lt;1,"",IF(E147=1,1,IF(AND(F146=1,ROUNDDOWN(Q146/(C146*100),0)&gt;=1),L146+ROUNDDOWN(Q146/(C146*100),0),L146)))</f>
        <v>1</v>
      </c>
      <c r="M147" s="29">
        <f>IF(G147="","",IF(VLOOKUP(I147,settings!$B$12:$C$1012,2,0)*C147*L147*100-settings!$C$5*L147&lt;0,"",VLOOKUP(I147,settings!$B$12:$C$1012,2,0)*C147*L147*100-settings!$C$5*L147))</f>
        <v>42.852540469570847</v>
      </c>
      <c r="N147" s="29">
        <f>IF(M147="","",M147*settings!$C$7)</f>
        <v>10.713135117392712</v>
      </c>
      <c r="O147" s="29">
        <f t="shared" si="20"/>
        <v>32.139405352178137</v>
      </c>
      <c r="P147" s="29">
        <f>IF(G147="","",C147*100*settings!$C$6)</f>
        <v>0</v>
      </c>
      <c r="Q147" s="29">
        <f>IF(G147="","",IF(E147=1,settings!$C$4-K147*100,IF(O147="",Q146,IF(F147=1,K146*L146*100+Q146+O146-K147*L147*100,Q146+O146))))</f>
        <v>2752.0478054149035</v>
      </c>
      <c r="R147" s="29">
        <f t="shared" si="21"/>
        <v>5818.75</v>
      </c>
      <c r="S147" s="29">
        <f t="shared" si="22"/>
        <v>8570.7978054149025</v>
      </c>
    </row>
    <row r="148" spans="2:19" x14ac:dyDescent="0.25">
      <c r="B148" s="2">
        <v>35002</v>
      </c>
      <c r="C148" s="3">
        <v>59.234375</v>
      </c>
      <c r="D148" s="1">
        <f t="shared" si="16"/>
        <v>1.7991407089151368E-2</v>
      </c>
      <c r="E148">
        <f>IF(B148&lt;settings!$C$2,"",IF(B148=settings!$C$2,1,IF(C148&gt;K147,MAX($E$4:E147)+1,"")))</f>
        <v>47</v>
      </c>
      <c r="F148">
        <f t="shared" si="17"/>
        <v>1</v>
      </c>
      <c r="G148">
        <f t="shared" si="18"/>
        <v>1</v>
      </c>
      <c r="H148" s="36">
        <f>IF(SUM($F$4:F148)&lt;2,"",IF(F148=1,G147,""))</f>
        <v>3</v>
      </c>
      <c r="I148" s="7">
        <f t="shared" si="23"/>
        <v>4.0000000000000001E-3</v>
      </c>
      <c r="J148" s="64" t="str">
        <f t="shared" si="19"/>
        <v>PUT</v>
      </c>
      <c r="K148" s="29">
        <f>IF(SUM($F$4:F148)&lt;1,"",IF(F148="",K147,ROUND(C148,0)))</f>
        <v>59</v>
      </c>
      <c r="L148" s="32">
        <f>IF(SUM($F$4:F148)&lt;1,"",IF(E148=1,1,IF(AND(F147=1,ROUNDDOWN(Q147/(C147*100),0)&gt;=1),L147+ROUNDDOWN(Q147/(C147*100),0),L147)))</f>
        <v>1</v>
      </c>
      <c r="M148" s="29">
        <f>IF(G148="","",IF(VLOOKUP(I148,settings!$B$12:$C$1012,2,0)*C148*L148*100-settings!$C$5*L148&lt;0,"",VLOOKUP(I148,settings!$B$12:$C$1012,2,0)*C148*L148*100-settings!$C$5*L148))</f>
        <v>53.635901477499992</v>
      </c>
      <c r="N148" s="29">
        <f>IF(M148="","",M148*settings!$C$7)</f>
        <v>13.408975369374998</v>
      </c>
      <c r="O148" s="29">
        <f t="shared" si="20"/>
        <v>40.226926108124992</v>
      </c>
      <c r="P148" s="29">
        <f>IF(G148="","",C148*100*settings!$C$6)</f>
        <v>0</v>
      </c>
      <c r="Q148" s="29">
        <f>IF(G148="","",IF(E148=1,settings!$C$4-K148*100,IF(O148="",Q147,IF(F148=1,K147*L147*100+Q147+O147-K148*L148*100,Q147+O147))))</f>
        <v>2784.1872107670806</v>
      </c>
      <c r="R148" s="29">
        <f t="shared" si="21"/>
        <v>5923.4375</v>
      </c>
      <c r="S148" s="29">
        <f t="shared" si="22"/>
        <v>8707.6247107670806</v>
      </c>
    </row>
    <row r="149" spans="2:19" x14ac:dyDescent="0.25">
      <c r="B149" s="2">
        <v>35009</v>
      </c>
      <c r="C149" s="3">
        <v>59.53125</v>
      </c>
      <c r="D149" s="1">
        <f t="shared" si="16"/>
        <v>5.0118702189396735E-3</v>
      </c>
      <c r="E149">
        <f>IF(B149&lt;settings!$C$2,"",IF(B149=settings!$C$2,1,IF(C149&gt;K148,MAX($E$4:E148)+1,"")))</f>
        <v>48</v>
      </c>
      <c r="F149">
        <f t="shared" si="17"/>
        <v>1</v>
      </c>
      <c r="G149">
        <f t="shared" si="18"/>
        <v>1</v>
      </c>
      <c r="H149" s="36">
        <f>IF(SUM($F$4:F149)&lt;2,"",IF(F149=1,G148,""))</f>
        <v>1</v>
      </c>
      <c r="I149" s="7">
        <f t="shared" si="23"/>
        <v>-8.0000000000000002E-3</v>
      </c>
      <c r="J149" s="64" t="str">
        <f t="shared" si="19"/>
        <v>PUT</v>
      </c>
      <c r="K149" s="29">
        <f>IF(SUM($F$4:F149)&lt;1,"",IF(F149="",K148,ROUND(C149,0)))</f>
        <v>60</v>
      </c>
      <c r="L149" s="32">
        <f>IF(SUM($F$4:F149)&lt;1,"",IF(E149=1,1,IF(AND(F148=1,ROUNDDOWN(Q148/(C148*100),0)&gt;=1),L148+ROUNDDOWN(Q148/(C148*100),0),L148)))</f>
        <v>1</v>
      </c>
      <c r="M149" s="29">
        <f>IF(G149="","",IF(VLOOKUP(I149,settings!$B$12:$C$1012,2,0)*C149*L149*100-settings!$C$5*L149&lt;0,"",VLOOKUP(I149,settings!$B$12:$C$1012,2,0)*C149*L149*100-settings!$C$5*L149))</f>
        <v>49.646986188071907</v>
      </c>
      <c r="N149" s="29">
        <f>IF(M149="","",M149*settings!$C$7)</f>
        <v>12.411746547017977</v>
      </c>
      <c r="O149" s="29">
        <f t="shared" si="20"/>
        <v>37.23523964105393</v>
      </c>
      <c r="P149" s="29">
        <f>IF(G149="","",C149*100*settings!$C$6)</f>
        <v>0</v>
      </c>
      <c r="Q149" s="29">
        <f>IF(G149="","",IF(E149=1,settings!$C$4-K149*100,IF(O149="",Q148,IF(F149=1,K148*L148*100+Q148+O148-K149*L149*100,Q148+O148))))</f>
        <v>2724.4141368752062</v>
      </c>
      <c r="R149" s="29">
        <f t="shared" si="21"/>
        <v>5953.125</v>
      </c>
      <c r="S149" s="29">
        <f t="shared" si="22"/>
        <v>8677.5391368752062</v>
      </c>
    </row>
    <row r="150" spans="2:19" x14ac:dyDescent="0.25">
      <c r="B150" s="2">
        <v>35016</v>
      </c>
      <c r="C150" s="3">
        <v>60.1875</v>
      </c>
      <c r="D150" s="1">
        <f t="shared" si="16"/>
        <v>1.1023622047244164E-2</v>
      </c>
      <c r="E150">
        <f>IF(B150&lt;settings!$C$2,"",IF(B150=settings!$C$2,1,IF(C150&gt;K149,MAX($E$4:E149)+1,"")))</f>
        <v>49</v>
      </c>
      <c r="F150">
        <f t="shared" si="17"/>
        <v>1</v>
      </c>
      <c r="G150">
        <f t="shared" si="18"/>
        <v>1</v>
      </c>
      <c r="H150" s="36">
        <f>IF(SUM($F$4:F150)&lt;2,"",IF(F150=1,G149,""))</f>
        <v>1</v>
      </c>
      <c r="I150" s="7">
        <f t="shared" si="23"/>
        <v>3.0000000000000001E-3</v>
      </c>
      <c r="J150" s="64" t="str">
        <f t="shared" si="19"/>
        <v>PUT</v>
      </c>
      <c r="K150" s="29">
        <f>IF(SUM($F$4:F150)&lt;1,"",IF(F150="",K149,ROUND(C150,0)))</f>
        <v>60</v>
      </c>
      <c r="L150" s="32">
        <f>IF(SUM($F$4:F150)&lt;1,"",IF(E150=1,1,IF(AND(F149=1,ROUNDDOWN(Q149/(C149*100),0)&gt;=1),L149+ROUNDDOWN(Q149/(C149*100),0),L149)))</f>
        <v>1</v>
      </c>
      <c r="M150" s="29">
        <f>IF(G150="","",IF(VLOOKUP(I150,settings!$B$12:$C$1012,2,0)*C150*L150*100-settings!$C$5*L150&lt;0,"",VLOOKUP(I150,settings!$B$12:$C$1012,2,0)*C150*L150*100-settings!$C$5*L150))</f>
        <v>55.647993499999991</v>
      </c>
      <c r="N150" s="29">
        <f>IF(M150="","",M150*settings!$C$7)</f>
        <v>13.911998374999998</v>
      </c>
      <c r="O150" s="29">
        <f t="shared" si="20"/>
        <v>41.735995124999995</v>
      </c>
      <c r="P150" s="29">
        <f>IF(G150="","",C150*100*settings!$C$6)</f>
        <v>0</v>
      </c>
      <c r="Q150" s="29">
        <f>IF(G150="","",IF(E150=1,settings!$C$4-K150*100,IF(O150="",Q149,IF(F150=1,K149*L149*100+Q149+O149-K150*L150*100,Q149+O149))))</f>
        <v>2761.6493765162595</v>
      </c>
      <c r="R150" s="29">
        <f t="shared" si="21"/>
        <v>6018.75</v>
      </c>
      <c r="S150" s="29">
        <f t="shared" si="22"/>
        <v>8780.3993765162595</v>
      </c>
    </row>
    <row r="151" spans="2:19" x14ac:dyDescent="0.25">
      <c r="B151" s="2">
        <v>35023</v>
      </c>
      <c r="C151" s="3">
        <v>60.328125</v>
      </c>
      <c r="D151" s="1">
        <f t="shared" si="16"/>
        <v>2.3364485981307581E-3</v>
      </c>
      <c r="E151">
        <f>IF(B151&lt;settings!$C$2,"",IF(B151=settings!$C$2,1,IF(C151&gt;K150,MAX($E$4:E150)+1,"")))</f>
        <v>50</v>
      </c>
      <c r="F151">
        <f t="shared" si="17"/>
        <v>1</v>
      </c>
      <c r="G151">
        <f t="shared" si="18"/>
        <v>1</v>
      </c>
      <c r="H151" s="36">
        <f>IF(SUM($F$4:F151)&lt;2,"",IF(F151=1,G150,""))</f>
        <v>1</v>
      </c>
      <c r="I151" s="7">
        <f t="shared" si="23"/>
        <v>5.0000000000000001E-3</v>
      </c>
      <c r="J151" s="64" t="str">
        <f t="shared" si="19"/>
        <v>PUT</v>
      </c>
      <c r="K151" s="29">
        <f>IF(SUM($F$4:F151)&lt;1,"",IF(F151="",K150,ROUND(C151,0)))</f>
        <v>60</v>
      </c>
      <c r="L151" s="32">
        <f>IF(SUM($F$4:F151)&lt;1,"",IF(E151=1,1,IF(AND(F150=1,ROUNDDOWN(Q150/(C150*100),0)&gt;=1),L150+ROUNDDOWN(Q150/(C150*100),0),L150)))</f>
        <v>1</v>
      </c>
      <c r="M151" s="29">
        <f>IF(G151="","",IF(VLOOKUP(I151,settings!$B$12:$C$1012,2,0)*C151*L151*100-settings!$C$5*L151&lt;0,"",VLOOKUP(I151,settings!$B$12:$C$1012,2,0)*C151*L151*100-settings!$C$5*L151))</f>
        <v>53.531846819449989</v>
      </c>
      <c r="N151" s="29">
        <f>IF(M151="","",M151*settings!$C$7)</f>
        <v>13.382961704862497</v>
      </c>
      <c r="O151" s="29">
        <f t="shared" si="20"/>
        <v>40.148885114587493</v>
      </c>
      <c r="P151" s="29">
        <f>IF(G151="","",C151*100*settings!$C$6)</f>
        <v>0</v>
      </c>
      <c r="Q151" s="29">
        <f>IF(G151="","",IF(E151=1,settings!$C$4-K151*100,IF(O151="",Q150,IF(F151=1,K150*L150*100+Q150+O150-K151*L151*100,Q150+O150))))</f>
        <v>2803.3853716412596</v>
      </c>
      <c r="R151" s="29">
        <f t="shared" si="21"/>
        <v>6032.8125</v>
      </c>
      <c r="S151" s="29">
        <f t="shared" si="22"/>
        <v>8836.1978716412596</v>
      </c>
    </row>
    <row r="152" spans="2:19" x14ac:dyDescent="0.25">
      <c r="B152" s="2">
        <v>35030</v>
      </c>
      <c r="C152" s="3">
        <v>60.984375</v>
      </c>
      <c r="D152" s="1">
        <f t="shared" si="16"/>
        <v>1.087801087801088E-2</v>
      </c>
      <c r="E152">
        <f>IF(B152&lt;settings!$C$2,"",IF(B152=settings!$C$2,1,IF(C152&gt;K151,MAX($E$4:E151)+1,"")))</f>
        <v>51</v>
      </c>
      <c r="F152">
        <f t="shared" si="17"/>
        <v>1</v>
      </c>
      <c r="G152">
        <f t="shared" si="18"/>
        <v>1</v>
      </c>
      <c r="H152" s="36">
        <f>IF(SUM($F$4:F152)&lt;2,"",IF(F152=1,G151,""))</f>
        <v>1</v>
      </c>
      <c r="I152" s="7">
        <f t="shared" si="23"/>
        <v>0</v>
      </c>
      <c r="J152" s="64" t="str">
        <f t="shared" si="19"/>
        <v>PUT</v>
      </c>
      <c r="K152" s="29">
        <f>IF(SUM($F$4:F152)&lt;1,"",IF(F152="",K151,ROUND(C152,0)))</f>
        <v>61</v>
      </c>
      <c r="L152" s="32">
        <f>IF(SUM($F$4:F152)&lt;1,"",IF(E152=1,1,IF(AND(F151=1,ROUNDDOWN(Q151/(C151*100),0)&gt;=1),L151+ROUNDDOWN(Q151/(C151*100),0),L151)))</f>
        <v>1</v>
      </c>
      <c r="M152" s="29">
        <f>IF(G152="","",IF(VLOOKUP(I152,settings!$B$12:$C$1012,2,0)*C152*L152*100-settings!$C$5*L152&lt;0,"",VLOOKUP(I152,settings!$B$12:$C$1012,2,0)*C152*L152*100-settings!$C$5*L152))</f>
        <v>59.984375</v>
      </c>
      <c r="N152" s="29">
        <f>IF(M152="","",M152*settings!$C$7)</f>
        <v>14.99609375</v>
      </c>
      <c r="O152" s="29">
        <f t="shared" si="20"/>
        <v>44.98828125</v>
      </c>
      <c r="P152" s="29">
        <f>IF(G152="","",C152*100*settings!$C$6)</f>
        <v>0</v>
      </c>
      <c r="Q152" s="29">
        <f>IF(G152="","",IF(E152=1,settings!$C$4-K152*100,IF(O152="",Q151,IF(F152=1,K151*L151*100+Q151+O151-K152*L152*100,Q151+O151))))</f>
        <v>2743.5342567558473</v>
      </c>
      <c r="R152" s="29">
        <f t="shared" si="21"/>
        <v>6098.4375</v>
      </c>
      <c r="S152" s="29">
        <f t="shared" si="22"/>
        <v>8841.9717567558473</v>
      </c>
    </row>
    <row r="153" spans="2:19" x14ac:dyDescent="0.25">
      <c r="B153" s="2">
        <v>35037</v>
      </c>
      <c r="C153" s="3">
        <v>62.15625</v>
      </c>
      <c r="D153" s="1">
        <f t="shared" si="16"/>
        <v>1.9215987701767911E-2</v>
      </c>
      <c r="E153">
        <f>IF(B153&lt;settings!$C$2,"",IF(B153=settings!$C$2,1,IF(C153&gt;K152,MAX($E$4:E152)+1,"")))</f>
        <v>52</v>
      </c>
      <c r="F153">
        <f t="shared" si="17"/>
        <v>1</v>
      </c>
      <c r="G153">
        <f t="shared" si="18"/>
        <v>1</v>
      </c>
      <c r="H153" s="36">
        <f>IF(SUM($F$4:F153)&lt;2,"",IF(F153=1,G152,""))</f>
        <v>1</v>
      </c>
      <c r="I153" s="7">
        <f t="shared" si="23"/>
        <v>3.0000000000000001E-3</v>
      </c>
      <c r="J153" s="64" t="str">
        <f t="shared" si="19"/>
        <v>PUT</v>
      </c>
      <c r="K153" s="29">
        <f>IF(SUM($F$4:F153)&lt;1,"",IF(F153="",K152,ROUND(C153,0)))</f>
        <v>62</v>
      </c>
      <c r="L153" s="32">
        <f>IF(SUM($F$4:F153)&lt;1,"",IF(E153=1,1,IF(AND(F152=1,ROUNDDOWN(Q152/(C152*100),0)&gt;=1),L152+ROUNDDOWN(Q152/(C152*100),0),L152)))</f>
        <v>1</v>
      </c>
      <c r="M153" s="29">
        <f>IF(G153="","",IF(VLOOKUP(I153,settings!$B$12:$C$1012,2,0)*C153*L153*100-settings!$C$5*L153&lt;0,"",VLOOKUP(I153,settings!$B$12:$C$1012,2,0)*C153*L153*100-settings!$C$5*L153))</f>
        <v>57.500965249999993</v>
      </c>
      <c r="N153" s="29">
        <f>IF(M153="","",M153*settings!$C$7)</f>
        <v>14.375241312499998</v>
      </c>
      <c r="O153" s="29">
        <f t="shared" si="20"/>
        <v>43.125723937499998</v>
      </c>
      <c r="P153" s="29">
        <f>IF(G153="","",C153*100*settings!$C$6)</f>
        <v>0</v>
      </c>
      <c r="Q153" s="29">
        <f>IF(G153="","",IF(E153=1,settings!$C$4-K153*100,IF(O153="",Q152,IF(F153=1,K152*L152*100+Q152+O152-K153*L153*100,Q152+O152))))</f>
        <v>2688.5225380058473</v>
      </c>
      <c r="R153" s="29">
        <f t="shared" si="21"/>
        <v>6215.625</v>
      </c>
      <c r="S153" s="29">
        <f t="shared" si="22"/>
        <v>8904.1475380058473</v>
      </c>
    </row>
    <row r="154" spans="2:19" x14ac:dyDescent="0.25">
      <c r="B154" s="2">
        <v>35044</v>
      </c>
      <c r="C154" s="3">
        <v>61.8125</v>
      </c>
      <c r="D154" s="1">
        <f t="shared" si="16"/>
        <v>-5.5304172951231578E-3</v>
      </c>
      <c r="E154" t="str">
        <f>IF(B154&lt;settings!$C$2,"",IF(B154=settings!$C$2,1,IF(C154&gt;K153,MAX($E$4:E153)+1,"")))</f>
        <v/>
      </c>
      <c r="F154" t="str">
        <f t="shared" si="17"/>
        <v/>
      </c>
      <c r="G154">
        <f t="shared" si="18"/>
        <v>2</v>
      </c>
      <c r="H154" s="36" t="str">
        <f>IF(SUM($F$4:F154)&lt;2,"",IF(F154=1,G153,""))</f>
        <v/>
      </c>
      <c r="I154" s="7">
        <f t="shared" si="23"/>
        <v>-3.0000000000000001E-3</v>
      </c>
      <c r="J154" s="64" t="str">
        <f t="shared" si="19"/>
        <v>CALL</v>
      </c>
      <c r="K154" s="29">
        <f>IF(SUM($F$4:F154)&lt;1,"",IF(F154="",K153,ROUND(C154,0)))</f>
        <v>62</v>
      </c>
      <c r="L154" s="32">
        <f>IF(SUM($F$4:F154)&lt;1,"",IF(E154=1,1,IF(AND(F153=1,ROUNDDOWN(Q153/(C153*100),0)&gt;=1),L153+ROUNDDOWN(Q153/(C153*100),0),L153)))</f>
        <v>1</v>
      </c>
      <c r="M154" s="29">
        <f>IF(G154="","",IF(VLOOKUP(I154,settings!$B$12:$C$1012,2,0)*C154*L154*100-settings!$C$5*L154&lt;0,"",VLOOKUP(I154,settings!$B$12:$C$1012,2,0)*C154*L154*100-settings!$C$5*L154))</f>
        <v>57.177430499999993</v>
      </c>
      <c r="N154" s="29">
        <f>IF(M154="","",M154*settings!$C$7)</f>
        <v>14.294357624999998</v>
      </c>
      <c r="O154" s="29">
        <f t="shared" si="20"/>
        <v>42.883072874999996</v>
      </c>
      <c r="P154" s="29">
        <f>IF(G154="","",C154*100*settings!$C$6)</f>
        <v>0</v>
      </c>
      <c r="Q154" s="29">
        <f>IF(G154="","",IF(E154=1,settings!$C$4-K154*100,IF(O154="",Q153,IF(F154=1,K153*L153*100+Q153+O153-K154*L154*100,Q153+O153))))</f>
        <v>2731.6482619433473</v>
      </c>
      <c r="R154" s="29">
        <f t="shared" si="21"/>
        <v>6181.25</v>
      </c>
      <c r="S154" s="29">
        <f t="shared" si="22"/>
        <v>8912.8982619433482</v>
      </c>
    </row>
    <row r="155" spans="2:19" x14ac:dyDescent="0.25">
      <c r="B155" s="2">
        <v>35051</v>
      </c>
      <c r="C155" s="3">
        <v>61.203125</v>
      </c>
      <c r="D155" s="1">
        <f t="shared" si="16"/>
        <v>-9.8584428715874362E-3</v>
      </c>
      <c r="E155" t="str">
        <f>IF(B155&lt;settings!$C$2,"",IF(B155=settings!$C$2,1,IF(C155&gt;K154,MAX($E$4:E154)+1,"")))</f>
        <v/>
      </c>
      <c r="F155" t="str">
        <f t="shared" si="17"/>
        <v/>
      </c>
      <c r="G155">
        <f t="shared" si="18"/>
        <v>3</v>
      </c>
      <c r="H155" s="36" t="str">
        <f>IF(SUM($F$4:F155)&lt;2,"",IF(F155=1,G154,""))</f>
        <v/>
      </c>
      <c r="I155" s="7">
        <f t="shared" si="23"/>
        <v>-1.2999999999999999E-2</v>
      </c>
      <c r="J155" s="64" t="str">
        <f t="shared" si="19"/>
        <v>CALL</v>
      </c>
      <c r="K155" s="29">
        <f>IF(SUM($F$4:F155)&lt;1,"",IF(F155="",K154,ROUND(C155,0)))</f>
        <v>62</v>
      </c>
      <c r="L155" s="32">
        <f>IF(SUM($F$4:F155)&lt;1,"",IF(E155=1,1,IF(AND(F154=1,ROUNDDOWN(Q154/(C154*100),0)&gt;=1),L154+ROUNDDOWN(Q154/(C154*100),0),L154)))</f>
        <v>1</v>
      </c>
      <c r="M155" s="29">
        <f>IF(G155="","",IF(VLOOKUP(I155,settings!$B$12:$C$1012,2,0)*C155*L155*100-settings!$C$5*L155&lt;0,"",VLOOKUP(I155,settings!$B$12:$C$1012,2,0)*C155*L155*100-settings!$C$5*L155))</f>
        <v>46.066573417684786</v>
      </c>
      <c r="N155" s="29">
        <f>IF(M155="","",M155*settings!$C$7)</f>
        <v>11.516643354421197</v>
      </c>
      <c r="O155" s="29">
        <f t="shared" si="20"/>
        <v>34.549930063263588</v>
      </c>
      <c r="P155" s="29">
        <f>IF(G155="","",C155*100*settings!$C$6)</f>
        <v>0</v>
      </c>
      <c r="Q155" s="29">
        <f>IF(G155="","",IF(E155=1,settings!$C$4-K155*100,IF(O155="",Q154,IF(F155=1,K154*L154*100+Q154+O154-K155*L155*100,Q154+O154))))</f>
        <v>2774.5313348183472</v>
      </c>
      <c r="R155" s="29">
        <f t="shared" si="21"/>
        <v>6120.3125</v>
      </c>
      <c r="S155" s="29">
        <f t="shared" si="22"/>
        <v>8894.8438348183481</v>
      </c>
    </row>
    <row r="156" spans="2:19" x14ac:dyDescent="0.25">
      <c r="B156" s="2">
        <v>35058</v>
      </c>
      <c r="C156" s="3">
        <v>61.484375</v>
      </c>
      <c r="D156" s="1">
        <f t="shared" si="16"/>
        <v>4.5953535869287521E-3</v>
      </c>
      <c r="E156" t="str">
        <f>IF(B156&lt;settings!$C$2,"",IF(B156=settings!$C$2,1,IF(C156&gt;K155,MAX($E$4:E155)+1,"")))</f>
        <v/>
      </c>
      <c r="F156" t="str">
        <f t="shared" si="17"/>
        <v/>
      </c>
      <c r="G156">
        <f t="shared" si="18"/>
        <v>4</v>
      </c>
      <c r="H156" s="36" t="str">
        <f>IF(SUM($F$4:F156)&lt;2,"",IF(F156=1,G155,""))</f>
        <v/>
      </c>
      <c r="I156" s="7">
        <f t="shared" si="23"/>
        <v>-8.0000000000000002E-3</v>
      </c>
      <c r="J156" s="64" t="str">
        <f t="shared" si="19"/>
        <v>CALL</v>
      </c>
      <c r="K156" s="29">
        <f>IF(SUM($F$4:F156)&lt;1,"",IF(F156="",K155,ROUND(C156,0)))</f>
        <v>62</v>
      </c>
      <c r="L156" s="32">
        <f>IF(SUM($F$4:F156)&lt;1,"",IF(E156=1,1,IF(AND(F155=1,ROUNDDOWN(Q155/(C155*100),0)&gt;=1),L155+ROUNDDOWN(Q155/(C155*100),0),L155)))</f>
        <v>1</v>
      </c>
      <c r="M156" s="29">
        <f>IF(G156="","",IF(VLOOKUP(I156,settings!$B$12:$C$1012,2,0)*C156*L156*100-settings!$C$5*L156&lt;0,"",VLOOKUP(I156,settings!$B$12:$C$1012,2,0)*C156*L156*100-settings!$C$5*L156))</f>
        <v>51.308632716551948</v>
      </c>
      <c r="N156" s="29">
        <f>IF(M156="","",M156*settings!$C$7)</f>
        <v>12.827158179137987</v>
      </c>
      <c r="O156" s="29">
        <f t="shared" si="20"/>
        <v>38.481474537413959</v>
      </c>
      <c r="P156" s="29">
        <f>IF(G156="","",C156*100*settings!$C$6)</f>
        <v>0</v>
      </c>
      <c r="Q156" s="29">
        <f>IF(G156="","",IF(E156=1,settings!$C$4-K156*100,IF(O156="",Q155,IF(F156=1,K155*L155*100+Q155+O155-K156*L156*100,Q155+O155))))</f>
        <v>2809.0812648816109</v>
      </c>
      <c r="R156" s="29">
        <f t="shared" si="21"/>
        <v>6148.4375</v>
      </c>
      <c r="S156" s="29">
        <f t="shared" si="22"/>
        <v>8957.51876488161</v>
      </c>
    </row>
    <row r="157" spans="2:19" x14ac:dyDescent="0.25">
      <c r="B157" s="2">
        <v>35065</v>
      </c>
      <c r="C157" s="3">
        <v>61.59375</v>
      </c>
      <c r="D157" s="1">
        <f t="shared" si="16"/>
        <v>1.7789072426936947E-3</v>
      </c>
      <c r="E157" t="str">
        <f>IF(B157&lt;settings!$C$2,"",IF(B157=settings!$C$2,1,IF(C157&gt;K156,MAX($E$4:E156)+1,"")))</f>
        <v/>
      </c>
      <c r="F157" t="str">
        <f t="shared" si="17"/>
        <v/>
      </c>
      <c r="G157">
        <f t="shared" si="18"/>
        <v>5</v>
      </c>
      <c r="H157" s="36" t="str">
        <f>IF(SUM($F$4:F157)&lt;2,"",IF(F157=1,G156,""))</f>
        <v/>
      </c>
      <c r="I157" s="7">
        <f t="shared" si="23"/>
        <v>-7.0000000000000001E-3</v>
      </c>
      <c r="J157" s="64" t="str">
        <f t="shared" si="19"/>
        <v>CALL</v>
      </c>
      <c r="K157" s="29">
        <f>IF(SUM($F$4:F157)&lt;1,"",IF(F157="",K156,ROUND(C157,0)))</f>
        <v>62</v>
      </c>
      <c r="L157" s="32">
        <f>IF(SUM($F$4:F157)&lt;1,"",IF(E157=1,1,IF(AND(F156=1,ROUNDDOWN(Q156/(C156*100),0)&gt;=1),L156+ROUNDDOWN(Q156/(C156*100),0),L156)))</f>
        <v>1</v>
      </c>
      <c r="M157" s="29">
        <f>IF(G157="","",IF(VLOOKUP(I157,settings!$B$12:$C$1012,2,0)*C157*L157*100-settings!$C$5*L157&lt;0,"",VLOOKUP(I157,settings!$B$12:$C$1012,2,0)*C157*L157*100-settings!$C$5*L157))</f>
        <v>52.471107063415133</v>
      </c>
      <c r="N157" s="29">
        <f>IF(M157="","",M157*settings!$C$7)</f>
        <v>13.117776765853783</v>
      </c>
      <c r="O157" s="29">
        <f t="shared" si="20"/>
        <v>39.353330297561349</v>
      </c>
      <c r="P157" s="29">
        <f>IF(G157="","",C157*100*settings!$C$6)</f>
        <v>0</v>
      </c>
      <c r="Q157" s="29">
        <f>IF(G157="","",IF(E157=1,settings!$C$4-K157*100,IF(O157="",Q156,IF(F157=1,K156*L156*100+Q156+O156-K157*L157*100,Q156+O156))))</f>
        <v>2847.5627394190246</v>
      </c>
      <c r="R157" s="29">
        <f t="shared" si="21"/>
        <v>6159.375</v>
      </c>
      <c r="S157" s="29">
        <f t="shared" si="22"/>
        <v>9006.9377394190251</v>
      </c>
    </row>
    <row r="158" spans="2:19" x14ac:dyDescent="0.25">
      <c r="B158" s="2">
        <v>35072</v>
      </c>
      <c r="C158" s="3">
        <v>60.234375</v>
      </c>
      <c r="D158" s="1">
        <f t="shared" si="16"/>
        <v>-2.2070015220700179E-2</v>
      </c>
      <c r="E158" t="str">
        <f>IF(B158&lt;settings!$C$2,"",IF(B158=settings!$C$2,1,IF(C158&gt;K157,MAX($E$4:E157)+1,"")))</f>
        <v/>
      </c>
      <c r="F158" t="str">
        <f t="shared" si="17"/>
        <v/>
      </c>
      <c r="G158">
        <f t="shared" si="18"/>
        <v>6</v>
      </c>
      <c r="H158" s="36" t="str">
        <f>IF(SUM($F$4:F158)&lt;2,"",IF(F158=1,G157,""))</f>
        <v/>
      </c>
      <c r="I158" s="7">
        <f t="shared" si="23"/>
        <v>-2.8000000000000001E-2</v>
      </c>
      <c r="J158" s="64" t="str">
        <f t="shared" si="19"/>
        <v>CALL</v>
      </c>
      <c r="K158" s="29">
        <f>IF(SUM($F$4:F158)&lt;1,"",IF(F158="",K157,ROUND(C158,0)))</f>
        <v>62</v>
      </c>
      <c r="L158" s="32">
        <f>IF(SUM($F$4:F158)&lt;1,"",IF(E158=1,1,IF(AND(F157=1,ROUNDDOWN(Q157/(C157*100),0)&gt;=1),L157+ROUNDDOWN(Q157/(C157*100),0),L157)))</f>
        <v>1</v>
      </c>
      <c r="M158" s="29">
        <f>IF(G158="","",IF(VLOOKUP(I158,settings!$B$12:$C$1012,2,0)*C158*L158*100-settings!$C$5*L158&lt;0,"",VLOOKUP(I158,settings!$B$12:$C$1012,2,0)*C158*L158*100-settings!$C$5*L158))</f>
        <v>33.211689973241846</v>
      </c>
      <c r="N158" s="29">
        <f>IF(M158="","",M158*settings!$C$7)</f>
        <v>8.3029224933104615</v>
      </c>
      <c r="O158" s="29">
        <f t="shared" si="20"/>
        <v>24.908767479931385</v>
      </c>
      <c r="P158" s="29">
        <f>IF(G158="","",C158*100*settings!$C$6)</f>
        <v>0</v>
      </c>
      <c r="Q158" s="29">
        <f>IF(G158="","",IF(E158=1,settings!$C$4-K158*100,IF(O158="",Q157,IF(F158=1,K157*L157*100+Q157+O157-K158*L158*100,Q157+O157))))</f>
        <v>2886.9160697165862</v>
      </c>
      <c r="R158" s="29">
        <f t="shared" si="21"/>
        <v>6023.4375</v>
      </c>
      <c r="S158" s="29">
        <f t="shared" si="22"/>
        <v>8910.3535697165862</v>
      </c>
    </row>
    <row r="159" spans="2:19" x14ac:dyDescent="0.25">
      <c r="B159" s="2">
        <v>35079</v>
      </c>
      <c r="C159" s="3">
        <v>61.265625</v>
      </c>
      <c r="D159" s="1">
        <f t="shared" si="16"/>
        <v>1.7120622568093324E-2</v>
      </c>
      <c r="E159" t="str">
        <f>IF(B159&lt;settings!$C$2,"",IF(B159=settings!$C$2,1,IF(C159&gt;K158,MAX($E$4:E158)+1,"")))</f>
        <v/>
      </c>
      <c r="F159" t="str">
        <f t="shared" si="17"/>
        <v/>
      </c>
      <c r="G159">
        <f t="shared" si="18"/>
        <v>7</v>
      </c>
      <c r="H159" s="36" t="str">
        <f>IF(SUM($F$4:F159)&lt;2,"",IF(F159=1,G158,""))</f>
        <v/>
      </c>
      <c r="I159" s="7">
        <f t="shared" si="23"/>
        <v>-1.2E-2</v>
      </c>
      <c r="J159" s="64" t="str">
        <f t="shared" si="19"/>
        <v>CALL</v>
      </c>
      <c r="K159" s="29">
        <f>IF(SUM($F$4:F159)&lt;1,"",IF(F159="",K158,ROUND(C159,0)))</f>
        <v>62</v>
      </c>
      <c r="L159" s="32">
        <f>IF(SUM($F$4:F159)&lt;1,"",IF(E159=1,1,IF(AND(F158=1,ROUNDDOWN(Q158/(C158*100),0)&gt;=1),L158+ROUNDDOWN(Q158/(C158*100),0),L158)))</f>
        <v>1</v>
      </c>
      <c r="M159" s="29">
        <f>IF(G159="","",IF(VLOOKUP(I159,settings!$B$12:$C$1012,2,0)*C159*L159*100-settings!$C$5*L159&lt;0,"",VLOOKUP(I159,settings!$B$12:$C$1012,2,0)*C159*L159*100-settings!$C$5*L159))</f>
        <v>47.076160527564845</v>
      </c>
      <c r="N159" s="29">
        <f>IF(M159="","",M159*settings!$C$7)</f>
        <v>11.769040131891211</v>
      </c>
      <c r="O159" s="29">
        <f t="shared" si="20"/>
        <v>35.307120395673635</v>
      </c>
      <c r="P159" s="29">
        <f>IF(G159="","",C159*100*settings!$C$6)</f>
        <v>0</v>
      </c>
      <c r="Q159" s="29">
        <f>IF(G159="","",IF(E159=1,settings!$C$4-K159*100,IF(O159="",Q158,IF(F159=1,K158*L158*100+Q158+O158-K159*L159*100,Q158+O158))))</f>
        <v>2911.8248371965174</v>
      </c>
      <c r="R159" s="29">
        <f t="shared" si="21"/>
        <v>6126.5625</v>
      </c>
      <c r="S159" s="29">
        <f t="shared" si="22"/>
        <v>9038.3873371965165</v>
      </c>
    </row>
    <row r="160" spans="2:19" x14ac:dyDescent="0.25">
      <c r="B160" s="2">
        <v>35086</v>
      </c>
      <c r="C160" s="3">
        <v>62.234375</v>
      </c>
      <c r="D160" s="1">
        <f t="shared" si="16"/>
        <v>1.5812292782453552E-2</v>
      </c>
      <c r="E160">
        <f>IF(B160&lt;settings!$C$2,"",IF(B160=settings!$C$2,1,IF(C160&gt;K159,MAX($E$4:E159)+1,"")))</f>
        <v>53</v>
      </c>
      <c r="F160">
        <f t="shared" si="17"/>
        <v>1</v>
      </c>
      <c r="G160">
        <f t="shared" si="18"/>
        <v>1</v>
      </c>
      <c r="H160" s="36">
        <f>IF(SUM($F$4:F160)&lt;2,"",IF(F160=1,G159,""))</f>
        <v>7</v>
      </c>
      <c r="I160" s="7">
        <f t="shared" si="23"/>
        <v>4.0000000000000001E-3</v>
      </c>
      <c r="J160" s="64" t="str">
        <f t="shared" si="19"/>
        <v>PUT</v>
      </c>
      <c r="K160" s="29">
        <f>IF(SUM($F$4:F160)&lt;1,"",IF(F160="",K159,ROUND(C160,0)))</f>
        <v>62</v>
      </c>
      <c r="L160" s="32">
        <f>IF(SUM($F$4:F160)&lt;1,"",IF(E160=1,1,IF(AND(F159=1,ROUNDDOWN(Q159/(C159*100),0)&gt;=1),L159+ROUNDDOWN(Q159/(C159*100),0),L159)))</f>
        <v>1</v>
      </c>
      <c r="M160" s="29">
        <f>IF(G160="","",IF(VLOOKUP(I160,settings!$B$12:$C$1012,2,0)*C160*L160*100-settings!$C$5*L160&lt;0,"",VLOOKUP(I160,settings!$B$12:$C$1012,2,0)*C160*L160*100-settings!$C$5*L160))</f>
        <v>56.403005957499985</v>
      </c>
      <c r="N160" s="29">
        <f>IF(M160="","",M160*settings!$C$7)</f>
        <v>14.100751489374996</v>
      </c>
      <c r="O160" s="29">
        <f t="shared" si="20"/>
        <v>42.302254468124985</v>
      </c>
      <c r="P160" s="29">
        <f>IF(G160="","",C160*100*settings!$C$6)</f>
        <v>0</v>
      </c>
      <c r="Q160" s="29">
        <f>IF(G160="","",IF(E160=1,settings!$C$4-K160*100,IF(O160="",Q159,IF(F160=1,K159*L159*100+Q159+O159-K160*L160*100,Q159+O159))))</f>
        <v>2947.1319575921898</v>
      </c>
      <c r="R160" s="29">
        <f t="shared" si="21"/>
        <v>6223.4375</v>
      </c>
      <c r="S160" s="29">
        <f t="shared" si="22"/>
        <v>9170.5694575921898</v>
      </c>
    </row>
    <row r="161" spans="2:19" x14ac:dyDescent="0.25">
      <c r="B161" s="2">
        <v>35093</v>
      </c>
      <c r="C161" s="3">
        <v>63.640625</v>
      </c>
      <c r="D161" s="1">
        <f t="shared" si="16"/>
        <v>2.259603314084857E-2</v>
      </c>
      <c r="E161">
        <f>IF(B161&lt;settings!$C$2,"",IF(B161=settings!$C$2,1,IF(C161&gt;K160,MAX($E$4:E160)+1,"")))</f>
        <v>54</v>
      </c>
      <c r="F161">
        <f t="shared" si="17"/>
        <v>1</v>
      </c>
      <c r="G161">
        <f t="shared" si="18"/>
        <v>1</v>
      </c>
      <c r="H161" s="36">
        <f>IF(SUM($F$4:F161)&lt;2,"",IF(F161=1,G160,""))</f>
        <v>1</v>
      </c>
      <c r="I161" s="7">
        <f t="shared" si="23"/>
        <v>-6.0000000000000001E-3</v>
      </c>
      <c r="J161" s="64" t="str">
        <f t="shared" si="19"/>
        <v>PUT</v>
      </c>
      <c r="K161" s="29">
        <f>IF(SUM($F$4:F161)&lt;1,"",IF(F161="",K160,ROUND(C161,0)))</f>
        <v>64</v>
      </c>
      <c r="L161" s="32">
        <f>IF(SUM($F$4:F161)&lt;1,"",IF(E161=1,1,IF(AND(F160=1,ROUNDDOWN(Q160/(C160*100),0)&gt;=1),L160+ROUNDDOWN(Q160/(C160*100),0),L160)))</f>
        <v>1</v>
      </c>
      <c r="M161" s="29">
        <f>IF(G161="","",IF(VLOOKUP(I161,settings!$B$12:$C$1012,2,0)*C161*L161*100-settings!$C$5*L161&lt;0,"",VLOOKUP(I161,settings!$B$12:$C$1012,2,0)*C161*L161*100-settings!$C$5*L161))</f>
        <v>55.375562769672982</v>
      </c>
      <c r="N161" s="29">
        <f>IF(M161="","",M161*settings!$C$7)</f>
        <v>13.843890692418245</v>
      </c>
      <c r="O161" s="29">
        <f t="shared" si="20"/>
        <v>41.53167207725474</v>
      </c>
      <c r="P161" s="29">
        <f>IF(G161="","",C161*100*settings!$C$6)</f>
        <v>0</v>
      </c>
      <c r="Q161" s="29">
        <f>IF(G161="","",IF(E161=1,settings!$C$4-K161*100,IF(O161="",Q160,IF(F161=1,K160*L160*100+Q160+O160-K161*L161*100,Q160+O160))))</f>
        <v>2789.4342120603142</v>
      </c>
      <c r="R161" s="29">
        <f t="shared" si="21"/>
        <v>6364.0625</v>
      </c>
      <c r="S161" s="29">
        <f t="shared" si="22"/>
        <v>9153.4967120603142</v>
      </c>
    </row>
    <row r="162" spans="2:19" x14ac:dyDescent="0.25">
      <c r="B162" s="2">
        <v>35100</v>
      </c>
      <c r="C162" s="3">
        <v>65.828125</v>
      </c>
      <c r="D162" s="1">
        <f t="shared" si="16"/>
        <v>3.4372698256813106E-2</v>
      </c>
      <c r="E162">
        <f>IF(B162&lt;settings!$C$2,"",IF(B162=settings!$C$2,1,IF(C162&gt;K161,MAX($E$4:E161)+1,"")))</f>
        <v>55</v>
      </c>
      <c r="F162">
        <f t="shared" si="17"/>
        <v>1</v>
      </c>
      <c r="G162">
        <f t="shared" si="18"/>
        <v>1</v>
      </c>
      <c r="H162" s="36">
        <f>IF(SUM($F$4:F162)&lt;2,"",IF(F162=1,G161,""))</f>
        <v>1</v>
      </c>
      <c r="I162" s="7">
        <f t="shared" si="23"/>
        <v>-3.0000000000000001E-3</v>
      </c>
      <c r="J162" s="64" t="str">
        <f t="shared" si="19"/>
        <v>PUT</v>
      </c>
      <c r="K162" s="29">
        <f>IF(SUM($F$4:F162)&lt;1,"",IF(F162="",K161,ROUND(C162,0)))</f>
        <v>66</v>
      </c>
      <c r="L162" s="32">
        <f>IF(SUM($F$4:F162)&lt;1,"",IF(E162=1,1,IF(AND(F161=1,ROUNDDOWN(Q161/(C161*100),0)&gt;=1),L161+ROUNDDOWN(Q161/(C161*100),0),L161)))</f>
        <v>1</v>
      </c>
      <c r="M162" s="29">
        <f>IF(G162="","",IF(VLOOKUP(I162,settings!$B$12:$C$1012,2,0)*C162*L162*100-settings!$C$5*L162&lt;0,"",VLOOKUP(I162,settings!$B$12:$C$1012,2,0)*C162*L162*100-settings!$C$5*L162))</f>
        <v>60.956904625</v>
      </c>
      <c r="N162" s="29">
        <f>IF(M162="","",M162*settings!$C$7)</f>
        <v>15.23922615625</v>
      </c>
      <c r="O162" s="29">
        <f t="shared" si="20"/>
        <v>45.717678468750002</v>
      </c>
      <c r="P162" s="29">
        <f>IF(G162="","",C162*100*settings!$C$6)</f>
        <v>0</v>
      </c>
      <c r="Q162" s="29">
        <f>IF(G162="","",IF(E162=1,settings!$C$4-K162*100,IF(O162="",Q161,IF(F162=1,K161*L161*100+Q161+O161-K162*L162*100,Q161+O161))))</f>
        <v>2630.9658841375694</v>
      </c>
      <c r="R162" s="29">
        <f t="shared" si="21"/>
        <v>6582.8125</v>
      </c>
      <c r="S162" s="29">
        <f t="shared" si="22"/>
        <v>9213.7783841375694</v>
      </c>
    </row>
    <row r="163" spans="2:19" x14ac:dyDescent="0.25">
      <c r="B163" s="2">
        <v>35107</v>
      </c>
      <c r="C163" s="3">
        <v>64.9375</v>
      </c>
      <c r="D163" s="1">
        <f t="shared" si="16"/>
        <v>-1.3529551388559269E-2</v>
      </c>
      <c r="E163" t="str">
        <f>IF(B163&lt;settings!$C$2,"",IF(B163=settings!$C$2,1,IF(C163&gt;K162,MAX($E$4:E162)+1,"")))</f>
        <v/>
      </c>
      <c r="F163" t="str">
        <f t="shared" si="17"/>
        <v/>
      </c>
      <c r="G163">
        <f t="shared" si="18"/>
        <v>2</v>
      </c>
      <c r="H163" s="36" t="str">
        <f>IF(SUM($F$4:F163)&lt;2,"",IF(F163=1,G162,""))</f>
        <v/>
      </c>
      <c r="I163" s="7">
        <f t="shared" si="23"/>
        <v>-1.6E-2</v>
      </c>
      <c r="J163" s="64" t="str">
        <f t="shared" si="19"/>
        <v>CALL</v>
      </c>
      <c r="K163" s="29">
        <f>IF(SUM($F$4:F163)&lt;1,"",IF(F163="",K162,ROUND(C163,0)))</f>
        <v>66</v>
      </c>
      <c r="L163" s="32">
        <f>IF(SUM($F$4:F163)&lt;1,"",IF(E163=1,1,IF(AND(F162=1,ROUNDDOWN(Q162/(C162*100),0)&gt;=1),L162+ROUNDDOWN(Q162/(C162*100),0),L162)))</f>
        <v>1</v>
      </c>
      <c r="M163" s="29">
        <f>IF(G163="","",IF(VLOOKUP(I163,settings!$B$12:$C$1012,2,0)*C163*L163*100-settings!$C$5*L163&lt;0,"",VLOOKUP(I163,settings!$B$12:$C$1012,2,0)*C163*L163*100-settings!$C$5*L163))</f>
        <v>46.001614480975178</v>
      </c>
      <c r="N163" s="29">
        <f>IF(M163="","",M163*settings!$C$7)</f>
        <v>11.500403620243794</v>
      </c>
      <c r="O163" s="29">
        <f t="shared" si="20"/>
        <v>34.501210860731383</v>
      </c>
      <c r="P163" s="29">
        <f>IF(G163="","",C163*100*settings!$C$6)</f>
        <v>0</v>
      </c>
      <c r="Q163" s="29">
        <f>IF(G163="","",IF(E163=1,settings!$C$4-K163*100,IF(O163="",Q162,IF(F163=1,K162*L162*100+Q162+O162-K163*L163*100,Q162+O162))))</f>
        <v>2676.6835626063194</v>
      </c>
      <c r="R163" s="29">
        <f t="shared" si="21"/>
        <v>6493.75</v>
      </c>
      <c r="S163" s="29">
        <f t="shared" si="22"/>
        <v>9170.4335626063184</v>
      </c>
    </row>
    <row r="164" spans="2:19" x14ac:dyDescent="0.25">
      <c r="B164" s="2">
        <v>35114</v>
      </c>
      <c r="C164" s="3">
        <v>65.9375</v>
      </c>
      <c r="D164" s="1">
        <f t="shared" si="16"/>
        <v>1.5399422521655382E-2</v>
      </c>
      <c r="E164" t="str">
        <f>IF(B164&lt;settings!$C$2,"",IF(B164=settings!$C$2,1,IF(C164&gt;K163,MAX($E$4:E163)+1,"")))</f>
        <v/>
      </c>
      <c r="F164" t="str">
        <f t="shared" si="17"/>
        <v/>
      </c>
      <c r="G164">
        <f t="shared" si="18"/>
        <v>3</v>
      </c>
      <c r="H164" s="36" t="str">
        <f>IF(SUM($F$4:F164)&lt;2,"",IF(F164=1,G163,""))</f>
        <v/>
      </c>
      <c r="I164" s="7">
        <f t="shared" si="23"/>
        <v>-1E-3</v>
      </c>
      <c r="J164" s="64" t="str">
        <f t="shared" si="19"/>
        <v>CALL</v>
      </c>
      <c r="K164" s="29">
        <f>IF(SUM($F$4:F164)&lt;1,"",IF(F164="",K163,ROUND(C164,0)))</f>
        <v>66</v>
      </c>
      <c r="L164" s="32">
        <f>IF(SUM($F$4:F164)&lt;1,"",IF(E164=1,1,IF(AND(F163=1,ROUNDDOWN(Q163/(C163*100),0)&gt;=1),L163+ROUNDDOWN(Q163/(C163*100),0),L163)))</f>
        <v>1</v>
      </c>
      <c r="M164" s="29">
        <f>IF(G164="","",IF(VLOOKUP(I164,settings!$B$12:$C$1012,2,0)*C164*L164*100-settings!$C$5*L164&lt;0,"",VLOOKUP(I164,settings!$B$12:$C$1012,2,0)*C164*L164*100-settings!$C$5*L164))</f>
        <v>63.618750000000006</v>
      </c>
      <c r="N164" s="29">
        <f>IF(M164="","",M164*settings!$C$7)</f>
        <v>15.904687500000001</v>
      </c>
      <c r="O164" s="29">
        <f t="shared" si="20"/>
        <v>47.714062500000004</v>
      </c>
      <c r="P164" s="29">
        <f>IF(G164="","",C164*100*settings!$C$6)</f>
        <v>0</v>
      </c>
      <c r="Q164" s="29">
        <f>IF(G164="","",IF(E164=1,settings!$C$4-K164*100,IF(O164="",Q163,IF(F164=1,K163*L163*100+Q163+O163-K164*L164*100,Q163+O163))))</f>
        <v>2711.1847734670509</v>
      </c>
      <c r="R164" s="29">
        <f t="shared" si="21"/>
        <v>6593.75</v>
      </c>
      <c r="S164" s="29">
        <f t="shared" si="22"/>
        <v>9304.9347734670519</v>
      </c>
    </row>
    <row r="165" spans="2:19" x14ac:dyDescent="0.25">
      <c r="B165" s="2">
        <v>35121</v>
      </c>
      <c r="C165" s="3">
        <v>64.890625</v>
      </c>
      <c r="D165" s="1">
        <f t="shared" si="16"/>
        <v>-1.5876777251184859E-2</v>
      </c>
      <c r="E165" t="str">
        <f>IF(B165&lt;settings!$C$2,"",IF(B165=settings!$C$2,1,IF(C165&gt;K164,MAX($E$4:E164)+1,"")))</f>
        <v/>
      </c>
      <c r="F165" t="str">
        <f t="shared" si="17"/>
        <v/>
      </c>
      <c r="G165">
        <f t="shared" si="18"/>
        <v>4</v>
      </c>
      <c r="H165" s="36" t="str">
        <f>IF(SUM($F$4:F165)&lt;2,"",IF(F165=1,G164,""))</f>
        <v/>
      </c>
      <c r="I165" s="7">
        <f t="shared" si="23"/>
        <v>-1.7000000000000001E-2</v>
      </c>
      <c r="J165" s="64" t="str">
        <f t="shared" si="19"/>
        <v>CALL</v>
      </c>
      <c r="K165" s="29">
        <f>IF(SUM($F$4:F165)&lt;1,"",IF(F165="",K164,ROUND(C165,0)))</f>
        <v>66</v>
      </c>
      <c r="L165" s="32">
        <f>IF(SUM($F$4:F165)&lt;1,"",IF(E165=1,1,IF(AND(F164=1,ROUNDDOWN(Q164/(C164*100),0)&gt;=1),L164+ROUNDDOWN(Q164/(C164*100),0),L164)))</f>
        <v>1</v>
      </c>
      <c r="M165" s="29">
        <f>IF(G165="","",IF(VLOOKUP(I165,settings!$B$12:$C$1012,2,0)*C165*L165*100-settings!$C$5*L165&lt;0,"",VLOOKUP(I165,settings!$B$12:$C$1012,2,0)*C165*L165*100-settings!$C$5*L165))</f>
        <v>45.028332733565961</v>
      </c>
      <c r="N165" s="29">
        <f>IF(M165="","",M165*settings!$C$7)</f>
        <v>11.25708318339149</v>
      </c>
      <c r="O165" s="29">
        <f t="shared" si="20"/>
        <v>33.771249550174474</v>
      </c>
      <c r="P165" s="29">
        <f>IF(G165="","",C165*100*settings!$C$6)</f>
        <v>0</v>
      </c>
      <c r="Q165" s="29">
        <f>IF(G165="","",IF(E165=1,settings!$C$4-K165*100,IF(O165="",Q164,IF(F165=1,K164*L164*100+Q164+O164-K165*L165*100,Q164+O164))))</f>
        <v>2758.8988359670511</v>
      </c>
      <c r="R165" s="29">
        <f t="shared" si="21"/>
        <v>6489.0625</v>
      </c>
      <c r="S165" s="29">
        <f t="shared" si="22"/>
        <v>9247.9613359670511</v>
      </c>
    </row>
    <row r="166" spans="2:19" x14ac:dyDescent="0.25">
      <c r="B166" s="2">
        <v>35128</v>
      </c>
      <c r="C166" s="3">
        <v>63.5</v>
      </c>
      <c r="D166" s="1">
        <f t="shared" si="16"/>
        <v>-2.1430291355646558E-2</v>
      </c>
      <c r="E166" t="str">
        <f>IF(B166&lt;settings!$C$2,"",IF(B166=settings!$C$2,1,IF(C166&gt;K165,MAX($E$4:E165)+1,"")))</f>
        <v/>
      </c>
      <c r="F166" t="str">
        <f t="shared" si="17"/>
        <v/>
      </c>
      <c r="G166">
        <f t="shared" si="18"/>
        <v>5</v>
      </c>
      <c r="H166" s="36" t="str">
        <f>IF(SUM($F$4:F166)&lt;2,"",IF(F166=1,G165,""))</f>
        <v/>
      </c>
      <c r="I166" s="7">
        <f t="shared" si="23"/>
        <v>-3.7999999999999999E-2</v>
      </c>
      <c r="J166" s="64" t="str">
        <f t="shared" si="19"/>
        <v>CALL</v>
      </c>
      <c r="K166" s="29">
        <f>IF(SUM($F$4:F166)&lt;1,"",IF(F166="",K165,ROUND(C166,0)))</f>
        <v>66</v>
      </c>
      <c r="L166" s="32">
        <f>IF(SUM($F$4:F166)&lt;1,"",IF(E166=1,1,IF(AND(F165=1,ROUNDDOWN(Q165/(C165*100),0)&gt;=1),L165+ROUNDDOWN(Q165/(C165*100),0),L165)))</f>
        <v>1</v>
      </c>
      <c r="M166" s="29">
        <f>IF(G166="","",IF(VLOOKUP(I166,settings!$B$12:$C$1012,2,0)*C166*L166*100-settings!$C$5*L166&lt;0,"",VLOOKUP(I166,settings!$B$12:$C$1012,2,0)*C166*L166*100-settings!$C$5*L166))</f>
        <v>28.468945908876897</v>
      </c>
      <c r="N166" s="29">
        <f>IF(M166="","",M166*settings!$C$7)</f>
        <v>7.1172364772192243</v>
      </c>
      <c r="O166" s="29">
        <f t="shared" si="20"/>
        <v>21.351709431657675</v>
      </c>
      <c r="P166" s="29">
        <f>IF(G166="","",C166*100*settings!$C$6)</f>
        <v>0</v>
      </c>
      <c r="Q166" s="29">
        <f>IF(G166="","",IF(E166=1,settings!$C$4-K166*100,IF(O166="",Q165,IF(F166=1,K165*L165*100+Q165+O165-K166*L166*100,Q165+O165))))</f>
        <v>2792.6700855172257</v>
      </c>
      <c r="R166" s="29">
        <f t="shared" si="21"/>
        <v>6350</v>
      </c>
      <c r="S166" s="29">
        <f t="shared" si="22"/>
        <v>9142.6700855172257</v>
      </c>
    </row>
    <row r="167" spans="2:19" x14ac:dyDescent="0.25">
      <c r="B167" s="2">
        <v>35135</v>
      </c>
      <c r="C167" s="3">
        <v>64.125</v>
      </c>
      <c r="D167" s="1">
        <f t="shared" si="16"/>
        <v>9.8425196850393526E-3</v>
      </c>
      <c r="E167" t="str">
        <f>IF(B167&lt;settings!$C$2,"",IF(B167=settings!$C$2,1,IF(C167&gt;K166,MAX($E$4:E166)+1,"")))</f>
        <v/>
      </c>
      <c r="F167" t="str">
        <f t="shared" si="17"/>
        <v/>
      </c>
      <c r="G167">
        <f t="shared" si="18"/>
        <v>6</v>
      </c>
      <c r="H167" s="36" t="str">
        <f>IF(SUM($F$4:F167)&lt;2,"",IF(F167=1,G166,""))</f>
        <v/>
      </c>
      <c r="I167" s="7">
        <f t="shared" si="23"/>
        <v>-2.8000000000000001E-2</v>
      </c>
      <c r="J167" s="64" t="str">
        <f t="shared" si="19"/>
        <v>CALL</v>
      </c>
      <c r="K167" s="29">
        <f>IF(SUM($F$4:F167)&lt;1,"",IF(F167="",K166,ROUND(C167,0)))</f>
        <v>66</v>
      </c>
      <c r="L167" s="32">
        <f>IF(SUM($F$4:F167)&lt;1,"",IF(E167=1,1,IF(AND(F166=1,ROUNDDOWN(Q166/(C166*100),0)&gt;=1),L166+ROUNDDOWN(Q166/(C166*100),0),L166)))</f>
        <v>1</v>
      </c>
      <c r="M167" s="29">
        <f>IF(G167="","",IF(VLOOKUP(I167,settings!$B$12:$C$1012,2,0)*C167*L167*100-settings!$C$5*L167&lt;0,"",VLOOKUP(I167,settings!$B$12:$C$1012,2,0)*C167*L167*100-settings!$C$5*L167))</f>
        <v>35.421472282797545</v>
      </c>
      <c r="N167" s="29">
        <f>IF(M167="","",M167*settings!$C$7)</f>
        <v>8.8553680706993863</v>
      </c>
      <c r="O167" s="29">
        <f t="shared" si="20"/>
        <v>26.566104212098161</v>
      </c>
      <c r="P167" s="29">
        <f>IF(G167="","",C167*100*settings!$C$6)</f>
        <v>0</v>
      </c>
      <c r="Q167" s="29">
        <f>IF(G167="","",IF(E167=1,settings!$C$4-K167*100,IF(O167="",Q166,IF(F167=1,K166*L166*100+Q166+O166-K167*L167*100,Q166+O166))))</f>
        <v>2814.0217949488833</v>
      </c>
      <c r="R167" s="29">
        <f t="shared" si="21"/>
        <v>6412.5</v>
      </c>
      <c r="S167" s="29">
        <f t="shared" si="22"/>
        <v>9226.5217949488833</v>
      </c>
    </row>
    <row r="168" spans="2:19" x14ac:dyDescent="0.25">
      <c r="B168" s="2">
        <v>35142</v>
      </c>
      <c r="C168" s="3">
        <v>65.15625</v>
      </c>
      <c r="D168" s="1">
        <f t="shared" si="16"/>
        <v>1.6081871345029253E-2</v>
      </c>
      <c r="E168" t="str">
        <f>IF(B168&lt;settings!$C$2,"",IF(B168=settings!$C$2,1,IF(C168&gt;K167,MAX($E$4:E167)+1,"")))</f>
        <v/>
      </c>
      <c r="F168" t="str">
        <f t="shared" si="17"/>
        <v/>
      </c>
      <c r="G168">
        <f t="shared" si="18"/>
        <v>7</v>
      </c>
      <c r="H168" s="36" t="str">
        <f>IF(SUM($F$4:F168)&lt;2,"",IF(F168=1,G167,""))</f>
        <v/>
      </c>
      <c r="I168" s="7">
        <f t="shared" si="23"/>
        <v>-1.2999999999999999E-2</v>
      </c>
      <c r="J168" s="64" t="str">
        <f t="shared" si="19"/>
        <v>CALL</v>
      </c>
      <c r="K168" s="29">
        <f>IF(SUM($F$4:F168)&lt;1,"",IF(F168="",K167,ROUND(C168,0)))</f>
        <v>66</v>
      </c>
      <c r="L168" s="32">
        <f>IF(SUM($F$4:F168)&lt;1,"",IF(E168=1,1,IF(AND(F167=1,ROUNDDOWN(Q167/(C167*100),0)&gt;=1),L167+ROUNDDOWN(Q167/(C167*100),0),L167)))</f>
        <v>1</v>
      </c>
      <c r="M168" s="29">
        <f>IF(G168="","",IF(VLOOKUP(I168,settings!$B$12:$C$1012,2,0)*C168*L168*100-settings!$C$5*L168&lt;0,"",VLOOKUP(I168,settings!$B$12:$C$1012,2,0)*C168*L168*100-settings!$C$5*L168))</f>
        <v>49.106615050228633</v>
      </c>
      <c r="N168" s="29">
        <f>IF(M168="","",M168*settings!$C$7)</f>
        <v>12.276653762557158</v>
      </c>
      <c r="O168" s="29">
        <f t="shared" si="20"/>
        <v>36.829961287671473</v>
      </c>
      <c r="P168" s="29">
        <f>IF(G168="","",C168*100*settings!$C$6)</f>
        <v>0</v>
      </c>
      <c r="Q168" s="29">
        <f>IF(G168="","",IF(E168=1,settings!$C$4-K168*100,IF(O168="",Q167,IF(F168=1,K167*L167*100+Q167+O167-K168*L168*100,Q167+O167))))</f>
        <v>2840.5878991609816</v>
      </c>
      <c r="R168" s="29">
        <f t="shared" si="21"/>
        <v>6515.625</v>
      </c>
      <c r="S168" s="29">
        <f t="shared" si="22"/>
        <v>9356.2128991609825</v>
      </c>
    </row>
    <row r="169" spans="2:19" x14ac:dyDescent="0.25">
      <c r="B169" s="2">
        <v>35149</v>
      </c>
      <c r="C169" s="3">
        <v>64.6875</v>
      </c>
      <c r="D169" s="1">
        <f t="shared" si="16"/>
        <v>-7.194244604316502E-3</v>
      </c>
      <c r="E169" t="str">
        <f>IF(B169&lt;settings!$C$2,"",IF(B169=settings!$C$2,1,IF(C169&gt;K168,MAX($E$4:E168)+1,"")))</f>
        <v/>
      </c>
      <c r="F169" t="str">
        <f t="shared" si="17"/>
        <v/>
      </c>
      <c r="G169">
        <f t="shared" si="18"/>
        <v>8</v>
      </c>
      <c r="H169" s="36" t="str">
        <f>IF(SUM($F$4:F169)&lt;2,"",IF(F169=1,G168,""))</f>
        <v/>
      </c>
      <c r="I169" s="7">
        <f t="shared" si="23"/>
        <v>-0.02</v>
      </c>
      <c r="J169" s="64" t="str">
        <f t="shared" si="19"/>
        <v>CALL</v>
      </c>
      <c r="K169" s="29">
        <f>IF(SUM($F$4:F169)&lt;1,"",IF(F169="",K168,ROUND(C169,0)))</f>
        <v>66</v>
      </c>
      <c r="L169" s="32">
        <f>IF(SUM($F$4:F169)&lt;1,"",IF(E169=1,1,IF(AND(F168=1,ROUNDDOWN(Q168/(C168*100),0)&gt;=1),L168+ROUNDDOWN(Q168/(C168*100),0),L168)))</f>
        <v>1</v>
      </c>
      <c r="M169" s="29">
        <f>IF(G169="","",IF(VLOOKUP(I169,settings!$B$12:$C$1012,2,0)*C169*L169*100-settings!$C$5*L169&lt;0,"",VLOOKUP(I169,settings!$B$12:$C$1012,2,0)*C169*L169*100-settings!$C$5*L169))</f>
        <v>42.185890672907654</v>
      </c>
      <c r="N169" s="29">
        <f>IF(M169="","",M169*settings!$C$7)</f>
        <v>10.546472668226913</v>
      </c>
      <c r="O169" s="29">
        <f t="shared" si="20"/>
        <v>31.639418004680742</v>
      </c>
      <c r="P169" s="29">
        <f>IF(G169="","",C169*100*settings!$C$6)</f>
        <v>0</v>
      </c>
      <c r="Q169" s="29">
        <f>IF(G169="","",IF(E169=1,settings!$C$4-K169*100,IF(O169="",Q168,IF(F169=1,K168*L168*100+Q168+O168-K169*L169*100,Q168+O168))))</f>
        <v>2877.4178604486528</v>
      </c>
      <c r="R169" s="29">
        <f t="shared" si="21"/>
        <v>6468.75</v>
      </c>
      <c r="S169" s="29">
        <f t="shared" si="22"/>
        <v>9346.1678604486533</v>
      </c>
    </row>
    <row r="170" spans="2:19" x14ac:dyDescent="0.25">
      <c r="B170" s="2">
        <v>35156</v>
      </c>
      <c r="C170" s="3">
        <v>65.515625</v>
      </c>
      <c r="D170" s="1">
        <f t="shared" si="16"/>
        <v>1.2801932367149771E-2</v>
      </c>
      <c r="E170" t="str">
        <f>IF(B170&lt;settings!$C$2,"",IF(B170=settings!$C$2,1,IF(C170&gt;K169,MAX($E$4:E169)+1,"")))</f>
        <v/>
      </c>
      <c r="F170" t="str">
        <f t="shared" si="17"/>
        <v/>
      </c>
      <c r="G170">
        <f t="shared" si="18"/>
        <v>9</v>
      </c>
      <c r="H170" s="36" t="str">
        <f>IF(SUM($F$4:F170)&lt;2,"",IF(F170=1,G169,""))</f>
        <v/>
      </c>
      <c r="I170" s="7">
        <f t="shared" si="23"/>
        <v>-7.0000000000000001E-3</v>
      </c>
      <c r="J170" s="64" t="str">
        <f t="shared" si="19"/>
        <v>CALL</v>
      </c>
      <c r="K170" s="29">
        <f>IF(SUM($F$4:F170)&lt;1,"",IF(F170="",K169,ROUND(C170,0)))</f>
        <v>66</v>
      </c>
      <c r="L170" s="32">
        <f>IF(SUM($F$4:F170)&lt;1,"",IF(E170=1,1,IF(AND(F169=1,ROUNDDOWN(Q169/(C169*100),0)&gt;=1),L169+ROUNDDOWN(Q169/(C169*100),0),L169)))</f>
        <v>1</v>
      </c>
      <c r="M170" s="29">
        <f>IF(G170="","",IF(VLOOKUP(I170,settings!$B$12:$C$1012,2,0)*C170*L170*100-settings!$C$5*L170&lt;0,"",VLOOKUP(I170,settings!$B$12:$C$1012,2,0)*C170*L170*100-settings!$C$5*L170))</f>
        <v>55.875786889117123</v>
      </c>
      <c r="N170" s="29">
        <f>IF(M170="","",M170*settings!$C$7)</f>
        <v>13.968946722279281</v>
      </c>
      <c r="O170" s="29">
        <f t="shared" si="20"/>
        <v>41.906840166837839</v>
      </c>
      <c r="P170" s="29">
        <f>IF(G170="","",C170*100*settings!$C$6)</f>
        <v>0</v>
      </c>
      <c r="Q170" s="29">
        <f>IF(G170="","",IF(E170=1,settings!$C$4-K170*100,IF(O170="",Q169,IF(F170=1,K169*L169*100+Q169+O169-K170*L170*100,Q169+O169))))</f>
        <v>2909.0572784533338</v>
      </c>
      <c r="R170" s="29">
        <f t="shared" si="21"/>
        <v>6551.5625</v>
      </c>
      <c r="S170" s="29">
        <f t="shared" si="22"/>
        <v>9460.6197784533342</v>
      </c>
    </row>
    <row r="171" spans="2:19" x14ac:dyDescent="0.25">
      <c r="B171" s="2">
        <v>35163</v>
      </c>
      <c r="C171" s="3">
        <v>63.71875</v>
      </c>
      <c r="D171" s="1">
        <f t="shared" si="16"/>
        <v>-2.7426663486763703E-2</v>
      </c>
      <c r="E171" t="str">
        <f>IF(B171&lt;settings!$C$2,"",IF(B171=settings!$C$2,1,IF(C171&gt;K170,MAX($E$4:E170)+1,"")))</f>
        <v/>
      </c>
      <c r="F171" t="str">
        <f t="shared" si="17"/>
        <v/>
      </c>
      <c r="G171">
        <f t="shared" si="18"/>
        <v>10</v>
      </c>
      <c r="H171" s="36" t="str">
        <f>IF(SUM($F$4:F171)&lt;2,"",IF(F171=1,G170,""))</f>
        <v/>
      </c>
      <c r="I171" s="7">
        <f t="shared" si="23"/>
        <v>-3.5000000000000003E-2</v>
      </c>
      <c r="J171" s="64" t="str">
        <f t="shared" si="19"/>
        <v>CALL</v>
      </c>
      <c r="K171" s="29">
        <f>IF(SUM($F$4:F171)&lt;1,"",IF(F171="",K170,ROUND(C171,0)))</f>
        <v>66</v>
      </c>
      <c r="L171" s="32">
        <f>IF(SUM($F$4:F171)&lt;1,"",IF(E171=1,1,IF(AND(F170=1,ROUNDDOWN(Q170/(C170*100),0)&gt;=1),L170+ROUNDDOWN(Q170/(C170*100),0),L170)))</f>
        <v>1</v>
      </c>
      <c r="M171" s="29">
        <f>IF(G171="","",IF(VLOOKUP(I171,settings!$B$12:$C$1012,2,0)*C171*L171*100-settings!$C$5*L171&lt;0,"",VLOOKUP(I171,settings!$B$12:$C$1012,2,0)*C171*L171*100-settings!$C$5*L171))</f>
        <v>30.418098482508157</v>
      </c>
      <c r="N171" s="29">
        <f>IF(M171="","",M171*settings!$C$7)</f>
        <v>7.6045246206270392</v>
      </c>
      <c r="O171" s="29">
        <f t="shared" si="20"/>
        <v>22.813573861881117</v>
      </c>
      <c r="P171" s="29">
        <f>IF(G171="","",C171*100*settings!$C$6)</f>
        <v>0</v>
      </c>
      <c r="Q171" s="29">
        <f>IF(G171="","",IF(E171=1,settings!$C$4-K171*100,IF(O171="",Q170,IF(F171=1,K170*L170*100+Q170+O170-K171*L171*100,Q170+O170))))</f>
        <v>2950.9641186201716</v>
      </c>
      <c r="R171" s="29">
        <f t="shared" si="21"/>
        <v>6371.875</v>
      </c>
      <c r="S171" s="29">
        <f t="shared" si="22"/>
        <v>9322.8391186201716</v>
      </c>
    </row>
    <row r="172" spans="2:19" x14ac:dyDescent="0.25">
      <c r="B172" s="2">
        <v>35170</v>
      </c>
      <c r="C172" s="3">
        <v>64.53125</v>
      </c>
      <c r="D172" s="1">
        <f t="shared" si="16"/>
        <v>1.2751348700343224E-2</v>
      </c>
      <c r="E172" t="str">
        <f>IF(B172&lt;settings!$C$2,"",IF(B172=settings!$C$2,1,IF(C172&gt;K171,MAX($E$4:E171)+1,"")))</f>
        <v/>
      </c>
      <c r="F172" t="str">
        <f t="shared" si="17"/>
        <v/>
      </c>
      <c r="G172">
        <f t="shared" si="18"/>
        <v>11</v>
      </c>
      <c r="H172" s="36" t="str">
        <f>IF(SUM($F$4:F172)&lt;2,"",IF(F172=1,G171,""))</f>
        <v/>
      </c>
      <c r="I172" s="7">
        <f t="shared" si="23"/>
        <v>-2.1999999999999999E-2</v>
      </c>
      <c r="J172" s="64" t="str">
        <f t="shared" si="19"/>
        <v>CALL</v>
      </c>
      <c r="K172" s="29">
        <f>IF(SUM($F$4:F172)&lt;1,"",IF(F172="",K171,ROUND(C172,0)))</f>
        <v>66</v>
      </c>
      <c r="L172" s="32">
        <f>IF(SUM($F$4:F172)&lt;1,"",IF(E172=1,1,IF(AND(F171=1,ROUNDDOWN(Q171/(C171*100),0)&gt;=1),L171+ROUNDDOWN(Q171/(C171*100),0),L171)))</f>
        <v>1</v>
      </c>
      <c r="M172" s="29">
        <f>IF(G172="","",IF(VLOOKUP(I172,settings!$B$12:$C$1012,2,0)*C172*L172*100-settings!$C$5*L172&lt;0,"",VLOOKUP(I172,settings!$B$12:$C$1012,2,0)*C172*L172*100-settings!$C$5*L172))</f>
        <v>40.375546480999013</v>
      </c>
      <c r="N172" s="29">
        <f>IF(M172="","",M172*settings!$C$7)</f>
        <v>10.093886620249753</v>
      </c>
      <c r="O172" s="29">
        <f t="shared" si="20"/>
        <v>30.281659860749258</v>
      </c>
      <c r="P172" s="29">
        <f>IF(G172="","",C172*100*settings!$C$6)</f>
        <v>0</v>
      </c>
      <c r="Q172" s="29">
        <f>IF(G172="","",IF(E172=1,settings!$C$4-K172*100,IF(O172="",Q171,IF(F172=1,K171*L171*100+Q171+O171-K172*L172*100,Q171+O171))))</f>
        <v>2973.7776924820528</v>
      </c>
      <c r="R172" s="29">
        <f t="shared" si="21"/>
        <v>6453.125</v>
      </c>
      <c r="S172" s="29">
        <f t="shared" si="22"/>
        <v>9426.9026924820537</v>
      </c>
    </row>
    <row r="173" spans="2:19" x14ac:dyDescent="0.25">
      <c r="B173" s="2">
        <v>35177</v>
      </c>
      <c r="C173" s="3">
        <v>65.4375</v>
      </c>
      <c r="D173" s="1">
        <f t="shared" si="16"/>
        <v>1.4043583535108928E-2</v>
      </c>
      <c r="E173" t="str">
        <f>IF(B173&lt;settings!$C$2,"",IF(B173=settings!$C$2,1,IF(C173&gt;K172,MAX($E$4:E172)+1,"")))</f>
        <v/>
      </c>
      <c r="F173" t="str">
        <f t="shared" si="17"/>
        <v/>
      </c>
      <c r="G173">
        <f t="shared" si="18"/>
        <v>12</v>
      </c>
      <c r="H173" s="36" t="str">
        <f>IF(SUM($F$4:F173)&lt;2,"",IF(F173=1,G172,""))</f>
        <v/>
      </c>
      <c r="I173" s="7">
        <f t="shared" si="23"/>
        <v>-8.9999999999999993E-3</v>
      </c>
      <c r="J173" s="64" t="str">
        <f t="shared" si="19"/>
        <v>CALL</v>
      </c>
      <c r="K173" s="29">
        <f>IF(SUM($F$4:F173)&lt;1,"",IF(F173="",K172,ROUND(C173,0)))</f>
        <v>66</v>
      </c>
      <c r="L173" s="32">
        <f>IF(SUM($F$4:F173)&lt;1,"",IF(E173=1,1,IF(AND(F172=1,ROUNDDOWN(Q172/(C172*100),0)&gt;=1),L172+ROUNDDOWN(Q172/(C172*100),0),L172)))</f>
        <v>1</v>
      </c>
      <c r="M173" s="29">
        <f>IF(G173="","",IF(VLOOKUP(I173,settings!$B$12:$C$1012,2,0)*C173*L173*100-settings!$C$5*L173&lt;0,"",VLOOKUP(I173,settings!$B$12:$C$1012,2,0)*C173*L173*100-settings!$C$5*L173))</f>
        <v>53.558369184391665</v>
      </c>
      <c r="N173" s="29">
        <f>IF(M173="","",M173*settings!$C$7)</f>
        <v>13.389592296097916</v>
      </c>
      <c r="O173" s="29">
        <f t="shared" si="20"/>
        <v>40.168776888293749</v>
      </c>
      <c r="P173" s="29">
        <f>IF(G173="","",C173*100*settings!$C$6)</f>
        <v>0</v>
      </c>
      <c r="Q173" s="29">
        <f>IF(G173="","",IF(E173=1,settings!$C$4-K173*100,IF(O173="",Q172,IF(F173=1,K172*L172*100+Q172+O172-K173*L173*100,Q172+O172))))</f>
        <v>3004.059352342802</v>
      </c>
      <c r="R173" s="29">
        <f t="shared" si="21"/>
        <v>6543.75</v>
      </c>
      <c r="S173" s="29">
        <f t="shared" si="22"/>
        <v>9547.8093523428015</v>
      </c>
    </row>
    <row r="174" spans="2:19" x14ac:dyDescent="0.25">
      <c r="B174" s="2">
        <v>35184</v>
      </c>
      <c r="C174" s="3">
        <v>64.3125</v>
      </c>
      <c r="D174" s="1">
        <f t="shared" si="16"/>
        <v>-1.7191977077363862E-2</v>
      </c>
      <c r="E174" t="str">
        <f>IF(B174&lt;settings!$C$2,"",IF(B174=settings!$C$2,1,IF(C174&gt;K173,MAX($E$4:E173)+1,"")))</f>
        <v/>
      </c>
      <c r="F174" t="str">
        <f t="shared" si="17"/>
        <v/>
      </c>
      <c r="G174">
        <f t="shared" si="18"/>
        <v>13</v>
      </c>
      <c r="H174" s="36" t="str">
        <f>IF(SUM($F$4:F174)&lt;2,"",IF(F174=1,G173,""))</f>
        <v/>
      </c>
      <c r="I174" s="7">
        <f t="shared" si="23"/>
        <v>-2.5999999999999999E-2</v>
      </c>
      <c r="J174" s="64" t="str">
        <f t="shared" si="19"/>
        <v>CALL</v>
      </c>
      <c r="K174" s="29">
        <f>IF(SUM($F$4:F174)&lt;1,"",IF(F174="",K173,ROUND(C174,0)))</f>
        <v>66</v>
      </c>
      <c r="L174" s="32">
        <f>IF(SUM($F$4:F174)&lt;1,"",IF(E174=1,1,IF(AND(F173=1,ROUNDDOWN(Q173/(C173*100),0)&gt;=1),L173+ROUNDDOWN(Q173/(C173*100),0),L173)))</f>
        <v>1</v>
      </c>
      <c r="M174" s="29">
        <f>IF(G174="","",IF(VLOOKUP(I174,settings!$B$12:$C$1012,2,0)*C174*L174*100-settings!$C$5*L174&lt;0,"",VLOOKUP(I174,settings!$B$12:$C$1012,2,0)*C174*L174*100-settings!$C$5*L174))</f>
        <v>37.034118925227183</v>
      </c>
      <c r="N174" s="29">
        <f>IF(M174="","",M174*settings!$C$7)</f>
        <v>9.2585297313067958</v>
      </c>
      <c r="O174" s="29">
        <f t="shared" si="20"/>
        <v>27.775589193920389</v>
      </c>
      <c r="P174" s="29">
        <f>IF(G174="","",C174*100*settings!$C$6)</f>
        <v>0</v>
      </c>
      <c r="Q174" s="29">
        <f>IF(G174="","",IF(E174=1,settings!$C$4-K174*100,IF(O174="",Q173,IF(F174=1,K173*L173*100+Q173+O173-K174*L174*100,Q173+O173))))</f>
        <v>3044.2281292310959</v>
      </c>
      <c r="R174" s="29">
        <f t="shared" si="21"/>
        <v>6431.25</v>
      </c>
      <c r="S174" s="29">
        <f t="shared" si="22"/>
        <v>9475.4781292310963</v>
      </c>
    </row>
    <row r="175" spans="2:19" x14ac:dyDescent="0.25">
      <c r="B175" s="2">
        <v>35191</v>
      </c>
      <c r="C175" s="3">
        <v>65.375</v>
      </c>
      <c r="D175" s="1">
        <f t="shared" si="16"/>
        <v>1.6520894071914372E-2</v>
      </c>
      <c r="E175" t="str">
        <f>IF(B175&lt;settings!$C$2,"",IF(B175=settings!$C$2,1,IF(C175&gt;K174,MAX($E$4:E174)+1,"")))</f>
        <v/>
      </c>
      <c r="F175" t="str">
        <f t="shared" si="17"/>
        <v/>
      </c>
      <c r="G175">
        <f t="shared" si="18"/>
        <v>14</v>
      </c>
      <c r="H175" s="36" t="str">
        <f>IF(SUM($F$4:F175)&lt;2,"",IF(F175=1,G174,""))</f>
        <v/>
      </c>
      <c r="I175" s="7">
        <f t="shared" si="23"/>
        <v>-8.9999999999999993E-3</v>
      </c>
      <c r="J175" s="64" t="str">
        <f t="shared" si="19"/>
        <v>CALL</v>
      </c>
      <c r="K175" s="29">
        <f>IF(SUM($F$4:F175)&lt;1,"",IF(F175="",K174,ROUND(C175,0)))</f>
        <v>66</v>
      </c>
      <c r="L175" s="32">
        <f>IF(SUM($F$4:F175)&lt;1,"",IF(E175=1,1,IF(AND(F174=1,ROUNDDOWN(Q174/(C174*100),0)&gt;=1),L174+ROUNDDOWN(Q174/(C174*100),0),L174)))</f>
        <v>1</v>
      </c>
      <c r="M175" s="29">
        <f>IF(G175="","",IF(VLOOKUP(I175,settings!$B$12:$C$1012,2,0)*C175*L175*100-settings!$C$5*L175&lt;0,"",VLOOKUP(I175,settings!$B$12:$C$1012,2,0)*C175*L175*100-settings!$C$5*L175))</f>
        <v>53.506259949258528</v>
      </c>
      <c r="N175" s="29">
        <f>IF(M175="","",M175*settings!$C$7)</f>
        <v>13.376564987314632</v>
      </c>
      <c r="O175" s="29">
        <f t="shared" si="20"/>
        <v>40.129694961943898</v>
      </c>
      <c r="P175" s="29">
        <f>IF(G175="","",C175*100*settings!$C$6)</f>
        <v>0</v>
      </c>
      <c r="Q175" s="29">
        <f>IF(G175="","",IF(E175=1,settings!$C$4-K175*100,IF(O175="",Q174,IF(F175=1,K174*L174*100+Q174+O174-K175*L175*100,Q174+O174))))</f>
        <v>3072.0037184250164</v>
      </c>
      <c r="R175" s="29">
        <f t="shared" si="21"/>
        <v>6537.5</v>
      </c>
      <c r="S175" s="29">
        <f t="shared" si="22"/>
        <v>9609.5037184250159</v>
      </c>
    </row>
    <row r="176" spans="2:19" x14ac:dyDescent="0.25">
      <c r="B176" s="2">
        <v>35198</v>
      </c>
      <c r="C176" s="3">
        <v>67.1875</v>
      </c>
      <c r="D176" s="1">
        <f t="shared" si="16"/>
        <v>2.7724665391969383E-2</v>
      </c>
      <c r="E176">
        <f>IF(B176&lt;settings!$C$2,"",IF(B176=settings!$C$2,1,IF(C176&gt;K175,MAX($E$4:E175)+1,"")))</f>
        <v>56</v>
      </c>
      <c r="F176">
        <f t="shared" si="17"/>
        <v>1</v>
      </c>
      <c r="G176">
        <f t="shared" si="18"/>
        <v>1</v>
      </c>
      <c r="H176" s="36">
        <f>IF(SUM($F$4:F176)&lt;2,"",IF(F176=1,G175,""))</f>
        <v>14</v>
      </c>
      <c r="I176" s="7">
        <f t="shared" si="23"/>
        <v>3.0000000000000001E-3</v>
      </c>
      <c r="J176" s="64" t="str">
        <f t="shared" si="19"/>
        <v>PUT</v>
      </c>
      <c r="K176" s="29">
        <f>IF(SUM($F$4:F176)&lt;1,"",IF(F176="",K175,ROUND(C176,0)))</f>
        <v>67</v>
      </c>
      <c r="L176" s="32">
        <f>IF(SUM($F$4:F176)&lt;1,"",IF(E176=1,1,IF(AND(F175=1,ROUNDDOWN(Q175/(C175*100),0)&gt;=1),L175+ROUNDDOWN(Q175/(C175*100),0),L175)))</f>
        <v>1</v>
      </c>
      <c r="M176" s="29">
        <f>IF(G176="","",IF(VLOOKUP(I176,settings!$B$12:$C$1012,2,0)*C176*L176*100-settings!$C$5*L176&lt;0,"",VLOOKUP(I176,settings!$B$12:$C$1012,2,0)*C176*L176*100-settings!$C$5*L176))</f>
        <v>62.236337499999998</v>
      </c>
      <c r="N176" s="29">
        <f>IF(M176="","",M176*settings!$C$7)</f>
        <v>15.559084374999999</v>
      </c>
      <c r="O176" s="29">
        <f t="shared" si="20"/>
        <v>46.677253125</v>
      </c>
      <c r="P176" s="29">
        <f>IF(G176="","",C176*100*settings!$C$6)</f>
        <v>0</v>
      </c>
      <c r="Q176" s="29">
        <f>IF(G176="","",IF(E176=1,settings!$C$4-K176*100,IF(O176="",Q175,IF(F176=1,K175*L175*100+Q175+O175-K176*L176*100,Q175+O175))))</f>
        <v>3012.1334133869605</v>
      </c>
      <c r="R176" s="29">
        <f t="shared" si="21"/>
        <v>6718.75</v>
      </c>
      <c r="S176" s="29">
        <f t="shared" si="22"/>
        <v>9730.8834133869605</v>
      </c>
    </row>
    <row r="177" spans="2:19" x14ac:dyDescent="0.25">
      <c r="B177" s="2">
        <v>35205</v>
      </c>
      <c r="C177" s="3">
        <v>68.171875</v>
      </c>
      <c r="D177" s="1">
        <f t="shared" si="16"/>
        <v>1.465116279069778E-2</v>
      </c>
      <c r="E177">
        <f>IF(B177&lt;settings!$C$2,"",IF(B177=settings!$C$2,1,IF(C177&gt;K176,MAX($E$4:E176)+1,"")))</f>
        <v>57</v>
      </c>
      <c r="F177">
        <f t="shared" si="17"/>
        <v>1</v>
      </c>
      <c r="G177">
        <f t="shared" si="18"/>
        <v>1</v>
      </c>
      <c r="H177" s="36">
        <f>IF(SUM($F$4:F177)&lt;2,"",IF(F177=1,G176,""))</f>
        <v>1</v>
      </c>
      <c r="I177" s="7">
        <f t="shared" si="23"/>
        <v>3.0000000000000001E-3</v>
      </c>
      <c r="J177" s="64" t="str">
        <f t="shared" si="19"/>
        <v>PUT</v>
      </c>
      <c r="K177" s="29">
        <f>IF(SUM($F$4:F177)&lt;1,"",IF(F177="",K176,ROUND(C177,0)))</f>
        <v>68</v>
      </c>
      <c r="L177" s="32">
        <f>IF(SUM($F$4:F177)&lt;1,"",IF(E177=1,1,IF(AND(F176=1,ROUNDDOWN(Q176/(C176*100),0)&gt;=1),L176+ROUNDDOWN(Q176/(C176*100),0),L176)))</f>
        <v>1</v>
      </c>
      <c r="M177" s="29">
        <f>IF(G177="","",IF(VLOOKUP(I177,settings!$B$12:$C$1012,2,0)*C177*L177*100-settings!$C$5*L177&lt;0,"",VLOOKUP(I177,settings!$B$12:$C$1012,2,0)*C177*L177*100-settings!$C$5*L177))</f>
        <v>63.162823374999988</v>
      </c>
      <c r="N177" s="29">
        <f>IF(M177="","",M177*settings!$C$7)</f>
        <v>15.790705843749997</v>
      </c>
      <c r="O177" s="29">
        <f t="shared" si="20"/>
        <v>47.372117531249991</v>
      </c>
      <c r="P177" s="29">
        <f>IF(G177="","",C177*100*settings!$C$6)</f>
        <v>0</v>
      </c>
      <c r="Q177" s="29">
        <f>IF(G177="","",IF(E177=1,settings!$C$4-K177*100,IF(O177="",Q176,IF(F177=1,K176*L176*100+Q176+O176-K177*L177*100,Q176+O176))))</f>
        <v>2958.8106665119612</v>
      </c>
      <c r="R177" s="29">
        <f t="shared" si="21"/>
        <v>6817.1875</v>
      </c>
      <c r="S177" s="29">
        <f t="shared" si="22"/>
        <v>9775.9981665119612</v>
      </c>
    </row>
    <row r="178" spans="2:19" x14ac:dyDescent="0.25">
      <c r="B178" s="2">
        <v>35212</v>
      </c>
      <c r="C178" s="3">
        <v>66.875</v>
      </c>
      <c r="D178" s="1">
        <f t="shared" si="16"/>
        <v>-1.9023607609442994E-2</v>
      </c>
      <c r="E178" t="str">
        <f>IF(B178&lt;settings!$C$2,"",IF(B178=settings!$C$2,1,IF(C178&gt;K177,MAX($E$4:E177)+1,"")))</f>
        <v/>
      </c>
      <c r="F178" t="str">
        <f t="shared" si="17"/>
        <v/>
      </c>
      <c r="G178">
        <f t="shared" si="18"/>
        <v>2</v>
      </c>
      <c r="H178" s="36" t="str">
        <f>IF(SUM($F$4:F178)&lt;2,"",IF(F178=1,G177,""))</f>
        <v/>
      </c>
      <c r="I178" s="7">
        <f t="shared" si="23"/>
        <v>-1.7000000000000001E-2</v>
      </c>
      <c r="J178" s="64" t="str">
        <f t="shared" si="19"/>
        <v>CALL</v>
      </c>
      <c r="K178" s="29">
        <f>IF(SUM($F$4:F178)&lt;1,"",IF(F178="",K177,ROUND(C178,0)))</f>
        <v>68</v>
      </c>
      <c r="L178" s="32">
        <f>IF(SUM($F$4:F178)&lt;1,"",IF(E178=1,1,IF(AND(F177=1,ROUNDDOWN(Q177/(C177*100),0)&gt;=1),L177+ROUNDDOWN(Q177/(C177*100),0),L177)))</f>
        <v>1</v>
      </c>
      <c r="M178" s="29">
        <f>IF(G178="","",IF(VLOOKUP(I178,settings!$B$12:$C$1012,2,0)*C178*L178*100-settings!$C$5*L178&lt;0,"",VLOOKUP(I178,settings!$B$12:$C$1012,2,0)*C178*L178*100-settings!$C$5*L178))</f>
        <v>46.435893113330678</v>
      </c>
      <c r="N178" s="29">
        <f>IF(M178="","",M178*settings!$C$7)</f>
        <v>11.60897327833267</v>
      </c>
      <c r="O178" s="29">
        <f t="shared" si="20"/>
        <v>34.826919834998009</v>
      </c>
      <c r="P178" s="29">
        <f>IF(G178="","",C178*100*settings!$C$6)</f>
        <v>0</v>
      </c>
      <c r="Q178" s="29">
        <f>IF(G178="","",IF(E178=1,settings!$C$4-K178*100,IF(O178="",Q177,IF(F178=1,K177*L177*100+Q177+O177-K178*L178*100,Q177+O177))))</f>
        <v>3006.1827840432111</v>
      </c>
      <c r="R178" s="29">
        <f t="shared" si="21"/>
        <v>6687.5</v>
      </c>
      <c r="S178" s="29">
        <f t="shared" si="22"/>
        <v>9693.6827840432106</v>
      </c>
    </row>
    <row r="179" spans="2:19" x14ac:dyDescent="0.25">
      <c r="B179" s="2">
        <v>35219</v>
      </c>
      <c r="C179" s="3">
        <v>67.625</v>
      </c>
      <c r="D179" s="1">
        <f t="shared" si="16"/>
        <v>1.121495327102795E-2</v>
      </c>
      <c r="E179" t="str">
        <f>IF(B179&lt;settings!$C$2,"",IF(B179=settings!$C$2,1,IF(C179&gt;K178,MAX($E$4:E178)+1,"")))</f>
        <v/>
      </c>
      <c r="F179" t="str">
        <f t="shared" si="17"/>
        <v/>
      </c>
      <c r="G179">
        <f t="shared" si="18"/>
        <v>3</v>
      </c>
      <c r="H179" s="36" t="str">
        <f>IF(SUM($F$4:F179)&lt;2,"",IF(F179=1,G178,""))</f>
        <v/>
      </c>
      <c r="I179" s="7">
        <f t="shared" si="23"/>
        <v>-6.0000000000000001E-3</v>
      </c>
      <c r="J179" s="64" t="str">
        <f t="shared" si="19"/>
        <v>CALL</v>
      </c>
      <c r="K179" s="29">
        <f>IF(SUM($F$4:F179)&lt;1,"",IF(F179="",K178,ROUND(C179,0)))</f>
        <v>68</v>
      </c>
      <c r="L179" s="32">
        <f>IF(SUM($F$4:F179)&lt;1,"",IF(E179=1,1,IF(AND(F178=1,ROUNDDOWN(Q178/(C178*100),0)&gt;=1),L178+ROUNDDOWN(Q178/(C178*100),0),L178)))</f>
        <v>1</v>
      </c>
      <c r="M179" s="29">
        <f>IF(G179="","",IF(VLOOKUP(I179,settings!$B$12:$C$1012,2,0)*C179*L179*100-settings!$C$5*L179&lt;0,"",VLOOKUP(I179,settings!$B$12:$C$1012,2,0)*C179*L179*100-settings!$C$5*L179))</f>
        <v>58.905091005927979</v>
      </c>
      <c r="N179" s="29">
        <f>IF(M179="","",M179*settings!$C$7)</f>
        <v>14.726272751481995</v>
      </c>
      <c r="O179" s="29">
        <f t="shared" si="20"/>
        <v>44.178818254445986</v>
      </c>
      <c r="P179" s="29">
        <f>IF(G179="","",C179*100*settings!$C$6)</f>
        <v>0</v>
      </c>
      <c r="Q179" s="29">
        <f>IF(G179="","",IF(E179=1,settings!$C$4-K179*100,IF(O179="",Q178,IF(F179=1,K178*L178*100+Q178+O178-K179*L179*100,Q178+O178))))</f>
        <v>3041.0097038782092</v>
      </c>
      <c r="R179" s="29">
        <f t="shared" si="21"/>
        <v>6762.5</v>
      </c>
      <c r="S179" s="29">
        <f t="shared" si="22"/>
        <v>9803.5097038782096</v>
      </c>
    </row>
    <row r="180" spans="2:19" x14ac:dyDescent="0.25">
      <c r="B180" s="2">
        <v>35226</v>
      </c>
      <c r="C180" s="3">
        <v>66.9375</v>
      </c>
      <c r="D180" s="1">
        <f t="shared" si="16"/>
        <v>-1.0166358595194103E-2</v>
      </c>
      <c r="E180" t="str">
        <f>IF(B180&lt;settings!$C$2,"",IF(B180=settings!$C$2,1,IF(C180&gt;K179,MAX($E$4:E179)+1,"")))</f>
        <v/>
      </c>
      <c r="F180" t="str">
        <f t="shared" si="17"/>
        <v/>
      </c>
      <c r="G180">
        <f t="shared" si="18"/>
        <v>4</v>
      </c>
      <c r="H180" s="36" t="str">
        <f>IF(SUM($F$4:F180)&lt;2,"",IF(F180=1,G179,""))</f>
        <v/>
      </c>
      <c r="I180" s="7">
        <f t="shared" si="23"/>
        <v>-1.6E-2</v>
      </c>
      <c r="J180" s="64" t="str">
        <f t="shared" si="19"/>
        <v>CALL</v>
      </c>
      <c r="K180" s="29">
        <f>IF(SUM($F$4:F180)&lt;1,"",IF(F180="",K179,ROUND(C180,0)))</f>
        <v>68</v>
      </c>
      <c r="L180" s="32">
        <f>IF(SUM($F$4:F180)&lt;1,"",IF(E180=1,1,IF(AND(F179=1,ROUNDDOWN(Q179/(C179*100),0)&gt;=1),L179+ROUNDDOWN(Q179/(C179*100),0),L179)))</f>
        <v>1</v>
      </c>
      <c r="M180" s="29">
        <f>IF(G180="","",IF(VLOOKUP(I180,settings!$B$12:$C$1012,2,0)*C180*L180*100-settings!$C$5*L180&lt;0,"",VLOOKUP(I180,settings!$B$12:$C$1012,2,0)*C180*L180*100-settings!$C$5*L180))</f>
        <v>47.449209922160172</v>
      </c>
      <c r="N180" s="29">
        <f>IF(M180="","",M180*settings!$C$7)</f>
        <v>11.862302480540043</v>
      </c>
      <c r="O180" s="29">
        <f t="shared" si="20"/>
        <v>35.586907441620127</v>
      </c>
      <c r="P180" s="29">
        <f>IF(G180="","",C180*100*settings!$C$6)</f>
        <v>0</v>
      </c>
      <c r="Q180" s="29">
        <f>IF(G180="","",IF(E180=1,settings!$C$4-K180*100,IF(O180="",Q179,IF(F180=1,K179*L179*100+Q179+O179-K180*L180*100,Q179+O179))))</f>
        <v>3085.1885221326552</v>
      </c>
      <c r="R180" s="29">
        <f t="shared" si="21"/>
        <v>6693.75</v>
      </c>
      <c r="S180" s="29">
        <f t="shared" si="22"/>
        <v>9778.9385221326556</v>
      </c>
    </row>
    <row r="181" spans="2:19" x14ac:dyDescent="0.25">
      <c r="B181" s="2">
        <v>35233</v>
      </c>
      <c r="C181" s="3">
        <v>66.8125</v>
      </c>
      <c r="D181" s="1">
        <f t="shared" si="16"/>
        <v>-1.8674136321195078E-3</v>
      </c>
      <c r="E181" t="str">
        <f>IF(B181&lt;settings!$C$2,"",IF(B181=settings!$C$2,1,IF(C181&gt;K180,MAX($E$4:E180)+1,"")))</f>
        <v/>
      </c>
      <c r="F181" t="str">
        <f t="shared" si="17"/>
        <v/>
      </c>
      <c r="G181">
        <f t="shared" si="18"/>
        <v>5</v>
      </c>
      <c r="H181" s="36" t="str">
        <f>IF(SUM($F$4:F181)&lt;2,"",IF(F181=1,G180,""))</f>
        <v/>
      </c>
      <c r="I181" s="7">
        <f t="shared" si="23"/>
        <v>-1.7000000000000001E-2</v>
      </c>
      <c r="J181" s="64" t="str">
        <f t="shared" si="19"/>
        <v>CALL</v>
      </c>
      <c r="K181" s="29">
        <f>IF(SUM($F$4:F181)&lt;1,"",IF(F181="",K180,ROUND(C181,0)))</f>
        <v>68</v>
      </c>
      <c r="L181" s="32">
        <f>IF(SUM($F$4:F181)&lt;1,"",IF(E181=1,1,IF(AND(F180=1,ROUNDDOWN(Q180/(C180*100),0)&gt;=1),L180+ROUNDDOWN(Q180/(C180*100),0),L180)))</f>
        <v>1</v>
      </c>
      <c r="M181" s="29">
        <f>IF(G181="","",IF(VLOOKUP(I181,settings!$B$12:$C$1012,2,0)*C181*L181*100-settings!$C$5*L181&lt;0,"",VLOOKUP(I181,settings!$B$12:$C$1012,2,0)*C181*L181*100-settings!$C$5*L181))</f>
        <v>46.391560502944394</v>
      </c>
      <c r="N181" s="29">
        <f>IF(M181="","",M181*settings!$C$7)</f>
        <v>11.597890125736098</v>
      </c>
      <c r="O181" s="29">
        <f t="shared" si="20"/>
        <v>34.793670377208294</v>
      </c>
      <c r="P181" s="29">
        <f>IF(G181="","",C181*100*settings!$C$6)</f>
        <v>0</v>
      </c>
      <c r="Q181" s="29">
        <f>IF(G181="","",IF(E181=1,settings!$C$4-K181*100,IF(O181="",Q180,IF(F181=1,K180*L180*100+Q180+O180-K181*L181*100,Q180+O180))))</f>
        <v>3120.7754295742752</v>
      </c>
      <c r="R181" s="29">
        <f t="shared" si="21"/>
        <v>6681.25</v>
      </c>
      <c r="S181" s="29">
        <f t="shared" si="22"/>
        <v>9802.0254295742743</v>
      </c>
    </row>
    <row r="182" spans="2:19" x14ac:dyDescent="0.25">
      <c r="B182" s="2">
        <v>35240</v>
      </c>
      <c r="C182" s="3">
        <v>67.109375</v>
      </c>
      <c r="D182" s="1">
        <f t="shared" si="16"/>
        <v>4.4434050514499113E-3</v>
      </c>
      <c r="E182" t="str">
        <f>IF(B182&lt;settings!$C$2,"",IF(B182=settings!$C$2,1,IF(C182&gt;K181,MAX($E$4:E181)+1,"")))</f>
        <v/>
      </c>
      <c r="F182" t="str">
        <f t="shared" si="17"/>
        <v/>
      </c>
      <c r="G182">
        <f t="shared" si="18"/>
        <v>6</v>
      </c>
      <c r="H182" s="36" t="str">
        <f>IF(SUM($F$4:F182)&lt;2,"",IF(F182=1,G181,""))</f>
        <v/>
      </c>
      <c r="I182" s="7">
        <f t="shared" si="23"/>
        <v>-1.2999999999999999E-2</v>
      </c>
      <c r="J182" s="64" t="str">
        <f t="shared" si="19"/>
        <v>CALL</v>
      </c>
      <c r="K182" s="29">
        <f>IF(SUM($F$4:F182)&lt;1,"",IF(F182="",K181,ROUND(C182,0)))</f>
        <v>68</v>
      </c>
      <c r="L182" s="32">
        <f>IF(SUM($F$4:F182)&lt;1,"",IF(E182=1,1,IF(AND(F181=1,ROUNDDOWN(Q181/(C181*100),0)&gt;=1),L181+ROUNDDOWN(Q181/(C181*100),0),L181)))</f>
        <v>1</v>
      </c>
      <c r="M182" s="29">
        <f>IF(G182="","",IF(VLOOKUP(I182,settings!$B$12:$C$1012,2,0)*C182*L182*100-settings!$C$5*L182&lt;0,"",VLOOKUP(I182,settings!$B$12:$C$1012,2,0)*C182*L182*100-settings!$C$5*L182))</f>
        <v>50.608611904252278</v>
      </c>
      <c r="N182" s="29">
        <f>IF(M182="","",M182*settings!$C$7)</f>
        <v>12.65215297606307</v>
      </c>
      <c r="O182" s="29">
        <f t="shared" si="20"/>
        <v>37.956458928189207</v>
      </c>
      <c r="P182" s="29">
        <f>IF(G182="","",C182*100*settings!$C$6)</f>
        <v>0</v>
      </c>
      <c r="Q182" s="29">
        <f>IF(G182="","",IF(E182=1,settings!$C$4-K182*100,IF(O182="",Q181,IF(F182=1,K181*L181*100+Q181+O181-K182*L182*100,Q181+O181))))</f>
        <v>3155.5690999514836</v>
      </c>
      <c r="R182" s="29">
        <f t="shared" si="21"/>
        <v>6710.9375</v>
      </c>
      <c r="S182" s="29">
        <f t="shared" si="22"/>
        <v>9866.5065999514845</v>
      </c>
    </row>
    <row r="183" spans="2:19" x14ac:dyDescent="0.25">
      <c r="B183" s="2">
        <v>35247</v>
      </c>
      <c r="C183" s="3">
        <v>65.578125</v>
      </c>
      <c r="D183" s="1">
        <f t="shared" si="16"/>
        <v>-2.2817229336437705E-2</v>
      </c>
      <c r="E183" t="str">
        <f>IF(B183&lt;settings!$C$2,"",IF(B183=settings!$C$2,1,IF(C183&gt;K182,MAX($E$4:E182)+1,"")))</f>
        <v/>
      </c>
      <c r="F183" t="str">
        <f t="shared" si="17"/>
        <v/>
      </c>
      <c r="G183">
        <f t="shared" si="18"/>
        <v>7</v>
      </c>
      <c r="H183" s="36" t="str">
        <f>IF(SUM($F$4:F183)&lt;2,"",IF(F183=1,G182,""))</f>
        <v/>
      </c>
      <c r="I183" s="7">
        <f t="shared" si="23"/>
        <v>-3.5999999999999997E-2</v>
      </c>
      <c r="J183" s="64" t="str">
        <f t="shared" si="19"/>
        <v>CALL</v>
      </c>
      <c r="K183" s="29">
        <f>IF(SUM($F$4:F183)&lt;1,"",IF(F183="",K182,ROUND(C183,0)))</f>
        <v>68</v>
      </c>
      <c r="L183" s="32">
        <f>IF(SUM($F$4:F183)&lt;1,"",IF(E183=1,1,IF(AND(F182=1,ROUNDDOWN(Q182/(C182*100),0)&gt;=1),L182+ROUNDDOWN(Q182/(C182*100),0),L182)))</f>
        <v>1</v>
      </c>
      <c r="M183" s="29">
        <f>IF(G183="","",IF(VLOOKUP(I183,settings!$B$12:$C$1012,2,0)*C183*L183*100-settings!$C$5*L183&lt;0,"",VLOOKUP(I183,settings!$B$12:$C$1012,2,0)*C183*L183*100-settings!$C$5*L183))</f>
        <v>30.688210923115495</v>
      </c>
      <c r="N183" s="29">
        <f>IF(M183="","",M183*settings!$C$7)</f>
        <v>7.6720527307788737</v>
      </c>
      <c r="O183" s="29">
        <f t="shared" si="20"/>
        <v>23.016158192336622</v>
      </c>
      <c r="P183" s="29">
        <f>IF(G183="","",C183*100*settings!$C$6)</f>
        <v>0</v>
      </c>
      <c r="Q183" s="29">
        <f>IF(G183="","",IF(E183=1,settings!$C$4-K183*100,IF(O183="",Q182,IF(F183=1,K182*L182*100+Q182+O182-K183*L183*100,Q182+O182))))</f>
        <v>3193.5255588796726</v>
      </c>
      <c r="R183" s="29">
        <f t="shared" si="21"/>
        <v>6557.8125</v>
      </c>
      <c r="S183" s="29">
        <f t="shared" si="22"/>
        <v>9751.3380588796717</v>
      </c>
    </row>
    <row r="184" spans="2:19" x14ac:dyDescent="0.25">
      <c r="B184" s="2">
        <v>35254</v>
      </c>
      <c r="C184" s="3">
        <v>64.5625</v>
      </c>
      <c r="D184" s="1">
        <f t="shared" si="16"/>
        <v>-1.5487252799618823E-2</v>
      </c>
      <c r="E184" t="str">
        <f>IF(B184&lt;settings!$C$2,"",IF(B184=settings!$C$2,1,IF(C184&gt;K183,MAX($E$4:E183)+1,"")))</f>
        <v/>
      </c>
      <c r="F184" t="str">
        <f t="shared" si="17"/>
        <v/>
      </c>
      <c r="G184">
        <f t="shared" si="18"/>
        <v>8</v>
      </c>
      <c r="H184" s="36" t="str">
        <f>IF(SUM($F$4:F184)&lt;2,"",IF(F184=1,G183,""))</f>
        <v/>
      </c>
      <c r="I184" s="7">
        <f t="shared" si="23"/>
        <v>-5.0999999999999997E-2</v>
      </c>
      <c r="J184" s="64" t="str">
        <f t="shared" si="19"/>
        <v>CALL</v>
      </c>
      <c r="K184" s="29">
        <f>IF(SUM($F$4:F184)&lt;1,"",IF(F184="",K183,ROUND(C184,0)))</f>
        <v>68</v>
      </c>
      <c r="L184" s="32">
        <f>IF(SUM($F$4:F184)&lt;1,"",IF(E184=1,1,IF(AND(F183=1,ROUNDDOWN(Q183/(C183*100),0)&gt;=1),L183+ROUNDDOWN(Q183/(C183*100),0),L183)))</f>
        <v>1</v>
      </c>
      <c r="M184" s="29">
        <f>IF(G184="","",IF(VLOOKUP(I184,settings!$B$12:$C$1012,2,0)*C184*L184*100-settings!$C$5*L184&lt;0,"",VLOOKUP(I184,settings!$B$12:$C$1012,2,0)*C184*L184*100-settings!$C$5*L184))</f>
        <v>22.041470871211988</v>
      </c>
      <c r="N184" s="29">
        <f>IF(M184="","",M184*settings!$C$7)</f>
        <v>5.5103677178029971</v>
      </c>
      <c r="O184" s="29">
        <f t="shared" si="20"/>
        <v>16.531103153408992</v>
      </c>
      <c r="P184" s="29">
        <f>IF(G184="","",C184*100*settings!$C$6)</f>
        <v>0</v>
      </c>
      <c r="Q184" s="29">
        <f>IF(G184="","",IF(E184=1,settings!$C$4-K184*100,IF(O184="",Q183,IF(F184=1,K183*L183*100+Q183+O183-K184*L184*100,Q183+O183))))</f>
        <v>3216.5417170720093</v>
      </c>
      <c r="R184" s="29">
        <f t="shared" si="21"/>
        <v>6456.25</v>
      </c>
      <c r="S184" s="29">
        <f t="shared" si="22"/>
        <v>9672.7917170720102</v>
      </c>
    </row>
    <row r="185" spans="2:19" x14ac:dyDescent="0.25">
      <c r="B185" s="2">
        <v>35261</v>
      </c>
      <c r="C185" s="3">
        <v>63.96875</v>
      </c>
      <c r="D185" s="1">
        <f t="shared" si="16"/>
        <v>-9.196515004840311E-3</v>
      </c>
      <c r="E185" t="str">
        <f>IF(B185&lt;settings!$C$2,"",IF(B185=settings!$C$2,1,IF(C185&gt;K184,MAX($E$4:E184)+1,"")))</f>
        <v/>
      </c>
      <c r="F185" t="str">
        <f t="shared" si="17"/>
        <v/>
      </c>
      <c r="G185">
        <f t="shared" si="18"/>
        <v>9</v>
      </c>
      <c r="H185" s="36" t="str">
        <f>IF(SUM($F$4:F185)&lt;2,"",IF(F185=1,G184,""))</f>
        <v/>
      </c>
      <c r="I185" s="7">
        <f t="shared" si="23"/>
        <v>-5.8999999999999997E-2</v>
      </c>
      <c r="J185" s="64" t="str">
        <f t="shared" si="19"/>
        <v>CALL</v>
      </c>
      <c r="K185" s="29">
        <f>IF(SUM($F$4:F185)&lt;1,"",IF(F185="",K184,ROUND(C185,0)))</f>
        <v>68</v>
      </c>
      <c r="L185" s="32">
        <f>IF(SUM($F$4:F185)&lt;1,"",IF(E185=1,1,IF(AND(F184=1,ROUNDDOWN(Q184/(C184*100),0)&gt;=1),L184+ROUNDDOWN(Q184/(C184*100),0),L184)))</f>
        <v>1</v>
      </c>
      <c r="M185" s="29">
        <f>IF(G185="","",IF(VLOOKUP(I185,settings!$B$12:$C$1012,2,0)*C185*L185*100-settings!$C$5*L185&lt;0,"",VLOOKUP(I185,settings!$B$12:$C$1012,2,0)*C185*L185*100-settings!$C$5*L185))</f>
        <v>18.422553669986311</v>
      </c>
      <c r="N185" s="29">
        <f>IF(M185="","",M185*settings!$C$7)</f>
        <v>4.6056384174965777</v>
      </c>
      <c r="O185" s="29">
        <f t="shared" si="20"/>
        <v>13.816915252489732</v>
      </c>
      <c r="P185" s="29">
        <f>IF(G185="","",C185*100*settings!$C$6)</f>
        <v>0</v>
      </c>
      <c r="Q185" s="29">
        <f>IF(G185="","",IF(E185=1,settings!$C$4-K185*100,IF(O185="",Q184,IF(F185=1,K184*L184*100+Q184+O184-K185*L185*100,Q184+O184))))</f>
        <v>3233.0728202254181</v>
      </c>
      <c r="R185" s="29">
        <f t="shared" si="21"/>
        <v>6396.875</v>
      </c>
      <c r="S185" s="29">
        <f t="shared" si="22"/>
        <v>9629.9478202254177</v>
      </c>
    </row>
    <row r="186" spans="2:19" x14ac:dyDescent="0.25">
      <c r="B186" s="2">
        <v>35268</v>
      </c>
      <c r="C186" s="3">
        <v>63.71875</v>
      </c>
      <c r="D186" s="1">
        <f t="shared" si="16"/>
        <v>-3.9081582804103565E-3</v>
      </c>
      <c r="E186" t="str">
        <f>IF(B186&lt;settings!$C$2,"",IF(B186=settings!$C$2,1,IF(C186&gt;K185,MAX($E$4:E185)+1,"")))</f>
        <v/>
      </c>
      <c r="F186" t="str">
        <f t="shared" si="17"/>
        <v/>
      </c>
      <c r="G186">
        <f t="shared" si="18"/>
        <v>10</v>
      </c>
      <c r="H186" s="36" t="str">
        <f>IF(SUM($F$4:F186)&lt;2,"",IF(F186=1,G185,""))</f>
        <v/>
      </c>
      <c r="I186" s="7">
        <f t="shared" si="23"/>
        <v>-6.3E-2</v>
      </c>
      <c r="J186" s="64" t="str">
        <f t="shared" si="19"/>
        <v>CALL</v>
      </c>
      <c r="K186" s="29">
        <f>IF(SUM($F$4:F186)&lt;1,"",IF(F186="",K185,ROUND(C186,0)))</f>
        <v>68</v>
      </c>
      <c r="L186" s="32">
        <f>IF(SUM($F$4:F186)&lt;1,"",IF(E186=1,1,IF(AND(F185=1,ROUNDDOWN(Q185/(C185*100),0)&gt;=1),L185+ROUNDDOWN(Q185/(C185*100),0),L185)))</f>
        <v>1</v>
      </c>
      <c r="M186" s="29">
        <f>IF(G186="","",IF(VLOOKUP(I186,settings!$B$12:$C$1012,2,0)*C186*L186*100-settings!$C$5*L186&lt;0,"",VLOOKUP(I186,settings!$B$12:$C$1012,2,0)*C186*L186*100-settings!$C$5*L186))</f>
        <v>16.844731431717349</v>
      </c>
      <c r="N186" s="29">
        <f>IF(M186="","",M186*settings!$C$7)</f>
        <v>4.2111828579293373</v>
      </c>
      <c r="O186" s="29">
        <f t="shared" si="20"/>
        <v>12.633548573788012</v>
      </c>
      <c r="P186" s="29">
        <f>IF(G186="","",C186*100*settings!$C$6)</f>
        <v>0</v>
      </c>
      <c r="Q186" s="29">
        <f>IF(G186="","",IF(E186=1,settings!$C$4-K186*100,IF(O186="",Q185,IF(F186=1,K185*L185*100+Q185+O185-K186*L186*100,Q185+O185))))</f>
        <v>3246.8897354779078</v>
      </c>
      <c r="R186" s="29">
        <f t="shared" si="21"/>
        <v>6371.875</v>
      </c>
      <c r="S186" s="29">
        <f t="shared" si="22"/>
        <v>9618.7647354779074</v>
      </c>
    </row>
    <row r="187" spans="2:19" x14ac:dyDescent="0.25">
      <c r="B187" s="2">
        <v>35275</v>
      </c>
      <c r="C187" s="3">
        <v>66.5625</v>
      </c>
      <c r="D187" s="1">
        <f t="shared" si="16"/>
        <v>4.4629720451201615E-2</v>
      </c>
      <c r="E187" t="str">
        <f>IF(B187&lt;settings!$C$2,"",IF(B187=settings!$C$2,1,IF(C187&gt;K186,MAX($E$4:E186)+1,"")))</f>
        <v/>
      </c>
      <c r="F187" t="str">
        <f t="shared" si="17"/>
        <v/>
      </c>
      <c r="G187">
        <f t="shared" si="18"/>
        <v>11</v>
      </c>
      <c r="H187" s="36" t="str">
        <f>IF(SUM($F$4:F187)&lt;2,"",IF(F187=1,G186,""))</f>
        <v/>
      </c>
      <c r="I187" s="7">
        <f t="shared" si="23"/>
        <v>-2.1000000000000001E-2</v>
      </c>
      <c r="J187" s="64" t="str">
        <f t="shared" si="19"/>
        <v>CALL</v>
      </c>
      <c r="K187" s="29">
        <f>IF(SUM($F$4:F187)&lt;1,"",IF(F187="",K186,ROUND(C187,0)))</f>
        <v>68</v>
      </c>
      <c r="L187" s="32">
        <f>IF(SUM($F$4:F187)&lt;1,"",IF(E187=1,1,IF(AND(F186=1,ROUNDDOWN(Q186/(C186*100),0)&gt;=1),L186+ROUNDDOWN(Q186/(C186*100),0),L186)))</f>
        <v>1</v>
      </c>
      <c r="M187" s="29">
        <f>IF(G187="","",IF(VLOOKUP(I187,settings!$B$12:$C$1012,2,0)*C187*L187*100-settings!$C$5*L187&lt;0,"",VLOOKUP(I187,settings!$B$12:$C$1012,2,0)*C187*L187*100-settings!$C$5*L187))</f>
        <v>42.548902507549485</v>
      </c>
      <c r="N187" s="29">
        <f>IF(M187="","",M187*settings!$C$7)</f>
        <v>10.637225626887371</v>
      </c>
      <c r="O187" s="29">
        <f t="shared" si="20"/>
        <v>31.911676880662114</v>
      </c>
      <c r="P187" s="29">
        <f>IF(G187="","",C187*100*settings!$C$6)</f>
        <v>0</v>
      </c>
      <c r="Q187" s="29">
        <f>IF(G187="","",IF(E187=1,settings!$C$4-K187*100,IF(O187="",Q186,IF(F187=1,K186*L186*100+Q186+O186-K187*L187*100,Q186+O186))))</f>
        <v>3259.523284051696</v>
      </c>
      <c r="R187" s="29">
        <f t="shared" si="21"/>
        <v>6656.25</v>
      </c>
      <c r="S187" s="29">
        <f t="shared" si="22"/>
        <v>9915.7732840516965</v>
      </c>
    </row>
    <row r="188" spans="2:19" x14ac:dyDescent="0.25">
      <c r="B188" s="2">
        <v>35282</v>
      </c>
      <c r="C188" s="3">
        <v>66.21875</v>
      </c>
      <c r="D188" s="1">
        <f t="shared" si="16"/>
        <v>-5.1643192488263212E-3</v>
      </c>
      <c r="E188" t="str">
        <f>IF(B188&lt;settings!$C$2,"",IF(B188=settings!$C$2,1,IF(C188&gt;K187,MAX($E$4:E187)+1,"")))</f>
        <v/>
      </c>
      <c r="F188" t="str">
        <f t="shared" si="17"/>
        <v/>
      </c>
      <c r="G188">
        <f t="shared" si="18"/>
        <v>12</v>
      </c>
      <c r="H188" s="36" t="str">
        <f>IF(SUM($F$4:F188)&lt;2,"",IF(F188=1,G187,""))</f>
        <v/>
      </c>
      <c r="I188" s="7">
        <f t="shared" si="23"/>
        <v>-2.5999999999999999E-2</v>
      </c>
      <c r="J188" s="64" t="str">
        <f t="shared" si="19"/>
        <v>CALL</v>
      </c>
      <c r="K188" s="29">
        <f>IF(SUM($F$4:F188)&lt;1,"",IF(F188="",K187,ROUND(C188,0)))</f>
        <v>68</v>
      </c>
      <c r="L188" s="32">
        <f>IF(SUM($F$4:F188)&lt;1,"",IF(E188=1,1,IF(AND(F187=1,ROUNDDOWN(Q187/(C187*100),0)&gt;=1),L187+ROUNDDOWN(Q187/(C187*100),0),L187)))</f>
        <v>1</v>
      </c>
      <c r="M188" s="29">
        <f>IF(G188="","",IF(VLOOKUP(I188,settings!$B$12:$C$1012,2,0)*C188*L188*100-settings!$C$5*L188&lt;0,"",VLOOKUP(I188,settings!$B$12:$C$1012,2,0)*C188*L188*100-settings!$C$5*L188))</f>
        <v>38.161466473545381</v>
      </c>
      <c r="N188" s="29">
        <f>IF(M188="","",M188*settings!$C$7)</f>
        <v>9.5403666183863454</v>
      </c>
      <c r="O188" s="29">
        <f t="shared" si="20"/>
        <v>28.621099855159038</v>
      </c>
      <c r="P188" s="29">
        <f>IF(G188="","",C188*100*settings!$C$6)</f>
        <v>0</v>
      </c>
      <c r="Q188" s="29">
        <f>IF(G188="","",IF(E188=1,settings!$C$4-K188*100,IF(O188="",Q187,IF(F188=1,K187*L187*100+Q187+O187-K188*L188*100,Q187+O187))))</f>
        <v>3291.4349609323581</v>
      </c>
      <c r="R188" s="29">
        <f t="shared" si="21"/>
        <v>6621.875</v>
      </c>
      <c r="S188" s="29">
        <f t="shared" si="22"/>
        <v>9913.3099609323581</v>
      </c>
    </row>
    <row r="189" spans="2:19" x14ac:dyDescent="0.25">
      <c r="B189" s="2">
        <v>35289</v>
      </c>
      <c r="C189" s="3">
        <v>66.84375</v>
      </c>
      <c r="D189" s="1">
        <f t="shared" si="16"/>
        <v>9.4384143463897008E-3</v>
      </c>
      <c r="E189" t="str">
        <f>IF(B189&lt;settings!$C$2,"",IF(B189=settings!$C$2,1,IF(C189&gt;K188,MAX($E$4:E188)+1,"")))</f>
        <v/>
      </c>
      <c r="F189" t="str">
        <f t="shared" si="17"/>
        <v/>
      </c>
      <c r="G189">
        <f t="shared" si="18"/>
        <v>13</v>
      </c>
      <c r="H189" s="36" t="str">
        <f>IF(SUM($F$4:F189)&lt;2,"",IF(F189=1,G188,""))</f>
        <v/>
      </c>
      <c r="I189" s="7">
        <f t="shared" si="23"/>
        <v>-1.7000000000000001E-2</v>
      </c>
      <c r="J189" s="64" t="str">
        <f t="shared" si="19"/>
        <v>CALL</v>
      </c>
      <c r="K189" s="29">
        <f>IF(SUM($F$4:F189)&lt;1,"",IF(F189="",K188,ROUND(C189,0)))</f>
        <v>68</v>
      </c>
      <c r="L189" s="32">
        <f>IF(SUM($F$4:F189)&lt;1,"",IF(E189=1,1,IF(AND(F188=1,ROUNDDOWN(Q188/(C188*100),0)&gt;=1),L188+ROUNDDOWN(Q188/(C188*100),0),L188)))</f>
        <v>1</v>
      </c>
      <c r="M189" s="29">
        <f>IF(G189="","",IF(VLOOKUP(I189,settings!$B$12:$C$1012,2,0)*C189*L189*100-settings!$C$5*L189&lt;0,"",VLOOKUP(I189,settings!$B$12:$C$1012,2,0)*C189*L189*100-settings!$C$5*L189))</f>
        <v>46.413726808137532</v>
      </c>
      <c r="N189" s="29">
        <f>IF(M189="","",M189*settings!$C$7)</f>
        <v>11.603431702034383</v>
      </c>
      <c r="O189" s="29">
        <f t="shared" si="20"/>
        <v>34.810295106103148</v>
      </c>
      <c r="P189" s="29">
        <f>IF(G189="","",C189*100*settings!$C$6)</f>
        <v>0</v>
      </c>
      <c r="Q189" s="29">
        <f>IF(G189="","",IF(E189=1,settings!$C$4-K189*100,IF(O189="",Q188,IF(F189=1,K188*L188*100+Q188+O188-K189*L189*100,Q188+O188))))</f>
        <v>3320.0560607875173</v>
      </c>
      <c r="R189" s="29">
        <f t="shared" si="21"/>
        <v>6684.375</v>
      </c>
      <c r="S189" s="29">
        <f t="shared" si="22"/>
        <v>10004.431060787518</v>
      </c>
    </row>
    <row r="190" spans="2:19" x14ac:dyDescent="0.25">
      <c r="B190" s="2">
        <v>35296</v>
      </c>
      <c r="C190" s="3">
        <v>66.859375</v>
      </c>
      <c r="D190" s="1">
        <f t="shared" si="16"/>
        <v>2.3375409069648079E-4</v>
      </c>
      <c r="E190" t="str">
        <f>IF(B190&lt;settings!$C$2,"",IF(B190=settings!$C$2,1,IF(C190&gt;K189,MAX($E$4:E189)+1,"")))</f>
        <v/>
      </c>
      <c r="F190" t="str">
        <f t="shared" si="17"/>
        <v/>
      </c>
      <c r="G190">
        <f t="shared" si="18"/>
        <v>14</v>
      </c>
      <c r="H190" s="36" t="str">
        <f>IF(SUM($F$4:F190)&lt;2,"",IF(F190=1,G189,""))</f>
        <v/>
      </c>
      <c r="I190" s="7">
        <f t="shared" si="23"/>
        <v>-1.7000000000000001E-2</v>
      </c>
      <c r="J190" s="64" t="str">
        <f t="shared" si="19"/>
        <v>CALL</v>
      </c>
      <c r="K190" s="29">
        <f>IF(SUM($F$4:F190)&lt;1,"",IF(F190="",K189,ROUND(C190,0)))</f>
        <v>68</v>
      </c>
      <c r="L190" s="32">
        <f>IF(SUM($F$4:F190)&lt;1,"",IF(E190=1,1,IF(AND(F189=1,ROUNDDOWN(Q189/(C189*100),0)&gt;=1),L189+ROUNDDOWN(Q189/(C189*100),0),L189)))</f>
        <v>1</v>
      </c>
      <c r="M190" s="29">
        <f>IF(G190="","",IF(VLOOKUP(I190,settings!$B$12:$C$1012,2,0)*C190*L190*100-settings!$C$5*L190&lt;0,"",VLOOKUP(I190,settings!$B$12:$C$1012,2,0)*C190*L190*100-settings!$C$5*L190))</f>
        <v>46.424809960734102</v>
      </c>
      <c r="N190" s="29">
        <f>IF(M190="","",M190*settings!$C$7)</f>
        <v>11.606202490183525</v>
      </c>
      <c r="O190" s="29">
        <f t="shared" si="20"/>
        <v>34.818607470550575</v>
      </c>
      <c r="P190" s="29">
        <f>IF(G190="","",C190*100*settings!$C$6)</f>
        <v>0</v>
      </c>
      <c r="Q190" s="29">
        <f>IF(G190="","",IF(E190=1,settings!$C$4-K190*100,IF(O190="",Q189,IF(F190=1,K189*L189*100+Q189+O189-K190*L190*100,Q189+O189))))</f>
        <v>3354.8663558936205</v>
      </c>
      <c r="R190" s="29">
        <f t="shared" si="21"/>
        <v>6685.9375</v>
      </c>
      <c r="S190" s="29">
        <f t="shared" si="22"/>
        <v>10040.80385589362</v>
      </c>
    </row>
    <row r="191" spans="2:19" x14ac:dyDescent="0.25">
      <c r="B191" s="2">
        <v>35303</v>
      </c>
      <c r="C191" s="3">
        <v>65.328125</v>
      </c>
      <c r="D191" s="1">
        <f t="shared" si="16"/>
        <v>-2.2902547324141209E-2</v>
      </c>
      <c r="E191" t="str">
        <f>IF(B191&lt;settings!$C$2,"",IF(B191=settings!$C$2,1,IF(C191&gt;K190,MAX($E$4:E190)+1,"")))</f>
        <v/>
      </c>
      <c r="F191" t="str">
        <f t="shared" si="17"/>
        <v/>
      </c>
      <c r="G191">
        <f t="shared" si="18"/>
        <v>15</v>
      </c>
      <c r="H191" s="36" t="str">
        <f>IF(SUM($F$4:F191)&lt;2,"",IF(F191=1,G190,""))</f>
        <v/>
      </c>
      <c r="I191" s="7">
        <f t="shared" si="23"/>
        <v>-3.9E-2</v>
      </c>
      <c r="J191" s="64" t="str">
        <f t="shared" si="19"/>
        <v>CALL</v>
      </c>
      <c r="K191" s="29">
        <f>IF(SUM($F$4:F191)&lt;1,"",IF(F191="",K190,ROUND(C191,0)))</f>
        <v>68</v>
      </c>
      <c r="L191" s="32">
        <f>IF(SUM($F$4:F191)&lt;1,"",IF(E191=1,1,IF(AND(F190=1,ROUNDDOWN(Q190/(C190*100),0)&gt;=1),L190+ROUNDDOWN(Q190/(C190*100),0),L190)))</f>
        <v>1</v>
      </c>
      <c r="M191" s="29">
        <f>IF(G191="","",IF(VLOOKUP(I191,settings!$B$12:$C$1012,2,0)*C191*L191*100-settings!$C$5*L191&lt;0,"",VLOOKUP(I191,settings!$B$12:$C$1012,2,0)*C191*L191*100-settings!$C$5*L191))</f>
        <v>28.710991532508373</v>
      </c>
      <c r="N191" s="29">
        <f>IF(M191="","",M191*settings!$C$7)</f>
        <v>7.1777478831270933</v>
      </c>
      <c r="O191" s="29">
        <f t="shared" si="20"/>
        <v>21.53324364938128</v>
      </c>
      <c r="P191" s="29">
        <f>IF(G191="","",C191*100*settings!$C$6)</f>
        <v>0</v>
      </c>
      <c r="Q191" s="29">
        <f>IF(G191="","",IF(E191=1,settings!$C$4-K191*100,IF(O191="",Q190,IF(F191=1,K190*L190*100+Q190+O190-K191*L191*100,Q190+O190))))</f>
        <v>3389.6849633641709</v>
      </c>
      <c r="R191" s="29">
        <f t="shared" si="21"/>
        <v>6532.8125</v>
      </c>
      <c r="S191" s="29">
        <f t="shared" si="22"/>
        <v>9922.4974633641705</v>
      </c>
    </row>
    <row r="192" spans="2:19" x14ac:dyDescent="0.25">
      <c r="B192" s="2">
        <v>35310</v>
      </c>
      <c r="C192" s="3">
        <v>65.9375</v>
      </c>
      <c r="D192" s="1">
        <f t="shared" si="16"/>
        <v>9.3279119827791579E-3</v>
      </c>
      <c r="E192" t="str">
        <f>IF(B192&lt;settings!$C$2,"",IF(B192=settings!$C$2,1,IF(C192&gt;K191,MAX($E$4:E191)+1,"")))</f>
        <v/>
      </c>
      <c r="F192" t="str">
        <f t="shared" si="17"/>
        <v/>
      </c>
      <c r="G192">
        <f t="shared" si="18"/>
        <v>16</v>
      </c>
      <c r="H192" s="36" t="str">
        <f>IF(SUM($F$4:F192)&lt;2,"",IF(F192=1,G191,""))</f>
        <v/>
      </c>
      <c r="I192" s="7">
        <f t="shared" si="23"/>
        <v>-0.03</v>
      </c>
      <c r="J192" s="64" t="str">
        <f t="shared" si="19"/>
        <v>CALL</v>
      </c>
      <c r="K192" s="29">
        <f>IF(SUM($F$4:F192)&lt;1,"",IF(F192="",K191,ROUND(C192,0)))</f>
        <v>68</v>
      </c>
      <c r="L192" s="32">
        <f>IF(SUM($F$4:F192)&lt;1,"",IF(E192=1,1,IF(AND(F191=1,ROUNDDOWN(Q191/(C191*100),0)&gt;=1),L191+ROUNDDOWN(Q191/(C191*100),0),L191)))</f>
        <v>1</v>
      </c>
      <c r="M192" s="29">
        <f>IF(G192="","",IF(VLOOKUP(I192,settings!$B$12:$C$1012,2,0)*C192*L192*100-settings!$C$5*L192&lt;0,"",VLOOKUP(I192,settings!$B$12:$C$1012,2,0)*C192*L192*100-settings!$C$5*L192))</f>
        <v>34.967872309279429</v>
      </c>
      <c r="N192" s="29">
        <f>IF(M192="","",M192*settings!$C$7)</f>
        <v>8.7419680773198571</v>
      </c>
      <c r="O192" s="29">
        <f t="shared" si="20"/>
        <v>26.225904231959571</v>
      </c>
      <c r="P192" s="29">
        <f>IF(G192="","",C192*100*settings!$C$6)</f>
        <v>0</v>
      </c>
      <c r="Q192" s="29">
        <f>IF(G192="","",IF(E192=1,settings!$C$4-K192*100,IF(O192="",Q191,IF(F192=1,K191*L191*100+Q191+O191-K192*L192*100,Q191+O191))))</f>
        <v>3411.2182070135523</v>
      </c>
      <c r="R192" s="29">
        <f t="shared" si="21"/>
        <v>6593.75</v>
      </c>
      <c r="S192" s="29">
        <f t="shared" si="22"/>
        <v>10004.968207013553</v>
      </c>
    </row>
    <row r="193" spans="2:19" x14ac:dyDescent="0.25">
      <c r="B193" s="2">
        <v>35317</v>
      </c>
      <c r="C193" s="3">
        <v>68.5625</v>
      </c>
      <c r="D193" s="1">
        <f t="shared" si="16"/>
        <v>3.9810426540284327E-2</v>
      </c>
      <c r="E193">
        <f>IF(B193&lt;settings!$C$2,"",IF(B193=settings!$C$2,1,IF(C193&gt;K192,MAX($E$4:E192)+1,"")))</f>
        <v>58</v>
      </c>
      <c r="F193">
        <f t="shared" si="17"/>
        <v>1</v>
      </c>
      <c r="G193">
        <f t="shared" si="18"/>
        <v>1</v>
      </c>
      <c r="H193" s="36">
        <f>IF(SUM($F$4:F193)&lt;2,"",IF(F193=1,G192,""))</f>
        <v>16</v>
      </c>
      <c r="I193" s="7">
        <f t="shared" si="23"/>
        <v>-6.0000000000000001E-3</v>
      </c>
      <c r="J193" s="64" t="str">
        <f t="shared" si="19"/>
        <v>PUT</v>
      </c>
      <c r="K193" s="29">
        <f>IF(SUM($F$4:F193)&lt;1,"",IF(F193="",K192,ROUND(C193,0)))</f>
        <v>69</v>
      </c>
      <c r="L193" s="32">
        <f>IF(SUM($F$4:F193)&lt;1,"",IF(E193=1,1,IF(AND(F192=1,ROUNDDOWN(Q192/(C192*100),0)&gt;=1),L192+ROUNDDOWN(Q192/(C192*100),0),L192)))</f>
        <v>1</v>
      </c>
      <c r="M193" s="29">
        <f>IF(G193="","",IF(VLOOKUP(I193,settings!$B$12:$C$1012,2,0)*C193*L193*100-settings!$C$5*L193&lt;0,"",VLOOKUP(I193,settings!$B$12:$C$1012,2,0)*C193*L193*100-settings!$C$5*L193))</f>
        <v>59.735568237987977</v>
      </c>
      <c r="N193" s="29">
        <f>IF(M193="","",M193*settings!$C$7)</f>
        <v>14.933892059496994</v>
      </c>
      <c r="O193" s="29">
        <f t="shared" si="20"/>
        <v>44.801676178490979</v>
      </c>
      <c r="P193" s="29">
        <f>IF(G193="","",C193*100*settings!$C$6)</f>
        <v>0</v>
      </c>
      <c r="Q193" s="29">
        <f>IF(G193="","",IF(E193=1,settings!$C$4-K193*100,IF(O193="",Q192,IF(F193=1,K192*L192*100+Q192+O192-K193*L193*100,Q192+O192))))</f>
        <v>3337.4441112455133</v>
      </c>
      <c r="R193" s="29">
        <f t="shared" si="21"/>
        <v>6856.25</v>
      </c>
      <c r="S193" s="29">
        <f t="shared" si="22"/>
        <v>10193.694111245513</v>
      </c>
    </row>
    <row r="194" spans="2:19" x14ac:dyDescent="0.25">
      <c r="B194" s="2">
        <v>35324</v>
      </c>
      <c r="C194" s="3">
        <v>68.640625</v>
      </c>
      <c r="D194" s="1">
        <f t="shared" si="16"/>
        <v>1.1394712853236566E-3</v>
      </c>
      <c r="E194" t="str">
        <f>IF(B194&lt;settings!$C$2,"",IF(B194=settings!$C$2,1,IF(C194&gt;K193,MAX($E$4:E193)+1,"")))</f>
        <v/>
      </c>
      <c r="F194" t="str">
        <f t="shared" si="17"/>
        <v/>
      </c>
      <c r="G194">
        <f t="shared" si="18"/>
        <v>2</v>
      </c>
      <c r="H194" s="36" t="str">
        <f>IF(SUM($F$4:F194)&lt;2,"",IF(F194=1,G193,""))</f>
        <v/>
      </c>
      <c r="I194" s="7">
        <f t="shared" si="23"/>
        <v>-5.0000000000000001E-3</v>
      </c>
      <c r="J194" s="64" t="str">
        <f t="shared" si="19"/>
        <v>CALL</v>
      </c>
      <c r="K194" s="29">
        <f>IF(SUM($F$4:F194)&lt;1,"",IF(F194="",K193,ROUND(C194,0)))</f>
        <v>69</v>
      </c>
      <c r="L194" s="32">
        <f>IF(SUM($F$4:F194)&lt;1,"",IF(E194=1,1,IF(AND(F193=1,ROUNDDOWN(Q193/(C193*100),0)&gt;=1),L193+ROUNDDOWN(Q193/(C193*100),0),L193)))</f>
        <v>1</v>
      </c>
      <c r="M194" s="29">
        <f>IF(G194="","",IF(VLOOKUP(I194,settings!$B$12:$C$1012,2,0)*C194*L194*100-settings!$C$5*L194&lt;0,"",VLOOKUP(I194,settings!$B$12:$C$1012,2,0)*C194*L194*100-settings!$C$5*L194))</f>
        <v>61.045688442849986</v>
      </c>
      <c r="N194" s="29">
        <f>IF(M194="","",M194*settings!$C$7)</f>
        <v>15.261422110712497</v>
      </c>
      <c r="O194" s="29">
        <f t="shared" si="20"/>
        <v>45.784266332137491</v>
      </c>
      <c r="P194" s="29">
        <f>IF(G194="","",C194*100*settings!$C$6)</f>
        <v>0</v>
      </c>
      <c r="Q194" s="29">
        <f>IF(G194="","",IF(E194=1,settings!$C$4-K194*100,IF(O194="",Q193,IF(F194=1,K193*L193*100+Q193+O193-K194*L194*100,Q193+O193))))</f>
        <v>3382.2457874240044</v>
      </c>
      <c r="R194" s="29">
        <f t="shared" si="21"/>
        <v>6864.0625</v>
      </c>
      <c r="S194" s="29">
        <f t="shared" si="22"/>
        <v>10246.308287424004</v>
      </c>
    </row>
    <row r="195" spans="2:19" x14ac:dyDescent="0.25">
      <c r="B195" s="2">
        <v>35331</v>
      </c>
      <c r="C195" s="3">
        <v>68.6875</v>
      </c>
      <c r="D195" s="1">
        <f t="shared" si="16"/>
        <v>6.8290462098796745E-4</v>
      </c>
      <c r="E195" t="str">
        <f>IF(B195&lt;settings!$C$2,"",IF(B195=settings!$C$2,1,IF(C195&gt;K194,MAX($E$4:E194)+1,"")))</f>
        <v/>
      </c>
      <c r="F195" t="str">
        <f t="shared" si="17"/>
        <v/>
      </c>
      <c r="G195">
        <f t="shared" si="18"/>
        <v>3</v>
      </c>
      <c r="H195" s="36" t="str">
        <f>IF(SUM($F$4:F195)&lt;2,"",IF(F195=1,G194,""))</f>
        <v/>
      </c>
      <c r="I195" s="7">
        <f t="shared" si="23"/>
        <v>-5.0000000000000001E-3</v>
      </c>
      <c r="J195" s="64" t="str">
        <f t="shared" si="19"/>
        <v>CALL</v>
      </c>
      <c r="K195" s="29">
        <f>IF(SUM($F$4:F195)&lt;1,"",IF(F195="",K194,ROUND(C195,0)))</f>
        <v>69</v>
      </c>
      <c r="L195" s="32">
        <f>IF(SUM($F$4:F195)&lt;1,"",IF(E195=1,1,IF(AND(F194=1,ROUNDDOWN(Q194/(C194*100),0)&gt;=1),L194+ROUNDDOWN(Q194/(C194*100),0),L194)))</f>
        <v>1</v>
      </c>
      <c r="M195" s="29">
        <f>IF(G195="","",IF(VLOOKUP(I195,settings!$B$12:$C$1012,2,0)*C195*L195*100-settings!$C$5*L195&lt;0,"",VLOOKUP(I195,settings!$B$12:$C$1012,2,0)*C195*L195*100-settings!$C$5*L195))</f>
        <v>61.088059730199987</v>
      </c>
      <c r="N195" s="29">
        <f>IF(M195="","",M195*settings!$C$7)</f>
        <v>15.272014932549997</v>
      </c>
      <c r="O195" s="29">
        <f t="shared" si="20"/>
        <v>45.816044797649994</v>
      </c>
      <c r="P195" s="29">
        <f>IF(G195="","",C195*100*settings!$C$6)</f>
        <v>0</v>
      </c>
      <c r="Q195" s="29">
        <f>IF(G195="","",IF(E195=1,settings!$C$4-K195*100,IF(O195="",Q194,IF(F195=1,K194*L194*100+Q194+O194-K195*L195*100,Q194+O194))))</f>
        <v>3428.030053756142</v>
      </c>
      <c r="R195" s="29">
        <f t="shared" si="21"/>
        <v>6868.75</v>
      </c>
      <c r="S195" s="29">
        <f t="shared" si="22"/>
        <v>10296.780053756142</v>
      </c>
    </row>
    <row r="196" spans="2:19" x14ac:dyDescent="0.25">
      <c r="B196" s="2">
        <v>35338</v>
      </c>
      <c r="C196" s="3">
        <v>70.34375</v>
      </c>
      <c r="D196" s="1">
        <f t="shared" si="16"/>
        <v>2.4112829845313932E-2</v>
      </c>
      <c r="E196">
        <f>IF(B196&lt;settings!$C$2,"",IF(B196=settings!$C$2,1,IF(C196&gt;K195,MAX($E$4:E195)+1,"")))</f>
        <v>59</v>
      </c>
      <c r="F196">
        <f t="shared" si="17"/>
        <v>1</v>
      </c>
      <c r="G196">
        <f t="shared" si="18"/>
        <v>1</v>
      </c>
      <c r="H196" s="36">
        <f>IF(SUM($F$4:F196)&lt;2,"",IF(F196=1,G195,""))</f>
        <v>3</v>
      </c>
      <c r="I196" s="7">
        <f t="shared" si="23"/>
        <v>5.0000000000000001E-3</v>
      </c>
      <c r="J196" s="64" t="str">
        <f t="shared" si="19"/>
        <v>PUT</v>
      </c>
      <c r="K196" s="29">
        <f>IF(SUM($F$4:F196)&lt;1,"",IF(F196="",K195,ROUND(C196,0)))</f>
        <v>70</v>
      </c>
      <c r="L196" s="32">
        <f>IF(SUM($F$4:F196)&lt;1,"",IF(E196=1,1,IF(AND(F195=1,ROUNDDOWN(Q195/(C195*100),0)&gt;=1),L195+ROUNDDOWN(Q195/(C195*100),0),L195)))</f>
        <v>1</v>
      </c>
      <c r="M196" s="29">
        <f>IF(G196="","",IF(VLOOKUP(I196,settings!$B$12:$C$1012,2,0)*C196*L196*100-settings!$C$5*L196&lt;0,"",VLOOKUP(I196,settings!$B$12:$C$1012,2,0)*C196*L196*100-settings!$C$5*L196))</f>
        <v>62.585178549899993</v>
      </c>
      <c r="N196" s="29">
        <f>IF(M196="","",M196*settings!$C$7)</f>
        <v>15.646294637474998</v>
      </c>
      <c r="O196" s="29">
        <f t="shared" si="20"/>
        <v>46.938883912424998</v>
      </c>
      <c r="P196" s="29">
        <f>IF(G196="","",C196*100*settings!$C$6)</f>
        <v>0</v>
      </c>
      <c r="Q196" s="29">
        <f>IF(G196="","",IF(E196=1,settings!$C$4-K196*100,IF(O196="",Q195,IF(F196=1,K195*L195*100+Q195+O195-K196*L196*100,Q195+O195))))</f>
        <v>3373.8460985537913</v>
      </c>
      <c r="R196" s="29">
        <f t="shared" si="21"/>
        <v>7034.375</v>
      </c>
      <c r="S196" s="29">
        <f t="shared" si="22"/>
        <v>10408.221098553791</v>
      </c>
    </row>
    <row r="197" spans="2:19" x14ac:dyDescent="0.25">
      <c r="B197" s="2">
        <v>35345</v>
      </c>
      <c r="C197" s="3">
        <v>70.3125</v>
      </c>
      <c r="D197" s="1">
        <f t="shared" ref="D197:D260" si="24">IFERROR(C197/C196-1,"")</f>
        <v>-4.4424700133272044E-4</v>
      </c>
      <c r="E197">
        <f>IF(B197&lt;settings!$C$2,"",IF(B197=settings!$C$2,1,IF(C197&gt;K196,MAX($E$4:E196)+1,"")))</f>
        <v>60</v>
      </c>
      <c r="F197">
        <f t="shared" ref="F197:F260" si="25">IF(E197&lt;&gt;"",1,"")</f>
        <v>1</v>
      </c>
      <c r="G197">
        <f t="shared" ref="G197:G260" si="26">IFERROR(IF(E197&lt;&gt;"",1,G196+1),"")</f>
        <v>1</v>
      </c>
      <c r="H197" s="36">
        <f>IF(SUM($F$4:F197)&lt;2,"",IF(F197=1,G196,""))</f>
        <v>1</v>
      </c>
      <c r="I197" s="7">
        <f t="shared" si="23"/>
        <v>4.0000000000000001E-3</v>
      </c>
      <c r="J197" s="64" t="str">
        <f t="shared" ref="J197:J260" si="27">IF(G197="","",IF(F197=1,"PUT",IF(M197&lt;&gt;"","CALL","")))</f>
        <v>PUT</v>
      </c>
      <c r="K197" s="29">
        <f>IF(SUM($F$4:F197)&lt;1,"",IF(F197="",K196,ROUND(C197,0)))</f>
        <v>70</v>
      </c>
      <c r="L197" s="32">
        <f>IF(SUM($F$4:F197)&lt;1,"",IF(E197=1,1,IF(AND(F196=1,ROUNDDOWN(Q196/(C196*100),0)&gt;=1),L196+ROUNDDOWN(Q196/(C196*100),0),L196)))</f>
        <v>1</v>
      </c>
      <c r="M197" s="29">
        <f>IF(G197="","",IF(VLOOKUP(I197,settings!$B$12:$C$1012,2,0)*C197*L197*100-settings!$C$5*L197&lt;0,"",VLOOKUP(I197,settings!$B$12:$C$1012,2,0)*C197*L197*100-settings!$C$5*L197))</f>
        <v>63.854011249999985</v>
      </c>
      <c r="N197" s="29">
        <f>IF(M197="","",M197*settings!$C$7)</f>
        <v>15.963502812499996</v>
      </c>
      <c r="O197" s="29">
        <f t="shared" ref="O197:O260" si="28">IFERROR(IF(G197="","",M197-N197),0)</f>
        <v>47.890508437499989</v>
      </c>
      <c r="P197" s="29">
        <f>IF(G197="","",C197*100*settings!$C$6)</f>
        <v>0</v>
      </c>
      <c r="Q197" s="29">
        <f>IF(G197="","",IF(E197=1,settings!$C$4-K197*100,IF(O197="",Q196,IF(F197=1,K196*L196*100+Q196+O196-K197*L197*100,Q196+O196))))</f>
        <v>3420.7849824662171</v>
      </c>
      <c r="R197" s="29">
        <f t="shared" ref="R197:R260" si="29">IF(G197="","",L197*C197*100)</f>
        <v>7031.25</v>
      </c>
      <c r="S197" s="29">
        <f t="shared" ref="S197:S260" si="30">IF(G197="","",R197+Q197)</f>
        <v>10452.034982466217</v>
      </c>
    </row>
    <row r="198" spans="2:19" x14ac:dyDescent="0.25">
      <c r="B198" s="2">
        <v>35352</v>
      </c>
      <c r="C198" s="3">
        <v>71.21875</v>
      </c>
      <c r="D198" s="1">
        <f t="shared" si="24"/>
        <v>1.288888888888895E-2</v>
      </c>
      <c r="E198">
        <f>IF(B198&lt;settings!$C$2,"",IF(B198=settings!$C$2,1,IF(C198&gt;K197,MAX($E$4:E197)+1,"")))</f>
        <v>61</v>
      </c>
      <c r="F198">
        <f t="shared" si="25"/>
        <v>1</v>
      </c>
      <c r="G198">
        <f t="shared" si="26"/>
        <v>1</v>
      </c>
      <c r="H198" s="36">
        <f>IF(SUM($F$4:F198)&lt;2,"",IF(F198=1,G197,""))</f>
        <v>1</v>
      </c>
      <c r="I198" s="7">
        <f t="shared" ref="I198:I261" si="31">IF(G198="","",ROUND(C198/K198-1,3))</f>
        <v>3.0000000000000001E-3</v>
      </c>
      <c r="J198" s="64" t="str">
        <f t="shared" si="27"/>
        <v>PUT</v>
      </c>
      <c r="K198" s="29">
        <f>IF(SUM($F$4:F198)&lt;1,"",IF(F198="",K197,ROUND(C198,0)))</f>
        <v>71</v>
      </c>
      <c r="L198" s="32">
        <f>IF(SUM($F$4:F198)&lt;1,"",IF(E198=1,1,IF(AND(F197=1,ROUNDDOWN(Q197/(C197*100),0)&gt;=1),L197+ROUNDDOWN(Q197/(C197*100),0),L197)))</f>
        <v>1</v>
      </c>
      <c r="M198" s="29">
        <f>IF(G198="","",IF(VLOOKUP(I198,settings!$B$12:$C$1012,2,0)*C198*L198*100-settings!$C$5*L198&lt;0,"",VLOOKUP(I198,settings!$B$12:$C$1012,2,0)*C198*L198*100-settings!$C$5*L198))</f>
        <v>66.030517750000001</v>
      </c>
      <c r="N198" s="29">
        <f>IF(M198="","",M198*settings!$C$7)</f>
        <v>16.5076294375</v>
      </c>
      <c r="O198" s="29">
        <f t="shared" si="28"/>
        <v>49.522888312500001</v>
      </c>
      <c r="P198" s="29">
        <f>IF(G198="","",C198*100*settings!$C$6)</f>
        <v>0</v>
      </c>
      <c r="Q198" s="29">
        <f>IF(G198="","",IF(E198=1,settings!$C$4-K198*100,IF(O198="",Q197,IF(F198=1,K197*L197*100+Q197+O197-K198*L198*100,Q197+O197))))</f>
        <v>3368.6754909037172</v>
      </c>
      <c r="R198" s="29">
        <f t="shared" si="29"/>
        <v>7121.875</v>
      </c>
      <c r="S198" s="29">
        <f t="shared" si="30"/>
        <v>10490.550490903717</v>
      </c>
    </row>
    <row r="199" spans="2:19" x14ac:dyDescent="0.25">
      <c r="B199" s="2">
        <v>35359</v>
      </c>
      <c r="C199" s="3">
        <v>70.3125</v>
      </c>
      <c r="D199" s="1">
        <f t="shared" si="24"/>
        <v>-1.2724879333040784E-2</v>
      </c>
      <c r="E199" t="str">
        <f>IF(B199&lt;settings!$C$2,"",IF(B199=settings!$C$2,1,IF(C199&gt;K198,MAX($E$4:E198)+1,"")))</f>
        <v/>
      </c>
      <c r="F199" t="str">
        <f t="shared" si="25"/>
        <v/>
      </c>
      <c r="G199">
        <f t="shared" si="26"/>
        <v>2</v>
      </c>
      <c r="H199" s="36" t="str">
        <f>IF(SUM($F$4:F199)&lt;2,"",IF(F199=1,G198,""))</f>
        <v/>
      </c>
      <c r="I199" s="7">
        <f t="shared" si="31"/>
        <v>-0.01</v>
      </c>
      <c r="J199" s="64" t="str">
        <f t="shared" si="27"/>
        <v>CALL</v>
      </c>
      <c r="K199" s="29">
        <f>IF(SUM($F$4:F199)&lt;1,"",IF(F199="",K198,ROUND(C199,0)))</f>
        <v>71</v>
      </c>
      <c r="L199" s="32">
        <f>IF(SUM($F$4:F199)&lt;1,"",IF(E199=1,1,IF(AND(F198=1,ROUNDDOWN(Q198/(C198*100),0)&gt;=1),L198+ROUNDDOWN(Q198/(C198*100),0),L198)))</f>
        <v>1</v>
      </c>
      <c r="M199" s="29">
        <f>IF(G199="","",IF(VLOOKUP(I199,settings!$B$12:$C$1012,2,0)*C199*L199*100-settings!$C$5*L199&lt;0,"",VLOOKUP(I199,settings!$B$12:$C$1012,2,0)*C199*L199*100-settings!$C$5*L199))</f>
        <v>56.450431734280627</v>
      </c>
      <c r="N199" s="29">
        <f>IF(M199="","",M199*settings!$C$7)</f>
        <v>14.112607933570157</v>
      </c>
      <c r="O199" s="29">
        <f t="shared" si="28"/>
        <v>42.337823800710467</v>
      </c>
      <c r="P199" s="29">
        <f>IF(G199="","",C199*100*settings!$C$6)</f>
        <v>0</v>
      </c>
      <c r="Q199" s="29">
        <f>IF(G199="","",IF(E199=1,settings!$C$4-K199*100,IF(O199="",Q198,IF(F199=1,K198*L198*100+Q198+O198-K199*L199*100,Q198+O198))))</f>
        <v>3418.1983792162173</v>
      </c>
      <c r="R199" s="29">
        <f t="shared" si="29"/>
        <v>7031.25</v>
      </c>
      <c r="S199" s="29">
        <f t="shared" si="30"/>
        <v>10449.448379216217</v>
      </c>
    </row>
    <row r="200" spans="2:19" x14ac:dyDescent="0.25">
      <c r="B200" s="2">
        <v>35366</v>
      </c>
      <c r="C200" s="3">
        <v>70.59375</v>
      </c>
      <c r="D200" s="1">
        <f t="shared" si="24"/>
        <v>4.0000000000000036E-3</v>
      </c>
      <c r="E200" t="str">
        <f>IF(B200&lt;settings!$C$2,"",IF(B200=settings!$C$2,1,IF(C200&gt;K199,MAX($E$4:E199)+1,"")))</f>
        <v/>
      </c>
      <c r="F200" t="str">
        <f t="shared" si="25"/>
        <v/>
      </c>
      <c r="G200">
        <f t="shared" si="26"/>
        <v>3</v>
      </c>
      <c r="H200" s="36" t="str">
        <f>IF(SUM($F$4:F200)&lt;2,"",IF(F200=1,G199,""))</f>
        <v/>
      </c>
      <c r="I200" s="7">
        <f t="shared" si="31"/>
        <v>-6.0000000000000001E-3</v>
      </c>
      <c r="J200" s="64" t="str">
        <f t="shared" si="27"/>
        <v>CALL</v>
      </c>
      <c r="K200" s="29">
        <f>IF(SUM($F$4:F200)&lt;1,"",IF(F200="",K199,ROUND(C200,0)))</f>
        <v>71</v>
      </c>
      <c r="L200" s="32">
        <f>IF(SUM($F$4:F200)&lt;1,"",IF(E200=1,1,IF(AND(F199=1,ROUNDDOWN(Q199/(C199*100),0)&gt;=1),L199+ROUNDDOWN(Q199/(C199*100),0),L199)))</f>
        <v>1</v>
      </c>
      <c r="M200" s="29">
        <f>IF(G200="","",IF(VLOOKUP(I200,settings!$B$12:$C$1012,2,0)*C200*L200*100-settings!$C$5*L200&lt;0,"",VLOOKUP(I200,settings!$B$12:$C$1012,2,0)*C200*L200*100-settings!$C$5*L200))</f>
        <v>61.534935574117981</v>
      </c>
      <c r="N200" s="29">
        <f>IF(M200="","",M200*settings!$C$7)</f>
        <v>15.383733893529495</v>
      </c>
      <c r="O200" s="29">
        <f t="shared" si="28"/>
        <v>46.151201680588485</v>
      </c>
      <c r="P200" s="29">
        <f>IF(G200="","",C200*100*settings!$C$6)</f>
        <v>0</v>
      </c>
      <c r="Q200" s="29">
        <f>IF(G200="","",IF(E200=1,settings!$C$4-K200*100,IF(O200="",Q199,IF(F200=1,K199*L199*100+Q199+O199-K200*L200*100,Q199+O199))))</f>
        <v>3460.5362030169276</v>
      </c>
      <c r="R200" s="29">
        <f t="shared" si="29"/>
        <v>7059.375</v>
      </c>
      <c r="S200" s="29">
        <f t="shared" si="30"/>
        <v>10519.911203016927</v>
      </c>
    </row>
    <row r="201" spans="2:19" x14ac:dyDescent="0.25">
      <c r="B201" s="2">
        <v>35373</v>
      </c>
      <c r="C201" s="3">
        <v>73.421875</v>
      </c>
      <c r="D201" s="1">
        <f t="shared" si="24"/>
        <v>4.0061974324922422E-2</v>
      </c>
      <c r="E201">
        <f>IF(B201&lt;settings!$C$2,"",IF(B201=settings!$C$2,1,IF(C201&gt;K200,MAX($E$4:E200)+1,"")))</f>
        <v>62</v>
      </c>
      <c r="F201">
        <f t="shared" si="25"/>
        <v>1</v>
      </c>
      <c r="G201">
        <f t="shared" si="26"/>
        <v>1</v>
      </c>
      <c r="H201" s="36">
        <f>IF(SUM($F$4:F201)&lt;2,"",IF(F201=1,G200,""))</f>
        <v>3</v>
      </c>
      <c r="I201" s="7">
        <f t="shared" si="31"/>
        <v>6.0000000000000001E-3</v>
      </c>
      <c r="J201" s="64" t="str">
        <f t="shared" si="27"/>
        <v>PUT</v>
      </c>
      <c r="K201" s="29">
        <f>IF(SUM($F$4:F201)&lt;1,"",IF(F201="",K200,ROUND(C201,0)))</f>
        <v>73</v>
      </c>
      <c r="L201" s="32">
        <f>IF(SUM($F$4:F201)&lt;1,"",IF(E201=1,1,IF(AND(F200=1,ROUNDDOWN(Q200/(C200*100),0)&gt;=1),L200+ROUNDDOWN(Q200/(C200*100),0),L200)))</f>
        <v>1</v>
      </c>
      <c r="M201" s="29">
        <f>IF(G201="","",IF(VLOOKUP(I201,settings!$B$12:$C$1012,2,0)*C201*L201*100-settings!$C$5*L201&lt;0,"",VLOOKUP(I201,settings!$B$12:$C$1012,2,0)*C201*L201*100-settings!$C$5*L201))</f>
        <v>64.040208557498985</v>
      </c>
      <c r="N201" s="29">
        <f>IF(M201="","",M201*settings!$C$7)</f>
        <v>16.010052139374746</v>
      </c>
      <c r="O201" s="29">
        <f t="shared" si="28"/>
        <v>48.030156418124236</v>
      </c>
      <c r="P201" s="29">
        <f>IF(G201="","",C201*100*settings!$C$6)</f>
        <v>0</v>
      </c>
      <c r="Q201" s="29">
        <f>IF(G201="","",IF(E201=1,settings!$C$4-K201*100,IF(O201="",Q200,IF(F201=1,K200*L200*100+Q200+O200-K201*L201*100,Q200+O200))))</f>
        <v>3306.6874046975154</v>
      </c>
      <c r="R201" s="29">
        <f t="shared" si="29"/>
        <v>7342.1875</v>
      </c>
      <c r="S201" s="29">
        <f t="shared" si="30"/>
        <v>10648.874904697515</v>
      </c>
    </row>
    <row r="202" spans="2:19" x14ac:dyDescent="0.25">
      <c r="B202" s="2">
        <v>35380</v>
      </c>
      <c r="C202" s="3">
        <v>74.03125</v>
      </c>
      <c r="D202" s="1">
        <f t="shared" si="24"/>
        <v>8.2996382208979647E-3</v>
      </c>
      <c r="E202">
        <f>IF(B202&lt;settings!$C$2,"",IF(B202=settings!$C$2,1,IF(C202&gt;K201,MAX($E$4:E201)+1,"")))</f>
        <v>63</v>
      </c>
      <c r="F202">
        <f t="shared" si="25"/>
        <v>1</v>
      </c>
      <c r="G202">
        <f t="shared" si="26"/>
        <v>1</v>
      </c>
      <c r="H202" s="36">
        <f>IF(SUM($F$4:F202)&lt;2,"",IF(F202=1,G201,""))</f>
        <v>1</v>
      </c>
      <c r="I202" s="7">
        <f t="shared" si="31"/>
        <v>0</v>
      </c>
      <c r="J202" s="64" t="str">
        <f t="shared" si="27"/>
        <v>PUT</v>
      </c>
      <c r="K202" s="29">
        <f>IF(SUM($F$4:F202)&lt;1,"",IF(F202="",K201,ROUND(C202,0)))</f>
        <v>74</v>
      </c>
      <c r="L202" s="32">
        <f>IF(SUM($F$4:F202)&lt;1,"",IF(E202=1,1,IF(AND(F201=1,ROUNDDOWN(Q201/(C201*100),0)&gt;=1),L201+ROUNDDOWN(Q201/(C201*100),0),L201)))</f>
        <v>1</v>
      </c>
      <c r="M202" s="29">
        <f>IF(G202="","",IF(VLOOKUP(I202,settings!$B$12:$C$1012,2,0)*C202*L202*100-settings!$C$5*L202&lt;0,"",VLOOKUP(I202,settings!$B$12:$C$1012,2,0)*C202*L202*100-settings!$C$5*L202))</f>
        <v>73.03125</v>
      </c>
      <c r="N202" s="29">
        <f>IF(M202="","",M202*settings!$C$7)</f>
        <v>18.2578125</v>
      </c>
      <c r="O202" s="29">
        <f t="shared" si="28"/>
        <v>54.7734375</v>
      </c>
      <c r="P202" s="29">
        <f>IF(G202="","",C202*100*settings!$C$6)</f>
        <v>0</v>
      </c>
      <c r="Q202" s="29">
        <f>IF(G202="","",IF(E202=1,settings!$C$4-K202*100,IF(O202="",Q201,IF(F202=1,K201*L201*100+Q201+O201-K202*L202*100,Q201+O201))))</f>
        <v>3254.7175611156399</v>
      </c>
      <c r="R202" s="29">
        <f t="shared" si="29"/>
        <v>7403.125</v>
      </c>
      <c r="S202" s="29">
        <f t="shared" si="30"/>
        <v>10657.84256111564</v>
      </c>
    </row>
    <row r="203" spans="2:19" x14ac:dyDescent="0.25">
      <c r="B203" s="2">
        <v>35387</v>
      </c>
      <c r="C203" s="3">
        <v>75.171875</v>
      </c>
      <c r="D203" s="1">
        <f t="shared" si="24"/>
        <v>1.5407344871253725E-2</v>
      </c>
      <c r="E203">
        <f>IF(B203&lt;settings!$C$2,"",IF(B203=settings!$C$2,1,IF(C203&gt;K202,MAX($E$4:E202)+1,"")))</f>
        <v>64</v>
      </c>
      <c r="F203">
        <f t="shared" si="25"/>
        <v>1</v>
      </c>
      <c r="G203">
        <f t="shared" si="26"/>
        <v>1</v>
      </c>
      <c r="H203" s="36">
        <f>IF(SUM($F$4:F203)&lt;2,"",IF(F203=1,G202,""))</f>
        <v>1</v>
      </c>
      <c r="I203" s="7">
        <f t="shared" si="31"/>
        <v>2E-3</v>
      </c>
      <c r="J203" s="64" t="str">
        <f t="shared" si="27"/>
        <v>PUT</v>
      </c>
      <c r="K203" s="29">
        <f>IF(SUM($F$4:F203)&lt;1,"",IF(F203="",K202,ROUND(C203,0)))</f>
        <v>75</v>
      </c>
      <c r="L203" s="32">
        <f>IF(SUM($F$4:F203)&lt;1,"",IF(E203=1,1,IF(AND(F202=1,ROUNDDOWN(Q202/(C202*100),0)&gt;=1),L202+ROUNDDOWN(Q202/(C202*100),0),L202)))</f>
        <v>1</v>
      </c>
      <c r="M203" s="29">
        <f>IF(G203="","",IF(VLOOKUP(I203,settings!$B$12:$C$1012,2,0)*C203*L203*100-settings!$C$5*L203&lt;0,"",VLOOKUP(I203,settings!$B$12:$C$1012,2,0)*C203*L203*100-settings!$C$5*L203))</f>
        <v>71.195068750000004</v>
      </c>
      <c r="N203" s="29">
        <f>IF(M203="","",M203*settings!$C$7)</f>
        <v>17.798767187500001</v>
      </c>
      <c r="O203" s="29">
        <f t="shared" si="28"/>
        <v>53.3963015625</v>
      </c>
      <c r="P203" s="29">
        <f>IF(G203="","",C203*100*settings!$C$6)</f>
        <v>0</v>
      </c>
      <c r="Q203" s="29">
        <f>IF(G203="","",IF(E203=1,settings!$C$4-K203*100,IF(O203="",Q202,IF(F203=1,K202*L202*100+Q202+O202-K203*L203*100,Q202+O202))))</f>
        <v>3209.4909986156399</v>
      </c>
      <c r="R203" s="29">
        <f t="shared" si="29"/>
        <v>7517.1875</v>
      </c>
      <c r="S203" s="29">
        <f t="shared" si="30"/>
        <v>10726.67849861564</v>
      </c>
    </row>
    <row r="204" spans="2:19" x14ac:dyDescent="0.25">
      <c r="B204" s="2">
        <v>35394</v>
      </c>
      <c r="C204" s="3">
        <v>76.015625</v>
      </c>
      <c r="D204" s="1">
        <f t="shared" si="24"/>
        <v>1.1224277696944451E-2</v>
      </c>
      <c r="E204">
        <f>IF(B204&lt;settings!$C$2,"",IF(B204=settings!$C$2,1,IF(C204&gt;K203,MAX($E$4:E203)+1,"")))</f>
        <v>65</v>
      </c>
      <c r="F204">
        <f t="shared" si="25"/>
        <v>1</v>
      </c>
      <c r="G204">
        <f t="shared" si="26"/>
        <v>1</v>
      </c>
      <c r="H204" s="36">
        <f>IF(SUM($F$4:F204)&lt;2,"",IF(F204=1,G203,""))</f>
        <v>1</v>
      </c>
      <c r="I204" s="7">
        <f t="shared" si="31"/>
        <v>0</v>
      </c>
      <c r="J204" s="64" t="str">
        <f t="shared" si="27"/>
        <v>PUT</v>
      </c>
      <c r="K204" s="29">
        <f>IF(SUM($F$4:F204)&lt;1,"",IF(F204="",K203,ROUND(C204,0)))</f>
        <v>76</v>
      </c>
      <c r="L204" s="32">
        <f>IF(SUM($F$4:F204)&lt;1,"",IF(E204=1,1,IF(AND(F203=1,ROUNDDOWN(Q203/(C203*100),0)&gt;=1),L203+ROUNDDOWN(Q203/(C203*100),0),L203)))</f>
        <v>1</v>
      </c>
      <c r="M204" s="29">
        <f>IF(G204="","",IF(VLOOKUP(I204,settings!$B$12:$C$1012,2,0)*C204*L204*100-settings!$C$5*L204&lt;0,"",VLOOKUP(I204,settings!$B$12:$C$1012,2,0)*C204*L204*100-settings!$C$5*L204))</f>
        <v>75.015625</v>
      </c>
      <c r="N204" s="29">
        <f>IF(M204="","",M204*settings!$C$7)</f>
        <v>18.75390625</v>
      </c>
      <c r="O204" s="29">
        <f t="shared" si="28"/>
        <v>56.26171875</v>
      </c>
      <c r="P204" s="29">
        <f>IF(G204="","",C204*100*settings!$C$6)</f>
        <v>0</v>
      </c>
      <c r="Q204" s="29">
        <f>IF(G204="","",IF(E204=1,settings!$C$4-K204*100,IF(O204="",Q203,IF(F204=1,K203*L203*100+Q203+O203-K204*L204*100,Q203+O203))))</f>
        <v>3162.8873001781394</v>
      </c>
      <c r="R204" s="29">
        <f t="shared" si="29"/>
        <v>7601.5625</v>
      </c>
      <c r="S204" s="29">
        <f t="shared" si="30"/>
        <v>10764.449800178139</v>
      </c>
    </row>
    <row r="205" spans="2:19" x14ac:dyDescent="0.25">
      <c r="B205" s="2">
        <v>35401</v>
      </c>
      <c r="C205" s="3">
        <v>74.3125</v>
      </c>
      <c r="D205" s="1">
        <f t="shared" si="24"/>
        <v>-2.2404933196300103E-2</v>
      </c>
      <c r="E205" t="str">
        <f>IF(B205&lt;settings!$C$2,"",IF(B205=settings!$C$2,1,IF(C205&gt;K204,MAX($E$4:E204)+1,"")))</f>
        <v/>
      </c>
      <c r="F205" t="str">
        <f t="shared" si="25"/>
        <v/>
      </c>
      <c r="G205">
        <f t="shared" si="26"/>
        <v>2</v>
      </c>
      <c r="H205" s="36" t="str">
        <f>IF(SUM($F$4:F205)&lt;2,"",IF(F205=1,G204,""))</f>
        <v/>
      </c>
      <c r="I205" s="7">
        <f t="shared" si="31"/>
        <v>-2.1999999999999999E-2</v>
      </c>
      <c r="J205" s="64" t="str">
        <f t="shared" si="27"/>
        <v>CALL</v>
      </c>
      <c r="K205" s="29">
        <f>IF(SUM($F$4:F205)&lt;1,"",IF(F205="",K204,ROUND(C205,0)))</f>
        <v>76</v>
      </c>
      <c r="L205" s="32">
        <f>IF(SUM($F$4:F205)&lt;1,"",IF(E205=1,1,IF(AND(F204=1,ROUNDDOWN(Q204/(C204*100),0)&gt;=1),L204+ROUNDDOWN(Q204/(C204*100),0),L204)))</f>
        <v>1</v>
      </c>
      <c r="M205" s="29">
        <f>IF(G205="","",IF(VLOOKUP(I205,settings!$B$12:$C$1012,2,0)*C205*L205*100-settings!$C$5*L205&lt;0,"",VLOOKUP(I205,settings!$B$12:$C$1012,2,0)*C205*L205*100-settings!$C$5*L205))</f>
        <v>46.646997351968842</v>
      </c>
      <c r="N205" s="29">
        <f>IF(M205="","",M205*settings!$C$7)</f>
        <v>11.661749337992211</v>
      </c>
      <c r="O205" s="29">
        <f t="shared" si="28"/>
        <v>34.98524801397663</v>
      </c>
      <c r="P205" s="29">
        <f>IF(G205="","",C205*100*settings!$C$6)</f>
        <v>0</v>
      </c>
      <c r="Q205" s="29">
        <f>IF(G205="","",IF(E205=1,settings!$C$4-K205*100,IF(O205="",Q204,IF(F205=1,K204*L204*100+Q204+O204-K205*L205*100,Q204+O204))))</f>
        <v>3219.1490189281394</v>
      </c>
      <c r="R205" s="29">
        <f t="shared" si="29"/>
        <v>7431.25</v>
      </c>
      <c r="S205" s="29">
        <f t="shared" si="30"/>
        <v>10650.399018928139</v>
      </c>
    </row>
    <row r="206" spans="2:19" x14ac:dyDescent="0.25">
      <c r="B206" s="2">
        <v>35408</v>
      </c>
      <c r="C206" s="3">
        <v>73.3125</v>
      </c>
      <c r="D206" s="1">
        <f t="shared" si="24"/>
        <v>-1.345668629100083E-2</v>
      </c>
      <c r="E206" t="str">
        <f>IF(B206&lt;settings!$C$2,"",IF(B206=settings!$C$2,1,IF(C206&gt;K205,MAX($E$4:E205)+1,"")))</f>
        <v/>
      </c>
      <c r="F206" t="str">
        <f t="shared" si="25"/>
        <v/>
      </c>
      <c r="G206">
        <f t="shared" si="26"/>
        <v>3</v>
      </c>
      <c r="H206" s="36" t="str">
        <f>IF(SUM($F$4:F206)&lt;2,"",IF(F206=1,G205,""))</f>
        <v/>
      </c>
      <c r="I206" s="7">
        <f t="shared" si="31"/>
        <v>-3.5000000000000003E-2</v>
      </c>
      <c r="J206" s="64" t="str">
        <f t="shared" si="27"/>
        <v>CALL</v>
      </c>
      <c r="K206" s="29">
        <f>IF(SUM($F$4:F206)&lt;1,"",IF(F206="",K205,ROUND(C206,0)))</f>
        <v>76</v>
      </c>
      <c r="L206" s="32">
        <f>IF(SUM($F$4:F206)&lt;1,"",IF(E206=1,1,IF(AND(F205=1,ROUNDDOWN(Q205/(C205*100),0)&gt;=1),L205+ROUNDDOWN(Q205/(C205*100),0),L205)))</f>
        <v>1</v>
      </c>
      <c r="M206" s="29">
        <f>IF(G206="","",IF(VLOOKUP(I206,settings!$B$12:$C$1012,2,0)*C206*L206*100-settings!$C$5*L206&lt;0,"",VLOOKUP(I206,settings!$B$12:$C$1012,2,0)*C206*L206*100-settings!$C$5*L206))</f>
        <v>35.148533124062844</v>
      </c>
      <c r="N206" s="29">
        <f>IF(M206="","",M206*settings!$C$7)</f>
        <v>8.787133281015711</v>
      </c>
      <c r="O206" s="29">
        <f t="shared" si="28"/>
        <v>26.361399843047131</v>
      </c>
      <c r="P206" s="29">
        <f>IF(G206="","",C206*100*settings!$C$6)</f>
        <v>0</v>
      </c>
      <c r="Q206" s="29">
        <f>IF(G206="","",IF(E206=1,settings!$C$4-K206*100,IF(O206="",Q205,IF(F206=1,K205*L205*100+Q205+O205-K206*L206*100,Q205+O205))))</f>
        <v>3254.134266942116</v>
      </c>
      <c r="R206" s="29">
        <f t="shared" si="29"/>
        <v>7331.25</v>
      </c>
      <c r="S206" s="29">
        <f t="shared" si="30"/>
        <v>10585.384266942116</v>
      </c>
    </row>
    <row r="207" spans="2:19" x14ac:dyDescent="0.25">
      <c r="B207" s="2">
        <v>35415</v>
      </c>
      <c r="C207" s="3">
        <v>74.84375</v>
      </c>
      <c r="D207" s="1">
        <f t="shared" si="24"/>
        <v>2.0886615515771423E-2</v>
      </c>
      <c r="E207" t="str">
        <f>IF(B207&lt;settings!$C$2,"",IF(B207=settings!$C$2,1,IF(C207&gt;K206,MAX($E$4:E206)+1,"")))</f>
        <v/>
      </c>
      <c r="F207" t="str">
        <f t="shared" si="25"/>
        <v/>
      </c>
      <c r="G207">
        <f t="shared" si="26"/>
        <v>4</v>
      </c>
      <c r="H207" s="36" t="str">
        <f>IF(SUM($F$4:F207)&lt;2,"",IF(F207=1,G206,""))</f>
        <v/>
      </c>
      <c r="I207" s="7">
        <f t="shared" si="31"/>
        <v>-1.4999999999999999E-2</v>
      </c>
      <c r="J207" s="64" t="str">
        <f t="shared" si="27"/>
        <v>CALL</v>
      </c>
      <c r="K207" s="29">
        <f>IF(SUM($F$4:F207)&lt;1,"",IF(F207="",K206,ROUND(C207,0)))</f>
        <v>76</v>
      </c>
      <c r="L207" s="32">
        <f>IF(SUM($F$4:F207)&lt;1,"",IF(E207=1,1,IF(AND(F206=1,ROUNDDOWN(Q206/(C206*100),0)&gt;=1),L206+ROUNDDOWN(Q206/(C206*100),0),L206)))</f>
        <v>1</v>
      </c>
      <c r="M207" s="29">
        <f>IF(G207="","",IF(VLOOKUP(I207,settings!$B$12:$C$1012,2,0)*C207*L207*100-settings!$C$5*L207&lt;0,"",VLOOKUP(I207,settings!$B$12:$C$1012,2,0)*C207*L207*100-settings!$C$5*L207))</f>
        <v>54.277281276116931</v>
      </c>
      <c r="N207" s="29">
        <f>IF(M207="","",M207*settings!$C$7)</f>
        <v>13.569320319029233</v>
      </c>
      <c r="O207" s="29">
        <f t="shared" si="28"/>
        <v>40.7079609570877</v>
      </c>
      <c r="P207" s="29">
        <f>IF(G207="","",C207*100*settings!$C$6)</f>
        <v>0</v>
      </c>
      <c r="Q207" s="29">
        <f>IF(G207="","",IF(E207=1,settings!$C$4-K207*100,IF(O207="",Q206,IF(F207=1,K206*L206*100+Q206+O206-K207*L207*100,Q206+O206))))</f>
        <v>3280.4956667851629</v>
      </c>
      <c r="R207" s="29">
        <f t="shared" si="29"/>
        <v>7484.375</v>
      </c>
      <c r="S207" s="29">
        <f t="shared" si="30"/>
        <v>10764.870666785162</v>
      </c>
    </row>
    <row r="208" spans="2:19" x14ac:dyDescent="0.25">
      <c r="B208" s="2">
        <v>35422</v>
      </c>
      <c r="C208" s="3">
        <v>75.875</v>
      </c>
      <c r="D208" s="1">
        <f t="shared" si="24"/>
        <v>1.3778705636743105E-2</v>
      </c>
      <c r="E208" t="str">
        <f>IF(B208&lt;settings!$C$2,"",IF(B208=settings!$C$2,1,IF(C208&gt;K207,MAX($E$4:E207)+1,"")))</f>
        <v/>
      </c>
      <c r="F208" t="str">
        <f t="shared" si="25"/>
        <v/>
      </c>
      <c r="G208">
        <f t="shared" si="26"/>
        <v>5</v>
      </c>
      <c r="H208" s="36" t="str">
        <f>IF(SUM($F$4:F208)&lt;2,"",IF(F208=1,G207,""))</f>
        <v/>
      </c>
      <c r="I208" s="7">
        <f t="shared" si="31"/>
        <v>-2E-3</v>
      </c>
      <c r="J208" s="64" t="str">
        <f t="shared" si="27"/>
        <v>CALL</v>
      </c>
      <c r="K208" s="29">
        <f>IF(SUM($F$4:F208)&lt;1,"",IF(F208="",K207,ROUND(C208,0)))</f>
        <v>76</v>
      </c>
      <c r="L208" s="32">
        <f>IF(SUM($F$4:F208)&lt;1,"",IF(E208=1,1,IF(AND(F207=1,ROUNDDOWN(Q207/(C207*100),0)&gt;=1),L207+ROUNDDOWN(Q207/(C207*100),0),L207)))</f>
        <v>1</v>
      </c>
      <c r="M208" s="29">
        <f>IF(G208="","",IF(VLOOKUP(I208,settings!$B$12:$C$1012,2,0)*C208*L208*100-settings!$C$5*L208&lt;0,"",VLOOKUP(I208,settings!$B$12:$C$1012,2,0)*C208*L208*100-settings!$C$5*L208))</f>
        <v>71.870350000000002</v>
      </c>
      <c r="N208" s="29">
        <f>IF(M208="","",M208*settings!$C$7)</f>
        <v>17.9675875</v>
      </c>
      <c r="O208" s="29">
        <f t="shared" si="28"/>
        <v>53.902762500000001</v>
      </c>
      <c r="P208" s="29">
        <f>IF(G208="","",C208*100*settings!$C$6)</f>
        <v>0</v>
      </c>
      <c r="Q208" s="29">
        <f>IF(G208="","",IF(E208=1,settings!$C$4-K208*100,IF(O208="",Q207,IF(F208=1,K207*L207*100+Q207+O207-K208*L208*100,Q207+O207))))</f>
        <v>3321.2036277422508</v>
      </c>
      <c r="R208" s="29">
        <f t="shared" si="29"/>
        <v>7587.5</v>
      </c>
      <c r="S208" s="29">
        <f t="shared" si="30"/>
        <v>10908.70362774225</v>
      </c>
    </row>
    <row r="209" spans="2:19" x14ac:dyDescent="0.25">
      <c r="B209" s="2">
        <v>35429</v>
      </c>
      <c r="C209" s="3">
        <v>75.09375</v>
      </c>
      <c r="D209" s="1">
        <f t="shared" si="24"/>
        <v>-1.0296540362438211E-2</v>
      </c>
      <c r="E209" t="str">
        <f>IF(B209&lt;settings!$C$2,"",IF(B209=settings!$C$2,1,IF(C209&gt;K208,MAX($E$4:E208)+1,"")))</f>
        <v/>
      </c>
      <c r="F209" t="str">
        <f t="shared" si="25"/>
        <v/>
      </c>
      <c r="G209">
        <f t="shared" si="26"/>
        <v>6</v>
      </c>
      <c r="H209" s="36" t="str">
        <f>IF(SUM($F$4:F209)&lt;2,"",IF(F209=1,G208,""))</f>
        <v/>
      </c>
      <c r="I209" s="7">
        <f t="shared" si="31"/>
        <v>-1.2E-2</v>
      </c>
      <c r="J209" s="64" t="str">
        <f t="shared" si="27"/>
        <v>CALL</v>
      </c>
      <c r="K209" s="29">
        <f>IF(SUM($F$4:F209)&lt;1,"",IF(F209="",K208,ROUND(C209,0)))</f>
        <v>76</v>
      </c>
      <c r="L209" s="32">
        <f>IF(SUM($F$4:F209)&lt;1,"",IF(E209=1,1,IF(AND(F208=1,ROUNDDOWN(Q208/(C208*100),0)&gt;=1),L208+ROUNDDOWN(Q208/(C208*100),0),L208)))</f>
        <v>1</v>
      </c>
      <c r="M209" s="29">
        <f>IF(G209="","",IF(VLOOKUP(I209,settings!$B$12:$C$1012,2,0)*C209*L209*100-settings!$C$5*L209&lt;0,"",VLOOKUP(I209,settings!$B$12:$C$1012,2,0)*C209*L209*100-settings!$C$5*L209))</f>
        <v>57.927321472960116</v>
      </c>
      <c r="N209" s="29">
        <f>IF(M209="","",M209*settings!$C$7)</f>
        <v>14.481830368240029</v>
      </c>
      <c r="O209" s="29">
        <f t="shared" si="28"/>
        <v>43.445491104720091</v>
      </c>
      <c r="P209" s="29">
        <f>IF(G209="","",C209*100*settings!$C$6)</f>
        <v>0</v>
      </c>
      <c r="Q209" s="29">
        <f>IF(G209="","",IF(E209=1,settings!$C$4-K209*100,IF(O209="",Q208,IF(F209=1,K208*L208*100+Q208+O208-K209*L209*100,Q208+O208))))</f>
        <v>3375.1063902422507</v>
      </c>
      <c r="R209" s="29">
        <f t="shared" si="29"/>
        <v>7509.375</v>
      </c>
      <c r="S209" s="29">
        <f t="shared" si="30"/>
        <v>10884.48139024225</v>
      </c>
    </row>
    <row r="210" spans="2:19" x14ac:dyDescent="0.25">
      <c r="B210" s="2">
        <v>35436</v>
      </c>
      <c r="C210" s="3">
        <v>76.125</v>
      </c>
      <c r="D210" s="1">
        <f t="shared" si="24"/>
        <v>1.3732833957553092E-2</v>
      </c>
      <c r="E210">
        <f>IF(B210&lt;settings!$C$2,"",IF(B210=settings!$C$2,1,IF(C210&gt;K209,MAX($E$4:E209)+1,"")))</f>
        <v>66</v>
      </c>
      <c r="F210">
        <f t="shared" si="25"/>
        <v>1</v>
      </c>
      <c r="G210">
        <f t="shared" si="26"/>
        <v>1</v>
      </c>
      <c r="H210" s="36">
        <f>IF(SUM($F$4:F210)&lt;2,"",IF(F210=1,G209,""))</f>
        <v>6</v>
      </c>
      <c r="I210" s="7">
        <f t="shared" si="31"/>
        <v>2E-3</v>
      </c>
      <c r="J210" s="64" t="str">
        <f t="shared" si="27"/>
        <v>PUT</v>
      </c>
      <c r="K210" s="29">
        <f>IF(SUM($F$4:F210)&lt;1,"",IF(F210="",K209,ROUND(C210,0)))</f>
        <v>76</v>
      </c>
      <c r="L210" s="32">
        <f>IF(SUM($F$4:F210)&lt;1,"",IF(E210=1,1,IF(AND(F209=1,ROUNDDOWN(Q209/(C209*100),0)&gt;=1),L209+ROUNDDOWN(Q209/(C209*100),0),L209)))</f>
        <v>1</v>
      </c>
      <c r="M210" s="29">
        <f>IF(G210="","",IF(VLOOKUP(I210,settings!$B$12:$C$1012,2,0)*C210*L210*100-settings!$C$5*L210&lt;0,"",VLOOKUP(I210,settings!$B$12:$C$1012,2,0)*C210*L210*100-settings!$C$5*L210))</f>
        <v>72.11045</v>
      </c>
      <c r="N210" s="29">
        <f>IF(M210="","",M210*settings!$C$7)</f>
        <v>18.0276125</v>
      </c>
      <c r="O210" s="29">
        <f t="shared" si="28"/>
        <v>54.082837499999997</v>
      </c>
      <c r="P210" s="29">
        <f>IF(G210="","",C210*100*settings!$C$6)</f>
        <v>0</v>
      </c>
      <c r="Q210" s="29">
        <f>IF(G210="","",IF(E210=1,settings!$C$4-K210*100,IF(O210="",Q209,IF(F210=1,K209*L209*100+Q209+O209-K210*L210*100,Q209+O209))))</f>
        <v>3418.5518813469698</v>
      </c>
      <c r="R210" s="29">
        <f t="shared" si="29"/>
        <v>7612.5</v>
      </c>
      <c r="S210" s="29">
        <f t="shared" si="30"/>
        <v>11031.05188134697</v>
      </c>
    </row>
    <row r="211" spans="2:19" x14ac:dyDescent="0.25">
      <c r="B211" s="2">
        <v>35443</v>
      </c>
      <c r="C211" s="3">
        <v>77.5625</v>
      </c>
      <c r="D211" s="1">
        <f t="shared" si="24"/>
        <v>1.8883415435139606E-2</v>
      </c>
      <c r="E211">
        <f>IF(B211&lt;settings!$C$2,"",IF(B211=settings!$C$2,1,IF(C211&gt;K210,MAX($E$4:E210)+1,"")))</f>
        <v>67</v>
      </c>
      <c r="F211">
        <f t="shared" si="25"/>
        <v>1</v>
      </c>
      <c r="G211">
        <f t="shared" si="26"/>
        <v>1</v>
      </c>
      <c r="H211" s="36">
        <f>IF(SUM($F$4:F211)&lt;2,"",IF(F211=1,G210,""))</f>
        <v>1</v>
      </c>
      <c r="I211" s="7">
        <f t="shared" si="31"/>
        <v>-6.0000000000000001E-3</v>
      </c>
      <c r="J211" s="64" t="str">
        <f t="shared" si="27"/>
        <v>PUT</v>
      </c>
      <c r="K211" s="29">
        <f>IF(SUM($F$4:F211)&lt;1,"",IF(F211="",K210,ROUND(C211,0)))</f>
        <v>78</v>
      </c>
      <c r="L211" s="32">
        <f>IF(SUM($F$4:F211)&lt;1,"",IF(E211=1,1,IF(AND(F210=1,ROUNDDOWN(Q210/(C210*100),0)&gt;=1),L210+ROUNDDOWN(Q210/(C210*100),0),L210)))</f>
        <v>1</v>
      </c>
      <c r="M211" s="29">
        <f>IF(G211="","",IF(VLOOKUP(I211,settings!$B$12:$C$1012,2,0)*C211*L211*100-settings!$C$5*L211&lt;0,"",VLOOKUP(I211,settings!$B$12:$C$1012,2,0)*C211*L211*100-settings!$C$5*L211))</f>
        <v>67.708149665763983</v>
      </c>
      <c r="N211" s="29">
        <f>IF(M211="","",M211*settings!$C$7)</f>
        <v>16.927037416440996</v>
      </c>
      <c r="O211" s="29">
        <f t="shared" si="28"/>
        <v>50.781112249322987</v>
      </c>
      <c r="P211" s="29">
        <f>IF(G211="","",C211*100*settings!$C$6)</f>
        <v>0</v>
      </c>
      <c r="Q211" s="29">
        <f>IF(G211="","",IF(E211=1,settings!$C$4-K211*100,IF(O211="",Q210,IF(F211=1,K210*L210*100+Q210+O210-K211*L211*100,Q210+O210))))</f>
        <v>3272.6347188469699</v>
      </c>
      <c r="R211" s="29">
        <f t="shared" si="29"/>
        <v>7756.25</v>
      </c>
      <c r="S211" s="29">
        <f t="shared" si="30"/>
        <v>11028.88471884697</v>
      </c>
    </row>
    <row r="212" spans="2:19" x14ac:dyDescent="0.25">
      <c r="B212" s="2">
        <v>35450</v>
      </c>
      <c r="C212" s="3">
        <v>76.75</v>
      </c>
      <c r="D212" s="1">
        <f t="shared" si="24"/>
        <v>-1.0475423045930743E-2</v>
      </c>
      <c r="E212" t="str">
        <f>IF(B212&lt;settings!$C$2,"",IF(B212=settings!$C$2,1,IF(C212&gt;K211,MAX($E$4:E211)+1,"")))</f>
        <v/>
      </c>
      <c r="F212" t="str">
        <f t="shared" si="25"/>
        <v/>
      </c>
      <c r="G212">
        <f t="shared" si="26"/>
        <v>2</v>
      </c>
      <c r="H212" s="36" t="str">
        <f>IF(SUM($F$4:F212)&lt;2,"",IF(F212=1,G211,""))</f>
        <v/>
      </c>
      <c r="I212" s="7">
        <f t="shared" si="31"/>
        <v>-1.6E-2</v>
      </c>
      <c r="J212" s="64" t="str">
        <f t="shared" si="27"/>
        <v>CALL</v>
      </c>
      <c r="K212" s="29">
        <f>IF(SUM($F$4:F212)&lt;1,"",IF(F212="",K211,ROUND(C212,0)))</f>
        <v>78</v>
      </c>
      <c r="L212" s="32">
        <f>IF(SUM($F$4:F212)&lt;1,"",IF(E212=1,1,IF(AND(F211=1,ROUNDDOWN(Q211/(C211*100),0)&gt;=1),L211+ROUNDDOWN(Q211/(C211*100),0),L211)))</f>
        <v>1</v>
      </c>
      <c r="M212" s="29">
        <f>IF(G212="","",IF(VLOOKUP(I212,settings!$B$12:$C$1012,2,0)*C212*L212*100-settings!$C$5*L212&lt;0,"",VLOOKUP(I212,settings!$B$12:$C$1012,2,0)*C212*L212*100-settings!$C$5*L212))</f>
        <v>54.551475055474029</v>
      </c>
      <c r="N212" s="29">
        <f>IF(M212="","",M212*settings!$C$7)</f>
        <v>13.637868763868507</v>
      </c>
      <c r="O212" s="29">
        <f t="shared" si="28"/>
        <v>40.913606291605518</v>
      </c>
      <c r="P212" s="29">
        <f>IF(G212="","",C212*100*settings!$C$6)</f>
        <v>0</v>
      </c>
      <c r="Q212" s="29">
        <f>IF(G212="","",IF(E212=1,settings!$C$4-K212*100,IF(O212="",Q211,IF(F212=1,K211*L211*100+Q211+O211-K212*L212*100,Q211+O211))))</f>
        <v>3323.415831096293</v>
      </c>
      <c r="R212" s="29">
        <f t="shared" si="29"/>
        <v>7675</v>
      </c>
      <c r="S212" s="29">
        <f t="shared" si="30"/>
        <v>10998.415831096292</v>
      </c>
    </row>
    <row r="213" spans="2:19" x14ac:dyDescent="0.25">
      <c r="B213" s="2">
        <v>35457</v>
      </c>
      <c r="C213" s="3">
        <v>78.40625</v>
      </c>
      <c r="D213" s="1">
        <f t="shared" si="24"/>
        <v>2.1579804560260651E-2</v>
      </c>
      <c r="E213">
        <f>IF(B213&lt;settings!$C$2,"",IF(B213=settings!$C$2,1,IF(C213&gt;K212,MAX($E$4:E212)+1,"")))</f>
        <v>68</v>
      </c>
      <c r="F213">
        <f t="shared" si="25"/>
        <v>1</v>
      </c>
      <c r="G213">
        <f t="shared" si="26"/>
        <v>1</v>
      </c>
      <c r="H213" s="36">
        <f>IF(SUM($F$4:F213)&lt;2,"",IF(F213=1,G212,""))</f>
        <v>2</v>
      </c>
      <c r="I213" s="7">
        <f t="shared" si="31"/>
        <v>5.0000000000000001E-3</v>
      </c>
      <c r="J213" s="64" t="str">
        <f t="shared" si="27"/>
        <v>PUT</v>
      </c>
      <c r="K213" s="29">
        <f>IF(SUM($F$4:F213)&lt;1,"",IF(F213="",K212,ROUND(C213,0)))</f>
        <v>78</v>
      </c>
      <c r="L213" s="32">
        <f>IF(SUM($F$4:F213)&lt;1,"",IF(E213=1,1,IF(AND(F212=1,ROUNDDOWN(Q212/(C212*100),0)&gt;=1),L212+ROUNDDOWN(Q212/(C212*100),0),L212)))</f>
        <v>1</v>
      </c>
      <c r="M213" s="29">
        <f>IF(G213="","",IF(VLOOKUP(I213,settings!$B$12:$C$1012,2,0)*C213*L213*100-settings!$C$5*L213&lt;0,"",VLOOKUP(I213,settings!$B$12:$C$1012,2,0)*C213*L213*100-settings!$C$5*L213))</f>
        <v>69.873039974099981</v>
      </c>
      <c r="N213" s="29">
        <f>IF(M213="","",M213*settings!$C$7)</f>
        <v>17.468259993524995</v>
      </c>
      <c r="O213" s="29">
        <f t="shared" si="28"/>
        <v>52.404779980574986</v>
      </c>
      <c r="P213" s="29">
        <f>IF(G213="","",C213*100*settings!$C$6)</f>
        <v>0</v>
      </c>
      <c r="Q213" s="29">
        <f>IF(G213="","",IF(E213=1,settings!$C$4-K213*100,IF(O213="",Q212,IF(F213=1,K212*L212*100+Q212+O212-K213*L213*100,Q212+O212))))</f>
        <v>3364.329437387898</v>
      </c>
      <c r="R213" s="29">
        <f t="shared" si="29"/>
        <v>7840.625</v>
      </c>
      <c r="S213" s="29">
        <f t="shared" si="30"/>
        <v>11204.954437387898</v>
      </c>
    </row>
    <row r="214" spans="2:19" x14ac:dyDescent="0.25">
      <c r="B214" s="2">
        <v>35464</v>
      </c>
      <c r="C214" s="3">
        <v>79.21875</v>
      </c>
      <c r="D214" s="1">
        <f t="shared" si="24"/>
        <v>1.0362694300518172E-2</v>
      </c>
      <c r="E214">
        <f>IF(B214&lt;settings!$C$2,"",IF(B214=settings!$C$2,1,IF(C214&gt;K213,MAX($E$4:E213)+1,"")))</f>
        <v>69</v>
      </c>
      <c r="F214">
        <f t="shared" si="25"/>
        <v>1</v>
      </c>
      <c r="G214">
        <f t="shared" si="26"/>
        <v>1</v>
      </c>
      <c r="H214" s="36">
        <f>IF(SUM($F$4:F214)&lt;2,"",IF(F214=1,G213,""))</f>
        <v>1</v>
      </c>
      <c r="I214" s="7">
        <f t="shared" si="31"/>
        <v>3.0000000000000001E-3</v>
      </c>
      <c r="J214" s="64" t="str">
        <f t="shared" si="27"/>
        <v>PUT</v>
      </c>
      <c r="K214" s="29">
        <f>IF(SUM($F$4:F214)&lt;1,"",IF(F214="",K213,ROUND(C214,0)))</f>
        <v>79</v>
      </c>
      <c r="L214" s="32">
        <f>IF(SUM($F$4:F214)&lt;1,"",IF(E214=1,1,IF(AND(F213=1,ROUNDDOWN(Q213/(C213*100),0)&gt;=1),L213+ROUNDDOWN(Q213/(C213*100),0),L213)))</f>
        <v>1</v>
      </c>
      <c r="M214" s="29">
        <f>IF(G214="","",IF(VLOOKUP(I214,settings!$B$12:$C$1012,2,0)*C214*L214*100-settings!$C$5*L214&lt;0,"",VLOOKUP(I214,settings!$B$12:$C$1012,2,0)*C214*L214*100-settings!$C$5*L214))</f>
        <v>73.560053749999994</v>
      </c>
      <c r="N214" s="29">
        <f>IF(M214="","",M214*settings!$C$7)</f>
        <v>18.390013437499999</v>
      </c>
      <c r="O214" s="29">
        <f t="shared" si="28"/>
        <v>55.170040312499992</v>
      </c>
      <c r="P214" s="29">
        <f>IF(G214="","",C214*100*settings!$C$6)</f>
        <v>0</v>
      </c>
      <c r="Q214" s="29">
        <f>IF(G214="","",IF(E214=1,settings!$C$4-K214*100,IF(O214="",Q213,IF(F214=1,K213*L213*100+Q213+O213-K214*L214*100,Q213+O213))))</f>
        <v>3316.7342173684738</v>
      </c>
      <c r="R214" s="29">
        <f t="shared" si="29"/>
        <v>7921.875</v>
      </c>
      <c r="S214" s="29">
        <f t="shared" si="30"/>
        <v>11238.609217368474</v>
      </c>
    </row>
    <row r="215" spans="2:19" x14ac:dyDescent="0.25">
      <c r="B215" s="2">
        <v>35471</v>
      </c>
      <c r="C215" s="3">
        <v>81.1875</v>
      </c>
      <c r="D215" s="1">
        <f t="shared" si="24"/>
        <v>2.4852071005917242E-2</v>
      </c>
      <c r="E215">
        <f>IF(B215&lt;settings!$C$2,"",IF(B215=settings!$C$2,1,IF(C215&gt;K214,MAX($E$4:E214)+1,"")))</f>
        <v>70</v>
      </c>
      <c r="F215">
        <f t="shared" si="25"/>
        <v>1</v>
      </c>
      <c r="G215">
        <f t="shared" si="26"/>
        <v>1</v>
      </c>
      <c r="H215" s="36">
        <f>IF(SUM($F$4:F215)&lt;2,"",IF(F215=1,G214,""))</f>
        <v>1</v>
      </c>
      <c r="I215" s="7">
        <f t="shared" si="31"/>
        <v>2E-3</v>
      </c>
      <c r="J215" s="64" t="str">
        <f t="shared" si="27"/>
        <v>PUT</v>
      </c>
      <c r="K215" s="29">
        <f>IF(SUM($F$4:F215)&lt;1,"",IF(F215="",K214,ROUND(C215,0)))</f>
        <v>81</v>
      </c>
      <c r="L215" s="32">
        <f>IF(SUM($F$4:F215)&lt;1,"",IF(E215=1,1,IF(AND(F214=1,ROUNDDOWN(Q214/(C214*100),0)&gt;=1),L214+ROUNDDOWN(Q214/(C214*100),0),L214)))</f>
        <v>1</v>
      </c>
      <c r="M215" s="29">
        <f>IF(G215="","",IF(VLOOKUP(I215,settings!$B$12:$C$1012,2,0)*C215*L215*100-settings!$C$5*L215&lt;0,"",VLOOKUP(I215,settings!$B$12:$C$1012,2,0)*C215*L215*100-settings!$C$5*L215))</f>
        <v>76.972475000000003</v>
      </c>
      <c r="N215" s="29">
        <f>IF(M215="","",M215*settings!$C$7)</f>
        <v>19.243118750000001</v>
      </c>
      <c r="O215" s="29">
        <f t="shared" si="28"/>
        <v>57.729356250000002</v>
      </c>
      <c r="P215" s="29">
        <f>IF(G215="","",C215*100*settings!$C$6)</f>
        <v>0</v>
      </c>
      <c r="Q215" s="29">
        <f>IF(G215="","",IF(E215=1,settings!$C$4-K215*100,IF(O215="",Q214,IF(F215=1,K214*L214*100+Q214+O214-K215*L215*100,Q214+O214))))</f>
        <v>3171.9042576809734</v>
      </c>
      <c r="R215" s="29">
        <f t="shared" si="29"/>
        <v>8118.75</v>
      </c>
      <c r="S215" s="29">
        <f t="shared" si="30"/>
        <v>11290.654257680973</v>
      </c>
    </row>
    <row r="216" spans="2:19" x14ac:dyDescent="0.25">
      <c r="B216" s="2">
        <v>35478</v>
      </c>
      <c r="C216" s="3">
        <v>80.375</v>
      </c>
      <c r="D216" s="1">
        <f t="shared" si="24"/>
        <v>-1.000769822940728E-2</v>
      </c>
      <c r="E216" t="str">
        <f>IF(B216&lt;settings!$C$2,"",IF(B216=settings!$C$2,1,IF(C216&gt;K215,MAX($E$4:E215)+1,"")))</f>
        <v/>
      </c>
      <c r="F216" t="str">
        <f t="shared" si="25"/>
        <v/>
      </c>
      <c r="G216">
        <f t="shared" si="26"/>
        <v>2</v>
      </c>
      <c r="H216" s="36" t="str">
        <f>IF(SUM($F$4:F216)&lt;2,"",IF(F216=1,G215,""))</f>
        <v/>
      </c>
      <c r="I216" s="7">
        <f t="shared" si="31"/>
        <v>-8.0000000000000002E-3</v>
      </c>
      <c r="J216" s="64" t="str">
        <f t="shared" si="27"/>
        <v>CALL</v>
      </c>
      <c r="K216" s="29">
        <f>IF(SUM($F$4:F216)&lt;1,"",IF(F216="",K215,ROUND(C216,0)))</f>
        <v>81</v>
      </c>
      <c r="L216" s="32">
        <f>IF(SUM($F$4:F216)&lt;1,"",IF(E216=1,1,IF(AND(F215=1,ROUNDDOWN(Q215/(C215*100),0)&gt;=1),L215+ROUNDDOWN(Q215/(C215*100),0),L215)))</f>
        <v>1</v>
      </c>
      <c r="M216" s="29">
        <f>IF(G216="","",IF(VLOOKUP(I216,settings!$B$12:$C$1012,2,0)*C216*L216*100-settings!$C$5*L216&lt;0,"",VLOOKUP(I216,settings!$B$12:$C$1012,2,0)*C216*L216*100-settings!$C$5*L216))</f>
        <v>67.380077940010992</v>
      </c>
      <c r="N216" s="29">
        <f>IF(M216="","",M216*settings!$C$7)</f>
        <v>16.845019485002748</v>
      </c>
      <c r="O216" s="29">
        <f t="shared" si="28"/>
        <v>50.53505845500824</v>
      </c>
      <c r="P216" s="29">
        <f>IF(G216="","",C216*100*settings!$C$6)</f>
        <v>0</v>
      </c>
      <c r="Q216" s="29">
        <f>IF(G216="","",IF(E216=1,settings!$C$4-K216*100,IF(O216="",Q215,IF(F216=1,K215*L215*100+Q215+O215-K216*L216*100,Q215+O215))))</f>
        <v>3229.6336139309733</v>
      </c>
      <c r="R216" s="29">
        <f t="shared" si="29"/>
        <v>8037.5</v>
      </c>
      <c r="S216" s="29">
        <f t="shared" si="30"/>
        <v>11267.133613930973</v>
      </c>
    </row>
    <row r="217" spans="2:19" x14ac:dyDescent="0.25">
      <c r="B217" s="2">
        <v>35485</v>
      </c>
      <c r="C217" s="3">
        <v>79.15625</v>
      </c>
      <c r="D217" s="1">
        <f t="shared" si="24"/>
        <v>-1.516329704510111E-2</v>
      </c>
      <c r="E217" t="str">
        <f>IF(B217&lt;settings!$C$2,"",IF(B217=settings!$C$2,1,IF(C217&gt;K216,MAX($E$4:E216)+1,"")))</f>
        <v/>
      </c>
      <c r="F217" t="str">
        <f t="shared" si="25"/>
        <v/>
      </c>
      <c r="G217">
        <f t="shared" si="26"/>
        <v>3</v>
      </c>
      <c r="H217" s="36" t="str">
        <f>IF(SUM($F$4:F217)&lt;2,"",IF(F217=1,G216,""))</f>
        <v/>
      </c>
      <c r="I217" s="7">
        <f t="shared" si="31"/>
        <v>-2.3E-2</v>
      </c>
      <c r="J217" s="64" t="str">
        <f t="shared" si="27"/>
        <v>CALL</v>
      </c>
      <c r="K217" s="29">
        <f>IF(SUM($F$4:F217)&lt;1,"",IF(F217="",K216,ROUND(C217,0)))</f>
        <v>81</v>
      </c>
      <c r="L217" s="32">
        <f>IF(SUM($F$4:F217)&lt;1,"",IF(E217=1,1,IF(AND(F216=1,ROUNDDOWN(Q216/(C216*100),0)&gt;=1),L216+ROUNDDOWN(Q216/(C216*100),0),L216)))</f>
        <v>1</v>
      </c>
      <c r="M217" s="29">
        <f>IF(G217="","",IF(VLOOKUP(I217,settings!$B$12:$C$1012,2,0)*C217*L217*100-settings!$C$5*L217&lt;0,"",VLOOKUP(I217,settings!$B$12:$C$1012,2,0)*C217*L217*100-settings!$C$5*L217))</f>
        <v>48.737614552853799</v>
      </c>
      <c r="N217" s="29">
        <f>IF(M217="","",M217*settings!$C$7)</f>
        <v>12.18440363821345</v>
      </c>
      <c r="O217" s="29">
        <f t="shared" si="28"/>
        <v>36.553210914640346</v>
      </c>
      <c r="P217" s="29">
        <f>IF(G217="","",C217*100*settings!$C$6)</f>
        <v>0</v>
      </c>
      <c r="Q217" s="29">
        <f>IF(G217="","",IF(E217=1,settings!$C$4-K217*100,IF(O217="",Q216,IF(F217=1,K216*L216*100+Q216+O216-K217*L217*100,Q216+O216))))</f>
        <v>3280.1686723859816</v>
      </c>
      <c r="R217" s="29">
        <f t="shared" si="29"/>
        <v>7915.625</v>
      </c>
      <c r="S217" s="29">
        <f t="shared" si="30"/>
        <v>11195.793672385982</v>
      </c>
    </row>
    <row r="218" spans="2:19" x14ac:dyDescent="0.25">
      <c r="B218" s="2">
        <v>35492</v>
      </c>
      <c r="C218" s="3">
        <v>80.84375</v>
      </c>
      <c r="D218" s="1">
        <f t="shared" si="24"/>
        <v>2.131859455191476E-2</v>
      </c>
      <c r="E218" t="str">
        <f>IF(B218&lt;settings!$C$2,"",IF(B218=settings!$C$2,1,IF(C218&gt;K217,MAX($E$4:E217)+1,"")))</f>
        <v/>
      </c>
      <c r="F218" t="str">
        <f t="shared" si="25"/>
        <v/>
      </c>
      <c r="G218">
        <f t="shared" si="26"/>
        <v>4</v>
      </c>
      <c r="H218" s="36" t="str">
        <f>IF(SUM($F$4:F218)&lt;2,"",IF(F218=1,G217,""))</f>
        <v/>
      </c>
      <c r="I218" s="7">
        <f t="shared" si="31"/>
        <v>-2E-3</v>
      </c>
      <c r="J218" s="64" t="str">
        <f t="shared" si="27"/>
        <v>CALL</v>
      </c>
      <c r="K218" s="29">
        <f>IF(SUM($F$4:F218)&lt;1,"",IF(F218="",K217,ROUND(C218,0)))</f>
        <v>81</v>
      </c>
      <c r="L218" s="32">
        <f>IF(SUM($F$4:F218)&lt;1,"",IF(E218=1,1,IF(AND(F217=1,ROUNDDOWN(Q217/(C217*100),0)&gt;=1),L217+ROUNDDOWN(Q217/(C217*100),0),L217)))</f>
        <v>1</v>
      </c>
      <c r="M218" s="29">
        <f>IF(G218="","",IF(VLOOKUP(I218,settings!$B$12:$C$1012,2,0)*C218*L218*100-settings!$C$5*L218&lt;0,"",VLOOKUP(I218,settings!$B$12:$C$1012,2,0)*C218*L218*100-settings!$C$5*L218))</f>
        <v>76.642337499999996</v>
      </c>
      <c r="N218" s="29">
        <f>IF(M218="","",M218*settings!$C$7)</f>
        <v>19.160584374999999</v>
      </c>
      <c r="O218" s="29">
        <f t="shared" si="28"/>
        <v>57.481753124999997</v>
      </c>
      <c r="P218" s="29">
        <f>IF(G218="","",C218*100*settings!$C$6)</f>
        <v>0</v>
      </c>
      <c r="Q218" s="29">
        <f>IF(G218="","",IF(E218=1,settings!$C$4-K218*100,IF(O218="",Q217,IF(F218=1,K217*L217*100+Q217+O217-K218*L218*100,Q217+O217))))</f>
        <v>3316.7218833006218</v>
      </c>
      <c r="R218" s="29">
        <f t="shared" si="29"/>
        <v>8084.375</v>
      </c>
      <c r="S218" s="29">
        <f t="shared" si="30"/>
        <v>11401.096883300623</v>
      </c>
    </row>
    <row r="219" spans="2:19" x14ac:dyDescent="0.25">
      <c r="B219" s="2">
        <v>35499</v>
      </c>
      <c r="C219" s="3">
        <v>79.6875</v>
      </c>
      <c r="D219" s="1">
        <f t="shared" si="24"/>
        <v>-1.4302280633938902E-2</v>
      </c>
      <c r="E219" t="str">
        <f>IF(B219&lt;settings!$C$2,"",IF(B219=settings!$C$2,1,IF(C219&gt;K218,MAX($E$4:E218)+1,"")))</f>
        <v/>
      </c>
      <c r="F219" t="str">
        <f t="shared" si="25"/>
        <v/>
      </c>
      <c r="G219">
        <f t="shared" si="26"/>
        <v>5</v>
      </c>
      <c r="H219" s="36" t="str">
        <f>IF(SUM($F$4:F219)&lt;2,"",IF(F219=1,G218,""))</f>
        <v/>
      </c>
      <c r="I219" s="7">
        <f t="shared" si="31"/>
        <v>-1.6E-2</v>
      </c>
      <c r="J219" s="64" t="str">
        <f t="shared" si="27"/>
        <v>CALL</v>
      </c>
      <c r="K219" s="29">
        <f>IF(SUM($F$4:F219)&lt;1,"",IF(F219="",K218,ROUND(C219,0)))</f>
        <v>81</v>
      </c>
      <c r="L219" s="32">
        <f>IF(SUM($F$4:F219)&lt;1,"",IF(E219=1,1,IF(AND(F218=1,ROUNDDOWN(Q218/(C218*100),0)&gt;=1),L218+ROUNDDOWN(Q218/(C218*100),0),L218)))</f>
        <v>1</v>
      </c>
      <c r="M219" s="29">
        <f>IF(G219="","",IF(VLOOKUP(I219,settings!$B$12:$C$1012,2,0)*C219*L219*100-settings!$C$5*L219&lt;0,"",VLOOKUP(I219,settings!$B$12:$C$1012,2,0)*C219*L219*100-settings!$C$5*L219))</f>
        <v>56.67763085971449</v>
      </c>
      <c r="N219" s="29">
        <f>IF(M219="","",M219*settings!$C$7)</f>
        <v>14.169407714928623</v>
      </c>
      <c r="O219" s="29">
        <f t="shared" si="28"/>
        <v>42.508223144785866</v>
      </c>
      <c r="P219" s="29">
        <f>IF(G219="","",C219*100*settings!$C$6)</f>
        <v>0</v>
      </c>
      <c r="Q219" s="29">
        <f>IF(G219="","",IF(E219=1,settings!$C$4-K219*100,IF(O219="",Q218,IF(F219=1,K218*L218*100+Q218+O218-K219*L219*100,Q218+O218))))</f>
        <v>3374.2036364256219</v>
      </c>
      <c r="R219" s="29">
        <f t="shared" si="29"/>
        <v>7968.75</v>
      </c>
      <c r="S219" s="29">
        <f t="shared" si="30"/>
        <v>11342.953636425622</v>
      </c>
    </row>
    <row r="220" spans="2:19" x14ac:dyDescent="0.25">
      <c r="B220" s="2">
        <v>35506</v>
      </c>
      <c r="C220" s="3">
        <v>78.4375</v>
      </c>
      <c r="D220" s="1">
        <f t="shared" si="24"/>
        <v>-1.5686274509803977E-2</v>
      </c>
      <c r="E220" t="str">
        <f>IF(B220&lt;settings!$C$2,"",IF(B220=settings!$C$2,1,IF(C220&gt;K219,MAX($E$4:E219)+1,"")))</f>
        <v/>
      </c>
      <c r="F220" t="str">
        <f t="shared" si="25"/>
        <v/>
      </c>
      <c r="G220">
        <f t="shared" si="26"/>
        <v>6</v>
      </c>
      <c r="H220" s="36" t="str">
        <f>IF(SUM($F$4:F220)&lt;2,"",IF(F220=1,G219,""))</f>
        <v/>
      </c>
      <c r="I220" s="7">
        <f t="shared" si="31"/>
        <v>-3.2000000000000001E-2</v>
      </c>
      <c r="J220" s="64" t="str">
        <f t="shared" si="27"/>
        <v>CALL</v>
      </c>
      <c r="K220" s="29">
        <f>IF(SUM($F$4:F220)&lt;1,"",IF(F220="",K219,ROUND(C220,0)))</f>
        <v>81</v>
      </c>
      <c r="L220" s="32">
        <f>IF(SUM($F$4:F220)&lt;1,"",IF(E220=1,1,IF(AND(F219=1,ROUNDDOWN(Q219/(C219*100),0)&gt;=1),L219+ROUNDDOWN(Q219/(C219*100),0),L219)))</f>
        <v>1</v>
      </c>
      <c r="M220" s="29">
        <f>IF(G220="","",IF(VLOOKUP(I220,settings!$B$12:$C$1012,2,0)*C220*L220*100-settings!$C$5*L220&lt;0,"",VLOOKUP(I220,settings!$B$12:$C$1012,2,0)*C220*L220*100-settings!$C$5*L220))</f>
        <v>40.092083820018118</v>
      </c>
      <c r="N220" s="29">
        <f>IF(M220="","",M220*settings!$C$7)</f>
        <v>10.023020955004529</v>
      </c>
      <c r="O220" s="29">
        <f t="shared" si="28"/>
        <v>30.069062865013588</v>
      </c>
      <c r="P220" s="29">
        <f>IF(G220="","",C220*100*settings!$C$6)</f>
        <v>0</v>
      </c>
      <c r="Q220" s="29">
        <f>IF(G220="","",IF(E220=1,settings!$C$4-K220*100,IF(O220="",Q219,IF(F220=1,K219*L219*100+Q219+O219-K220*L220*100,Q219+O219))))</f>
        <v>3416.7118595704078</v>
      </c>
      <c r="R220" s="29">
        <f t="shared" si="29"/>
        <v>7843.75</v>
      </c>
      <c r="S220" s="29">
        <f t="shared" si="30"/>
        <v>11260.461859570409</v>
      </c>
    </row>
    <row r="221" spans="2:19" x14ac:dyDescent="0.25">
      <c r="B221" s="2">
        <v>35513</v>
      </c>
      <c r="C221" s="3">
        <v>77</v>
      </c>
      <c r="D221" s="1">
        <f t="shared" si="24"/>
        <v>-1.8326693227091684E-2</v>
      </c>
      <c r="E221" t="str">
        <f>IF(B221&lt;settings!$C$2,"",IF(B221=settings!$C$2,1,IF(C221&gt;K220,MAX($E$4:E220)+1,"")))</f>
        <v/>
      </c>
      <c r="F221" t="str">
        <f t="shared" si="25"/>
        <v/>
      </c>
      <c r="G221">
        <f t="shared" si="26"/>
        <v>7</v>
      </c>
      <c r="H221" s="36" t="str">
        <f>IF(SUM($F$4:F221)&lt;2,"",IF(F221=1,G220,""))</f>
        <v/>
      </c>
      <c r="I221" s="7">
        <f t="shared" si="31"/>
        <v>-4.9000000000000002E-2</v>
      </c>
      <c r="J221" s="64" t="str">
        <f t="shared" si="27"/>
        <v>CALL</v>
      </c>
      <c r="K221" s="29">
        <f>IF(SUM($F$4:F221)&lt;1,"",IF(F221="",K220,ROUND(C221,0)))</f>
        <v>81</v>
      </c>
      <c r="L221" s="32">
        <f>IF(SUM($F$4:F221)&lt;1,"",IF(E221=1,1,IF(AND(F220=1,ROUNDDOWN(Q220/(C220*100),0)&gt;=1),L220+ROUNDDOWN(Q220/(C220*100),0),L220)))</f>
        <v>1</v>
      </c>
      <c r="M221" s="29">
        <f>IF(G221="","",IF(VLOOKUP(I221,settings!$B$12:$C$1012,2,0)*C221*L221*100-settings!$C$5*L221&lt;0,"",VLOOKUP(I221,settings!$B$12:$C$1012,2,0)*C221*L221*100-settings!$C$5*L221))</f>
        <v>27.613332006844889</v>
      </c>
      <c r="N221" s="29">
        <f>IF(M221="","",M221*settings!$C$7)</f>
        <v>6.9033330017112222</v>
      </c>
      <c r="O221" s="29">
        <f t="shared" si="28"/>
        <v>20.709999005133668</v>
      </c>
      <c r="P221" s="29">
        <f>IF(G221="","",C221*100*settings!$C$6)</f>
        <v>0</v>
      </c>
      <c r="Q221" s="29">
        <f>IF(G221="","",IF(E221=1,settings!$C$4-K221*100,IF(O221="",Q220,IF(F221=1,K220*L220*100+Q220+O220-K221*L221*100,Q220+O220))))</f>
        <v>3446.7809224354214</v>
      </c>
      <c r="R221" s="29">
        <f t="shared" si="29"/>
        <v>7700</v>
      </c>
      <c r="S221" s="29">
        <f t="shared" si="30"/>
        <v>11146.780922435421</v>
      </c>
    </row>
    <row r="222" spans="2:19" x14ac:dyDescent="0.25">
      <c r="B222" s="2">
        <v>35520</v>
      </c>
      <c r="C222" s="3">
        <v>75.84375</v>
      </c>
      <c r="D222" s="1">
        <f t="shared" si="24"/>
        <v>-1.5016233766233733E-2</v>
      </c>
      <c r="E222" t="str">
        <f>IF(B222&lt;settings!$C$2,"",IF(B222=settings!$C$2,1,IF(C222&gt;K221,MAX($E$4:E221)+1,"")))</f>
        <v/>
      </c>
      <c r="F222" t="str">
        <f t="shared" si="25"/>
        <v/>
      </c>
      <c r="G222">
        <f t="shared" si="26"/>
        <v>8</v>
      </c>
      <c r="H222" s="36" t="str">
        <f>IF(SUM($F$4:F222)&lt;2,"",IF(F222=1,G221,""))</f>
        <v/>
      </c>
      <c r="I222" s="7">
        <f t="shared" si="31"/>
        <v>-6.4000000000000001E-2</v>
      </c>
      <c r="J222" s="64" t="str">
        <f t="shared" si="27"/>
        <v>CALL</v>
      </c>
      <c r="K222" s="29">
        <f>IF(SUM($F$4:F222)&lt;1,"",IF(F222="",K221,ROUND(C222,0)))</f>
        <v>81</v>
      </c>
      <c r="L222" s="32">
        <f>IF(SUM($F$4:F222)&lt;1,"",IF(E222=1,1,IF(AND(F221=1,ROUNDDOWN(Q221/(C221*100),0)&gt;=1),L221+ROUNDDOWN(Q221/(C221*100),0),L221)))</f>
        <v>1</v>
      </c>
      <c r="M222" s="29">
        <f>IF(G222="","",IF(VLOOKUP(I222,settings!$B$12:$C$1012,2,0)*C222*L222*100-settings!$C$5*L222&lt;0,"",VLOOKUP(I222,settings!$B$12:$C$1012,2,0)*C222*L222*100-settings!$C$5*L222))</f>
        <v>19.815586032899681</v>
      </c>
      <c r="N222" s="29">
        <f>IF(M222="","",M222*settings!$C$7)</f>
        <v>4.9538965082249202</v>
      </c>
      <c r="O222" s="29">
        <f t="shared" si="28"/>
        <v>14.861689524674761</v>
      </c>
      <c r="P222" s="29">
        <f>IF(G222="","",C222*100*settings!$C$6)</f>
        <v>0</v>
      </c>
      <c r="Q222" s="29">
        <f>IF(G222="","",IF(E222=1,settings!$C$4-K222*100,IF(O222="",Q221,IF(F222=1,K221*L221*100+Q221+O221-K222*L222*100,Q221+O221))))</f>
        <v>3467.4909214405552</v>
      </c>
      <c r="R222" s="29">
        <f t="shared" si="29"/>
        <v>7584.375</v>
      </c>
      <c r="S222" s="29">
        <f t="shared" si="30"/>
        <v>11051.865921440556</v>
      </c>
    </row>
    <row r="223" spans="2:19" x14ac:dyDescent="0.25">
      <c r="B223" s="2">
        <v>35527</v>
      </c>
      <c r="C223" s="3">
        <v>73.375</v>
      </c>
      <c r="D223" s="1">
        <f t="shared" si="24"/>
        <v>-3.2550473836011506E-2</v>
      </c>
      <c r="E223" t="str">
        <f>IF(B223&lt;settings!$C$2,"",IF(B223=settings!$C$2,1,IF(C223&gt;K222,MAX($E$4:E222)+1,"")))</f>
        <v/>
      </c>
      <c r="F223" t="str">
        <f t="shared" si="25"/>
        <v/>
      </c>
      <c r="G223">
        <f t="shared" si="26"/>
        <v>9</v>
      </c>
      <c r="H223" s="36" t="str">
        <f>IF(SUM($F$4:F223)&lt;2,"",IF(F223=1,G222,""))</f>
        <v/>
      </c>
      <c r="I223" s="7">
        <f t="shared" si="31"/>
        <v>-9.4E-2</v>
      </c>
      <c r="J223" s="64" t="str">
        <f t="shared" si="27"/>
        <v>CALL</v>
      </c>
      <c r="K223" s="29">
        <f>IF(SUM($F$4:F223)&lt;1,"",IF(F223="",K222,ROUND(C223,0)))</f>
        <v>81</v>
      </c>
      <c r="L223" s="32">
        <f>IF(SUM($F$4:F223)&lt;1,"",IF(E223=1,1,IF(AND(F222=1,ROUNDDOWN(Q222/(C222*100),0)&gt;=1),L222+ROUNDDOWN(Q222/(C222*100),0),L222)))</f>
        <v>1</v>
      </c>
      <c r="M223" s="29">
        <f>IF(G223="","",IF(VLOOKUP(I223,settings!$B$12:$C$1012,2,0)*C223*L223*100-settings!$C$5*L223&lt;0,"",VLOOKUP(I223,settings!$B$12:$C$1012,2,0)*C223*L223*100-settings!$C$5*L223))</f>
        <v>9.9849789578666126</v>
      </c>
      <c r="N223" s="29">
        <f>IF(M223="","",M223*settings!$C$7)</f>
        <v>2.4962447394666532</v>
      </c>
      <c r="O223" s="29">
        <f t="shared" si="28"/>
        <v>7.4887342183999595</v>
      </c>
      <c r="P223" s="29">
        <f>IF(G223="","",C223*100*settings!$C$6)</f>
        <v>0</v>
      </c>
      <c r="Q223" s="29">
        <f>IF(G223="","",IF(E223=1,settings!$C$4-K223*100,IF(O223="",Q222,IF(F223=1,K222*L222*100+Q222+O222-K223*L223*100,Q222+O222))))</f>
        <v>3482.3526109652298</v>
      </c>
      <c r="R223" s="29">
        <f t="shared" si="29"/>
        <v>7337.5</v>
      </c>
      <c r="S223" s="29">
        <f t="shared" si="30"/>
        <v>10819.85261096523</v>
      </c>
    </row>
    <row r="224" spans="2:19" x14ac:dyDescent="0.25">
      <c r="B224" s="2">
        <v>35534</v>
      </c>
      <c r="C224" s="3">
        <v>76.5625</v>
      </c>
      <c r="D224" s="1">
        <f t="shared" si="24"/>
        <v>4.3441226575809289E-2</v>
      </c>
      <c r="E224" t="str">
        <f>IF(B224&lt;settings!$C$2,"",IF(B224=settings!$C$2,1,IF(C224&gt;K223,MAX($E$4:E223)+1,"")))</f>
        <v/>
      </c>
      <c r="F224" t="str">
        <f t="shared" si="25"/>
        <v/>
      </c>
      <c r="G224">
        <f t="shared" si="26"/>
        <v>10</v>
      </c>
      <c r="H224" s="36" t="str">
        <f>IF(SUM($F$4:F224)&lt;2,"",IF(F224=1,G223,""))</f>
        <v/>
      </c>
      <c r="I224" s="7">
        <f t="shared" si="31"/>
        <v>-5.5E-2</v>
      </c>
      <c r="J224" s="64" t="str">
        <f t="shared" si="27"/>
        <v>CALL</v>
      </c>
      <c r="K224" s="29">
        <f>IF(SUM($F$4:F224)&lt;1,"",IF(F224="",K223,ROUND(C224,0)))</f>
        <v>81</v>
      </c>
      <c r="L224" s="32">
        <f>IF(SUM($F$4:F224)&lt;1,"",IF(E224=1,1,IF(AND(F223=1,ROUNDDOWN(Q223/(C223*100),0)&gt;=1),L223+ROUNDDOWN(Q223/(C223*100),0),L223)))</f>
        <v>1</v>
      </c>
      <c r="M224" s="29">
        <f>IF(G224="","",IF(VLOOKUP(I224,settings!$B$12:$C$1012,2,0)*C224*L224*100-settings!$C$5*L224&lt;0,"",VLOOKUP(I224,settings!$B$12:$C$1012,2,0)*C224*L224*100-settings!$C$5*L224))</f>
        <v>24.202885659910372</v>
      </c>
      <c r="N224" s="29">
        <f>IF(M224="","",M224*settings!$C$7)</f>
        <v>6.050721414977593</v>
      </c>
      <c r="O224" s="29">
        <f t="shared" si="28"/>
        <v>18.152164244932777</v>
      </c>
      <c r="P224" s="29">
        <f>IF(G224="","",C224*100*settings!$C$6)</f>
        <v>0</v>
      </c>
      <c r="Q224" s="29">
        <f>IF(G224="","",IF(E224=1,settings!$C$4-K224*100,IF(O224="",Q223,IF(F224=1,K223*L223*100+Q223+O223-K224*L224*100,Q223+O223))))</f>
        <v>3489.84134518363</v>
      </c>
      <c r="R224" s="29">
        <f t="shared" si="29"/>
        <v>7656.25</v>
      </c>
      <c r="S224" s="29">
        <f t="shared" si="30"/>
        <v>11146.09134518363</v>
      </c>
    </row>
    <row r="225" spans="2:19" x14ac:dyDescent="0.25">
      <c r="B225" s="2">
        <v>35541</v>
      </c>
      <c r="C225" s="3">
        <v>76.53125</v>
      </c>
      <c r="D225" s="1">
        <f t="shared" si="24"/>
        <v>-4.0816326530612734E-4</v>
      </c>
      <c r="E225" t="str">
        <f>IF(B225&lt;settings!$C$2,"",IF(B225=settings!$C$2,1,IF(C225&gt;K224,MAX($E$4:E224)+1,"")))</f>
        <v/>
      </c>
      <c r="F225" t="str">
        <f t="shared" si="25"/>
        <v/>
      </c>
      <c r="G225">
        <f t="shared" si="26"/>
        <v>11</v>
      </c>
      <c r="H225" s="36" t="str">
        <f>IF(SUM($F$4:F225)&lt;2,"",IF(F225=1,G224,""))</f>
        <v/>
      </c>
      <c r="I225" s="7">
        <f t="shared" si="31"/>
        <v>-5.5E-2</v>
      </c>
      <c r="J225" s="64" t="str">
        <f t="shared" si="27"/>
        <v>CALL</v>
      </c>
      <c r="K225" s="29">
        <f>IF(SUM($F$4:F225)&lt;1,"",IF(F225="",K224,ROUND(C225,0)))</f>
        <v>81</v>
      </c>
      <c r="L225" s="32">
        <f>IF(SUM($F$4:F225)&lt;1,"",IF(E225=1,1,IF(AND(F224=1,ROUNDDOWN(Q224/(C224*100),0)&gt;=1),L224+ROUNDDOWN(Q224/(C224*100),0),L224)))</f>
        <v>1</v>
      </c>
      <c r="M225" s="29">
        <f>IF(G225="","",IF(VLOOKUP(I225,settings!$B$12:$C$1012,2,0)*C225*L225*100-settings!$C$5*L225&lt;0,"",VLOOKUP(I225,settings!$B$12:$C$1012,2,0)*C225*L225*100-settings!$C$5*L225))</f>
        <v>24.192598767804284</v>
      </c>
      <c r="N225" s="29">
        <f>IF(M225="","",M225*settings!$C$7)</f>
        <v>6.0481496919510711</v>
      </c>
      <c r="O225" s="29">
        <f t="shared" si="28"/>
        <v>18.144449075853213</v>
      </c>
      <c r="P225" s="29">
        <f>IF(G225="","",C225*100*settings!$C$6)</f>
        <v>0</v>
      </c>
      <c r="Q225" s="29">
        <f>IF(G225="","",IF(E225=1,settings!$C$4-K225*100,IF(O225="",Q224,IF(F225=1,K224*L224*100+Q224+O224-K225*L225*100,Q224+O224))))</f>
        <v>3507.9935094285629</v>
      </c>
      <c r="R225" s="29">
        <f t="shared" si="29"/>
        <v>7653.125</v>
      </c>
      <c r="S225" s="29">
        <f t="shared" si="30"/>
        <v>11161.118509428563</v>
      </c>
    </row>
    <row r="226" spans="2:19" x14ac:dyDescent="0.25">
      <c r="B226" s="2">
        <v>35548</v>
      </c>
      <c r="C226" s="3">
        <v>81.4375</v>
      </c>
      <c r="D226" s="1">
        <f t="shared" si="24"/>
        <v>6.4107799101674079E-2</v>
      </c>
      <c r="E226">
        <f>IF(B226&lt;settings!$C$2,"",IF(B226=settings!$C$2,1,IF(C226&gt;K225,MAX($E$4:E225)+1,"")))</f>
        <v>71</v>
      </c>
      <c r="F226">
        <f t="shared" si="25"/>
        <v>1</v>
      </c>
      <c r="G226">
        <f t="shared" si="26"/>
        <v>1</v>
      </c>
      <c r="H226" s="36">
        <f>IF(SUM($F$4:F226)&lt;2,"",IF(F226=1,G225,""))</f>
        <v>11</v>
      </c>
      <c r="I226" s="7">
        <f t="shared" si="31"/>
        <v>5.0000000000000001E-3</v>
      </c>
      <c r="J226" s="64" t="str">
        <f t="shared" si="27"/>
        <v>PUT</v>
      </c>
      <c r="K226" s="29">
        <f>IF(SUM($F$4:F226)&lt;1,"",IF(F226="",K225,ROUND(C226,0)))</f>
        <v>81</v>
      </c>
      <c r="L226" s="32">
        <f>IF(SUM($F$4:F226)&lt;1,"",IF(E226=1,1,IF(AND(F225=1,ROUNDDOWN(Q225/(C225*100),0)&gt;=1),L225+ROUNDDOWN(Q225/(C225*100),0),L225)))</f>
        <v>1</v>
      </c>
      <c r="M226" s="29">
        <f>IF(G226="","",IF(VLOOKUP(I226,settings!$B$12:$C$1012,2,0)*C226*L226*100-settings!$C$5*L226&lt;0,"",VLOOKUP(I226,settings!$B$12:$C$1012,2,0)*C226*L226*100-settings!$C$5*L226))</f>
        <v>72.613049889399989</v>
      </c>
      <c r="N226" s="29">
        <f>IF(M226="","",M226*settings!$C$7)</f>
        <v>18.153262472349997</v>
      </c>
      <c r="O226" s="29">
        <f t="shared" si="28"/>
        <v>54.459787417049995</v>
      </c>
      <c r="P226" s="29">
        <f>IF(G226="","",C226*100*settings!$C$6)</f>
        <v>0</v>
      </c>
      <c r="Q226" s="29">
        <f>IF(G226="","",IF(E226=1,settings!$C$4-K226*100,IF(O226="",Q225,IF(F226=1,K225*L225*100+Q225+O225-K226*L226*100,Q225+O225))))</f>
        <v>3526.137958504416</v>
      </c>
      <c r="R226" s="29">
        <f t="shared" si="29"/>
        <v>8143.75</v>
      </c>
      <c r="S226" s="29">
        <f t="shared" si="30"/>
        <v>11669.887958504416</v>
      </c>
    </row>
    <row r="227" spans="2:19" x14ac:dyDescent="0.25">
      <c r="B227" s="2">
        <v>35555</v>
      </c>
      <c r="C227" s="3">
        <v>82.625</v>
      </c>
      <c r="D227" s="1">
        <f t="shared" si="24"/>
        <v>1.4581734458940954E-2</v>
      </c>
      <c r="E227">
        <f>IF(B227&lt;settings!$C$2,"",IF(B227=settings!$C$2,1,IF(C227&gt;K226,MAX($E$4:E226)+1,"")))</f>
        <v>72</v>
      </c>
      <c r="F227">
        <f t="shared" si="25"/>
        <v>1</v>
      </c>
      <c r="G227">
        <f t="shared" si="26"/>
        <v>1</v>
      </c>
      <c r="H227" s="36">
        <f>IF(SUM($F$4:F227)&lt;2,"",IF(F227=1,G226,""))</f>
        <v>1</v>
      </c>
      <c r="I227" s="7">
        <f t="shared" si="31"/>
        <v>-5.0000000000000001E-3</v>
      </c>
      <c r="J227" s="64" t="str">
        <f t="shared" si="27"/>
        <v>PUT</v>
      </c>
      <c r="K227" s="29">
        <f>IF(SUM($F$4:F227)&lt;1,"",IF(F227="",K226,ROUND(C227,0)))</f>
        <v>83</v>
      </c>
      <c r="L227" s="32">
        <f>IF(SUM($F$4:F227)&lt;1,"",IF(E227=1,1,IF(AND(F226=1,ROUNDDOWN(Q226/(C226*100),0)&gt;=1),L226+ROUNDDOWN(Q226/(C226*100),0),L226)))</f>
        <v>1</v>
      </c>
      <c r="M227" s="29">
        <f>IF(G227="","",IF(VLOOKUP(I227,settings!$B$12:$C$1012,2,0)*C227*L227*100-settings!$C$5*L227&lt;0,"",VLOOKUP(I227,settings!$B$12:$C$1012,2,0)*C227*L227*100-settings!$C$5*L227))</f>
        <v>73.686455835599986</v>
      </c>
      <c r="N227" s="29">
        <f>IF(M227="","",M227*settings!$C$7)</f>
        <v>18.421613958899997</v>
      </c>
      <c r="O227" s="29">
        <f t="shared" si="28"/>
        <v>55.26484187669999</v>
      </c>
      <c r="P227" s="29">
        <f>IF(G227="","",C227*100*settings!$C$6)</f>
        <v>0</v>
      </c>
      <c r="Q227" s="29">
        <f>IF(G227="","",IF(E227=1,settings!$C$4-K227*100,IF(O227="",Q226,IF(F227=1,K226*L226*100+Q226+O226-K227*L227*100,Q226+O226))))</f>
        <v>3380.5977459214664</v>
      </c>
      <c r="R227" s="29">
        <f t="shared" si="29"/>
        <v>8262.5</v>
      </c>
      <c r="S227" s="29">
        <f t="shared" si="30"/>
        <v>11643.097745921466</v>
      </c>
    </row>
    <row r="228" spans="2:19" x14ac:dyDescent="0.25">
      <c r="B228" s="2">
        <v>35562</v>
      </c>
      <c r="C228" s="3">
        <v>83.21875</v>
      </c>
      <c r="D228" s="1">
        <f t="shared" si="24"/>
        <v>7.1860816944024908E-3</v>
      </c>
      <c r="E228">
        <f>IF(B228&lt;settings!$C$2,"",IF(B228=settings!$C$2,1,IF(C228&gt;K227,MAX($E$4:E227)+1,"")))</f>
        <v>73</v>
      </c>
      <c r="F228">
        <f t="shared" si="25"/>
        <v>1</v>
      </c>
      <c r="G228">
        <f t="shared" si="26"/>
        <v>1</v>
      </c>
      <c r="H228" s="36">
        <f>IF(SUM($F$4:F228)&lt;2,"",IF(F228=1,G227,""))</f>
        <v>1</v>
      </c>
      <c r="I228" s="7">
        <f t="shared" si="31"/>
        <v>3.0000000000000001E-3</v>
      </c>
      <c r="J228" s="64" t="str">
        <f t="shared" si="27"/>
        <v>PUT</v>
      </c>
      <c r="K228" s="29">
        <f>IF(SUM($F$4:F228)&lt;1,"",IF(F228="",K227,ROUND(C228,0)))</f>
        <v>83</v>
      </c>
      <c r="L228" s="32">
        <f>IF(SUM($F$4:F228)&lt;1,"",IF(E228=1,1,IF(AND(F227=1,ROUNDDOWN(Q227/(C227*100),0)&gt;=1),L227+ROUNDDOWN(Q227/(C227*100),0),L227)))</f>
        <v>1</v>
      </c>
      <c r="M228" s="29">
        <f>IF(G228="","",IF(VLOOKUP(I228,settings!$B$12:$C$1012,2,0)*C228*L228*100-settings!$C$5*L228&lt;0,"",VLOOKUP(I228,settings!$B$12:$C$1012,2,0)*C228*L228*100-settings!$C$5*L228))</f>
        <v>77.324821749999998</v>
      </c>
      <c r="N228" s="29">
        <f>IF(M228="","",M228*settings!$C$7)</f>
        <v>19.3312054375</v>
      </c>
      <c r="O228" s="29">
        <f t="shared" si="28"/>
        <v>57.993616312499995</v>
      </c>
      <c r="P228" s="29">
        <f>IF(G228="","",C228*100*settings!$C$6)</f>
        <v>0</v>
      </c>
      <c r="Q228" s="29">
        <f>IF(G228="","",IF(E228=1,settings!$C$4-K228*100,IF(O228="",Q227,IF(F228=1,K227*L227*100+Q227+O227-K228*L228*100,Q227+O227))))</f>
        <v>3435.8625877981667</v>
      </c>
      <c r="R228" s="29">
        <f t="shared" si="29"/>
        <v>8321.875</v>
      </c>
      <c r="S228" s="29">
        <f t="shared" si="30"/>
        <v>11757.737587798167</v>
      </c>
    </row>
    <row r="229" spans="2:19" x14ac:dyDescent="0.25">
      <c r="B229" s="2">
        <v>35569</v>
      </c>
      <c r="C229" s="3">
        <v>84.78125</v>
      </c>
      <c r="D229" s="1">
        <f t="shared" si="24"/>
        <v>1.8775816748028529E-2</v>
      </c>
      <c r="E229">
        <f>IF(B229&lt;settings!$C$2,"",IF(B229=settings!$C$2,1,IF(C229&gt;K228,MAX($E$4:E228)+1,"")))</f>
        <v>74</v>
      </c>
      <c r="F229">
        <f t="shared" si="25"/>
        <v>1</v>
      </c>
      <c r="G229">
        <f t="shared" si="26"/>
        <v>1</v>
      </c>
      <c r="H229" s="36">
        <f>IF(SUM($F$4:F229)&lt;2,"",IF(F229=1,G228,""))</f>
        <v>1</v>
      </c>
      <c r="I229" s="7">
        <f t="shared" si="31"/>
        <v>-3.0000000000000001E-3</v>
      </c>
      <c r="J229" s="64" t="str">
        <f t="shared" si="27"/>
        <v>PUT</v>
      </c>
      <c r="K229" s="29">
        <f>IF(SUM($F$4:F229)&lt;1,"",IF(F229="",K228,ROUND(C229,0)))</f>
        <v>85</v>
      </c>
      <c r="L229" s="32">
        <f>IF(SUM($F$4:F229)&lt;1,"",IF(E229=1,1,IF(AND(F228=1,ROUNDDOWN(Q228/(C228*100),0)&gt;=1),L228+ROUNDDOWN(Q228/(C228*100),0),L228)))</f>
        <v>1</v>
      </c>
      <c r="M229" s="29">
        <f>IF(G229="","",IF(VLOOKUP(I229,settings!$B$12:$C$1012,2,0)*C229*L229*100-settings!$C$5*L229&lt;0,"",VLOOKUP(I229,settings!$B$12:$C$1012,2,0)*C229*L229*100-settings!$C$5*L229))</f>
        <v>78.795434249999985</v>
      </c>
      <c r="N229" s="29">
        <f>IF(M229="","",M229*settings!$C$7)</f>
        <v>19.698858562499996</v>
      </c>
      <c r="O229" s="29">
        <f t="shared" si="28"/>
        <v>59.096575687499993</v>
      </c>
      <c r="P229" s="29">
        <f>IF(G229="","",C229*100*settings!$C$6)</f>
        <v>0</v>
      </c>
      <c r="Q229" s="29">
        <f>IF(G229="","",IF(E229=1,settings!$C$4-K229*100,IF(O229="",Q228,IF(F229=1,K228*L228*100+Q228+O228-K229*L229*100,Q228+O228))))</f>
        <v>3293.856204110667</v>
      </c>
      <c r="R229" s="29">
        <f t="shared" si="29"/>
        <v>8478.125</v>
      </c>
      <c r="S229" s="29">
        <f t="shared" si="30"/>
        <v>11771.981204110667</v>
      </c>
    </row>
    <row r="230" spans="2:19" x14ac:dyDescent="0.25">
      <c r="B230" s="2">
        <v>35576</v>
      </c>
      <c r="C230" s="3">
        <v>85.15625</v>
      </c>
      <c r="D230" s="1">
        <f t="shared" si="24"/>
        <v>4.4231478068559316E-3</v>
      </c>
      <c r="E230">
        <f>IF(B230&lt;settings!$C$2,"",IF(B230=settings!$C$2,1,IF(C230&gt;K229,MAX($E$4:E229)+1,"")))</f>
        <v>75</v>
      </c>
      <c r="F230">
        <f t="shared" si="25"/>
        <v>1</v>
      </c>
      <c r="G230">
        <f t="shared" si="26"/>
        <v>1</v>
      </c>
      <c r="H230" s="36">
        <f>IF(SUM($F$4:F230)&lt;2,"",IF(F230=1,G229,""))</f>
        <v>1</v>
      </c>
      <c r="I230" s="7">
        <f t="shared" si="31"/>
        <v>2E-3</v>
      </c>
      <c r="J230" s="64" t="str">
        <f t="shared" si="27"/>
        <v>PUT</v>
      </c>
      <c r="K230" s="29">
        <f>IF(SUM($F$4:F230)&lt;1,"",IF(F230="",K229,ROUND(C230,0)))</f>
        <v>85</v>
      </c>
      <c r="L230" s="32">
        <f>IF(SUM($F$4:F230)&lt;1,"",IF(E230=1,1,IF(AND(F229=1,ROUNDDOWN(Q229/(C229*100),0)&gt;=1),L229+ROUNDDOWN(Q229/(C229*100),0),L229)))</f>
        <v>1</v>
      </c>
      <c r="M230" s="29">
        <f>IF(G230="","",IF(VLOOKUP(I230,settings!$B$12:$C$1012,2,0)*C230*L230*100-settings!$C$5*L230&lt;0,"",VLOOKUP(I230,settings!$B$12:$C$1012,2,0)*C230*L230*100-settings!$C$5*L230))</f>
        <v>80.784062500000005</v>
      </c>
      <c r="N230" s="29">
        <f>IF(M230="","",M230*settings!$C$7)</f>
        <v>20.196015625000001</v>
      </c>
      <c r="O230" s="29">
        <f t="shared" si="28"/>
        <v>60.588046875000003</v>
      </c>
      <c r="P230" s="29">
        <f>IF(G230="","",C230*100*settings!$C$6)</f>
        <v>0</v>
      </c>
      <c r="Q230" s="29">
        <f>IF(G230="","",IF(E230=1,settings!$C$4-K230*100,IF(O230="",Q229,IF(F230=1,K229*L229*100+Q229+O229-K230*L230*100,Q229+O229))))</f>
        <v>3352.9527797981664</v>
      </c>
      <c r="R230" s="29">
        <f t="shared" si="29"/>
        <v>8515.625</v>
      </c>
      <c r="S230" s="29">
        <f t="shared" si="30"/>
        <v>11868.577779798166</v>
      </c>
    </row>
    <row r="231" spans="2:19" x14ac:dyDescent="0.25">
      <c r="B231" s="2">
        <v>35583</v>
      </c>
      <c r="C231" s="3">
        <v>86.375</v>
      </c>
      <c r="D231" s="1">
        <f t="shared" si="24"/>
        <v>1.431192660550451E-2</v>
      </c>
      <c r="E231">
        <f>IF(B231&lt;settings!$C$2,"",IF(B231=settings!$C$2,1,IF(C231&gt;K230,MAX($E$4:E230)+1,"")))</f>
        <v>76</v>
      </c>
      <c r="F231">
        <f t="shared" si="25"/>
        <v>1</v>
      </c>
      <c r="G231">
        <f t="shared" si="26"/>
        <v>1</v>
      </c>
      <c r="H231" s="36">
        <f>IF(SUM($F$4:F231)&lt;2,"",IF(F231=1,G230,""))</f>
        <v>1</v>
      </c>
      <c r="I231" s="7">
        <f t="shared" si="31"/>
        <v>4.0000000000000001E-3</v>
      </c>
      <c r="J231" s="64" t="str">
        <f t="shared" si="27"/>
        <v>PUT</v>
      </c>
      <c r="K231" s="29">
        <f>IF(SUM($F$4:F231)&lt;1,"",IF(F231="",K230,ROUND(C231,0)))</f>
        <v>86</v>
      </c>
      <c r="L231" s="32">
        <f>IF(SUM($F$4:F231)&lt;1,"",IF(E231=1,1,IF(AND(F230=1,ROUNDDOWN(Q230/(C230*100),0)&gt;=1),L230+ROUNDDOWN(Q230/(C230*100),0),L230)))</f>
        <v>1</v>
      </c>
      <c r="M231" s="29">
        <f>IF(G231="","",IF(VLOOKUP(I231,settings!$B$12:$C$1012,2,0)*C231*L231*100-settings!$C$5*L231&lt;0,"",VLOOKUP(I231,settings!$B$12:$C$1012,2,0)*C231*L231*100-settings!$C$5*L231))</f>
        <v>78.669549819999986</v>
      </c>
      <c r="N231" s="29">
        <f>IF(M231="","",M231*settings!$C$7)</f>
        <v>19.667387454999997</v>
      </c>
      <c r="O231" s="29">
        <f t="shared" si="28"/>
        <v>59.00216236499999</v>
      </c>
      <c r="P231" s="29">
        <f>IF(G231="","",C231*100*settings!$C$6)</f>
        <v>0</v>
      </c>
      <c r="Q231" s="29">
        <f>IF(G231="","",IF(E231=1,settings!$C$4-K231*100,IF(O231="",Q230,IF(F231=1,K230*L230*100+Q230+O230-K231*L231*100,Q230+O230))))</f>
        <v>3313.5408266731665</v>
      </c>
      <c r="R231" s="29">
        <f t="shared" si="29"/>
        <v>8637.5</v>
      </c>
      <c r="S231" s="29">
        <f t="shared" si="30"/>
        <v>11951.040826673167</v>
      </c>
    </row>
    <row r="232" spans="2:19" x14ac:dyDescent="0.25">
      <c r="B232" s="2">
        <v>35590</v>
      </c>
      <c r="C232" s="3">
        <v>89.71875</v>
      </c>
      <c r="D232" s="1">
        <f t="shared" si="24"/>
        <v>3.8712011577423988E-2</v>
      </c>
      <c r="E232">
        <f>IF(B232&lt;settings!$C$2,"",IF(B232=settings!$C$2,1,IF(C232&gt;K231,MAX($E$4:E231)+1,"")))</f>
        <v>77</v>
      </c>
      <c r="F232">
        <f t="shared" si="25"/>
        <v>1</v>
      </c>
      <c r="G232">
        <f t="shared" si="26"/>
        <v>1</v>
      </c>
      <c r="H232" s="36">
        <f>IF(SUM($F$4:F232)&lt;2,"",IF(F232=1,G231,""))</f>
        <v>1</v>
      </c>
      <c r="I232" s="7">
        <f t="shared" si="31"/>
        <v>-3.0000000000000001E-3</v>
      </c>
      <c r="J232" s="64" t="str">
        <f t="shared" si="27"/>
        <v>PUT</v>
      </c>
      <c r="K232" s="29">
        <f>IF(SUM($F$4:F232)&lt;1,"",IF(F232="",K231,ROUND(C232,0)))</f>
        <v>90</v>
      </c>
      <c r="L232" s="32">
        <f>IF(SUM($F$4:F232)&lt;1,"",IF(E232=1,1,IF(AND(F231=1,ROUNDDOWN(Q231/(C231*100),0)&gt;=1),L231+ROUNDDOWN(Q231/(C231*100),0),L231)))</f>
        <v>1</v>
      </c>
      <c r="M232" s="29">
        <f>IF(G232="","",IF(VLOOKUP(I232,settings!$B$12:$C$1012,2,0)*C232*L232*100-settings!$C$5*L232&lt;0,"",VLOOKUP(I232,settings!$B$12:$C$1012,2,0)*C232*L232*100-settings!$C$5*L232))</f>
        <v>83.44256974999999</v>
      </c>
      <c r="N232" s="29">
        <f>IF(M232="","",M232*settings!$C$7)</f>
        <v>20.860642437499997</v>
      </c>
      <c r="O232" s="29">
        <f t="shared" si="28"/>
        <v>62.581927312499992</v>
      </c>
      <c r="P232" s="29">
        <f>IF(G232="","",C232*100*settings!$C$6)</f>
        <v>0</v>
      </c>
      <c r="Q232" s="29">
        <f>IF(G232="","",IF(E232=1,settings!$C$4-K232*100,IF(O232="",Q231,IF(F232=1,K231*L231*100+Q231+O231-K232*L232*100,Q231+O231))))</f>
        <v>2972.5429890381656</v>
      </c>
      <c r="R232" s="29">
        <f t="shared" si="29"/>
        <v>8971.875</v>
      </c>
      <c r="S232" s="29">
        <f t="shared" si="30"/>
        <v>11944.417989038166</v>
      </c>
    </row>
    <row r="233" spans="2:19" x14ac:dyDescent="0.25">
      <c r="B233" s="2">
        <v>35597</v>
      </c>
      <c r="C233" s="3">
        <v>89.578125</v>
      </c>
      <c r="D233" s="1">
        <f t="shared" si="24"/>
        <v>-1.5673981191222097E-3</v>
      </c>
      <c r="E233" t="str">
        <f>IF(B233&lt;settings!$C$2,"",IF(B233=settings!$C$2,1,IF(C233&gt;K232,MAX($E$4:E232)+1,"")))</f>
        <v/>
      </c>
      <c r="F233" t="str">
        <f t="shared" si="25"/>
        <v/>
      </c>
      <c r="G233">
        <f t="shared" si="26"/>
        <v>2</v>
      </c>
      <c r="H233" s="36" t="str">
        <f>IF(SUM($F$4:F233)&lt;2,"",IF(F233=1,G232,""))</f>
        <v/>
      </c>
      <c r="I233" s="7">
        <f t="shared" si="31"/>
        <v>-5.0000000000000001E-3</v>
      </c>
      <c r="J233" s="64" t="str">
        <f t="shared" si="27"/>
        <v>CALL</v>
      </c>
      <c r="K233" s="29">
        <f>IF(SUM($F$4:F233)&lt;1,"",IF(F233="",K232,ROUND(C233,0)))</f>
        <v>90</v>
      </c>
      <c r="L233" s="32">
        <f>IF(SUM($F$4:F233)&lt;1,"",IF(E233=1,1,IF(AND(F232=1,ROUNDDOWN(Q232/(C232*100),0)&gt;=1),L232+ROUNDDOWN(Q232/(C232*100),0),L232)))</f>
        <v>1</v>
      </c>
      <c r="M233" s="29">
        <f>IF(G233="","",IF(VLOOKUP(I233,settings!$B$12:$C$1012,2,0)*C233*L233*100-settings!$C$5*L233&lt;0,"",VLOOKUP(I233,settings!$B$12:$C$1012,2,0)*C233*L233*100-settings!$C$5*L233))</f>
        <v>79.971530125849995</v>
      </c>
      <c r="N233" s="29">
        <f>IF(M233="","",M233*settings!$C$7)</f>
        <v>19.992882531462499</v>
      </c>
      <c r="O233" s="29">
        <f t="shared" si="28"/>
        <v>59.978647594387496</v>
      </c>
      <c r="P233" s="29">
        <f>IF(G233="","",C233*100*settings!$C$6)</f>
        <v>0</v>
      </c>
      <c r="Q233" s="29">
        <f>IF(G233="","",IF(E233=1,settings!$C$4-K233*100,IF(O233="",Q232,IF(F233=1,K232*L232*100+Q232+O232-K233*L233*100,Q232+O232))))</f>
        <v>3035.1249163506654</v>
      </c>
      <c r="R233" s="29">
        <f t="shared" si="29"/>
        <v>8957.8125</v>
      </c>
      <c r="S233" s="29">
        <f t="shared" si="30"/>
        <v>11992.937416350665</v>
      </c>
    </row>
    <row r="234" spans="2:19" x14ac:dyDescent="0.25">
      <c r="B234" s="2">
        <v>35604</v>
      </c>
      <c r="C234" s="3">
        <v>88.90625</v>
      </c>
      <c r="D234" s="1">
        <f t="shared" si="24"/>
        <v>-7.5004360718646801E-3</v>
      </c>
      <c r="E234" t="str">
        <f>IF(B234&lt;settings!$C$2,"",IF(B234=settings!$C$2,1,IF(C234&gt;K233,MAX($E$4:E233)+1,"")))</f>
        <v/>
      </c>
      <c r="F234" t="str">
        <f t="shared" si="25"/>
        <v/>
      </c>
      <c r="G234">
        <f t="shared" si="26"/>
        <v>3</v>
      </c>
      <c r="H234" s="36" t="str">
        <f>IF(SUM($F$4:F234)&lt;2,"",IF(F234=1,G233,""))</f>
        <v/>
      </c>
      <c r="I234" s="7">
        <f t="shared" si="31"/>
        <v>-1.2E-2</v>
      </c>
      <c r="J234" s="64" t="str">
        <f t="shared" si="27"/>
        <v>CALL</v>
      </c>
      <c r="K234" s="29">
        <f>IF(SUM($F$4:F234)&lt;1,"",IF(F234="",K233,ROUND(C234,0)))</f>
        <v>90</v>
      </c>
      <c r="L234" s="32">
        <f>IF(SUM($F$4:F234)&lt;1,"",IF(E234=1,1,IF(AND(F233=1,ROUNDDOWN(Q233/(C233*100),0)&gt;=1),L233+ROUNDDOWN(Q233/(C233*100),0),L233)))</f>
        <v>1</v>
      </c>
      <c r="M234" s="29">
        <f>IF(G234="","",IF(VLOOKUP(I234,settings!$B$12:$C$1012,2,0)*C234*L234*100-settings!$C$5*L234&lt;0,"",VLOOKUP(I234,settings!$B$12:$C$1012,2,0)*C234*L234*100-settings!$C$5*L234))</f>
        <v>68.766221219547049</v>
      </c>
      <c r="N234" s="29">
        <f>IF(M234="","",M234*settings!$C$7)</f>
        <v>17.191555304886762</v>
      </c>
      <c r="O234" s="29">
        <f t="shared" si="28"/>
        <v>51.574665914660287</v>
      </c>
      <c r="P234" s="29">
        <f>IF(G234="","",C234*100*settings!$C$6)</f>
        <v>0</v>
      </c>
      <c r="Q234" s="29">
        <f>IF(G234="","",IF(E234=1,settings!$C$4-K234*100,IF(O234="",Q233,IF(F234=1,K233*L233*100+Q233+O233-K234*L234*100,Q233+O233))))</f>
        <v>3095.1035639450529</v>
      </c>
      <c r="R234" s="29">
        <f t="shared" si="29"/>
        <v>8890.625</v>
      </c>
      <c r="S234" s="29">
        <f t="shared" si="30"/>
        <v>11985.728563945053</v>
      </c>
    </row>
    <row r="235" spans="2:19" x14ac:dyDescent="0.25">
      <c r="B235" s="2">
        <v>35611</v>
      </c>
      <c r="C235" s="3">
        <v>92.0625</v>
      </c>
      <c r="D235" s="1">
        <f t="shared" si="24"/>
        <v>3.5500878734622043E-2</v>
      </c>
      <c r="E235">
        <f>IF(B235&lt;settings!$C$2,"",IF(B235=settings!$C$2,1,IF(C235&gt;K234,MAX($E$4:E234)+1,"")))</f>
        <v>78</v>
      </c>
      <c r="F235">
        <f t="shared" si="25"/>
        <v>1</v>
      </c>
      <c r="G235">
        <f t="shared" si="26"/>
        <v>1</v>
      </c>
      <c r="H235" s="36">
        <f>IF(SUM($F$4:F235)&lt;2,"",IF(F235=1,G234,""))</f>
        <v>3</v>
      </c>
      <c r="I235" s="7">
        <f t="shared" si="31"/>
        <v>1E-3</v>
      </c>
      <c r="J235" s="64" t="str">
        <f t="shared" si="27"/>
        <v>PUT</v>
      </c>
      <c r="K235" s="29">
        <f>IF(SUM($F$4:F235)&lt;1,"",IF(F235="",K234,ROUND(C235,0)))</f>
        <v>92</v>
      </c>
      <c r="L235" s="32">
        <f>IF(SUM($F$4:F235)&lt;1,"",IF(E235=1,1,IF(AND(F234=1,ROUNDDOWN(Q234/(C234*100),0)&gt;=1),L234+ROUNDDOWN(Q234/(C234*100),0),L234)))</f>
        <v>1</v>
      </c>
      <c r="M235" s="29">
        <f>IF(G235="","",IF(VLOOKUP(I235,settings!$B$12:$C$1012,2,0)*C235*L235*100-settings!$C$5*L235&lt;0,"",VLOOKUP(I235,settings!$B$12:$C$1012,2,0)*C235*L235*100-settings!$C$5*L235))</f>
        <v>89.221249999999998</v>
      </c>
      <c r="N235" s="29">
        <f>IF(M235="","",M235*settings!$C$7)</f>
        <v>22.305312499999999</v>
      </c>
      <c r="O235" s="29">
        <f t="shared" si="28"/>
        <v>66.915937499999998</v>
      </c>
      <c r="P235" s="29">
        <f>IF(G235="","",C235*100*settings!$C$6)</f>
        <v>0</v>
      </c>
      <c r="Q235" s="29">
        <f>IF(G235="","",IF(E235=1,settings!$C$4-K235*100,IF(O235="",Q234,IF(F235=1,K234*L234*100+Q234+O234-K235*L235*100,Q234+O234))))</f>
        <v>2946.6782298597136</v>
      </c>
      <c r="R235" s="29">
        <f t="shared" si="29"/>
        <v>9206.25</v>
      </c>
      <c r="S235" s="29">
        <f t="shared" si="30"/>
        <v>12152.928229859714</v>
      </c>
    </row>
    <row r="236" spans="2:19" x14ac:dyDescent="0.25">
      <c r="B236" s="2">
        <v>35618</v>
      </c>
      <c r="C236" s="3">
        <v>91.78125</v>
      </c>
      <c r="D236" s="1">
        <f t="shared" si="24"/>
        <v>-3.054989816700604E-3</v>
      </c>
      <c r="E236" t="str">
        <f>IF(B236&lt;settings!$C$2,"",IF(B236=settings!$C$2,1,IF(C236&gt;K235,MAX($E$4:E235)+1,"")))</f>
        <v/>
      </c>
      <c r="F236" t="str">
        <f t="shared" si="25"/>
        <v/>
      </c>
      <c r="G236">
        <f t="shared" si="26"/>
        <v>2</v>
      </c>
      <c r="H236" s="36" t="str">
        <f>IF(SUM($F$4:F236)&lt;2,"",IF(F236=1,G235,""))</f>
        <v/>
      </c>
      <c r="I236" s="7">
        <f t="shared" si="31"/>
        <v>-2E-3</v>
      </c>
      <c r="J236" s="64" t="str">
        <f t="shared" si="27"/>
        <v>CALL</v>
      </c>
      <c r="K236" s="29">
        <f>IF(SUM($F$4:F236)&lt;1,"",IF(F236="",K235,ROUND(C236,0)))</f>
        <v>92</v>
      </c>
      <c r="L236" s="32">
        <f>IF(SUM($F$4:F236)&lt;1,"",IF(E236=1,1,IF(AND(F235=1,ROUNDDOWN(Q235/(C235*100),0)&gt;=1),L235+ROUNDDOWN(Q235/(C235*100),0),L235)))</f>
        <v>1</v>
      </c>
      <c r="M236" s="29">
        <f>IF(G236="","",IF(VLOOKUP(I236,settings!$B$12:$C$1012,2,0)*C236*L236*100-settings!$C$5*L236&lt;0,"",VLOOKUP(I236,settings!$B$12:$C$1012,2,0)*C236*L236*100-settings!$C$5*L236))</f>
        <v>87.146712500000007</v>
      </c>
      <c r="N236" s="29">
        <f>IF(M236="","",M236*settings!$C$7)</f>
        <v>21.786678125000002</v>
      </c>
      <c r="O236" s="29">
        <f t="shared" si="28"/>
        <v>65.360034374999998</v>
      </c>
      <c r="P236" s="29">
        <f>IF(G236="","",C236*100*settings!$C$6)</f>
        <v>0</v>
      </c>
      <c r="Q236" s="29">
        <f>IF(G236="","",IF(E236=1,settings!$C$4-K236*100,IF(O236="",Q235,IF(F236=1,K235*L235*100+Q235+O235-K236*L236*100,Q235+O235))))</f>
        <v>3013.5941673597135</v>
      </c>
      <c r="R236" s="29">
        <f t="shared" si="29"/>
        <v>9178.125</v>
      </c>
      <c r="S236" s="29">
        <f t="shared" si="30"/>
        <v>12191.719167359714</v>
      </c>
    </row>
    <row r="237" spans="2:19" x14ac:dyDescent="0.25">
      <c r="B237" s="2">
        <v>35625</v>
      </c>
      <c r="C237" s="3">
        <v>91.296875</v>
      </c>
      <c r="D237" s="1">
        <f t="shared" si="24"/>
        <v>-5.2774940415389882E-3</v>
      </c>
      <c r="E237" t="str">
        <f>IF(B237&lt;settings!$C$2,"",IF(B237=settings!$C$2,1,IF(C237&gt;K236,MAX($E$4:E236)+1,"")))</f>
        <v/>
      </c>
      <c r="F237" t="str">
        <f t="shared" si="25"/>
        <v/>
      </c>
      <c r="G237">
        <f t="shared" si="26"/>
        <v>3</v>
      </c>
      <c r="H237" s="36" t="str">
        <f>IF(SUM($F$4:F237)&lt;2,"",IF(F237=1,G236,""))</f>
        <v/>
      </c>
      <c r="I237" s="7">
        <f t="shared" si="31"/>
        <v>-8.0000000000000002E-3</v>
      </c>
      <c r="J237" s="64" t="str">
        <f t="shared" si="27"/>
        <v>CALL</v>
      </c>
      <c r="K237" s="29">
        <f>IF(SUM($F$4:F237)&lt;1,"",IF(F237="",K236,ROUND(C237,0)))</f>
        <v>92</v>
      </c>
      <c r="L237" s="32">
        <f>IF(SUM($F$4:F237)&lt;1,"",IF(E237=1,1,IF(AND(F236=1,ROUNDDOWN(Q236/(C236*100),0)&gt;=1),L236+ROUNDDOWN(Q236/(C236*100),0),L236)))</f>
        <v>1</v>
      </c>
      <c r="M237" s="29">
        <f>IF(G237="","",IF(VLOOKUP(I237,settings!$B$12:$C$1012,2,0)*C237*L237*100-settings!$C$5*L237&lt;0,"",VLOOKUP(I237,settings!$B$12:$C$1012,2,0)*C237*L237*100-settings!$C$5*L237))</f>
        <v>76.672005327271435</v>
      </c>
      <c r="N237" s="29">
        <f>IF(M237="","",M237*settings!$C$7)</f>
        <v>19.168001331817859</v>
      </c>
      <c r="O237" s="29">
        <f t="shared" si="28"/>
        <v>57.504003995453573</v>
      </c>
      <c r="P237" s="29">
        <f>IF(G237="","",C237*100*settings!$C$6)</f>
        <v>0</v>
      </c>
      <c r="Q237" s="29">
        <f>IF(G237="","",IF(E237=1,settings!$C$4-K237*100,IF(O237="",Q236,IF(F237=1,K236*L236*100+Q236+O236-K237*L237*100,Q236+O236))))</f>
        <v>3078.9542017347135</v>
      </c>
      <c r="R237" s="29">
        <f t="shared" si="29"/>
        <v>9129.6875</v>
      </c>
      <c r="S237" s="29">
        <f t="shared" si="30"/>
        <v>12208.641701734714</v>
      </c>
    </row>
    <row r="238" spans="2:19" x14ac:dyDescent="0.25">
      <c r="B238" s="2">
        <v>35632</v>
      </c>
      <c r="C238" s="3">
        <v>94.03125</v>
      </c>
      <c r="D238" s="1">
        <f t="shared" si="24"/>
        <v>2.9950367961663504E-2</v>
      </c>
      <c r="E238">
        <f>IF(B238&lt;settings!$C$2,"",IF(B238=settings!$C$2,1,IF(C238&gt;K237,MAX($E$4:E237)+1,"")))</f>
        <v>79</v>
      </c>
      <c r="F238">
        <f t="shared" si="25"/>
        <v>1</v>
      </c>
      <c r="G238">
        <f t="shared" si="26"/>
        <v>1</v>
      </c>
      <c r="H238" s="36">
        <f>IF(SUM($F$4:F238)&lt;2,"",IF(F238=1,G237,""))</f>
        <v>3</v>
      </c>
      <c r="I238" s="7">
        <f t="shared" si="31"/>
        <v>0</v>
      </c>
      <c r="J238" s="64" t="str">
        <f t="shared" si="27"/>
        <v>PUT</v>
      </c>
      <c r="K238" s="29">
        <f>IF(SUM($F$4:F238)&lt;1,"",IF(F238="",K237,ROUND(C238,0)))</f>
        <v>94</v>
      </c>
      <c r="L238" s="32">
        <f>IF(SUM($F$4:F238)&lt;1,"",IF(E238=1,1,IF(AND(F237=1,ROUNDDOWN(Q237/(C237*100),0)&gt;=1),L237+ROUNDDOWN(Q237/(C237*100),0),L237)))</f>
        <v>1</v>
      </c>
      <c r="M238" s="29">
        <f>IF(G238="","",IF(VLOOKUP(I238,settings!$B$12:$C$1012,2,0)*C238*L238*100-settings!$C$5*L238&lt;0,"",VLOOKUP(I238,settings!$B$12:$C$1012,2,0)*C238*L238*100-settings!$C$5*L238))</f>
        <v>93.03125</v>
      </c>
      <c r="N238" s="29">
        <f>IF(M238="","",M238*settings!$C$7)</f>
        <v>23.2578125</v>
      </c>
      <c r="O238" s="29">
        <f t="shared" si="28"/>
        <v>69.7734375</v>
      </c>
      <c r="P238" s="29">
        <f>IF(G238="","",C238*100*settings!$C$6)</f>
        <v>0</v>
      </c>
      <c r="Q238" s="29">
        <f>IF(G238="","",IF(E238=1,settings!$C$4-K238*100,IF(O238="",Q237,IF(F238=1,K237*L237*100+Q237+O237-K238*L238*100,Q237+O237))))</f>
        <v>2936.4582057301668</v>
      </c>
      <c r="R238" s="29">
        <f t="shared" si="29"/>
        <v>9403.125</v>
      </c>
      <c r="S238" s="29">
        <f t="shared" si="30"/>
        <v>12339.583205730167</v>
      </c>
    </row>
    <row r="239" spans="2:19" x14ac:dyDescent="0.25">
      <c r="B239" s="2">
        <v>35639</v>
      </c>
      <c r="C239" s="3">
        <v>94.9375</v>
      </c>
      <c r="D239" s="1">
        <f t="shared" si="24"/>
        <v>9.6377534064473469E-3</v>
      </c>
      <c r="E239">
        <f>IF(B239&lt;settings!$C$2,"",IF(B239=settings!$C$2,1,IF(C239&gt;K238,MAX($E$4:E238)+1,"")))</f>
        <v>80</v>
      </c>
      <c r="F239">
        <f t="shared" si="25"/>
        <v>1</v>
      </c>
      <c r="G239">
        <f t="shared" si="26"/>
        <v>1</v>
      </c>
      <c r="H239" s="36">
        <f>IF(SUM($F$4:F239)&lt;2,"",IF(F239=1,G238,""))</f>
        <v>1</v>
      </c>
      <c r="I239" s="7">
        <f t="shared" si="31"/>
        <v>-1E-3</v>
      </c>
      <c r="J239" s="64" t="str">
        <f t="shared" si="27"/>
        <v>PUT</v>
      </c>
      <c r="K239" s="29">
        <f>IF(SUM($F$4:F239)&lt;1,"",IF(F239="",K238,ROUND(C239,0)))</f>
        <v>95</v>
      </c>
      <c r="L239" s="32">
        <f>IF(SUM($F$4:F239)&lt;1,"",IF(E239=1,1,IF(AND(F238=1,ROUNDDOWN(Q238/(C238*100),0)&gt;=1),L238+ROUNDDOWN(Q238/(C238*100),0),L238)))</f>
        <v>1</v>
      </c>
      <c r="M239" s="29">
        <f>IF(G239="","",IF(VLOOKUP(I239,settings!$B$12:$C$1012,2,0)*C239*L239*100-settings!$C$5*L239&lt;0,"",VLOOKUP(I239,settings!$B$12:$C$1012,2,0)*C239*L239*100-settings!$C$5*L239))</f>
        <v>92.038749999999993</v>
      </c>
      <c r="N239" s="29">
        <f>IF(M239="","",M239*settings!$C$7)</f>
        <v>23.009687499999998</v>
      </c>
      <c r="O239" s="29">
        <f t="shared" si="28"/>
        <v>69.029062499999995</v>
      </c>
      <c r="P239" s="29">
        <f>IF(G239="","",C239*100*settings!$C$6)</f>
        <v>0</v>
      </c>
      <c r="Q239" s="29">
        <f>IF(G239="","",IF(E239=1,settings!$C$4-K239*100,IF(O239="",Q238,IF(F239=1,K238*L238*100+Q238+O238-K239*L239*100,Q238+O238))))</f>
        <v>2906.2316432301668</v>
      </c>
      <c r="R239" s="29">
        <f t="shared" si="29"/>
        <v>9493.75</v>
      </c>
      <c r="S239" s="29">
        <f t="shared" si="30"/>
        <v>12399.981643230167</v>
      </c>
    </row>
    <row r="240" spans="2:19" x14ac:dyDescent="0.25">
      <c r="B240" s="2">
        <v>35646</v>
      </c>
      <c r="C240" s="3">
        <v>93.375</v>
      </c>
      <c r="D240" s="1">
        <f t="shared" si="24"/>
        <v>-1.6458196181698526E-2</v>
      </c>
      <c r="E240" t="str">
        <f>IF(B240&lt;settings!$C$2,"",IF(B240=settings!$C$2,1,IF(C240&gt;K239,MAX($E$4:E239)+1,"")))</f>
        <v/>
      </c>
      <c r="F240" t="str">
        <f t="shared" si="25"/>
        <v/>
      </c>
      <c r="G240">
        <f t="shared" si="26"/>
        <v>2</v>
      </c>
      <c r="H240" s="36" t="str">
        <f>IF(SUM($F$4:F240)&lt;2,"",IF(F240=1,G239,""))</f>
        <v/>
      </c>
      <c r="I240" s="7">
        <f t="shared" si="31"/>
        <v>-1.7000000000000001E-2</v>
      </c>
      <c r="J240" s="64" t="str">
        <f t="shared" si="27"/>
        <v>CALL</v>
      </c>
      <c r="K240" s="29">
        <f>IF(SUM($F$4:F240)&lt;1,"",IF(F240="",K239,ROUND(C240,0)))</f>
        <v>95</v>
      </c>
      <c r="L240" s="32">
        <f>IF(SUM($F$4:F240)&lt;1,"",IF(E240=1,1,IF(AND(F239=1,ROUNDDOWN(Q239/(C239*100),0)&gt;=1),L239+ROUNDDOWN(Q239/(C239*100),0),L239)))</f>
        <v>1</v>
      </c>
      <c r="M240" s="29">
        <f>IF(G240="","",IF(VLOOKUP(I240,settings!$B$12:$C$1012,2,0)*C240*L240*100-settings!$C$5*L240&lt;0,"",VLOOKUP(I240,settings!$B$12:$C$1012,2,0)*C240*L240*100-settings!$C$5*L240))</f>
        <v>65.232919917117798</v>
      </c>
      <c r="N240" s="29">
        <f>IF(M240="","",M240*settings!$C$7)</f>
        <v>16.308229979279449</v>
      </c>
      <c r="O240" s="29">
        <f t="shared" si="28"/>
        <v>48.924689937838352</v>
      </c>
      <c r="P240" s="29">
        <f>IF(G240="","",C240*100*settings!$C$6)</f>
        <v>0</v>
      </c>
      <c r="Q240" s="29">
        <f>IF(G240="","",IF(E240=1,settings!$C$4-K240*100,IF(O240="",Q239,IF(F240=1,K239*L239*100+Q239+O239-K240*L240*100,Q239+O239))))</f>
        <v>2975.2607057301666</v>
      </c>
      <c r="R240" s="29">
        <f t="shared" si="29"/>
        <v>9337.5</v>
      </c>
      <c r="S240" s="29">
        <f t="shared" si="30"/>
        <v>12312.760705730167</v>
      </c>
    </row>
    <row r="241" spans="2:19" x14ac:dyDescent="0.25">
      <c r="B241" s="2">
        <v>35653</v>
      </c>
      <c r="C241" s="3">
        <v>89.78125</v>
      </c>
      <c r="D241" s="1">
        <f t="shared" si="24"/>
        <v>-3.8487282463186112E-2</v>
      </c>
      <c r="E241" t="str">
        <f>IF(B241&lt;settings!$C$2,"",IF(B241=settings!$C$2,1,IF(C241&gt;K240,MAX($E$4:E240)+1,"")))</f>
        <v/>
      </c>
      <c r="F241" t="str">
        <f t="shared" si="25"/>
        <v/>
      </c>
      <c r="G241">
        <f t="shared" si="26"/>
        <v>3</v>
      </c>
      <c r="H241" s="36" t="str">
        <f>IF(SUM($F$4:F241)&lt;2,"",IF(F241=1,G240,""))</f>
        <v/>
      </c>
      <c r="I241" s="7">
        <f t="shared" si="31"/>
        <v>-5.5E-2</v>
      </c>
      <c r="J241" s="64" t="str">
        <f t="shared" si="27"/>
        <v>CALL</v>
      </c>
      <c r="K241" s="29">
        <f>IF(SUM($F$4:F241)&lt;1,"",IF(F241="",K240,ROUND(C241,0)))</f>
        <v>95</v>
      </c>
      <c r="L241" s="32">
        <f>IF(SUM($F$4:F241)&lt;1,"",IF(E241=1,1,IF(AND(F240=1,ROUNDDOWN(Q240/(C240*100),0)&gt;=1),L240+ROUNDDOWN(Q240/(C240*100),0),L240)))</f>
        <v>1</v>
      </c>
      <c r="M241" s="29">
        <f>IF(G241="","",IF(VLOOKUP(I241,settings!$B$12:$C$1012,2,0)*C241*L241*100-settings!$C$5*L241&lt;0,"",VLOOKUP(I241,settings!$B$12:$C$1012,2,0)*C241*L241*100-settings!$C$5*L241))</f>
        <v>28.554241020784694</v>
      </c>
      <c r="N241" s="29">
        <f>IF(M241="","",M241*settings!$C$7)</f>
        <v>7.1385602551961735</v>
      </c>
      <c r="O241" s="29">
        <f t="shared" si="28"/>
        <v>21.415680765588519</v>
      </c>
      <c r="P241" s="29">
        <f>IF(G241="","",C241*100*settings!$C$6)</f>
        <v>0</v>
      </c>
      <c r="Q241" s="29">
        <f>IF(G241="","",IF(E241=1,settings!$C$4-K241*100,IF(O241="",Q240,IF(F241=1,K240*L240*100+Q240+O240-K241*L241*100,Q240+O240))))</f>
        <v>3024.1853956680047</v>
      </c>
      <c r="R241" s="29">
        <f t="shared" si="29"/>
        <v>8978.125</v>
      </c>
      <c r="S241" s="29">
        <f t="shared" si="30"/>
        <v>12002.310395668004</v>
      </c>
    </row>
    <row r="242" spans="2:19" x14ac:dyDescent="0.25">
      <c r="B242" s="2">
        <v>35660</v>
      </c>
      <c r="C242" s="3">
        <v>92.5625</v>
      </c>
      <c r="D242" s="1">
        <f t="shared" si="24"/>
        <v>3.0978071702053578E-2</v>
      </c>
      <c r="E242" t="str">
        <f>IF(B242&lt;settings!$C$2,"",IF(B242=settings!$C$2,1,IF(C242&gt;K241,MAX($E$4:E241)+1,"")))</f>
        <v/>
      </c>
      <c r="F242" t="str">
        <f t="shared" si="25"/>
        <v/>
      </c>
      <c r="G242">
        <f t="shared" si="26"/>
        <v>4</v>
      </c>
      <c r="H242" s="36" t="str">
        <f>IF(SUM($F$4:F242)&lt;2,"",IF(F242=1,G241,""))</f>
        <v/>
      </c>
      <c r="I242" s="7">
        <f t="shared" si="31"/>
        <v>-2.5999999999999999E-2</v>
      </c>
      <c r="J242" s="64" t="str">
        <f t="shared" si="27"/>
        <v>CALL</v>
      </c>
      <c r="K242" s="29">
        <f>IF(SUM($F$4:F242)&lt;1,"",IF(F242="",K241,ROUND(C242,0)))</f>
        <v>95</v>
      </c>
      <c r="L242" s="32">
        <f>IF(SUM($F$4:F242)&lt;1,"",IF(E242=1,1,IF(AND(F241=1,ROUNDDOWN(Q241/(C241*100),0)&gt;=1),L241+ROUNDDOWN(Q241/(C241*100),0),L241)))</f>
        <v>1</v>
      </c>
      <c r="M242" s="29">
        <f>IF(G242="","",IF(VLOOKUP(I242,settings!$B$12:$C$1012,2,0)*C242*L242*100-settings!$C$5*L242&lt;0,"",VLOOKUP(I242,settings!$B$12:$C$1012,2,0)*C242*L242*100-settings!$C$5*L242))</f>
        <v>53.741039969155935</v>
      </c>
      <c r="N242" s="29">
        <f>IF(M242="","",M242*settings!$C$7)</f>
        <v>13.435259992288984</v>
      </c>
      <c r="O242" s="29">
        <f t="shared" si="28"/>
        <v>40.305779976866951</v>
      </c>
      <c r="P242" s="29">
        <f>IF(G242="","",C242*100*settings!$C$6)</f>
        <v>0</v>
      </c>
      <c r="Q242" s="29">
        <f>IF(G242="","",IF(E242=1,settings!$C$4-K242*100,IF(O242="",Q241,IF(F242=1,K241*L241*100+Q241+O241-K242*L242*100,Q241+O241))))</f>
        <v>3045.6010764335933</v>
      </c>
      <c r="R242" s="29">
        <f t="shared" si="29"/>
        <v>9256.25</v>
      </c>
      <c r="S242" s="29">
        <f t="shared" si="30"/>
        <v>12301.851076433593</v>
      </c>
    </row>
    <row r="243" spans="2:19" x14ac:dyDescent="0.25">
      <c r="B243" s="2">
        <v>35667</v>
      </c>
      <c r="C243" s="3">
        <v>90.375</v>
      </c>
      <c r="D243" s="1">
        <f t="shared" si="24"/>
        <v>-2.363268062120194E-2</v>
      </c>
      <c r="E243" t="str">
        <f>IF(B243&lt;settings!$C$2,"",IF(B243=settings!$C$2,1,IF(C243&gt;K242,MAX($E$4:E242)+1,"")))</f>
        <v/>
      </c>
      <c r="F243" t="str">
        <f t="shared" si="25"/>
        <v/>
      </c>
      <c r="G243">
        <f t="shared" si="26"/>
        <v>5</v>
      </c>
      <c r="H243" s="36" t="str">
        <f>IF(SUM($F$4:F243)&lt;2,"",IF(F243=1,G242,""))</f>
        <v/>
      </c>
      <c r="I243" s="7">
        <f t="shared" si="31"/>
        <v>-4.9000000000000002E-2</v>
      </c>
      <c r="J243" s="64" t="str">
        <f t="shared" si="27"/>
        <v>CALL</v>
      </c>
      <c r="K243" s="29">
        <f>IF(SUM($F$4:F243)&lt;1,"",IF(F243="",K242,ROUND(C243,0)))</f>
        <v>95</v>
      </c>
      <c r="L243" s="32">
        <f>IF(SUM($F$4:F243)&lt;1,"",IF(E243=1,1,IF(AND(F242=1,ROUNDDOWN(Q242/(C242*100),0)&gt;=1),L242+ROUNDDOWN(Q242/(C242*100),0),L242)))</f>
        <v>1</v>
      </c>
      <c r="M243" s="29">
        <f>IF(G243="","",IF(VLOOKUP(I243,settings!$B$12:$C$1012,2,0)*C243*L243*100-settings!$C$5*L243&lt;0,"",VLOOKUP(I243,settings!$B$12:$C$1012,2,0)*C243*L243*100-settings!$C$5*L243))</f>
        <v>32.583504936605287</v>
      </c>
      <c r="N243" s="29">
        <f>IF(M243="","",M243*settings!$C$7)</f>
        <v>8.1458762341513218</v>
      </c>
      <c r="O243" s="29">
        <f t="shared" si="28"/>
        <v>24.437628702453964</v>
      </c>
      <c r="P243" s="29">
        <f>IF(G243="","",C243*100*settings!$C$6)</f>
        <v>0</v>
      </c>
      <c r="Q243" s="29">
        <f>IF(G243="","",IF(E243=1,settings!$C$4-K243*100,IF(O243="",Q242,IF(F243=1,K242*L242*100+Q242+O242-K243*L243*100,Q242+O242))))</f>
        <v>3085.9068564104605</v>
      </c>
      <c r="R243" s="29">
        <f t="shared" si="29"/>
        <v>9037.5</v>
      </c>
      <c r="S243" s="29">
        <f t="shared" si="30"/>
        <v>12123.40685641046</v>
      </c>
    </row>
    <row r="244" spans="2:19" x14ac:dyDescent="0.25">
      <c r="B244" s="2">
        <v>35674</v>
      </c>
      <c r="C244" s="3">
        <v>93.140625</v>
      </c>
      <c r="D244" s="1">
        <f t="shared" si="24"/>
        <v>3.0601659751037236E-2</v>
      </c>
      <c r="E244" t="str">
        <f>IF(B244&lt;settings!$C$2,"",IF(B244=settings!$C$2,1,IF(C244&gt;K243,MAX($E$4:E243)+1,"")))</f>
        <v/>
      </c>
      <c r="F244" t="str">
        <f t="shared" si="25"/>
        <v/>
      </c>
      <c r="G244">
        <f t="shared" si="26"/>
        <v>6</v>
      </c>
      <c r="H244" s="36" t="str">
        <f>IF(SUM($F$4:F244)&lt;2,"",IF(F244=1,G243,""))</f>
        <v/>
      </c>
      <c r="I244" s="7">
        <f t="shared" si="31"/>
        <v>-0.02</v>
      </c>
      <c r="J244" s="64" t="str">
        <f t="shared" si="27"/>
        <v>CALL</v>
      </c>
      <c r="K244" s="29">
        <f>IF(SUM($F$4:F244)&lt;1,"",IF(F244="",K243,ROUND(C244,0)))</f>
        <v>95</v>
      </c>
      <c r="L244" s="32">
        <f>IF(SUM($F$4:F244)&lt;1,"",IF(E244=1,1,IF(AND(F243=1,ROUNDDOWN(Q243/(C243*100),0)&gt;=1),L243+ROUNDDOWN(Q243/(C243*100),0),L243)))</f>
        <v>1</v>
      </c>
      <c r="M244" s="29">
        <f>IF(G244="","",IF(VLOOKUP(I244,settings!$B$12:$C$1012,2,0)*C244*L244*100-settings!$C$5*L244&lt;0,"",VLOOKUP(I244,settings!$B$12:$C$1012,2,0)*C244*L244*100-settings!$C$5*L244))</f>
        <v>61.181423744251816</v>
      </c>
      <c r="N244" s="29">
        <f>IF(M244="","",M244*settings!$C$7)</f>
        <v>15.295355936062954</v>
      </c>
      <c r="O244" s="29">
        <f t="shared" si="28"/>
        <v>45.886067808188862</v>
      </c>
      <c r="P244" s="29">
        <f>IF(G244="","",C244*100*settings!$C$6)</f>
        <v>0</v>
      </c>
      <c r="Q244" s="29">
        <f>IF(G244="","",IF(E244=1,settings!$C$4-K244*100,IF(O244="",Q243,IF(F244=1,K243*L243*100+Q243+O243-K244*L244*100,Q243+O243))))</f>
        <v>3110.3444851129143</v>
      </c>
      <c r="R244" s="29">
        <f t="shared" si="29"/>
        <v>9314.0625</v>
      </c>
      <c r="S244" s="29">
        <f t="shared" si="30"/>
        <v>12424.406985112913</v>
      </c>
    </row>
    <row r="245" spans="2:19" x14ac:dyDescent="0.25">
      <c r="B245" s="2">
        <v>35681</v>
      </c>
      <c r="C245" s="3">
        <v>92.65625</v>
      </c>
      <c r="D245" s="1">
        <f t="shared" si="24"/>
        <v>-5.2004697198456684E-3</v>
      </c>
      <c r="E245" t="str">
        <f>IF(B245&lt;settings!$C$2,"",IF(B245=settings!$C$2,1,IF(C245&gt;K244,MAX($E$4:E244)+1,"")))</f>
        <v/>
      </c>
      <c r="F245" t="str">
        <f t="shared" si="25"/>
        <v/>
      </c>
      <c r="G245">
        <f t="shared" si="26"/>
        <v>7</v>
      </c>
      <c r="H245" s="36" t="str">
        <f>IF(SUM($F$4:F245)&lt;2,"",IF(F245=1,G244,""))</f>
        <v/>
      </c>
      <c r="I245" s="7">
        <f t="shared" si="31"/>
        <v>-2.5000000000000001E-2</v>
      </c>
      <c r="J245" s="64" t="str">
        <f t="shared" si="27"/>
        <v>CALL</v>
      </c>
      <c r="K245" s="29">
        <f>IF(SUM($F$4:F245)&lt;1,"",IF(F245="",K244,ROUND(C245,0)))</f>
        <v>95</v>
      </c>
      <c r="L245" s="32">
        <f>IF(SUM($F$4:F245)&lt;1,"",IF(E245=1,1,IF(AND(F244=1,ROUNDDOWN(Q244/(C244*100),0)&gt;=1),L244+ROUNDDOWN(Q244/(C244*100),0),L244)))</f>
        <v>1</v>
      </c>
      <c r="M245" s="29">
        <f>IF(G245="","",IF(VLOOKUP(I245,settings!$B$12:$C$1012,2,0)*C245*L245*100-settings!$C$5*L245&lt;0,"",VLOOKUP(I245,settings!$B$12:$C$1012,2,0)*C245*L245*100-settings!$C$5*L245))</f>
        <v>54.914778868575887</v>
      </c>
      <c r="N245" s="29">
        <f>IF(M245="","",M245*settings!$C$7)</f>
        <v>13.728694717143972</v>
      </c>
      <c r="O245" s="29">
        <f t="shared" si="28"/>
        <v>41.186084151431913</v>
      </c>
      <c r="P245" s="29">
        <f>IF(G245="","",C245*100*settings!$C$6)</f>
        <v>0</v>
      </c>
      <c r="Q245" s="29">
        <f>IF(G245="","",IF(E245=1,settings!$C$4-K245*100,IF(O245="",Q244,IF(F245=1,K244*L244*100+Q244+O244-K245*L245*100,Q244+O244))))</f>
        <v>3156.230552921103</v>
      </c>
      <c r="R245" s="29">
        <f t="shared" si="29"/>
        <v>9265.625</v>
      </c>
      <c r="S245" s="29">
        <f t="shared" si="30"/>
        <v>12421.855552921103</v>
      </c>
    </row>
    <row r="246" spans="2:19" x14ac:dyDescent="0.25">
      <c r="B246" s="2">
        <v>35688</v>
      </c>
      <c r="C246" s="3">
        <v>95.03125</v>
      </c>
      <c r="D246" s="1">
        <f t="shared" si="24"/>
        <v>2.563237774030358E-2</v>
      </c>
      <c r="E246">
        <f>IF(B246&lt;settings!$C$2,"",IF(B246=settings!$C$2,1,IF(C246&gt;K245,MAX($E$4:E245)+1,"")))</f>
        <v>81</v>
      </c>
      <c r="F246">
        <f t="shared" si="25"/>
        <v>1</v>
      </c>
      <c r="G246">
        <f t="shared" si="26"/>
        <v>1</v>
      </c>
      <c r="H246" s="36">
        <f>IF(SUM($F$4:F246)&lt;2,"",IF(F246=1,G245,""))</f>
        <v>7</v>
      </c>
      <c r="I246" s="7">
        <f t="shared" si="31"/>
        <v>0</v>
      </c>
      <c r="J246" s="64" t="str">
        <f t="shared" si="27"/>
        <v>PUT</v>
      </c>
      <c r="K246" s="29">
        <f>IF(SUM($F$4:F246)&lt;1,"",IF(F246="",K245,ROUND(C246,0)))</f>
        <v>95</v>
      </c>
      <c r="L246" s="32">
        <f>IF(SUM($F$4:F246)&lt;1,"",IF(E246=1,1,IF(AND(F245=1,ROUNDDOWN(Q245/(C245*100),0)&gt;=1),L245+ROUNDDOWN(Q245/(C245*100),0),L245)))</f>
        <v>1</v>
      </c>
      <c r="M246" s="29">
        <f>IF(G246="","",IF(VLOOKUP(I246,settings!$B$12:$C$1012,2,0)*C246*L246*100-settings!$C$5*L246&lt;0,"",VLOOKUP(I246,settings!$B$12:$C$1012,2,0)*C246*L246*100-settings!$C$5*L246))</f>
        <v>94.03125</v>
      </c>
      <c r="N246" s="29">
        <f>IF(M246="","",M246*settings!$C$7)</f>
        <v>23.5078125</v>
      </c>
      <c r="O246" s="29">
        <f t="shared" si="28"/>
        <v>70.5234375</v>
      </c>
      <c r="P246" s="29">
        <f>IF(G246="","",C246*100*settings!$C$6)</f>
        <v>0</v>
      </c>
      <c r="Q246" s="29">
        <f>IF(G246="","",IF(E246=1,settings!$C$4-K246*100,IF(O246="",Q245,IF(F246=1,K245*L245*100+Q245+O245-K246*L246*100,Q245+O245))))</f>
        <v>3197.4166370725343</v>
      </c>
      <c r="R246" s="29">
        <f t="shared" si="29"/>
        <v>9503.125</v>
      </c>
      <c r="S246" s="29">
        <f t="shared" si="30"/>
        <v>12700.541637072534</v>
      </c>
    </row>
    <row r="247" spans="2:19" x14ac:dyDescent="0.25">
      <c r="B247" s="2">
        <v>35695</v>
      </c>
      <c r="C247" s="3">
        <v>94.46875</v>
      </c>
      <c r="D247" s="1">
        <f t="shared" si="24"/>
        <v>-5.9191055573823981E-3</v>
      </c>
      <c r="E247" t="str">
        <f>IF(B247&lt;settings!$C$2,"",IF(B247=settings!$C$2,1,IF(C247&gt;K246,MAX($E$4:E246)+1,"")))</f>
        <v/>
      </c>
      <c r="F247" t="str">
        <f t="shared" si="25"/>
        <v/>
      </c>
      <c r="G247">
        <f t="shared" si="26"/>
        <v>2</v>
      </c>
      <c r="H247" s="36" t="str">
        <f>IF(SUM($F$4:F247)&lt;2,"",IF(F247=1,G246,""))</f>
        <v/>
      </c>
      <c r="I247" s="7">
        <f t="shared" si="31"/>
        <v>-6.0000000000000001E-3</v>
      </c>
      <c r="J247" s="64" t="str">
        <f t="shared" si="27"/>
        <v>CALL</v>
      </c>
      <c r="K247" s="29">
        <f>IF(SUM($F$4:F247)&lt;1,"",IF(F247="",K246,ROUND(C247,0)))</f>
        <v>95</v>
      </c>
      <c r="L247" s="32">
        <f>IF(SUM($F$4:F247)&lt;1,"",IF(E247=1,1,IF(AND(F246=1,ROUNDDOWN(Q246/(C246*100),0)&gt;=1),L246+ROUNDDOWN(Q246/(C246*100),0),L246)))</f>
        <v>1</v>
      </c>
      <c r="M247" s="29">
        <f>IF(G247="","",IF(VLOOKUP(I247,settings!$B$12:$C$1012,2,0)*C247*L247*100-settings!$C$5*L247&lt;0,"",VLOOKUP(I247,settings!$B$12:$C$1012,2,0)*C247*L247*100-settings!$C$5*L247))</f>
        <v>82.684422417245969</v>
      </c>
      <c r="N247" s="29">
        <f>IF(M247="","",M247*settings!$C$7)</f>
        <v>20.671105604311492</v>
      </c>
      <c r="O247" s="29">
        <f t="shared" si="28"/>
        <v>62.013316812934477</v>
      </c>
      <c r="P247" s="29">
        <f>IF(G247="","",C247*100*settings!$C$6)</f>
        <v>0</v>
      </c>
      <c r="Q247" s="29">
        <f>IF(G247="","",IF(E247=1,settings!$C$4-K247*100,IF(O247="",Q246,IF(F247=1,K246*L246*100+Q246+O246-K247*L247*100,Q246+O246))))</f>
        <v>3267.9400745725343</v>
      </c>
      <c r="R247" s="29">
        <f t="shared" si="29"/>
        <v>9446.875</v>
      </c>
      <c r="S247" s="29">
        <f t="shared" si="30"/>
        <v>12714.815074572534</v>
      </c>
    </row>
    <row r="248" spans="2:19" x14ac:dyDescent="0.25">
      <c r="B248" s="2">
        <v>35702</v>
      </c>
      <c r="C248" s="3">
        <v>96.640625</v>
      </c>
      <c r="D248" s="1">
        <f t="shared" si="24"/>
        <v>2.2990406880582182E-2</v>
      </c>
      <c r="E248">
        <f>IF(B248&lt;settings!$C$2,"",IF(B248=settings!$C$2,1,IF(C248&gt;K247,MAX($E$4:E247)+1,"")))</f>
        <v>82</v>
      </c>
      <c r="F248">
        <f t="shared" si="25"/>
        <v>1</v>
      </c>
      <c r="G248">
        <f t="shared" si="26"/>
        <v>1</v>
      </c>
      <c r="H248" s="36">
        <f>IF(SUM($F$4:F248)&lt;2,"",IF(F248=1,G247,""))</f>
        <v>2</v>
      </c>
      <c r="I248" s="7">
        <f t="shared" si="31"/>
        <v>-4.0000000000000001E-3</v>
      </c>
      <c r="J248" s="64" t="str">
        <f t="shared" si="27"/>
        <v>PUT</v>
      </c>
      <c r="K248" s="29">
        <f>IF(SUM($F$4:F248)&lt;1,"",IF(F248="",K247,ROUND(C248,0)))</f>
        <v>97</v>
      </c>
      <c r="L248" s="32">
        <f>IF(SUM($F$4:F248)&lt;1,"",IF(E248=1,1,IF(AND(F247=1,ROUNDDOWN(Q247/(C247*100),0)&gt;=1),L247+ROUNDDOWN(Q247/(C247*100),0),L247)))</f>
        <v>1</v>
      </c>
      <c r="M248" s="29">
        <f>IF(G248="","",IF(VLOOKUP(I248,settings!$B$12:$C$1012,2,0)*C248*L248*100-settings!$C$5*L248&lt;0,"",VLOOKUP(I248,settings!$B$12:$C$1012,2,0)*C248*L248*100-settings!$C$5*L248))</f>
        <v>88.138235462499978</v>
      </c>
      <c r="N248" s="29">
        <f>IF(M248="","",M248*settings!$C$7)</f>
        <v>22.034558865624994</v>
      </c>
      <c r="O248" s="29">
        <f t="shared" si="28"/>
        <v>66.103676596874976</v>
      </c>
      <c r="P248" s="29">
        <f>IF(G248="","",C248*100*settings!$C$6)</f>
        <v>0</v>
      </c>
      <c r="Q248" s="29">
        <f>IF(G248="","",IF(E248=1,settings!$C$4-K248*100,IF(O248="",Q247,IF(F248=1,K247*L247*100+Q247+O247-K248*L248*100,Q247+O247))))</f>
        <v>3129.9533913854684</v>
      </c>
      <c r="R248" s="29">
        <f t="shared" si="29"/>
        <v>9664.0625</v>
      </c>
      <c r="S248" s="29">
        <f t="shared" si="30"/>
        <v>12794.015891385468</v>
      </c>
    </row>
    <row r="249" spans="2:19" x14ac:dyDescent="0.25">
      <c r="B249" s="2">
        <v>35709</v>
      </c>
      <c r="C249" s="3">
        <v>96.875</v>
      </c>
      <c r="D249" s="1">
        <f t="shared" si="24"/>
        <v>2.4252223120453387E-3</v>
      </c>
      <c r="E249" t="str">
        <f>IF(B249&lt;settings!$C$2,"",IF(B249=settings!$C$2,1,IF(C249&gt;K248,MAX($E$4:E248)+1,"")))</f>
        <v/>
      </c>
      <c r="F249" t="str">
        <f t="shared" si="25"/>
        <v/>
      </c>
      <c r="G249">
        <f t="shared" si="26"/>
        <v>2</v>
      </c>
      <c r="H249" s="36" t="str">
        <f>IF(SUM($F$4:F249)&lt;2,"",IF(F249=1,G248,""))</f>
        <v/>
      </c>
      <c r="I249" s="7">
        <f t="shared" si="31"/>
        <v>-1E-3</v>
      </c>
      <c r="J249" s="64" t="str">
        <f t="shared" si="27"/>
        <v>CALL</v>
      </c>
      <c r="K249" s="29">
        <f>IF(SUM($F$4:F249)&lt;1,"",IF(F249="",K248,ROUND(C249,0)))</f>
        <v>97</v>
      </c>
      <c r="L249" s="32">
        <f>IF(SUM($F$4:F249)&lt;1,"",IF(E249=1,1,IF(AND(F248=1,ROUNDDOWN(Q248/(C248*100),0)&gt;=1),L248+ROUNDDOWN(Q248/(C248*100),0),L248)))</f>
        <v>1</v>
      </c>
      <c r="M249" s="29">
        <f>IF(G249="","",IF(VLOOKUP(I249,settings!$B$12:$C$1012,2,0)*C249*L249*100-settings!$C$5*L249&lt;0,"",VLOOKUP(I249,settings!$B$12:$C$1012,2,0)*C249*L249*100-settings!$C$5*L249))</f>
        <v>93.9375</v>
      </c>
      <c r="N249" s="29">
        <f>IF(M249="","",M249*settings!$C$7)</f>
        <v>23.484375</v>
      </c>
      <c r="O249" s="29">
        <f t="shared" si="28"/>
        <v>70.453125</v>
      </c>
      <c r="P249" s="29">
        <f>IF(G249="","",C249*100*settings!$C$6)</f>
        <v>0</v>
      </c>
      <c r="Q249" s="29">
        <f>IF(G249="","",IF(E249=1,settings!$C$4-K249*100,IF(O249="",Q248,IF(F249=1,K248*L248*100+Q248+O248-K249*L249*100,Q248+O248))))</f>
        <v>3196.0570679823436</v>
      </c>
      <c r="R249" s="29">
        <f t="shared" si="29"/>
        <v>9687.5</v>
      </c>
      <c r="S249" s="29">
        <f t="shared" si="30"/>
        <v>12883.557067982343</v>
      </c>
    </row>
    <row r="250" spans="2:19" x14ac:dyDescent="0.25">
      <c r="B250" s="2">
        <v>35716</v>
      </c>
      <c r="C250" s="3">
        <v>94.28125</v>
      </c>
      <c r="D250" s="1">
        <f t="shared" si="24"/>
        <v>-2.677419354838706E-2</v>
      </c>
      <c r="E250" t="str">
        <f>IF(B250&lt;settings!$C$2,"",IF(B250=settings!$C$2,1,IF(C250&gt;K249,MAX($E$4:E249)+1,"")))</f>
        <v/>
      </c>
      <c r="F250" t="str">
        <f t="shared" si="25"/>
        <v/>
      </c>
      <c r="G250">
        <f t="shared" si="26"/>
        <v>3</v>
      </c>
      <c r="H250" s="36" t="str">
        <f>IF(SUM($F$4:F250)&lt;2,"",IF(F250=1,G249,""))</f>
        <v/>
      </c>
      <c r="I250" s="7">
        <f t="shared" si="31"/>
        <v>-2.8000000000000001E-2</v>
      </c>
      <c r="J250" s="64" t="str">
        <f t="shared" si="27"/>
        <v>CALL</v>
      </c>
      <c r="K250" s="29">
        <f>IF(SUM($F$4:F250)&lt;1,"",IF(F250="",K249,ROUND(C250,0)))</f>
        <v>97</v>
      </c>
      <c r="L250" s="32">
        <f>IF(SUM($F$4:F250)&lt;1,"",IF(E250=1,1,IF(AND(F249=1,ROUNDDOWN(Q249/(C249*100),0)&gt;=1),L249+ROUNDDOWN(Q249/(C249*100),0),L249)))</f>
        <v>1</v>
      </c>
      <c r="M250" s="29">
        <f>IF(G250="","",IF(VLOOKUP(I250,settings!$B$12:$C$1012,2,0)*C250*L250*100-settings!$C$5*L250&lt;0,"",VLOOKUP(I250,settings!$B$12:$C$1012,2,0)*C250*L250*100-settings!$C$5*L250))</f>
        <v>52.549503838791523</v>
      </c>
      <c r="N250" s="29">
        <f>IF(M250="","",M250*settings!$C$7)</f>
        <v>13.137375959697881</v>
      </c>
      <c r="O250" s="29">
        <f t="shared" si="28"/>
        <v>39.412127879093646</v>
      </c>
      <c r="P250" s="29">
        <f>IF(G250="","",C250*100*settings!$C$6)</f>
        <v>0</v>
      </c>
      <c r="Q250" s="29">
        <f>IF(G250="","",IF(E250=1,settings!$C$4-K250*100,IF(O250="",Q249,IF(F250=1,K249*L249*100+Q249+O249-K250*L250*100,Q249+O249))))</f>
        <v>3266.5101929823436</v>
      </c>
      <c r="R250" s="29">
        <f t="shared" si="29"/>
        <v>9428.125</v>
      </c>
      <c r="S250" s="29">
        <f t="shared" si="30"/>
        <v>12694.635192982343</v>
      </c>
    </row>
    <row r="251" spans="2:19" x14ac:dyDescent="0.25">
      <c r="B251" s="2">
        <v>35723</v>
      </c>
      <c r="C251" s="3">
        <v>94</v>
      </c>
      <c r="D251" s="1">
        <f t="shared" si="24"/>
        <v>-2.9830957905203626E-3</v>
      </c>
      <c r="E251" t="str">
        <f>IF(B251&lt;settings!$C$2,"",IF(B251=settings!$C$2,1,IF(C251&gt;K250,MAX($E$4:E250)+1,"")))</f>
        <v/>
      </c>
      <c r="F251" t="str">
        <f t="shared" si="25"/>
        <v/>
      </c>
      <c r="G251">
        <f t="shared" si="26"/>
        <v>4</v>
      </c>
      <c r="H251" s="36" t="str">
        <f>IF(SUM($F$4:F251)&lt;2,"",IF(F251=1,G250,""))</f>
        <v/>
      </c>
      <c r="I251" s="7">
        <f t="shared" si="31"/>
        <v>-3.1E-2</v>
      </c>
      <c r="J251" s="64" t="str">
        <f t="shared" si="27"/>
        <v>CALL</v>
      </c>
      <c r="K251" s="29">
        <f>IF(SUM($F$4:F251)&lt;1,"",IF(F251="",K250,ROUND(C251,0)))</f>
        <v>97</v>
      </c>
      <c r="L251" s="32">
        <f>IF(SUM($F$4:F251)&lt;1,"",IF(E251=1,1,IF(AND(F250=1,ROUNDDOWN(Q250/(C250*100),0)&gt;=1),L250+ROUNDDOWN(Q250/(C250*100),0),L250)))</f>
        <v>1</v>
      </c>
      <c r="M251" s="29">
        <f>IF(G251="","",IF(VLOOKUP(I251,settings!$B$12:$C$1012,2,0)*C251*L251*100-settings!$C$5*L251&lt;0,"",VLOOKUP(I251,settings!$B$12:$C$1012,2,0)*C251*L251*100-settings!$C$5*L251))</f>
        <v>49.250015501510092</v>
      </c>
      <c r="N251" s="29">
        <f>IF(M251="","",M251*settings!$C$7)</f>
        <v>12.312503875377523</v>
      </c>
      <c r="O251" s="29">
        <f t="shared" si="28"/>
        <v>36.937511626132569</v>
      </c>
      <c r="P251" s="29">
        <f>IF(G251="","",C251*100*settings!$C$6)</f>
        <v>0</v>
      </c>
      <c r="Q251" s="29">
        <f>IF(G251="","",IF(E251=1,settings!$C$4-K251*100,IF(O251="",Q250,IF(F251=1,K250*L250*100+Q250+O250-K251*L251*100,Q250+O250))))</f>
        <v>3305.9223208614371</v>
      </c>
      <c r="R251" s="29">
        <f t="shared" si="29"/>
        <v>9400</v>
      </c>
      <c r="S251" s="29">
        <f t="shared" si="30"/>
        <v>12705.922320861437</v>
      </c>
    </row>
    <row r="252" spans="2:19" x14ac:dyDescent="0.25">
      <c r="B252" s="2">
        <v>35730</v>
      </c>
      <c r="C252" s="3">
        <v>92.0625</v>
      </c>
      <c r="D252" s="1">
        <f t="shared" si="24"/>
        <v>-2.0611702127659615E-2</v>
      </c>
      <c r="E252" t="str">
        <f>IF(B252&lt;settings!$C$2,"",IF(B252=settings!$C$2,1,IF(C252&gt;K251,MAX($E$4:E251)+1,"")))</f>
        <v/>
      </c>
      <c r="F252" t="str">
        <f t="shared" si="25"/>
        <v/>
      </c>
      <c r="G252">
        <f t="shared" si="26"/>
        <v>5</v>
      </c>
      <c r="H252" s="36" t="str">
        <f>IF(SUM($F$4:F252)&lt;2,"",IF(F252=1,G251,""))</f>
        <v/>
      </c>
      <c r="I252" s="7">
        <f t="shared" si="31"/>
        <v>-5.0999999999999997E-2</v>
      </c>
      <c r="J252" s="64" t="str">
        <f t="shared" si="27"/>
        <v>CALL</v>
      </c>
      <c r="K252" s="29">
        <f>IF(SUM($F$4:F252)&lt;1,"",IF(F252="",K251,ROUND(C252,0)))</f>
        <v>97</v>
      </c>
      <c r="L252" s="32">
        <f>IF(SUM($F$4:F252)&lt;1,"",IF(E252=1,1,IF(AND(F251=1,ROUNDDOWN(Q251/(C251*100),0)&gt;=1),L251+ROUNDDOWN(Q251/(C251*100),0),L251)))</f>
        <v>1</v>
      </c>
      <c r="M252" s="29">
        <f>IF(G252="","",IF(VLOOKUP(I252,settings!$B$12:$C$1012,2,0)*C252*L252*100-settings!$C$5*L252&lt;0,"",VLOOKUP(I252,settings!$B$12:$C$1012,2,0)*C252*L252*100-settings!$C$5*L252))</f>
        <v>31.855843749559789</v>
      </c>
      <c r="N252" s="29">
        <f>IF(M252="","",M252*settings!$C$7)</f>
        <v>7.9639609373899471</v>
      </c>
      <c r="O252" s="29">
        <f t="shared" si="28"/>
        <v>23.89188281216984</v>
      </c>
      <c r="P252" s="29">
        <f>IF(G252="","",C252*100*settings!$C$6)</f>
        <v>0</v>
      </c>
      <c r="Q252" s="29">
        <f>IF(G252="","",IF(E252=1,settings!$C$4-K252*100,IF(O252="",Q251,IF(F252=1,K251*L251*100+Q251+O251-K252*L252*100,Q251+O251))))</f>
        <v>3342.8598324875697</v>
      </c>
      <c r="R252" s="29">
        <f t="shared" si="29"/>
        <v>9206.25</v>
      </c>
      <c r="S252" s="29">
        <f t="shared" si="30"/>
        <v>12549.109832487569</v>
      </c>
    </row>
    <row r="253" spans="2:19" x14ac:dyDescent="0.25">
      <c r="B253" s="2">
        <v>35737</v>
      </c>
      <c r="C253" s="3">
        <v>92.9375</v>
      </c>
      <c r="D253" s="1">
        <f t="shared" si="24"/>
        <v>9.5044127630685704E-3</v>
      </c>
      <c r="E253" t="str">
        <f>IF(B253&lt;settings!$C$2,"",IF(B253=settings!$C$2,1,IF(C253&gt;K252,MAX($E$4:E252)+1,"")))</f>
        <v/>
      </c>
      <c r="F253" t="str">
        <f t="shared" si="25"/>
        <v/>
      </c>
      <c r="G253">
        <f t="shared" si="26"/>
        <v>6</v>
      </c>
      <c r="H253" s="36" t="str">
        <f>IF(SUM($F$4:F253)&lt;2,"",IF(F253=1,G252,""))</f>
        <v/>
      </c>
      <c r="I253" s="7">
        <f t="shared" si="31"/>
        <v>-4.2000000000000003E-2</v>
      </c>
      <c r="J253" s="64" t="str">
        <f t="shared" si="27"/>
        <v>CALL</v>
      </c>
      <c r="K253" s="29">
        <f>IF(SUM($F$4:F253)&lt;1,"",IF(F253="",K252,ROUND(C253,0)))</f>
        <v>97</v>
      </c>
      <c r="L253" s="32">
        <f>IF(SUM($F$4:F253)&lt;1,"",IF(E253=1,1,IF(AND(F252=1,ROUNDDOWN(Q252/(C252*100),0)&gt;=1),L252+ROUNDDOWN(Q252/(C252*100),0),L252)))</f>
        <v>1</v>
      </c>
      <c r="M253" s="29">
        <f>IF(G253="","",IF(VLOOKUP(I253,settings!$B$12:$C$1012,2,0)*C253*L253*100-settings!$C$5*L253&lt;0,"",VLOOKUP(I253,settings!$B$12:$C$1012,2,0)*C253*L253*100-settings!$C$5*L253))</f>
        <v>38.781958953020705</v>
      </c>
      <c r="N253" s="29">
        <f>IF(M253="","",M253*settings!$C$7)</f>
        <v>9.6954897382551763</v>
      </c>
      <c r="O253" s="29">
        <f t="shared" si="28"/>
        <v>29.086469214765529</v>
      </c>
      <c r="P253" s="29">
        <f>IF(G253="","",C253*100*settings!$C$6)</f>
        <v>0</v>
      </c>
      <c r="Q253" s="29">
        <f>IF(G253="","",IF(E253=1,settings!$C$4-K253*100,IF(O253="",Q252,IF(F253=1,K252*L252*100+Q252+O252-K253*L253*100,Q252+O252))))</f>
        <v>3366.7517152997398</v>
      </c>
      <c r="R253" s="29">
        <f t="shared" si="29"/>
        <v>9293.75</v>
      </c>
      <c r="S253" s="29">
        <f t="shared" si="30"/>
        <v>12660.501715299739</v>
      </c>
    </row>
    <row r="254" spans="2:19" x14ac:dyDescent="0.25">
      <c r="B254" s="2">
        <v>35744</v>
      </c>
      <c r="C254" s="3">
        <v>93.0625</v>
      </c>
      <c r="D254" s="1">
        <f t="shared" si="24"/>
        <v>1.3449899125757003E-3</v>
      </c>
      <c r="E254" t="str">
        <f>IF(B254&lt;settings!$C$2,"",IF(B254=settings!$C$2,1,IF(C254&gt;K253,MAX($E$4:E253)+1,"")))</f>
        <v/>
      </c>
      <c r="F254" t="str">
        <f t="shared" si="25"/>
        <v/>
      </c>
      <c r="G254">
        <f t="shared" si="26"/>
        <v>7</v>
      </c>
      <c r="H254" s="36" t="str">
        <f>IF(SUM($F$4:F254)&lt;2,"",IF(F254=1,G253,""))</f>
        <v/>
      </c>
      <c r="I254" s="7">
        <f t="shared" si="31"/>
        <v>-4.1000000000000002E-2</v>
      </c>
      <c r="J254" s="64" t="str">
        <f t="shared" si="27"/>
        <v>CALL</v>
      </c>
      <c r="K254" s="29">
        <f>IF(SUM($F$4:F254)&lt;1,"",IF(F254="",K253,ROUND(C254,0)))</f>
        <v>97</v>
      </c>
      <c r="L254" s="32">
        <f>IF(SUM($F$4:F254)&lt;1,"",IF(E254=1,1,IF(AND(F253=1,ROUNDDOWN(Q253/(C253*100),0)&gt;=1),L253+ROUNDDOWN(Q253/(C253*100),0),L253)))</f>
        <v>1</v>
      </c>
      <c r="M254" s="29">
        <f>IF(G254="","",IF(VLOOKUP(I254,settings!$B$12:$C$1012,2,0)*C254*L254*100-settings!$C$5*L254&lt;0,"",VLOOKUP(I254,settings!$B$12:$C$1012,2,0)*C254*L254*100-settings!$C$5*L254))</f>
        <v>39.648433965831643</v>
      </c>
      <c r="N254" s="29">
        <f>IF(M254="","",M254*settings!$C$7)</f>
        <v>9.9121084914579107</v>
      </c>
      <c r="O254" s="29">
        <f t="shared" si="28"/>
        <v>29.736325474373732</v>
      </c>
      <c r="P254" s="29">
        <f>IF(G254="","",C254*100*settings!$C$6)</f>
        <v>0</v>
      </c>
      <c r="Q254" s="29">
        <f>IF(G254="","",IF(E254=1,settings!$C$4-K254*100,IF(O254="",Q253,IF(F254=1,K253*L253*100+Q253+O253-K254*L254*100,Q253+O253))))</f>
        <v>3395.8381845145054</v>
      </c>
      <c r="R254" s="29">
        <f t="shared" si="29"/>
        <v>9306.25</v>
      </c>
      <c r="S254" s="29">
        <f t="shared" si="30"/>
        <v>12702.088184514505</v>
      </c>
    </row>
    <row r="255" spans="2:19" x14ac:dyDescent="0.25">
      <c r="B255" s="2">
        <v>35751</v>
      </c>
      <c r="C255" s="3">
        <v>96.75</v>
      </c>
      <c r="D255" s="1">
        <f t="shared" si="24"/>
        <v>3.9623908663532603E-2</v>
      </c>
      <c r="E255" t="str">
        <f>IF(B255&lt;settings!$C$2,"",IF(B255=settings!$C$2,1,IF(C255&gt;K254,MAX($E$4:E254)+1,"")))</f>
        <v/>
      </c>
      <c r="F255" t="str">
        <f t="shared" si="25"/>
        <v/>
      </c>
      <c r="G255">
        <f t="shared" si="26"/>
        <v>8</v>
      </c>
      <c r="H255" s="36" t="str">
        <f>IF(SUM($F$4:F255)&lt;2,"",IF(F255=1,G254,""))</f>
        <v/>
      </c>
      <c r="I255" s="7">
        <f t="shared" si="31"/>
        <v>-3.0000000000000001E-3</v>
      </c>
      <c r="J255" s="64" t="str">
        <f t="shared" si="27"/>
        <v>CALL</v>
      </c>
      <c r="K255" s="29">
        <f>IF(SUM($F$4:F255)&lt;1,"",IF(F255="",K254,ROUND(C255,0)))</f>
        <v>97</v>
      </c>
      <c r="L255" s="32">
        <f>IF(SUM($F$4:F255)&lt;1,"",IF(E255=1,1,IF(AND(F254=1,ROUNDDOWN(Q254/(C254*100),0)&gt;=1),L254+ROUNDDOWN(Q254/(C254*100),0),L254)))</f>
        <v>1</v>
      </c>
      <c r="M255" s="29">
        <f>IF(G255="","",IF(VLOOKUP(I255,settings!$B$12:$C$1012,2,0)*C255*L255*100-settings!$C$5*L255&lt;0,"",VLOOKUP(I255,settings!$B$12:$C$1012,2,0)*C255*L255*100-settings!$C$5*L255))</f>
        <v>90.060325999999989</v>
      </c>
      <c r="N255" s="29">
        <f>IF(M255="","",M255*settings!$C$7)</f>
        <v>22.515081499999997</v>
      </c>
      <c r="O255" s="29">
        <f t="shared" si="28"/>
        <v>67.545244499999995</v>
      </c>
      <c r="P255" s="29">
        <f>IF(G255="","",C255*100*settings!$C$6)</f>
        <v>0</v>
      </c>
      <c r="Q255" s="29">
        <f>IF(G255="","",IF(E255=1,settings!$C$4-K255*100,IF(O255="",Q254,IF(F255=1,K254*L254*100+Q254+O254-K255*L255*100,Q254+O254))))</f>
        <v>3425.5745099888791</v>
      </c>
      <c r="R255" s="29">
        <f t="shared" si="29"/>
        <v>9675</v>
      </c>
      <c r="S255" s="29">
        <f t="shared" si="30"/>
        <v>13100.574509988879</v>
      </c>
    </row>
    <row r="256" spans="2:19" x14ac:dyDescent="0.25">
      <c r="B256" s="2">
        <v>35758</v>
      </c>
      <c r="C256" s="3">
        <v>95.625</v>
      </c>
      <c r="D256" s="1">
        <f t="shared" si="24"/>
        <v>-1.1627906976744207E-2</v>
      </c>
      <c r="E256" t="str">
        <f>IF(B256&lt;settings!$C$2,"",IF(B256=settings!$C$2,1,IF(C256&gt;K255,MAX($E$4:E255)+1,"")))</f>
        <v/>
      </c>
      <c r="F256" t="str">
        <f t="shared" si="25"/>
        <v/>
      </c>
      <c r="G256">
        <f t="shared" si="26"/>
        <v>9</v>
      </c>
      <c r="H256" s="36" t="str">
        <f>IF(SUM($F$4:F256)&lt;2,"",IF(F256=1,G255,""))</f>
        <v/>
      </c>
      <c r="I256" s="7">
        <f t="shared" si="31"/>
        <v>-1.4E-2</v>
      </c>
      <c r="J256" s="64" t="str">
        <f t="shared" si="27"/>
        <v>CALL</v>
      </c>
      <c r="K256" s="29">
        <f>IF(SUM($F$4:F256)&lt;1,"",IF(F256="",K255,ROUND(C256,0)))</f>
        <v>97</v>
      </c>
      <c r="L256" s="32">
        <f>IF(SUM($F$4:F256)&lt;1,"",IF(E256=1,1,IF(AND(F255=1,ROUNDDOWN(Q255/(C255*100),0)&gt;=1),L255+ROUNDDOWN(Q255/(C255*100),0),L255)))</f>
        <v>1</v>
      </c>
      <c r="M256" s="29">
        <f>IF(G256="","",IF(VLOOKUP(I256,settings!$B$12:$C$1012,2,0)*C256*L256*100-settings!$C$5*L256&lt;0,"",VLOOKUP(I256,settings!$B$12:$C$1012,2,0)*C256*L256*100-settings!$C$5*L256))</f>
        <v>71.06701065353748</v>
      </c>
      <c r="N256" s="29">
        <f>IF(M256="","",M256*settings!$C$7)</f>
        <v>17.76675266338437</v>
      </c>
      <c r="O256" s="29">
        <f t="shared" si="28"/>
        <v>53.300257990153113</v>
      </c>
      <c r="P256" s="29">
        <f>IF(G256="","",C256*100*settings!$C$6)</f>
        <v>0</v>
      </c>
      <c r="Q256" s="29">
        <f>IF(G256="","",IF(E256=1,settings!$C$4-K256*100,IF(O256="",Q255,IF(F256=1,K255*L255*100+Q255+O255-K256*L256*100,Q255+O255))))</f>
        <v>3493.1197544888792</v>
      </c>
      <c r="R256" s="29">
        <f t="shared" si="29"/>
        <v>9562.5</v>
      </c>
      <c r="S256" s="29">
        <f t="shared" si="30"/>
        <v>13055.619754488878</v>
      </c>
    </row>
    <row r="257" spans="2:19" x14ac:dyDescent="0.25">
      <c r="B257" s="2">
        <v>35765</v>
      </c>
      <c r="C257" s="3">
        <v>98.9375</v>
      </c>
      <c r="D257" s="1">
        <f t="shared" si="24"/>
        <v>3.4640522875817092E-2</v>
      </c>
      <c r="E257">
        <f>IF(B257&lt;settings!$C$2,"",IF(B257=settings!$C$2,1,IF(C257&gt;K256,MAX($E$4:E256)+1,"")))</f>
        <v>83</v>
      </c>
      <c r="F257">
        <f t="shared" si="25"/>
        <v>1</v>
      </c>
      <c r="G257">
        <f t="shared" si="26"/>
        <v>1</v>
      </c>
      <c r="H257" s="36">
        <f>IF(SUM($F$4:F257)&lt;2,"",IF(F257=1,G256,""))</f>
        <v>9</v>
      </c>
      <c r="I257" s="7">
        <f t="shared" si="31"/>
        <v>-1E-3</v>
      </c>
      <c r="J257" s="64" t="str">
        <f t="shared" si="27"/>
        <v>PUT</v>
      </c>
      <c r="K257" s="29">
        <f>IF(SUM($F$4:F257)&lt;1,"",IF(F257="",K256,ROUND(C257,0)))</f>
        <v>99</v>
      </c>
      <c r="L257" s="32">
        <f>IF(SUM($F$4:F257)&lt;1,"",IF(E257=1,1,IF(AND(F256=1,ROUNDDOWN(Q256/(C256*100),0)&gt;=1),L256+ROUNDDOWN(Q256/(C256*100),0),L256)))</f>
        <v>1</v>
      </c>
      <c r="M257" s="29">
        <f>IF(G257="","",IF(VLOOKUP(I257,settings!$B$12:$C$1012,2,0)*C257*L257*100-settings!$C$5*L257&lt;0,"",VLOOKUP(I257,settings!$B$12:$C$1012,2,0)*C257*L257*100-settings!$C$5*L257))</f>
        <v>95.958749999999995</v>
      </c>
      <c r="N257" s="29">
        <f>IF(M257="","",M257*settings!$C$7)</f>
        <v>23.989687499999999</v>
      </c>
      <c r="O257" s="29">
        <f t="shared" si="28"/>
        <v>71.969062499999993</v>
      </c>
      <c r="P257" s="29">
        <f>IF(G257="","",C257*100*settings!$C$6)</f>
        <v>0</v>
      </c>
      <c r="Q257" s="29">
        <f>IF(G257="","",IF(E257=1,settings!$C$4-K257*100,IF(O257="",Q256,IF(F257=1,K256*L256*100+Q256+O256-K257*L257*100,Q256+O256))))</f>
        <v>3346.4200124790314</v>
      </c>
      <c r="R257" s="29">
        <f t="shared" si="29"/>
        <v>9893.75</v>
      </c>
      <c r="S257" s="29">
        <f t="shared" si="30"/>
        <v>13240.170012479031</v>
      </c>
    </row>
    <row r="258" spans="2:19" x14ac:dyDescent="0.25">
      <c r="B258" s="2">
        <v>35772</v>
      </c>
      <c r="C258" s="3">
        <v>95.75</v>
      </c>
      <c r="D258" s="1">
        <f t="shared" si="24"/>
        <v>-3.2217308907138364E-2</v>
      </c>
      <c r="E258" t="str">
        <f>IF(B258&lt;settings!$C$2,"",IF(B258=settings!$C$2,1,IF(C258&gt;K257,MAX($E$4:E257)+1,"")))</f>
        <v/>
      </c>
      <c r="F258" t="str">
        <f t="shared" si="25"/>
        <v/>
      </c>
      <c r="G258">
        <f t="shared" si="26"/>
        <v>2</v>
      </c>
      <c r="H258" s="36" t="str">
        <f>IF(SUM($F$4:F258)&lt;2,"",IF(F258=1,G257,""))</f>
        <v/>
      </c>
      <c r="I258" s="7">
        <f t="shared" si="31"/>
        <v>-3.3000000000000002E-2</v>
      </c>
      <c r="J258" s="64" t="str">
        <f t="shared" si="27"/>
        <v>CALL</v>
      </c>
      <c r="K258" s="29">
        <f>IF(SUM($F$4:F258)&lt;1,"",IF(F258="",K257,ROUND(C258,0)))</f>
        <v>99</v>
      </c>
      <c r="L258" s="32">
        <f>IF(SUM($F$4:F258)&lt;1,"",IF(E258=1,1,IF(AND(F257=1,ROUNDDOWN(Q257/(C257*100),0)&gt;=1),L257+ROUNDDOWN(Q257/(C257*100),0),L257)))</f>
        <v>1</v>
      </c>
      <c r="M258" s="29">
        <f>IF(G258="","",IF(VLOOKUP(I258,settings!$B$12:$C$1012,2,0)*C258*L258*100-settings!$C$5*L258&lt;0,"",VLOOKUP(I258,settings!$B$12:$C$1012,2,0)*C258*L258*100-settings!$C$5*L258))</f>
        <v>48.158574473324627</v>
      </c>
      <c r="N258" s="29">
        <f>IF(M258="","",M258*settings!$C$7)</f>
        <v>12.039643618331157</v>
      </c>
      <c r="O258" s="29">
        <f t="shared" si="28"/>
        <v>36.118930854993472</v>
      </c>
      <c r="P258" s="29">
        <f>IF(G258="","",C258*100*settings!$C$6)</f>
        <v>0</v>
      </c>
      <c r="Q258" s="29">
        <f>IF(G258="","",IF(E258=1,settings!$C$4-K258*100,IF(O258="",Q257,IF(F258=1,K257*L257*100+Q257+O257-K258*L258*100,Q257+O257))))</f>
        <v>3418.3890749790312</v>
      </c>
      <c r="R258" s="29">
        <f t="shared" si="29"/>
        <v>9575</v>
      </c>
      <c r="S258" s="29">
        <f t="shared" si="30"/>
        <v>12993.389074979032</v>
      </c>
    </row>
    <row r="259" spans="2:19" x14ac:dyDescent="0.25">
      <c r="B259" s="2">
        <v>35779</v>
      </c>
      <c r="C259" s="3">
        <v>94.78125</v>
      </c>
      <c r="D259" s="1">
        <f t="shared" si="24"/>
        <v>-1.0117493472584838E-2</v>
      </c>
      <c r="E259" t="str">
        <f>IF(B259&lt;settings!$C$2,"",IF(B259=settings!$C$2,1,IF(C259&gt;K258,MAX($E$4:E258)+1,"")))</f>
        <v/>
      </c>
      <c r="F259" t="str">
        <f t="shared" si="25"/>
        <v/>
      </c>
      <c r="G259">
        <f t="shared" si="26"/>
        <v>3</v>
      </c>
      <c r="H259" s="36" t="str">
        <f>IF(SUM($F$4:F259)&lt;2,"",IF(F259=1,G258,""))</f>
        <v/>
      </c>
      <c r="I259" s="7">
        <f t="shared" si="31"/>
        <v>-4.2999999999999997E-2</v>
      </c>
      <c r="J259" s="64" t="str">
        <f t="shared" si="27"/>
        <v>CALL</v>
      </c>
      <c r="K259" s="29">
        <f>IF(SUM($F$4:F259)&lt;1,"",IF(F259="",K258,ROUND(C259,0)))</f>
        <v>99</v>
      </c>
      <c r="L259" s="32">
        <f>IF(SUM($F$4:F259)&lt;1,"",IF(E259=1,1,IF(AND(F258=1,ROUNDDOWN(Q258/(C258*100),0)&gt;=1),L258+ROUNDDOWN(Q258/(C258*100),0),L258)))</f>
        <v>1</v>
      </c>
      <c r="M259" s="29">
        <f>IF(G259="","",IF(VLOOKUP(I259,settings!$B$12:$C$1012,2,0)*C259*L259*100-settings!$C$5*L259&lt;0,"",VLOOKUP(I259,settings!$B$12:$C$1012,2,0)*C259*L259*100-settings!$C$5*L259))</f>
        <v>38.75975382462056</v>
      </c>
      <c r="N259" s="29">
        <f>IF(M259="","",M259*settings!$C$7)</f>
        <v>9.68993845615514</v>
      </c>
      <c r="O259" s="29">
        <f t="shared" si="28"/>
        <v>29.06981536846542</v>
      </c>
      <c r="P259" s="29">
        <f>IF(G259="","",C259*100*settings!$C$6)</f>
        <v>0</v>
      </c>
      <c r="Q259" s="29">
        <f>IF(G259="","",IF(E259=1,settings!$C$4-K259*100,IF(O259="",Q258,IF(F259=1,K258*L258*100+Q258+O258-K259*L259*100,Q258+O258))))</f>
        <v>3454.5080058340245</v>
      </c>
      <c r="R259" s="29">
        <f t="shared" si="29"/>
        <v>9478.125</v>
      </c>
      <c r="S259" s="29">
        <f t="shared" si="30"/>
        <v>12932.633005834025</v>
      </c>
    </row>
    <row r="260" spans="2:19" x14ac:dyDescent="0.25">
      <c r="B260" s="2">
        <v>35786</v>
      </c>
      <c r="C260" s="3">
        <v>93.78125</v>
      </c>
      <c r="D260" s="1">
        <f t="shared" si="24"/>
        <v>-1.0550609957138191E-2</v>
      </c>
      <c r="E260" t="str">
        <f>IF(B260&lt;settings!$C$2,"",IF(B260=settings!$C$2,1,IF(C260&gt;K259,MAX($E$4:E259)+1,"")))</f>
        <v/>
      </c>
      <c r="F260" t="str">
        <f t="shared" si="25"/>
        <v/>
      </c>
      <c r="G260">
        <f t="shared" si="26"/>
        <v>4</v>
      </c>
      <c r="H260" s="36" t="str">
        <f>IF(SUM($F$4:F260)&lt;2,"",IF(F260=1,G259,""))</f>
        <v/>
      </c>
      <c r="I260" s="7">
        <f t="shared" si="31"/>
        <v>-5.2999999999999999E-2</v>
      </c>
      <c r="J260" s="64" t="str">
        <f t="shared" si="27"/>
        <v>CALL</v>
      </c>
      <c r="K260" s="29">
        <f>IF(SUM($F$4:F260)&lt;1,"",IF(F260="",K259,ROUND(C260,0)))</f>
        <v>99</v>
      </c>
      <c r="L260" s="32">
        <f>IF(SUM($F$4:F260)&lt;1,"",IF(E260=1,1,IF(AND(F259=1,ROUNDDOWN(Q259/(C259*100),0)&gt;=1),L259+ROUNDDOWN(Q259/(C259*100),0),L259)))</f>
        <v>1</v>
      </c>
      <c r="M260" s="29">
        <f>IF(G260="","",IF(VLOOKUP(I260,settings!$B$12:$C$1012,2,0)*C260*L260*100-settings!$C$5*L260&lt;0,"",VLOOKUP(I260,settings!$B$12:$C$1012,2,0)*C260*L260*100-settings!$C$5*L260))</f>
        <v>31.143860069100043</v>
      </c>
      <c r="N260" s="29">
        <f>IF(M260="","",M260*settings!$C$7)</f>
        <v>7.7859650172750108</v>
      </c>
      <c r="O260" s="29">
        <f t="shared" si="28"/>
        <v>23.357895051825032</v>
      </c>
      <c r="P260" s="29">
        <f>IF(G260="","",C260*100*settings!$C$6)</f>
        <v>0</v>
      </c>
      <c r="Q260" s="29">
        <f>IF(G260="","",IF(E260=1,settings!$C$4-K260*100,IF(O260="",Q259,IF(F260=1,K259*L259*100+Q259+O259-K260*L260*100,Q259+O259))))</f>
        <v>3483.5778212024898</v>
      </c>
      <c r="R260" s="29">
        <f t="shared" si="29"/>
        <v>9378.125</v>
      </c>
      <c r="S260" s="29">
        <f t="shared" si="30"/>
        <v>12861.702821202489</v>
      </c>
    </row>
    <row r="261" spans="2:19" x14ac:dyDescent="0.25">
      <c r="B261" s="2">
        <v>35793</v>
      </c>
      <c r="C261" s="3">
        <v>97.5625</v>
      </c>
      <c r="D261" s="1">
        <f t="shared" ref="D261:D324" si="32">IFERROR(C261/C260-1,"")</f>
        <v>4.0319893368877091E-2</v>
      </c>
      <c r="E261" t="str">
        <f>IF(B261&lt;settings!$C$2,"",IF(B261=settings!$C$2,1,IF(C261&gt;K260,MAX($E$4:E260)+1,"")))</f>
        <v/>
      </c>
      <c r="F261" t="str">
        <f t="shared" ref="F261:F324" si="33">IF(E261&lt;&gt;"",1,"")</f>
        <v/>
      </c>
      <c r="G261">
        <f t="shared" ref="G261:G324" si="34">IFERROR(IF(E261&lt;&gt;"",1,G260+1),"")</f>
        <v>5</v>
      </c>
      <c r="H261" s="36" t="str">
        <f>IF(SUM($F$4:F261)&lt;2,"",IF(F261=1,G260,""))</f>
        <v/>
      </c>
      <c r="I261" s="7">
        <f t="shared" si="31"/>
        <v>-1.4999999999999999E-2</v>
      </c>
      <c r="J261" s="64" t="str">
        <f t="shared" ref="J261:J324" si="35">IF(G261="","",IF(F261=1,"PUT",IF(M261&lt;&gt;"","CALL","")))</f>
        <v>CALL</v>
      </c>
      <c r="K261" s="29">
        <f>IF(SUM($F$4:F261)&lt;1,"",IF(F261="",K260,ROUND(C261,0)))</f>
        <v>99</v>
      </c>
      <c r="L261" s="32">
        <f>IF(SUM($F$4:F261)&lt;1,"",IF(E261=1,1,IF(AND(F260=1,ROUNDDOWN(Q260/(C260*100),0)&gt;=1),L260+ROUNDDOWN(Q260/(C260*100),0),L260)))</f>
        <v>1</v>
      </c>
      <c r="M261" s="29">
        <f>IF(G261="","",IF(VLOOKUP(I261,settings!$B$12:$C$1012,2,0)*C261*L261*100-settings!$C$5*L261&lt;0,"",VLOOKUP(I261,settings!$B$12:$C$1012,2,0)*C261*L261*100-settings!$C$5*L261))</f>
        <v>71.056648076842194</v>
      </c>
      <c r="N261" s="29">
        <f>IF(M261="","",M261*settings!$C$7)</f>
        <v>17.764162019210548</v>
      </c>
      <c r="O261" s="29">
        <f t="shared" ref="O261:O324" si="36">IFERROR(IF(G261="","",M261-N261),0)</f>
        <v>53.292486057631649</v>
      </c>
      <c r="P261" s="29">
        <f>IF(G261="","",C261*100*settings!$C$6)</f>
        <v>0</v>
      </c>
      <c r="Q261" s="29">
        <f>IF(G261="","",IF(E261=1,settings!$C$4-K261*100,IF(O261="",Q260,IF(F261=1,K260*L260*100+Q260+O260-K261*L261*100,Q260+O260))))</f>
        <v>3506.9357162543147</v>
      </c>
      <c r="R261" s="29">
        <f t="shared" ref="R261:R324" si="37">IF(G261="","",L261*C261*100)</f>
        <v>9756.25</v>
      </c>
      <c r="S261" s="29">
        <f t="shared" ref="S261:S324" si="38">IF(G261="","",R261+Q261)</f>
        <v>13263.185716254315</v>
      </c>
    </row>
    <row r="262" spans="2:19" x14ac:dyDescent="0.25">
      <c r="B262" s="2">
        <v>35800</v>
      </c>
      <c r="C262" s="3">
        <v>92.3125</v>
      </c>
      <c r="D262" s="1">
        <f t="shared" si="32"/>
        <v>-5.3811659192825156E-2</v>
      </c>
      <c r="E262" t="str">
        <f>IF(B262&lt;settings!$C$2,"",IF(B262=settings!$C$2,1,IF(C262&gt;K261,MAX($E$4:E261)+1,"")))</f>
        <v/>
      </c>
      <c r="F262" t="str">
        <f t="shared" si="33"/>
        <v/>
      </c>
      <c r="G262">
        <f t="shared" si="34"/>
        <v>6</v>
      </c>
      <c r="H262" s="36" t="str">
        <f>IF(SUM($F$4:F262)&lt;2,"",IF(F262=1,G261,""))</f>
        <v/>
      </c>
      <c r="I262" s="7">
        <f t="shared" ref="I262:I325" si="39">IF(G262="","",ROUND(C262/K262-1,3))</f>
        <v>-6.8000000000000005E-2</v>
      </c>
      <c r="J262" s="64" t="str">
        <f t="shared" si="35"/>
        <v>CALL</v>
      </c>
      <c r="K262" s="29">
        <f>IF(SUM($F$4:F262)&lt;1,"",IF(F262="",K261,ROUND(C262,0)))</f>
        <v>99</v>
      </c>
      <c r="L262" s="32">
        <f>IF(SUM($F$4:F262)&lt;1,"",IF(E262=1,1,IF(AND(F261=1,ROUNDDOWN(Q261/(C261*100),0)&gt;=1),L261+ROUNDDOWN(Q261/(C261*100),0),L261)))</f>
        <v>1</v>
      </c>
      <c r="M262" s="29">
        <f>IF(G262="","",IF(VLOOKUP(I262,settings!$B$12:$C$1012,2,0)*C262*L262*100-settings!$C$5*L262&lt;0,"",VLOOKUP(I262,settings!$B$12:$C$1012,2,0)*C262*L262*100-settings!$C$5*L262))</f>
        <v>22.368651920556943</v>
      </c>
      <c r="N262" s="29">
        <f>IF(M262="","",M262*settings!$C$7)</f>
        <v>5.5921629801392356</v>
      </c>
      <c r="O262" s="29">
        <f t="shared" si="36"/>
        <v>16.776488940417707</v>
      </c>
      <c r="P262" s="29">
        <f>IF(G262="","",C262*100*settings!$C$6)</f>
        <v>0</v>
      </c>
      <c r="Q262" s="29">
        <f>IF(G262="","",IF(E262=1,settings!$C$4-K262*100,IF(O262="",Q261,IF(F262=1,K261*L261*100+Q261+O261-K262*L262*100,Q261+O261))))</f>
        <v>3560.2282023119465</v>
      </c>
      <c r="R262" s="29">
        <f t="shared" si="37"/>
        <v>9231.25</v>
      </c>
      <c r="S262" s="29">
        <f t="shared" si="38"/>
        <v>12791.478202311946</v>
      </c>
    </row>
    <row r="263" spans="2:19" x14ac:dyDescent="0.25">
      <c r="B263" s="2">
        <v>35807</v>
      </c>
      <c r="C263" s="3">
        <v>96.3125</v>
      </c>
      <c r="D263" s="1">
        <f t="shared" si="32"/>
        <v>4.3331076506431865E-2</v>
      </c>
      <c r="E263" t="str">
        <f>IF(B263&lt;settings!$C$2,"",IF(B263=settings!$C$2,1,IF(C263&gt;K262,MAX($E$4:E262)+1,"")))</f>
        <v/>
      </c>
      <c r="F263" t="str">
        <f t="shared" si="33"/>
        <v/>
      </c>
      <c r="G263">
        <f t="shared" si="34"/>
        <v>7</v>
      </c>
      <c r="H263" s="36" t="str">
        <f>IF(SUM($F$4:F263)&lt;2,"",IF(F263=1,G262,""))</f>
        <v/>
      </c>
      <c r="I263" s="7">
        <f t="shared" si="39"/>
        <v>-2.7E-2</v>
      </c>
      <c r="J263" s="64" t="str">
        <f t="shared" si="35"/>
        <v>CALL</v>
      </c>
      <c r="K263" s="29">
        <f>IF(SUM($F$4:F263)&lt;1,"",IF(F263="",K262,ROUND(C263,0)))</f>
        <v>99</v>
      </c>
      <c r="L263" s="32">
        <f>IF(SUM($F$4:F263)&lt;1,"",IF(E263=1,1,IF(AND(F262=1,ROUNDDOWN(Q262/(C262*100),0)&gt;=1),L262+ROUNDDOWN(Q262/(C262*100),0),L262)))</f>
        <v>1</v>
      </c>
      <c r="M263" s="29">
        <f>IF(G263="","",IF(VLOOKUP(I263,settings!$B$12:$C$1012,2,0)*C263*L263*100-settings!$C$5*L263&lt;0,"",VLOOKUP(I263,settings!$B$12:$C$1012,2,0)*C263*L263*100-settings!$C$5*L263))</f>
        <v>54.819597394071508</v>
      </c>
      <c r="N263" s="29">
        <f>IF(M263="","",M263*settings!$C$7)</f>
        <v>13.704899348517877</v>
      </c>
      <c r="O263" s="29">
        <f t="shared" si="36"/>
        <v>41.114698045553631</v>
      </c>
      <c r="P263" s="29">
        <f>IF(G263="","",C263*100*settings!$C$6)</f>
        <v>0</v>
      </c>
      <c r="Q263" s="29">
        <f>IF(G263="","",IF(E263=1,settings!$C$4-K263*100,IF(O263="",Q262,IF(F263=1,K262*L262*100+Q262+O262-K263*L263*100,Q262+O262))))</f>
        <v>3577.004691252364</v>
      </c>
      <c r="R263" s="29">
        <f t="shared" si="37"/>
        <v>9631.25</v>
      </c>
      <c r="S263" s="29">
        <f t="shared" si="38"/>
        <v>13208.254691252365</v>
      </c>
    </row>
    <row r="264" spans="2:19" x14ac:dyDescent="0.25">
      <c r="B264" s="2">
        <v>35814</v>
      </c>
      <c r="C264" s="3">
        <v>95.9375</v>
      </c>
      <c r="D264" s="1">
        <f t="shared" si="32"/>
        <v>-3.8935756002596023E-3</v>
      </c>
      <c r="E264" t="str">
        <f>IF(B264&lt;settings!$C$2,"",IF(B264=settings!$C$2,1,IF(C264&gt;K263,MAX($E$4:E263)+1,"")))</f>
        <v/>
      </c>
      <c r="F264" t="str">
        <f t="shared" si="33"/>
        <v/>
      </c>
      <c r="G264">
        <f t="shared" si="34"/>
        <v>8</v>
      </c>
      <c r="H264" s="36" t="str">
        <f>IF(SUM($F$4:F264)&lt;2,"",IF(F264=1,G263,""))</f>
        <v/>
      </c>
      <c r="I264" s="7">
        <f t="shared" si="39"/>
        <v>-3.1E-2</v>
      </c>
      <c r="J264" s="64" t="str">
        <f t="shared" si="35"/>
        <v>CALL</v>
      </c>
      <c r="K264" s="29">
        <f>IF(SUM($F$4:F264)&lt;1,"",IF(F264="",K263,ROUND(C264,0)))</f>
        <v>99</v>
      </c>
      <c r="L264" s="32">
        <f>IF(SUM($F$4:F264)&lt;1,"",IF(E264=1,1,IF(AND(F263=1,ROUNDDOWN(Q263/(C263*100),0)&gt;=1),L263+ROUNDDOWN(Q263/(C263*100),0),L263)))</f>
        <v>1</v>
      </c>
      <c r="M264" s="29">
        <f>IF(G264="","",IF(VLOOKUP(I264,settings!$B$12:$C$1012,2,0)*C264*L264*100-settings!$C$5*L264&lt;0,"",VLOOKUP(I264,settings!$B$12:$C$1012,2,0)*C264*L264*100-settings!$C$5*L264))</f>
        <v>50.285753852937489</v>
      </c>
      <c r="N264" s="29">
        <f>IF(M264="","",M264*settings!$C$7)</f>
        <v>12.571438463234372</v>
      </c>
      <c r="O264" s="29">
        <f t="shared" si="36"/>
        <v>37.714315389703117</v>
      </c>
      <c r="P264" s="29">
        <f>IF(G264="","",C264*100*settings!$C$6)</f>
        <v>0</v>
      </c>
      <c r="Q264" s="29">
        <f>IF(G264="","",IF(E264=1,settings!$C$4-K264*100,IF(O264="",Q263,IF(F264=1,K263*L263*100+Q263+O263-K264*L264*100,Q263+O263))))</f>
        <v>3618.1193892979177</v>
      </c>
      <c r="R264" s="29">
        <f t="shared" si="37"/>
        <v>9593.75</v>
      </c>
      <c r="S264" s="29">
        <f t="shared" si="38"/>
        <v>13211.869389297917</v>
      </c>
    </row>
    <row r="265" spans="2:19" x14ac:dyDescent="0.25">
      <c r="B265" s="2">
        <v>35821</v>
      </c>
      <c r="C265" s="3">
        <v>98.3125</v>
      </c>
      <c r="D265" s="1">
        <f t="shared" si="32"/>
        <v>2.4755700325732821E-2</v>
      </c>
      <c r="E265" t="str">
        <f>IF(B265&lt;settings!$C$2,"",IF(B265=settings!$C$2,1,IF(C265&gt;K264,MAX($E$4:E264)+1,"")))</f>
        <v/>
      </c>
      <c r="F265" t="str">
        <f t="shared" si="33"/>
        <v/>
      </c>
      <c r="G265">
        <f t="shared" si="34"/>
        <v>9</v>
      </c>
      <c r="H265" s="36" t="str">
        <f>IF(SUM($F$4:F265)&lt;2,"",IF(F265=1,G264,""))</f>
        <v/>
      </c>
      <c r="I265" s="7">
        <f t="shared" si="39"/>
        <v>-7.0000000000000001E-3</v>
      </c>
      <c r="J265" s="64" t="str">
        <f t="shared" si="35"/>
        <v>CALL</v>
      </c>
      <c r="K265" s="29">
        <f>IF(SUM($F$4:F265)&lt;1,"",IF(F265="",K264,ROUND(C265,0)))</f>
        <v>99</v>
      </c>
      <c r="L265" s="32">
        <f>IF(SUM($F$4:F265)&lt;1,"",IF(E265=1,1,IF(AND(F264=1,ROUNDDOWN(Q264/(C264*100),0)&gt;=1),L264+ROUNDDOWN(Q264/(C264*100),0),L264)))</f>
        <v>1</v>
      </c>
      <c r="M265" s="29">
        <f>IF(G265="","",IF(VLOOKUP(I265,settings!$B$12:$C$1012,2,0)*C265*L265*100-settings!$C$5*L265&lt;0,"",VLOOKUP(I265,settings!$B$12:$C$1012,2,0)*C265*L265*100-settings!$C$5*L265))</f>
        <v>84.347591487318127</v>
      </c>
      <c r="N265" s="29">
        <f>IF(M265="","",M265*settings!$C$7)</f>
        <v>21.086897871829532</v>
      </c>
      <c r="O265" s="29">
        <f t="shared" si="36"/>
        <v>63.260693615488591</v>
      </c>
      <c r="P265" s="29">
        <f>IF(G265="","",C265*100*settings!$C$6)</f>
        <v>0</v>
      </c>
      <c r="Q265" s="29">
        <f>IF(G265="","",IF(E265=1,settings!$C$4-K265*100,IF(O265="",Q264,IF(F265=1,K264*L264*100+Q264+O264-K265*L265*100,Q264+O264))))</f>
        <v>3655.8337046876209</v>
      </c>
      <c r="R265" s="29">
        <f t="shared" si="37"/>
        <v>9831.25</v>
      </c>
      <c r="S265" s="29">
        <f t="shared" si="38"/>
        <v>13487.08370468762</v>
      </c>
    </row>
    <row r="266" spans="2:19" x14ac:dyDescent="0.25">
      <c r="B266" s="2">
        <v>35828</v>
      </c>
      <c r="C266" s="3">
        <v>101.625</v>
      </c>
      <c r="D266" s="1">
        <f t="shared" si="32"/>
        <v>3.3693579148124542E-2</v>
      </c>
      <c r="E266">
        <f>IF(B266&lt;settings!$C$2,"",IF(B266=settings!$C$2,1,IF(C266&gt;K265,MAX($E$4:E265)+1,"")))</f>
        <v>84</v>
      </c>
      <c r="F266">
        <f t="shared" si="33"/>
        <v>1</v>
      </c>
      <c r="G266">
        <f t="shared" si="34"/>
        <v>1</v>
      </c>
      <c r="H266" s="36">
        <f>IF(SUM($F$4:F266)&lt;2,"",IF(F266=1,G265,""))</f>
        <v>9</v>
      </c>
      <c r="I266" s="7">
        <f t="shared" si="39"/>
        <v>-4.0000000000000001E-3</v>
      </c>
      <c r="J266" s="64" t="str">
        <f t="shared" si="35"/>
        <v>PUT</v>
      </c>
      <c r="K266" s="29">
        <f>IF(SUM($F$4:F266)&lt;1,"",IF(F266="",K265,ROUND(C266,0)))</f>
        <v>102</v>
      </c>
      <c r="L266" s="32">
        <f>IF(SUM($F$4:F266)&lt;1,"",IF(E266=1,1,IF(AND(F265=1,ROUNDDOWN(Q265/(C265*100),0)&gt;=1),L265+ROUNDDOWN(Q265/(C265*100),0),L265)))</f>
        <v>1</v>
      </c>
      <c r="M266" s="29">
        <f>IF(G266="","",IF(VLOOKUP(I266,settings!$B$12:$C$1012,2,0)*C266*L266*100-settings!$C$5*L266&lt;0,"",VLOOKUP(I266,settings!$B$12:$C$1012,2,0)*C266*L266*100-settings!$C$5*L266))</f>
        <v>92.735664259999979</v>
      </c>
      <c r="N266" s="29">
        <f>IF(M266="","",M266*settings!$C$7)</f>
        <v>23.183916064999995</v>
      </c>
      <c r="O266" s="29">
        <f t="shared" si="36"/>
        <v>69.551748194999988</v>
      </c>
      <c r="P266" s="29">
        <f>IF(G266="","",C266*100*settings!$C$6)</f>
        <v>0</v>
      </c>
      <c r="Q266" s="29">
        <f>IF(G266="","",IF(E266=1,settings!$C$4-K266*100,IF(O266="",Q265,IF(F266=1,K265*L265*100+Q265+O265-K266*L266*100,Q265+O265))))</f>
        <v>3419.0943983031084</v>
      </c>
      <c r="R266" s="29">
        <f t="shared" si="37"/>
        <v>10162.5</v>
      </c>
      <c r="S266" s="29">
        <f t="shared" si="38"/>
        <v>13581.594398303108</v>
      </c>
    </row>
    <row r="267" spans="2:19" x14ac:dyDescent="0.25">
      <c r="B267" s="2">
        <v>35835</v>
      </c>
      <c r="C267" s="3">
        <v>102</v>
      </c>
      <c r="D267" s="1">
        <f t="shared" si="32"/>
        <v>3.6900369003689537E-3</v>
      </c>
      <c r="E267" t="str">
        <f>IF(B267&lt;settings!$C$2,"",IF(B267=settings!$C$2,1,IF(C267&gt;K266,MAX($E$4:E266)+1,"")))</f>
        <v/>
      </c>
      <c r="F267" t="str">
        <f t="shared" si="33"/>
        <v/>
      </c>
      <c r="G267">
        <f t="shared" si="34"/>
        <v>2</v>
      </c>
      <c r="H267" s="36" t="str">
        <f>IF(SUM($F$4:F267)&lt;2,"",IF(F267=1,G266,""))</f>
        <v/>
      </c>
      <c r="I267" s="7">
        <f t="shared" si="39"/>
        <v>0</v>
      </c>
      <c r="J267" s="64" t="str">
        <f t="shared" si="35"/>
        <v>CALL</v>
      </c>
      <c r="K267" s="29">
        <f>IF(SUM($F$4:F267)&lt;1,"",IF(F267="",K266,ROUND(C267,0)))</f>
        <v>102</v>
      </c>
      <c r="L267" s="32">
        <f>IF(SUM($F$4:F267)&lt;1,"",IF(E267=1,1,IF(AND(F266=1,ROUNDDOWN(Q266/(C266*100),0)&gt;=1),L266+ROUNDDOWN(Q266/(C266*100),0),L266)))</f>
        <v>1</v>
      </c>
      <c r="M267" s="29">
        <f>IF(G267="","",IF(VLOOKUP(I267,settings!$B$12:$C$1012,2,0)*C267*L267*100-settings!$C$5*L267&lt;0,"",VLOOKUP(I267,settings!$B$12:$C$1012,2,0)*C267*L267*100-settings!$C$5*L267))</f>
        <v>101</v>
      </c>
      <c r="N267" s="29">
        <f>IF(M267="","",M267*settings!$C$7)</f>
        <v>25.25</v>
      </c>
      <c r="O267" s="29">
        <f t="shared" si="36"/>
        <v>75.75</v>
      </c>
      <c r="P267" s="29">
        <f>IF(G267="","",C267*100*settings!$C$6)</f>
        <v>0</v>
      </c>
      <c r="Q267" s="29">
        <f>IF(G267="","",IF(E267=1,settings!$C$4-K267*100,IF(O267="",Q266,IF(F267=1,K266*L266*100+Q266+O266-K267*L267*100,Q266+O266))))</f>
        <v>3488.6461464981085</v>
      </c>
      <c r="R267" s="29">
        <f t="shared" si="37"/>
        <v>10200</v>
      </c>
      <c r="S267" s="29">
        <f t="shared" si="38"/>
        <v>13688.646146498108</v>
      </c>
    </row>
    <row r="268" spans="2:19" x14ac:dyDescent="0.25">
      <c r="B268" s="2">
        <v>35842</v>
      </c>
      <c r="C268" s="3">
        <v>103.65625</v>
      </c>
      <c r="D268" s="1">
        <f t="shared" si="32"/>
        <v>1.6237745098039325E-2</v>
      </c>
      <c r="E268">
        <f>IF(B268&lt;settings!$C$2,"",IF(B268=settings!$C$2,1,IF(C268&gt;K267,MAX($E$4:E267)+1,"")))</f>
        <v>85</v>
      </c>
      <c r="F268">
        <f t="shared" si="33"/>
        <v>1</v>
      </c>
      <c r="G268">
        <f t="shared" si="34"/>
        <v>1</v>
      </c>
      <c r="H268" s="36">
        <f>IF(SUM($F$4:F268)&lt;2,"",IF(F268=1,G267,""))</f>
        <v>2</v>
      </c>
      <c r="I268" s="7">
        <f t="shared" si="39"/>
        <v>-3.0000000000000001E-3</v>
      </c>
      <c r="J268" s="64" t="str">
        <f t="shared" si="35"/>
        <v>PUT</v>
      </c>
      <c r="K268" s="29">
        <f>IF(SUM($F$4:F268)&lt;1,"",IF(F268="",K267,ROUND(C268,0)))</f>
        <v>104</v>
      </c>
      <c r="L268" s="32">
        <f>IF(SUM($F$4:F268)&lt;1,"",IF(E268=1,1,IF(AND(F267=1,ROUNDDOWN(Q267/(C267*100),0)&gt;=1),L267+ROUNDDOWN(Q267/(C267*100),0),L267)))</f>
        <v>1</v>
      </c>
      <c r="M268" s="29">
        <f>IF(G268="","",IF(VLOOKUP(I268,settings!$B$12:$C$1012,2,0)*C268*L268*100-settings!$C$5*L268&lt;0,"",VLOOKUP(I268,settings!$B$12:$C$1012,2,0)*C268*L268*100-settings!$C$5*L268))</f>
        <v>96.560433249999988</v>
      </c>
      <c r="N268" s="29">
        <f>IF(M268="","",M268*settings!$C$7)</f>
        <v>24.140108312499997</v>
      </c>
      <c r="O268" s="29">
        <f t="shared" si="36"/>
        <v>72.420324937499998</v>
      </c>
      <c r="P268" s="29">
        <f>IF(G268="","",C268*100*settings!$C$6)</f>
        <v>0</v>
      </c>
      <c r="Q268" s="29">
        <f>IF(G268="","",IF(E268=1,settings!$C$4-K268*100,IF(O268="",Q267,IF(F268=1,K267*L267*100+Q267+O267-K268*L268*100,Q267+O267))))</f>
        <v>3364.3961464981076</v>
      </c>
      <c r="R268" s="29">
        <f t="shared" si="37"/>
        <v>10365.625</v>
      </c>
      <c r="S268" s="29">
        <f t="shared" si="38"/>
        <v>13730.021146498108</v>
      </c>
    </row>
    <row r="269" spans="2:19" x14ac:dyDescent="0.25">
      <c r="B269" s="2">
        <v>35849</v>
      </c>
      <c r="C269" s="3">
        <v>105.125</v>
      </c>
      <c r="D269" s="1">
        <f t="shared" si="32"/>
        <v>1.4169430208019307E-2</v>
      </c>
      <c r="E269">
        <f>IF(B269&lt;settings!$C$2,"",IF(B269=settings!$C$2,1,IF(C269&gt;K268,MAX($E$4:E268)+1,"")))</f>
        <v>86</v>
      </c>
      <c r="F269">
        <f t="shared" si="33"/>
        <v>1</v>
      </c>
      <c r="G269">
        <f t="shared" si="34"/>
        <v>1</v>
      </c>
      <c r="H269" s="36">
        <f>IF(SUM($F$4:F269)&lt;2,"",IF(F269=1,G268,""))</f>
        <v>1</v>
      </c>
      <c r="I269" s="7">
        <f t="shared" si="39"/>
        <v>1E-3</v>
      </c>
      <c r="J269" s="64" t="str">
        <f t="shared" si="35"/>
        <v>PUT</v>
      </c>
      <c r="K269" s="29">
        <f>IF(SUM($F$4:F269)&lt;1,"",IF(F269="",K268,ROUND(C269,0)))</f>
        <v>105</v>
      </c>
      <c r="L269" s="32">
        <f>IF(SUM($F$4:F269)&lt;1,"",IF(E269=1,1,IF(AND(F268=1,ROUNDDOWN(Q268/(C268*100),0)&gt;=1),L268+ROUNDDOWN(Q268/(C268*100),0),L268)))</f>
        <v>1</v>
      </c>
      <c r="M269" s="29">
        <f>IF(G269="","",IF(VLOOKUP(I269,settings!$B$12:$C$1012,2,0)*C269*L269*100-settings!$C$5*L269&lt;0,"",VLOOKUP(I269,settings!$B$12:$C$1012,2,0)*C269*L269*100-settings!$C$5*L269))</f>
        <v>102.02249999999999</v>
      </c>
      <c r="N269" s="29">
        <f>IF(M269="","",M269*settings!$C$7)</f>
        <v>25.505624999999998</v>
      </c>
      <c r="O269" s="29">
        <f t="shared" si="36"/>
        <v>76.516874999999999</v>
      </c>
      <c r="P269" s="29">
        <f>IF(G269="","",C269*100*settings!$C$6)</f>
        <v>0</v>
      </c>
      <c r="Q269" s="29">
        <f>IF(G269="","",IF(E269=1,settings!$C$4-K269*100,IF(O269="",Q268,IF(F269=1,K268*L268*100+Q268+O268-K269*L269*100,Q268+O268))))</f>
        <v>3336.816471435608</v>
      </c>
      <c r="R269" s="29">
        <f t="shared" si="37"/>
        <v>10512.5</v>
      </c>
      <c r="S269" s="29">
        <f t="shared" si="38"/>
        <v>13849.316471435608</v>
      </c>
    </row>
    <row r="270" spans="2:19" x14ac:dyDescent="0.25">
      <c r="B270" s="2">
        <v>35856</v>
      </c>
      <c r="C270" s="3">
        <v>105.9375</v>
      </c>
      <c r="D270" s="1">
        <f t="shared" si="32"/>
        <v>7.728894173602896E-3</v>
      </c>
      <c r="E270">
        <f>IF(B270&lt;settings!$C$2,"",IF(B270=settings!$C$2,1,IF(C270&gt;K269,MAX($E$4:E269)+1,"")))</f>
        <v>87</v>
      </c>
      <c r="F270">
        <f t="shared" si="33"/>
        <v>1</v>
      </c>
      <c r="G270">
        <f t="shared" si="34"/>
        <v>1</v>
      </c>
      <c r="H270" s="36">
        <f>IF(SUM($F$4:F270)&lt;2,"",IF(F270=1,G269,""))</f>
        <v>1</v>
      </c>
      <c r="I270" s="7">
        <f t="shared" si="39"/>
        <v>-1E-3</v>
      </c>
      <c r="J270" s="64" t="str">
        <f t="shared" si="35"/>
        <v>PUT</v>
      </c>
      <c r="K270" s="29">
        <f>IF(SUM($F$4:F270)&lt;1,"",IF(F270="",K269,ROUND(C270,0)))</f>
        <v>106</v>
      </c>
      <c r="L270" s="32">
        <f>IF(SUM($F$4:F270)&lt;1,"",IF(E270=1,1,IF(AND(F269=1,ROUNDDOWN(Q269/(C269*100),0)&gt;=1),L269+ROUNDDOWN(Q269/(C269*100),0),L269)))</f>
        <v>1</v>
      </c>
      <c r="M270" s="29">
        <f>IF(G270="","",IF(VLOOKUP(I270,settings!$B$12:$C$1012,2,0)*C270*L270*100-settings!$C$5*L270&lt;0,"",VLOOKUP(I270,settings!$B$12:$C$1012,2,0)*C270*L270*100-settings!$C$5*L270))</f>
        <v>102.81875000000001</v>
      </c>
      <c r="N270" s="29">
        <f>IF(M270="","",M270*settings!$C$7)</f>
        <v>25.704687500000002</v>
      </c>
      <c r="O270" s="29">
        <f t="shared" si="36"/>
        <v>77.114062500000003</v>
      </c>
      <c r="P270" s="29">
        <f>IF(G270="","",C270*100*settings!$C$6)</f>
        <v>0</v>
      </c>
      <c r="Q270" s="29">
        <f>IF(G270="","",IF(E270=1,settings!$C$4-K270*100,IF(O270="",Q269,IF(F270=1,K269*L269*100+Q269+O269-K270*L270*100,Q269+O269))))</f>
        <v>3313.3333464356074</v>
      </c>
      <c r="R270" s="29">
        <f t="shared" si="37"/>
        <v>10593.75</v>
      </c>
      <c r="S270" s="29">
        <f t="shared" si="38"/>
        <v>13907.083346435607</v>
      </c>
    </row>
    <row r="271" spans="2:19" x14ac:dyDescent="0.25">
      <c r="B271" s="2">
        <v>35863</v>
      </c>
      <c r="C271" s="3">
        <v>107.09375</v>
      </c>
      <c r="D271" s="1">
        <f t="shared" si="32"/>
        <v>1.0914454277286101E-2</v>
      </c>
      <c r="E271">
        <f>IF(B271&lt;settings!$C$2,"",IF(B271=settings!$C$2,1,IF(C271&gt;K270,MAX($E$4:E270)+1,"")))</f>
        <v>88</v>
      </c>
      <c r="F271">
        <f t="shared" si="33"/>
        <v>1</v>
      </c>
      <c r="G271">
        <f t="shared" si="34"/>
        <v>1</v>
      </c>
      <c r="H271" s="36">
        <f>IF(SUM($F$4:F271)&lt;2,"",IF(F271=1,G270,""))</f>
        <v>1</v>
      </c>
      <c r="I271" s="7">
        <f t="shared" si="39"/>
        <v>1E-3</v>
      </c>
      <c r="J271" s="64" t="str">
        <f t="shared" si="35"/>
        <v>PUT</v>
      </c>
      <c r="K271" s="29">
        <f>IF(SUM($F$4:F271)&lt;1,"",IF(F271="",K270,ROUND(C271,0)))</f>
        <v>107</v>
      </c>
      <c r="L271" s="32">
        <f>IF(SUM($F$4:F271)&lt;1,"",IF(E271=1,1,IF(AND(F270=1,ROUNDDOWN(Q270/(C270*100),0)&gt;=1),L270+ROUNDDOWN(Q270/(C270*100),0),L270)))</f>
        <v>1</v>
      </c>
      <c r="M271" s="29">
        <f>IF(G271="","",IF(VLOOKUP(I271,settings!$B$12:$C$1012,2,0)*C271*L271*100-settings!$C$5*L271&lt;0,"",VLOOKUP(I271,settings!$B$12:$C$1012,2,0)*C271*L271*100-settings!$C$5*L271))</f>
        <v>103.951875</v>
      </c>
      <c r="N271" s="29">
        <f>IF(M271="","",M271*settings!$C$7)</f>
        <v>25.98796875</v>
      </c>
      <c r="O271" s="29">
        <f t="shared" si="36"/>
        <v>77.963906250000008</v>
      </c>
      <c r="P271" s="29">
        <f>IF(G271="","",C271*100*settings!$C$6)</f>
        <v>0</v>
      </c>
      <c r="Q271" s="29">
        <f>IF(G271="","",IF(E271=1,settings!$C$4-K271*100,IF(O271="",Q270,IF(F271=1,K270*L270*100+Q270+O270-K271*L271*100,Q270+O270))))</f>
        <v>3290.4474089356081</v>
      </c>
      <c r="R271" s="29">
        <f t="shared" si="37"/>
        <v>10709.375</v>
      </c>
      <c r="S271" s="29">
        <f t="shared" si="38"/>
        <v>13999.822408935608</v>
      </c>
    </row>
    <row r="272" spans="2:19" x14ac:dyDescent="0.25">
      <c r="B272" s="2">
        <v>35870</v>
      </c>
      <c r="C272" s="3">
        <v>109.875</v>
      </c>
      <c r="D272" s="1">
        <f t="shared" si="32"/>
        <v>2.5970236358330956E-2</v>
      </c>
      <c r="E272">
        <f>IF(B272&lt;settings!$C$2,"",IF(B272=settings!$C$2,1,IF(C272&gt;K271,MAX($E$4:E271)+1,"")))</f>
        <v>89</v>
      </c>
      <c r="F272">
        <f t="shared" si="33"/>
        <v>1</v>
      </c>
      <c r="G272">
        <f t="shared" si="34"/>
        <v>1</v>
      </c>
      <c r="H272" s="36">
        <f>IF(SUM($F$4:F272)&lt;2,"",IF(F272=1,G271,""))</f>
        <v>1</v>
      </c>
      <c r="I272" s="7">
        <f t="shared" si="39"/>
        <v>-1E-3</v>
      </c>
      <c r="J272" s="64" t="str">
        <f t="shared" si="35"/>
        <v>PUT</v>
      </c>
      <c r="K272" s="29">
        <f>IF(SUM($F$4:F272)&lt;1,"",IF(F272="",K271,ROUND(C272,0)))</f>
        <v>110</v>
      </c>
      <c r="L272" s="32">
        <f>IF(SUM($F$4:F272)&lt;1,"",IF(E272=1,1,IF(AND(F271=1,ROUNDDOWN(Q271/(C271*100),0)&gt;=1),L271+ROUNDDOWN(Q271/(C271*100),0),L271)))</f>
        <v>1</v>
      </c>
      <c r="M272" s="29">
        <f>IF(G272="","",IF(VLOOKUP(I272,settings!$B$12:$C$1012,2,0)*C272*L272*100-settings!$C$5*L272&lt;0,"",VLOOKUP(I272,settings!$B$12:$C$1012,2,0)*C272*L272*100-settings!$C$5*L272))</f>
        <v>106.67750000000001</v>
      </c>
      <c r="N272" s="29">
        <f>IF(M272="","",M272*settings!$C$7)</f>
        <v>26.669375000000002</v>
      </c>
      <c r="O272" s="29">
        <f t="shared" si="36"/>
        <v>80.008125000000007</v>
      </c>
      <c r="P272" s="29">
        <f>IF(G272="","",C272*100*settings!$C$6)</f>
        <v>0</v>
      </c>
      <c r="Q272" s="29">
        <f>IF(G272="","",IF(E272=1,settings!$C$4-K272*100,IF(O272="",Q271,IF(F272=1,K271*L271*100+Q271+O271-K272*L272*100,Q271+O271))))</f>
        <v>3068.4113151856072</v>
      </c>
      <c r="R272" s="29">
        <f t="shared" si="37"/>
        <v>10987.5</v>
      </c>
      <c r="S272" s="29">
        <f t="shared" si="38"/>
        <v>14055.911315185607</v>
      </c>
    </row>
    <row r="273" spans="2:19" x14ac:dyDescent="0.25">
      <c r="B273" s="2">
        <v>35877</v>
      </c>
      <c r="C273" s="3">
        <v>109.625</v>
      </c>
      <c r="D273" s="1">
        <f t="shared" si="32"/>
        <v>-2.2753128555176305E-3</v>
      </c>
      <c r="E273" t="str">
        <f>IF(B273&lt;settings!$C$2,"",IF(B273=settings!$C$2,1,IF(C273&gt;K272,MAX($E$4:E272)+1,"")))</f>
        <v/>
      </c>
      <c r="F273" t="str">
        <f t="shared" si="33"/>
        <v/>
      </c>
      <c r="G273">
        <f t="shared" si="34"/>
        <v>2</v>
      </c>
      <c r="H273" s="36" t="str">
        <f>IF(SUM($F$4:F273)&lt;2,"",IF(F273=1,G272,""))</f>
        <v/>
      </c>
      <c r="I273" s="7">
        <f t="shared" si="39"/>
        <v>-3.0000000000000001E-3</v>
      </c>
      <c r="J273" s="64" t="str">
        <f t="shared" si="35"/>
        <v>CALL</v>
      </c>
      <c r="K273" s="29">
        <f>IF(SUM($F$4:F273)&lt;1,"",IF(F273="",K272,ROUND(C273,0)))</f>
        <v>110</v>
      </c>
      <c r="L273" s="32">
        <f>IF(SUM($F$4:F273)&lt;1,"",IF(E273=1,1,IF(AND(F272=1,ROUNDDOWN(Q272/(C272*100),0)&gt;=1),L272+ROUNDDOWN(Q272/(C272*100),0),L272)))</f>
        <v>1</v>
      </c>
      <c r="M273" s="29">
        <f>IF(G273="","",IF(VLOOKUP(I273,settings!$B$12:$C$1012,2,0)*C273*L273*100-settings!$C$5*L273&lt;0,"",VLOOKUP(I273,settings!$B$12:$C$1012,2,0)*C273*L273*100-settings!$C$5*L273))</f>
        <v>102.17817299999999</v>
      </c>
      <c r="N273" s="29">
        <f>IF(M273="","",M273*settings!$C$7)</f>
        <v>25.544543249999997</v>
      </c>
      <c r="O273" s="29">
        <f t="shared" si="36"/>
        <v>76.633629749999983</v>
      </c>
      <c r="P273" s="29">
        <f>IF(G273="","",C273*100*settings!$C$6)</f>
        <v>0</v>
      </c>
      <c r="Q273" s="29">
        <f>IF(G273="","",IF(E273=1,settings!$C$4-K273*100,IF(O273="",Q272,IF(F273=1,K272*L272*100+Q272+O272-K273*L273*100,Q272+O272))))</f>
        <v>3148.4194401856071</v>
      </c>
      <c r="R273" s="29">
        <f t="shared" si="37"/>
        <v>10962.5</v>
      </c>
      <c r="S273" s="29">
        <f t="shared" si="38"/>
        <v>14110.919440185608</v>
      </c>
    </row>
    <row r="274" spans="2:19" x14ac:dyDescent="0.25">
      <c r="B274" s="2">
        <v>35884</v>
      </c>
      <c r="C274" s="3">
        <v>112.59375</v>
      </c>
      <c r="D274" s="1">
        <f t="shared" si="32"/>
        <v>2.7080957810718287E-2</v>
      </c>
      <c r="E274">
        <f>IF(B274&lt;settings!$C$2,"",IF(B274=settings!$C$2,1,IF(C274&gt;K273,MAX($E$4:E273)+1,"")))</f>
        <v>90</v>
      </c>
      <c r="F274">
        <f t="shared" si="33"/>
        <v>1</v>
      </c>
      <c r="G274">
        <f t="shared" si="34"/>
        <v>1</v>
      </c>
      <c r="H274" s="36">
        <f>IF(SUM($F$4:F274)&lt;2,"",IF(F274=1,G273,""))</f>
        <v>2</v>
      </c>
      <c r="I274" s="7">
        <f t="shared" si="39"/>
        <v>-4.0000000000000001E-3</v>
      </c>
      <c r="J274" s="64" t="str">
        <f t="shared" si="35"/>
        <v>PUT</v>
      </c>
      <c r="K274" s="29">
        <f>IF(SUM($F$4:F274)&lt;1,"",IF(F274="",K273,ROUND(C274,0)))</f>
        <v>113</v>
      </c>
      <c r="L274" s="32">
        <f>IF(SUM($F$4:F274)&lt;1,"",IF(E274=1,1,IF(AND(F273=1,ROUNDDOWN(Q273/(C273*100),0)&gt;=1),L273+ROUNDDOWN(Q273/(C273*100),0),L273)))</f>
        <v>1</v>
      </c>
      <c r="M274" s="29">
        <f>IF(G274="","",IF(VLOOKUP(I274,settings!$B$12:$C$1012,2,0)*C274*L274*100-settings!$C$5*L274&lt;0,"",VLOOKUP(I274,settings!$B$12:$C$1012,2,0)*C274*L274*100-settings!$C$5*L274))</f>
        <v>102.85289001499997</v>
      </c>
      <c r="N274" s="29">
        <f>IF(M274="","",M274*settings!$C$7)</f>
        <v>25.713222503749993</v>
      </c>
      <c r="O274" s="29">
        <f t="shared" si="36"/>
        <v>77.139667511249982</v>
      </c>
      <c r="P274" s="29">
        <f>IF(G274="","",C274*100*settings!$C$6)</f>
        <v>0</v>
      </c>
      <c r="Q274" s="29">
        <f>IF(G274="","",IF(E274=1,settings!$C$4-K274*100,IF(O274="",Q273,IF(F274=1,K273*L273*100+Q273+O273-K274*L274*100,Q273+O273))))</f>
        <v>2925.0530699356077</v>
      </c>
      <c r="R274" s="29">
        <f t="shared" si="37"/>
        <v>11259.375</v>
      </c>
      <c r="S274" s="29">
        <f t="shared" si="38"/>
        <v>14184.428069935608</v>
      </c>
    </row>
    <row r="275" spans="2:19" x14ac:dyDescent="0.25">
      <c r="B275" s="2">
        <v>35891</v>
      </c>
      <c r="C275" s="3">
        <v>111.1875</v>
      </c>
      <c r="D275" s="1">
        <f t="shared" si="32"/>
        <v>-1.248959200666111E-2</v>
      </c>
      <c r="E275" t="str">
        <f>IF(B275&lt;settings!$C$2,"",IF(B275=settings!$C$2,1,IF(C275&gt;K274,MAX($E$4:E274)+1,"")))</f>
        <v/>
      </c>
      <c r="F275" t="str">
        <f t="shared" si="33"/>
        <v/>
      </c>
      <c r="G275">
        <f t="shared" si="34"/>
        <v>2</v>
      </c>
      <c r="H275" s="36" t="str">
        <f>IF(SUM($F$4:F275)&lt;2,"",IF(F275=1,G274,""))</f>
        <v/>
      </c>
      <c r="I275" s="7">
        <f t="shared" si="39"/>
        <v>-1.6E-2</v>
      </c>
      <c r="J275" s="64" t="str">
        <f t="shared" si="35"/>
        <v>CALL</v>
      </c>
      <c r="K275" s="29">
        <f>IF(SUM($F$4:F275)&lt;1,"",IF(F275="",K274,ROUND(C275,0)))</f>
        <v>113</v>
      </c>
      <c r="L275" s="32">
        <f>IF(SUM($F$4:F275)&lt;1,"",IF(E275=1,1,IF(AND(F274=1,ROUNDDOWN(Q274/(C274*100),0)&gt;=1),L274+ROUNDDOWN(Q274/(C274*100),0),L274)))</f>
        <v>1</v>
      </c>
      <c r="M275" s="29">
        <f>IF(G275="","",IF(VLOOKUP(I275,settings!$B$12:$C$1012,2,0)*C275*L275*100-settings!$C$5*L275&lt;0,"",VLOOKUP(I275,settings!$B$12:$C$1012,2,0)*C275*L275*100-settings!$C$5*L275))</f>
        <v>79.47725905837811</v>
      </c>
      <c r="N275" s="29">
        <f>IF(M275="","",M275*settings!$C$7)</f>
        <v>19.869314764594527</v>
      </c>
      <c r="O275" s="29">
        <f t="shared" si="36"/>
        <v>59.607944293783582</v>
      </c>
      <c r="P275" s="29">
        <f>IF(G275="","",C275*100*settings!$C$6)</f>
        <v>0</v>
      </c>
      <c r="Q275" s="29">
        <f>IF(G275="","",IF(E275=1,settings!$C$4-K275*100,IF(O275="",Q274,IF(F275=1,K274*L274*100+Q274+O274-K275*L275*100,Q274+O274))))</f>
        <v>3002.1927374468578</v>
      </c>
      <c r="R275" s="29">
        <f t="shared" si="37"/>
        <v>11118.75</v>
      </c>
      <c r="S275" s="29">
        <f t="shared" si="38"/>
        <v>14120.942737446858</v>
      </c>
    </row>
    <row r="276" spans="2:19" x14ac:dyDescent="0.25">
      <c r="B276" s="2">
        <v>35898</v>
      </c>
      <c r="C276" s="3">
        <v>112.28125</v>
      </c>
      <c r="D276" s="1">
        <f t="shared" si="32"/>
        <v>9.8369870713883589E-3</v>
      </c>
      <c r="E276" t="str">
        <f>IF(B276&lt;settings!$C$2,"",IF(B276=settings!$C$2,1,IF(C276&gt;K275,MAX($E$4:E275)+1,"")))</f>
        <v/>
      </c>
      <c r="F276" t="str">
        <f t="shared" si="33"/>
        <v/>
      </c>
      <c r="G276">
        <f t="shared" si="34"/>
        <v>3</v>
      </c>
      <c r="H276" s="36" t="str">
        <f>IF(SUM($F$4:F276)&lt;2,"",IF(F276=1,G275,""))</f>
        <v/>
      </c>
      <c r="I276" s="7">
        <f t="shared" si="39"/>
        <v>-6.0000000000000001E-3</v>
      </c>
      <c r="J276" s="64" t="str">
        <f t="shared" si="35"/>
        <v>CALL</v>
      </c>
      <c r="K276" s="29">
        <f>IF(SUM($F$4:F276)&lt;1,"",IF(F276="",K275,ROUND(C276,0)))</f>
        <v>113</v>
      </c>
      <c r="L276" s="32">
        <f>IF(SUM($F$4:F276)&lt;1,"",IF(E276=1,1,IF(AND(F275=1,ROUNDDOWN(Q275/(C275*100),0)&gt;=1),L275+ROUNDDOWN(Q275/(C275*100),0),L275)))</f>
        <v>1</v>
      </c>
      <c r="M276" s="29">
        <f>IF(G276="","",IF(VLOOKUP(I276,settings!$B$12:$C$1012,2,0)*C276*L276*100-settings!$C$5*L276&lt;0,"",VLOOKUP(I276,settings!$B$12:$C$1012,2,0)*C276*L276*100-settings!$C$5*L276))</f>
        <v>98.463489826385981</v>
      </c>
      <c r="N276" s="29">
        <f>IF(M276="","",M276*settings!$C$7)</f>
        <v>24.615872456596495</v>
      </c>
      <c r="O276" s="29">
        <f t="shared" si="36"/>
        <v>73.847617369789489</v>
      </c>
      <c r="P276" s="29">
        <f>IF(G276="","",C276*100*settings!$C$6)</f>
        <v>0</v>
      </c>
      <c r="Q276" s="29">
        <f>IF(G276="","",IF(E276=1,settings!$C$4-K276*100,IF(O276="",Q275,IF(F276=1,K275*L275*100+Q275+O275-K276*L276*100,Q275+O275))))</f>
        <v>3061.8006817406413</v>
      </c>
      <c r="R276" s="29">
        <f t="shared" si="37"/>
        <v>11228.125</v>
      </c>
      <c r="S276" s="29">
        <f t="shared" si="38"/>
        <v>14289.925681740642</v>
      </c>
    </row>
    <row r="277" spans="2:19" x14ac:dyDescent="0.25">
      <c r="B277" s="2">
        <v>35905</v>
      </c>
      <c r="C277" s="3">
        <v>110.8125</v>
      </c>
      <c r="D277" s="1">
        <f t="shared" si="32"/>
        <v>-1.3080990815474536E-2</v>
      </c>
      <c r="E277" t="str">
        <f>IF(B277&lt;settings!$C$2,"",IF(B277=settings!$C$2,1,IF(C277&gt;K276,MAX($E$4:E276)+1,"")))</f>
        <v/>
      </c>
      <c r="F277" t="str">
        <f t="shared" si="33"/>
        <v/>
      </c>
      <c r="G277">
        <f t="shared" si="34"/>
        <v>4</v>
      </c>
      <c r="H277" s="36" t="str">
        <f>IF(SUM($F$4:F277)&lt;2,"",IF(F277=1,G276,""))</f>
        <v/>
      </c>
      <c r="I277" s="7">
        <f t="shared" si="39"/>
        <v>-1.9E-2</v>
      </c>
      <c r="J277" s="64" t="str">
        <f t="shared" si="35"/>
        <v>CALL</v>
      </c>
      <c r="K277" s="29">
        <f>IF(SUM($F$4:F277)&lt;1,"",IF(F277="",K276,ROUND(C277,0)))</f>
        <v>113</v>
      </c>
      <c r="L277" s="32">
        <f>IF(SUM($F$4:F277)&lt;1,"",IF(E277=1,1,IF(AND(F276=1,ROUNDDOWN(Q276/(C276*100),0)&gt;=1),L276+ROUNDDOWN(Q276/(C276*100),0),L276)))</f>
        <v>1</v>
      </c>
      <c r="M277" s="29">
        <f>IF(G277="","",IF(VLOOKUP(I277,settings!$B$12:$C$1012,2,0)*C277*L277*100-settings!$C$5*L277&lt;0,"",VLOOKUP(I277,settings!$B$12:$C$1012,2,0)*C277*L277*100-settings!$C$5*L277))</f>
        <v>74.489090173583037</v>
      </c>
      <c r="N277" s="29">
        <f>IF(M277="","",M277*settings!$C$7)</f>
        <v>18.622272543395759</v>
      </c>
      <c r="O277" s="29">
        <f t="shared" si="36"/>
        <v>55.866817630187278</v>
      </c>
      <c r="P277" s="29">
        <f>IF(G277="","",C277*100*settings!$C$6)</f>
        <v>0</v>
      </c>
      <c r="Q277" s="29">
        <f>IF(G277="","",IF(E277=1,settings!$C$4-K277*100,IF(O277="",Q276,IF(F277=1,K276*L276*100+Q276+O276-K277*L277*100,Q276+O276))))</f>
        <v>3135.6482991104308</v>
      </c>
      <c r="R277" s="29">
        <f t="shared" si="37"/>
        <v>11081.25</v>
      </c>
      <c r="S277" s="29">
        <f t="shared" si="38"/>
        <v>14216.898299110431</v>
      </c>
    </row>
    <row r="278" spans="2:19" x14ac:dyDescent="0.25">
      <c r="B278" s="2">
        <v>35912</v>
      </c>
      <c r="C278" s="3">
        <v>112.59375</v>
      </c>
      <c r="D278" s="1">
        <f t="shared" si="32"/>
        <v>1.6074450084602399E-2</v>
      </c>
      <c r="E278" t="str">
        <f>IF(B278&lt;settings!$C$2,"",IF(B278=settings!$C$2,1,IF(C278&gt;K277,MAX($E$4:E277)+1,"")))</f>
        <v/>
      </c>
      <c r="F278" t="str">
        <f t="shared" si="33"/>
        <v/>
      </c>
      <c r="G278">
        <f t="shared" si="34"/>
        <v>5</v>
      </c>
      <c r="H278" s="36" t="str">
        <f>IF(SUM($F$4:F278)&lt;2,"",IF(F278=1,G277,""))</f>
        <v/>
      </c>
      <c r="I278" s="7">
        <f t="shared" si="39"/>
        <v>-4.0000000000000001E-3</v>
      </c>
      <c r="J278" s="64" t="str">
        <f t="shared" si="35"/>
        <v>CALL</v>
      </c>
      <c r="K278" s="29">
        <f>IF(SUM($F$4:F278)&lt;1,"",IF(F278="",K277,ROUND(C278,0)))</f>
        <v>113</v>
      </c>
      <c r="L278" s="32">
        <f>IF(SUM($F$4:F278)&lt;1,"",IF(E278=1,1,IF(AND(F277=1,ROUNDDOWN(Q277/(C277*100),0)&gt;=1),L277+ROUNDDOWN(Q277/(C277*100),0),L277)))</f>
        <v>1</v>
      </c>
      <c r="M278" s="29">
        <f>IF(G278="","",IF(VLOOKUP(I278,settings!$B$12:$C$1012,2,0)*C278*L278*100-settings!$C$5*L278&lt;0,"",VLOOKUP(I278,settings!$B$12:$C$1012,2,0)*C278*L278*100-settings!$C$5*L278))</f>
        <v>102.85289001499997</v>
      </c>
      <c r="N278" s="29">
        <f>IF(M278="","",M278*settings!$C$7)</f>
        <v>25.713222503749993</v>
      </c>
      <c r="O278" s="29">
        <f t="shared" si="36"/>
        <v>77.139667511249982</v>
      </c>
      <c r="P278" s="29">
        <f>IF(G278="","",C278*100*settings!$C$6)</f>
        <v>0</v>
      </c>
      <c r="Q278" s="29">
        <f>IF(G278="","",IF(E278=1,settings!$C$4-K278*100,IF(O278="",Q277,IF(F278=1,K277*L277*100+Q277+O277-K278*L278*100,Q277+O277))))</f>
        <v>3191.5151167406179</v>
      </c>
      <c r="R278" s="29">
        <f t="shared" si="37"/>
        <v>11259.375</v>
      </c>
      <c r="S278" s="29">
        <f t="shared" si="38"/>
        <v>14450.890116740618</v>
      </c>
    </row>
    <row r="279" spans="2:19" x14ac:dyDescent="0.25">
      <c r="B279" s="2">
        <v>35919</v>
      </c>
      <c r="C279" s="3">
        <v>111.125</v>
      </c>
      <c r="D279" s="1">
        <f t="shared" si="32"/>
        <v>-1.3044684984734989E-2</v>
      </c>
      <c r="E279" t="str">
        <f>IF(B279&lt;settings!$C$2,"",IF(B279=settings!$C$2,1,IF(C279&gt;K278,MAX($E$4:E278)+1,"")))</f>
        <v/>
      </c>
      <c r="F279" t="str">
        <f t="shared" si="33"/>
        <v/>
      </c>
      <c r="G279">
        <f t="shared" si="34"/>
        <v>6</v>
      </c>
      <c r="H279" s="36" t="str">
        <f>IF(SUM($F$4:F279)&lt;2,"",IF(F279=1,G278,""))</f>
        <v/>
      </c>
      <c r="I279" s="7">
        <f t="shared" si="39"/>
        <v>-1.7000000000000001E-2</v>
      </c>
      <c r="J279" s="64" t="str">
        <f t="shared" si="35"/>
        <v>CALL</v>
      </c>
      <c r="K279" s="29">
        <f>IF(SUM($F$4:F279)&lt;1,"",IF(F279="",K278,ROUND(C279,0)))</f>
        <v>113</v>
      </c>
      <c r="L279" s="32">
        <f>IF(SUM($F$4:F279)&lt;1,"",IF(E279=1,1,IF(AND(F278=1,ROUNDDOWN(Q278/(C278*100),0)&gt;=1),L278+ROUNDDOWN(Q278/(C278*100),0),L278)))</f>
        <v>1</v>
      </c>
      <c r="M279" s="29">
        <f>IF(G279="","",IF(VLOOKUP(I279,settings!$B$12:$C$1012,2,0)*C279*L279*100-settings!$C$5*L279&lt;0,"",VLOOKUP(I279,settings!$B$12:$C$1012,2,0)*C279*L279*100-settings!$C$5*L279))</f>
        <v>77.823381266824242</v>
      </c>
      <c r="N279" s="29">
        <f>IF(M279="","",M279*settings!$C$7)</f>
        <v>19.455845316706061</v>
      </c>
      <c r="O279" s="29">
        <f t="shared" si="36"/>
        <v>58.367535950118182</v>
      </c>
      <c r="P279" s="29">
        <f>IF(G279="","",C279*100*settings!$C$6)</f>
        <v>0</v>
      </c>
      <c r="Q279" s="29">
        <f>IF(G279="","",IF(E279=1,settings!$C$4-K279*100,IF(O279="",Q278,IF(F279=1,K278*L278*100+Q278+O278-K279*L279*100,Q278+O278))))</f>
        <v>3268.654784251868</v>
      </c>
      <c r="R279" s="29">
        <f t="shared" si="37"/>
        <v>11112.5</v>
      </c>
      <c r="S279" s="29">
        <f t="shared" si="38"/>
        <v>14381.154784251868</v>
      </c>
    </row>
    <row r="280" spans="2:19" x14ac:dyDescent="0.25">
      <c r="B280" s="2">
        <v>35926</v>
      </c>
      <c r="C280" s="3">
        <v>111.03125</v>
      </c>
      <c r="D280" s="1">
        <f t="shared" si="32"/>
        <v>-8.4364454443197623E-4</v>
      </c>
      <c r="E280" t="str">
        <f>IF(B280&lt;settings!$C$2,"",IF(B280=settings!$C$2,1,IF(C280&gt;K279,MAX($E$4:E279)+1,"")))</f>
        <v/>
      </c>
      <c r="F280" t="str">
        <f t="shared" si="33"/>
        <v/>
      </c>
      <c r="G280">
        <f t="shared" si="34"/>
        <v>7</v>
      </c>
      <c r="H280" s="36" t="str">
        <f>IF(SUM($F$4:F280)&lt;2,"",IF(F280=1,G279,""))</f>
        <v/>
      </c>
      <c r="I280" s="7">
        <f t="shared" si="39"/>
        <v>-1.7000000000000001E-2</v>
      </c>
      <c r="J280" s="64" t="str">
        <f t="shared" si="35"/>
        <v>CALL</v>
      </c>
      <c r="K280" s="29">
        <f>IF(SUM($F$4:F280)&lt;1,"",IF(F280="",K279,ROUND(C280,0)))</f>
        <v>113</v>
      </c>
      <c r="L280" s="32">
        <f>IF(SUM($F$4:F280)&lt;1,"",IF(E280=1,1,IF(AND(F279=1,ROUNDDOWN(Q279/(C279*100),0)&gt;=1),L279+ROUNDDOWN(Q279/(C279*100),0),L279)))</f>
        <v>1</v>
      </c>
      <c r="M280" s="29">
        <f>IF(G280="","",IF(VLOOKUP(I280,settings!$B$12:$C$1012,2,0)*C280*L280*100-settings!$C$5*L280&lt;0,"",VLOOKUP(I280,settings!$B$12:$C$1012,2,0)*C280*L280*100-settings!$C$5*L280))</f>
        <v>77.756882351244812</v>
      </c>
      <c r="N280" s="29">
        <f>IF(M280="","",M280*settings!$C$7)</f>
        <v>19.439220587811203</v>
      </c>
      <c r="O280" s="29">
        <f t="shared" si="36"/>
        <v>58.317661763433605</v>
      </c>
      <c r="P280" s="29">
        <f>IF(G280="","",C280*100*settings!$C$6)</f>
        <v>0</v>
      </c>
      <c r="Q280" s="29">
        <f>IF(G280="","",IF(E280=1,settings!$C$4-K280*100,IF(O280="",Q279,IF(F280=1,K279*L279*100+Q279+O279-K280*L280*100,Q279+O279))))</f>
        <v>3327.0223202019861</v>
      </c>
      <c r="R280" s="29">
        <f t="shared" si="37"/>
        <v>11103.125</v>
      </c>
      <c r="S280" s="29">
        <f t="shared" si="38"/>
        <v>14430.147320201986</v>
      </c>
    </row>
    <row r="281" spans="2:19" x14ac:dyDescent="0.25">
      <c r="B281" s="2">
        <v>35933</v>
      </c>
      <c r="C281" s="3">
        <v>111.25</v>
      </c>
      <c r="D281" s="1">
        <f t="shared" si="32"/>
        <v>1.9701660568534063E-3</v>
      </c>
      <c r="E281" t="str">
        <f>IF(B281&lt;settings!$C$2,"",IF(B281=settings!$C$2,1,IF(C281&gt;K280,MAX($E$4:E280)+1,"")))</f>
        <v/>
      </c>
      <c r="F281" t="str">
        <f t="shared" si="33"/>
        <v/>
      </c>
      <c r="G281">
        <f t="shared" si="34"/>
        <v>8</v>
      </c>
      <c r="H281" s="36" t="str">
        <f>IF(SUM($F$4:F281)&lt;2,"",IF(F281=1,G280,""))</f>
        <v/>
      </c>
      <c r="I281" s="7">
        <f t="shared" si="39"/>
        <v>-1.4999999999999999E-2</v>
      </c>
      <c r="J281" s="64" t="str">
        <f t="shared" si="35"/>
        <v>CALL</v>
      </c>
      <c r="K281" s="29">
        <f>IF(SUM($F$4:F281)&lt;1,"",IF(F281="",K280,ROUND(C281,0)))</f>
        <v>113</v>
      </c>
      <c r="L281" s="32">
        <f>IF(SUM($F$4:F281)&lt;1,"",IF(E281=1,1,IF(AND(F280=1,ROUNDDOWN(Q280/(C280*100),0)&gt;=1),L280+ROUNDDOWN(Q280/(C280*100),0),L280)))</f>
        <v>1</v>
      </c>
      <c r="M281" s="29">
        <f>IF(G281="","",IF(VLOOKUP(I281,settings!$B$12:$C$1012,2,0)*C281*L281*100-settings!$C$5*L281&lt;0,"",VLOOKUP(I281,settings!$B$12:$C$1012,2,0)*C281*L281*100-settings!$C$5*L281))</f>
        <v>81.165812669301147</v>
      </c>
      <c r="N281" s="29">
        <f>IF(M281="","",M281*settings!$C$7)</f>
        <v>20.291453167325287</v>
      </c>
      <c r="O281" s="29">
        <f t="shared" si="36"/>
        <v>60.87435950197586</v>
      </c>
      <c r="P281" s="29">
        <f>IF(G281="","",C281*100*settings!$C$6)</f>
        <v>0</v>
      </c>
      <c r="Q281" s="29">
        <f>IF(G281="","",IF(E281=1,settings!$C$4-K281*100,IF(O281="",Q280,IF(F281=1,K280*L280*100+Q280+O280-K281*L281*100,Q280+O280))))</f>
        <v>3385.3399819654196</v>
      </c>
      <c r="R281" s="29">
        <f t="shared" si="37"/>
        <v>11125</v>
      </c>
      <c r="S281" s="29">
        <f t="shared" si="38"/>
        <v>14510.339981965419</v>
      </c>
    </row>
    <row r="282" spans="2:19" x14ac:dyDescent="0.25">
      <c r="B282" s="2">
        <v>35940</v>
      </c>
      <c r="C282" s="3">
        <v>109.03125</v>
      </c>
      <c r="D282" s="1">
        <f t="shared" si="32"/>
        <v>-1.9943820224719078E-2</v>
      </c>
      <c r="E282" t="str">
        <f>IF(B282&lt;settings!$C$2,"",IF(B282=settings!$C$2,1,IF(C282&gt;K281,MAX($E$4:E281)+1,"")))</f>
        <v/>
      </c>
      <c r="F282" t="str">
        <f t="shared" si="33"/>
        <v/>
      </c>
      <c r="G282">
        <f t="shared" si="34"/>
        <v>9</v>
      </c>
      <c r="H282" s="36" t="str">
        <f>IF(SUM($F$4:F282)&lt;2,"",IF(F282=1,G281,""))</f>
        <v/>
      </c>
      <c r="I282" s="7">
        <f t="shared" si="39"/>
        <v>-3.5000000000000003E-2</v>
      </c>
      <c r="J282" s="64" t="str">
        <f t="shared" si="35"/>
        <v>CALL</v>
      </c>
      <c r="K282" s="29">
        <f>IF(SUM($F$4:F282)&lt;1,"",IF(F282="",K281,ROUND(C282,0)))</f>
        <v>113</v>
      </c>
      <c r="L282" s="32">
        <f>IF(SUM($F$4:F282)&lt;1,"",IF(E282=1,1,IF(AND(F281=1,ROUNDDOWN(Q281/(C281*100),0)&gt;=1),L281+ROUNDDOWN(Q281/(C281*100),0),L281)))</f>
        <v>1</v>
      </c>
      <c r="M282" s="29">
        <f>IF(G282="","",IF(VLOOKUP(I282,settings!$B$12:$C$1012,2,0)*C282*L282*100-settings!$C$5*L282&lt;0,"",VLOOKUP(I282,settings!$B$12:$C$1012,2,0)*C282*L282*100-settings!$C$5*L282))</f>
        <v>52.760542229264821</v>
      </c>
      <c r="N282" s="29">
        <f>IF(M282="","",M282*settings!$C$7)</f>
        <v>13.190135557316205</v>
      </c>
      <c r="O282" s="29">
        <f t="shared" si="36"/>
        <v>39.570406671948618</v>
      </c>
      <c r="P282" s="29">
        <f>IF(G282="","",C282*100*settings!$C$6)</f>
        <v>0</v>
      </c>
      <c r="Q282" s="29">
        <f>IF(G282="","",IF(E282=1,settings!$C$4-K282*100,IF(O282="",Q281,IF(F282=1,K281*L281*100+Q281+O281-K282*L282*100,Q281+O281))))</f>
        <v>3446.2143414673956</v>
      </c>
      <c r="R282" s="29">
        <f t="shared" si="37"/>
        <v>10903.125</v>
      </c>
      <c r="S282" s="29">
        <f t="shared" si="38"/>
        <v>14349.339341467396</v>
      </c>
    </row>
    <row r="283" spans="2:19" x14ac:dyDescent="0.25">
      <c r="B283" s="2">
        <v>35947</v>
      </c>
      <c r="C283" s="3">
        <v>112</v>
      </c>
      <c r="D283" s="1">
        <f t="shared" si="32"/>
        <v>2.7228432215534504E-2</v>
      </c>
      <c r="E283" t="str">
        <f>IF(B283&lt;settings!$C$2,"",IF(B283=settings!$C$2,1,IF(C283&gt;K282,MAX($E$4:E282)+1,"")))</f>
        <v/>
      </c>
      <c r="F283" t="str">
        <f t="shared" si="33"/>
        <v/>
      </c>
      <c r="G283">
        <f t="shared" si="34"/>
        <v>10</v>
      </c>
      <c r="H283" s="36" t="str">
        <f>IF(SUM($F$4:F283)&lt;2,"",IF(F283=1,G282,""))</f>
        <v/>
      </c>
      <c r="I283" s="7">
        <f t="shared" si="39"/>
        <v>-8.9999999999999993E-3</v>
      </c>
      <c r="J283" s="64" t="str">
        <f t="shared" si="35"/>
        <v>CALL</v>
      </c>
      <c r="K283" s="29">
        <f>IF(SUM($F$4:F283)&lt;1,"",IF(F283="",K282,ROUND(C283,0)))</f>
        <v>113</v>
      </c>
      <c r="L283" s="32">
        <f>IF(SUM($F$4:F283)&lt;1,"",IF(E283=1,1,IF(AND(F282=1,ROUNDDOWN(Q282/(C282*100),0)&gt;=1),L282+ROUNDDOWN(Q282/(C282*100),0),L282)))</f>
        <v>1</v>
      </c>
      <c r="M283" s="29">
        <f>IF(G283="","",IF(VLOOKUP(I283,settings!$B$12:$C$1012,2,0)*C283*L283*100-settings!$C$5*L283&lt;0,"",VLOOKUP(I283,settings!$B$12:$C$1012,2,0)*C283*L283*100-settings!$C$5*L283))</f>
        <v>92.37974935857676</v>
      </c>
      <c r="N283" s="29">
        <f>IF(M283="","",M283*settings!$C$7)</f>
        <v>23.09493733964419</v>
      </c>
      <c r="O283" s="29">
        <f t="shared" si="36"/>
        <v>69.28481201893257</v>
      </c>
      <c r="P283" s="29">
        <f>IF(G283="","",C283*100*settings!$C$6)</f>
        <v>0</v>
      </c>
      <c r="Q283" s="29">
        <f>IF(G283="","",IF(E283=1,settings!$C$4-K283*100,IF(O283="",Q282,IF(F283=1,K282*L282*100+Q282+O282-K283*L283*100,Q282+O282))))</f>
        <v>3485.7847481393442</v>
      </c>
      <c r="R283" s="29">
        <f t="shared" si="37"/>
        <v>11200</v>
      </c>
      <c r="S283" s="29">
        <f t="shared" si="38"/>
        <v>14685.784748139344</v>
      </c>
    </row>
    <row r="284" spans="2:19" x14ac:dyDescent="0.25">
      <c r="B284" s="2">
        <v>35954</v>
      </c>
      <c r="C284" s="3">
        <v>110.4375</v>
      </c>
      <c r="D284" s="1">
        <f t="shared" si="32"/>
        <v>-1.3950892857142905E-2</v>
      </c>
      <c r="E284" t="str">
        <f>IF(B284&lt;settings!$C$2,"",IF(B284=settings!$C$2,1,IF(C284&gt;K283,MAX($E$4:E283)+1,"")))</f>
        <v/>
      </c>
      <c r="F284" t="str">
        <f t="shared" si="33"/>
        <v/>
      </c>
      <c r="G284">
        <f t="shared" si="34"/>
        <v>11</v>
      </c>
      <c r="H284" s="36" t="str">
        <f>IF(SUM($F$4:F284)&lt;2,"",IF(F284=1,G283,""))</f>
        <v/>
      </c>
      <c r="I284" s="7">
        <f t="shared" si="39"/>
        <v>-2.3E-2</v>
      </c>
      <c r="J284" s="64" t="str">
        <f t="shared" si="35"/>
        <v>CALL</v>
      </c>
      <c r="K284" s="29">
        <f>IF(SUM($F$4:F284)&lt;1,"",IF(F284="",K283,ROUND(C284,0)))</f>
        <v>113</v>
      </c>
      <c r="L284" s="32">
        <f>IF(SUM($F$4:F284)&lt;1,"",IF(E284=1,1,IF(AND(F283=1,ROUNDDOWN(Q283/(C283*100),0)&gt;=1),L283+ROUNDDOWN(Q283/(C283*100),0),L283)))</f>
        <v>1</v>
      </c>
      <c r="M284" s="29">
        <f>IF(G284="","",IF(VLOOKUP(I284,settings!$B$12:$C$1012,2,0)*C284*L284*100-settings!$C$5*L284&lt;0,"",VLOOKUP(I284,settings!$B$12:$C$1012,2,0)*C284*L284*100-settings!$C$5*L284))</f>
        <v>68.393102972674825</v>
      </c>
      <c r="N284" s="29">
        <f>IF(M284="","",M284*settings!$C$7)</f>
        <v>17.098275743168706</v>
      </c>
      <c r="O284" s="29">
        <f t="shared" si="36"/>
        <v>51.294827229506119</v>
      </c>
      <c r="P284" s="29">
        <f>IF(G284="","",C284*100*settings!$C$6)</f>
        <v>0</v>
      </c>
      <c r="Q284" s="29">
        <f>IF(G284="","",IF(E284=1,settings!$C$4-K284*100,IF(O284="",Q283,IF(F284=1,K283*L283*100+Q283+O283-K284*L284*100,Q283+O283))))</f>
        <v>3555.0695601582765</v>
      </c>
      <c r="R284" s="29">
        <f t="shared" si="37"/>
        <v>11043.75</v>
      </c>
      <c r="S284" s="29">
        <f t="shared" si="38"/>
        <v>14598.819560158277</v>
      </c>
    </row>
    <row r="285" spans="2:19" x14ac:dyDescent="0.25">
      <c r="B285" s="2">
        <v>35961</v>
      </c>
      <c r="C285" s="3">
        <v>110.0625</v>
      </c>
      <c r="D285" s="1">
        <f t="shared" si="32"/>
        <v>-3.3955857385399302E-3</v>
      </c>
      <c r="E285" t="str">
        <f>IF(B285&lt;settings!$C$2,"",IF(B285=settings!$C$2,1,IF(C285&gt;K284,MAX($E$4:E284)+1,"")))</f>
        <v/>
      </c>
      <c r="F285" t="str">
        <f t="shared" si="33"/>
        <v/>
      </c>
      <c r="G285">
        <f t="shared" si="34"/>
        <v>12</v>
      </c>
      <c r="H285" s="36" t="str">
        <f>IF(SUM($F$4:F285)&lt;2,"",IF(F285=1,G284,""))</f>
        <v/>
      </c>
      <c r="I285" s="7">
        <f t="shared" si="39"/>
        <v>-2.5999999999999999E-2</v>
      </c>
      <c r="J285" s="64" t="str">
        <f t="shared" si="35"/>
        <v>CALL</v>
      </c>
      <c r="K285" s="29">
        <f>IF(SUM($F$4:F285)&lt;1,"",IF(F285="",K284,ROUND(C285,0)))</f>
        <v>113</v>
      </c>
      <c r="L285" s="32">
        <f>IF(SUM($F$4:F285)&lt;1,"",IF(E285=1,1,IF(AND(F284=1,ROUNDDOWN(Q284/(C284*100),0)&gt;=1),L284+ROUNDDOWN(Q284/(C284*100),0),L284)))</f>
        <v>1</v>
      </c>
      <c r="M285" s="29">
        <f>IF(G285="","",IF(VLOOKUP(I285,settings!$B$12:$C$1012,2,0)*C285*L285*100-settings!$C$5*L285&lt;0,"",VLOOKUP(I285,settings!$B$12:$C$1012,2,0)*C285*L285*100-settings!$C$5*L285))</f>
        <v>64.090460084864006</v>
      </c>
      <c r="N285" s="29">
        <f>IF(M285="","",M285*settings!$C$7)</f>
        <v>16.022615021216001</v>
      </c>
      <c r="O285" s="29">
        <f t="shared" si="36"/>
        <v>48.067845063648008</v>
      </c>
      <c r="P285" s="29">
        <f>IF(G285="","",C285*100*settings!$C$6)</f>
        <v>0</v>
      </c>
      <c r="Q285" s="29">
        <f>IF(G285="","",IF(E285=1,settings!$C$4-K285*100,IF(O285="",Q284,IF(F285=1,K284*L284*100+Q284+O284-K285*L285*100,Q284+O284))))</f>
        <v>3606.3643873877827</v>
      </c>
      <c r="R285" s="29">
        <f t="shared" si="37"/>
        <v>11006.25</v>
      </c>
      <c r="S285" s="29">
        <f t="shared" si="38"/>
        <v>14612.614387387783</v>
      </c>
    </row>
    <row r="286" spans="2:19" x14ac:dyDescent="0.25">
      <c r="B286" s="2">
        <v>35968</v>
      </c>
      <c r="C286" s="3">
        <v>113.6875</v>
      </c>
      <c r="D286" s="1">
        <f t="shared" si="32"/>
        <v>3.2935831913685432E-2</v>
      </c>
      <c r="E286">
        <f>IF(B286&lt;settings!$C$2,"",IF(B286=settings!$C$2,1,IF(C286&gt;K285,MAX($E$4:E285)+1,"")))</f>
        <v>91</v>
      </c>
      <c r="F286">
        <f t="shared" si="33"/>
        <v>1</v>
      </c>
      <c r="G286">
        <f t="shared" si="34"/>
        <v>1</v>
      </c>
      <c r="H286" s="36">
        <f>IF(SUM($F$4:F286)&lt;2,"",IF(F286=1,G285,""))</f>
        <v>12</v>
      </c>
      <c r="I286" s="7">
        <f t="shared" si="39"/>
        <v>-3.0000000000000001E-3</v>
      </c>
      <c r="J286" s="64" t="str">
        <f t="shared" si="35"/>
        <v>PUT</v>
      </c>
      <c r="K286" s="29">
        <f>IF(SUM($F$4:F286)&lt;1,"",IF(F286="",K285,ROUND(C286,0)))</f>
        <v>114</v>
      </c>
      <c r="L286" s="32">
        <f>IF(SUM($F$4:F286)&lt;1,"",IF(E286=1,1,IF(AND(F285=1,ROUNDDOWN(Q285/(C285*100),0)&gt;=1),L285+ROUNDDOWN(Q285/(C285*100),0),L285)))</f>
        <v>1</v>
      </c>
      <c r="M286" s="29">
        <f>IF(G286="","",IF(VLOOKUP(I286,settings!$B$12:$C$1012,2,0)*C286*L286*100-settings!$C$5*L286&lt;0,"",VLOOKUP(I286,settings!$B$12:$C$1012,2,0)*C286*L286*100-settings!$C$5*L286))</f>
        <v>106.00176549999998</v>
      </c>
      <c r="N286" s="29">
        <f>IF(M286="","",M286*settings!$C$7)</f>
        <v>26.500441374999994</v>
      </c>
      <c r="O286" s="29">
        <f t="shared" si="36"/>
        <v>79.501324124999982</v>
      </c>
      <c r="P286" s="29">
        <f>IF(G286="","",C286*100*settings!$C$6)</f>
        <v>0</v>
      </c>
      <c r="Q286" s="29">
        <f>IF(G286="","",IF(E286=1,settings!$C$4-K286*100,IF(O286="",Q285,IF(F286=1,K285*L285*100+Q285+O285-K286*L286*100,Q285+O285))))</f>
        <v>3554.4322324514305</v>
      </c>
      <c r="R286" s="29">
        <f t="shared" si="37"/>
        <v>11368.75</v>
      </c>
      <c r="S286" s="29">
        <f t="shared" si="38"/>
        <v>14923.182232451431</v>
      </c>
    </row>
    <row r="287" spans="2:19" x14ac:dyDescent="0.25">
      <c r="B287" s="2">
        <v>35975</v>
      </c>
      <c r="C287" s="3">
        <v>114.84375</v>
      </c>
      <c r="D287" s="1">
        <f t="shared" si="32"/>
        <v>1.017042330951079E-2</v>
      </c>
      <c r="E287">
        <f>IF(B287&lt;settings!$C$2,"",IF(B287=settings!$C$2,1,IF(C287&gt;K286,MAX($E$4:E286)+1,"")))</f>
        <v>92</v>
      </c>
      <c r="F287">
        <f t="shared" si="33"/>
        <v>1</v>
      </c>
      <c r="G287">
        <f t="shared" si="34"/>
        <v>1</v>
      </c>
      <c r="H287" s="36">
        <f>IF(SUM($F$4:F287)&lt;2,"",IF(F287=1,G286,""))</f>
        <v>1</v>
      </c>
      <c r="I287" s="7">
        <f t="shared" si="39"/>
        <v>-1E-3</v>
      </c>
      <c r="J287" s="64" t="str">
        <f t="shared" si="35"/>
        <v>PUT</v>
      </c>
      <c r="K287" s="29">
        <f>IF(SUM($F$4:F287)&lt;1,"",IF(F287="",K286,ROUND(C287,0)))</f>
        <v>115</v>
      </c>
      <c r="L287" s="32">
        <f>IF(SUM($F$4:F287)&lt;1,"",IF(E287=1,1,IF(AND(F286=1,ROUNDDOWN(Q286/(C286*100),0)&gt;=1),L286+ROUNDDOWN(Q286/(C286*100),0),L286)))</f>
        <v>1</v>
      </c>
      <c r="M287" s="29">
        <f>IF(G287="","",IF(VLOOKUP(I287,settings!$B$12:$C$1012,2,0)*C287*L287*100-settings!$C$5*L287&lt;0,"",VLOOKUP(I287,settings!$B$12:$C$1012,2,0)*C287*L287*100-settings!$C$5*L287))</f>
        <v>111.546875</v>
      </c>
      <c r="N287" s="29">
        <f>IF(M287="","",M287*settings!$C$7)</f>
        <v>27.88671875</v>
      </c>
      <c r="O287" s="29">
        <f t="shared" si="36"/>
        <v>83.66015625</v>
      </c>
      <c r="P287" s="29">
        <f>IF(G287="","",C287*100*settings!$C$6)</f>
        <v>0</v>
      </c>
      <c r="Q287" s="29">
        <f>IF(G287="","",IF(E287=1,settings!$C$4-K287*100,IF(O287="",Q286,IF(F287=1,K286*L286*100+Q286+O286-K287*L287*100,Q286+O286))))</f>
        <v>3533.9335565764304</v>
      </c>
      <c r="R287" s="29">
        <f t="shared" si="37"/>
        <v>11484.375</v>
      </c>
      <c r="S287" s="29">
        <f t="shared" si="38"/>
        <v>15018.30855657643</v>
      </c>
    </row>
    <row r="288" spans="2:19" x14ac:dyDescent="0.25">
      <c r="B288" s="2">
        <v>35982</v>
      </c>
      <c r="C288" s="3">
        <v>116.46875</v>
      </c>
      <c r="D288" s="1">
        <f t="shared" si="32"/>
        <v>1.4149659863945674E-2</v>
      </c>
      <c r="E288">
        <f>IF(B288&lt;settings!$C$2,"",IF(B288=settings!$C$2,1,IF(C288&gt;K287,MAX($E$4:E287)+1,"")))</f>
        <v>93</v>
      </c>
      <c r="F288">
        <f t="shared" si="33"/>
        <v>1</v>
      </c>
      <c r="G288">
        <f t="shared" si="34"/>
        <v>1</v>
      </c>
      <c r="H288" s="36">
        <f>IF(SUM($F$4:F288)&lt;2,"",IF(F288=1,G287,""))</f>
        <v>1</v>
      </c>
      <c r="I288" s="7">
        <f t="shared" si="39"/>
        <v>4.0000000000000001E-3</v>
      </c>
      <c r="J288" s="64" t="str">
        <f t="shared" si="35"/>
        <v>PUT</v>
      </c>
      <c r="K288" s="29">
        <f>IF(SUM($F$4:F288)&lt;1,"",IF(F288="",K287,ROUND(C288,0)))</f>
        <v>116</v>
      </c>
      <c r="L288" s="32">
        <f>IF(SUM($F$4:F288)&lt;1,"",IF(E288=1,1,IF(AND(F287=1,ROUNDDOWN(Q287/(C287*100),0)&gt;=1),L287+ROUNDDOWN(Q287/(C287*100),0),L287)))</f>
        <v>1</v>
      </c>
      <c r="M288" s="29">
        <f>IF(G288="","",IF(VLOOKUP(I288,settings!$B$12:$C$1012,2,0)*C288*L288*100-settings!$C$5*L288&lt;0,"",VLOOKUP(I288,settings!$B$12:$C$1012,2,0)*C288*L288*100-settings!$C$5*L288))</f>
        <v>106.42706663499999</v>
      </c>
      <c r="N288" s="29">
        <f>IF(M288="","",M288*settings!$C$7)</f>
        <v>26.606766658749997</v>
      </c>
      <c r="O288" s="29">
        <f t="shared" si="36"/>
        <v>79.820299976249999</v>
      </c>
      <c r="P288" s="29">
        <f>IF(G288="","",C288*100*settings!$C$6)</f>
        <v>0</v>
      </c>
      <c r="Q288" s="29">
        <f>IF(G288="","",IF(E288=1,settings!$C$4-K288*100,IF(O288="",Q287,IF(F288=1,K287*L287*100+Q287+O287-K288*L288*100,Q287+O287))))</f>
        <v>3517.5937128264304</v>
      </c>
      <c r="R288" s="29">
        <f t="shared" si="37"/>
        <v>11646.875</v>
      </c>
      <c r="S288" s="29">
        <f t="shared" si="38"/>
        <v>15164.46871282643</v>
      </c>
    </row>
    <row r="289" spans="2:19" x14ac:dyDescent="0.25">
      <c r="B289" s="2">
        <v>35989</v>
      </c>
      <c r="C289" s="3">
        <v>118.5625</v>
      </c>
      <c r="D289" s="1">
        <f t="shared" si="32"/>
        <v>1.7976925140863909E-2</v>
      </c>
      <c r="E289">
        <f>IF(B289&lt;settings!$C$2,"",IF(B289=settings!$C$2,1,IF(C289&gt;K288,MAX($E$4:E288)+1,"")))</f>
        <v>94</v>
      </c>
      <c r="F289">
        <f t="shared" si="33"/>
        <v>1</v>
      </c>
      <c r="G289">
        <f t="shared" si="34"/>
        <v>1</v>
      </c>
      <c r="H289" s="36">
        <f>IF(SUM($F$4:F289)&lt;2,"",IF(F289=1,G288,""))</f>
        <v>1</v>
      </c>
      <c r="I289" s="7">
        <f t="shared" si="39"/>
        <v>-4.0000000000000001E-3</v>
      </c>
      <c r="J289" s="64" t="str">
        <f t="shared" si="35"/>
        <v>PUT</v>
      </c>
      <c r="K289" s="29">
        <f>IF(SUM($F$4:F289)&lt;1,"",IF(F289="",K288,ROUND(C289,0)))</f>
        <v>119</v>
      </c>
      <c r="L289" s="32">
        <f>IF(SUM($F$4:F289)&lt;1,"",IF(E289=1,1,IF(AND(F288=1,ROUNDDOWN(Q288/(C288*100),0)&gt;=1),L288+ROUNDDOWN(Q288/(C288*100),0),L288)))</f>
        <v>1</v>
      </c>
      <c r="M289" s="29">
        <f>IF(G289="","",IF(VLOOKUP(I289,settings!$B$12:$C$1012,2,0)*C289*L289*100-settings!$C$5*L289&lt;0,"",VLOOKUP(I289,settings!$B$12:$C$1012,2,0)*C289*L289*100-settings!$C$5*L289))</f>
        <v>108.35827497</v>
      </c>
      <c r="N289" s="29">
        <f>IF(M289="","",M289*settings!$C$7)</f>
        <v>27.089568742499999</v>
      </c>
      <c r="O289" s="29">
        <f t="shared" si="36"/>
        <v>81.26870622749999</v>
      </c>
      <c r="P289" s="29">
        <f>IF(G289="","",C289*100*settings!$C$6)</f>
        <v>0</v>
      </c>
      <c r="Q289" s="29">
        <f>IF(G289="","",IF(E289=1,settings!$C$4-K289*100,IF(O289="",Q288,IF(F289=1,K288*L288*100+Q288+O288-K289*L289*100,Q288+O288))))</f>
        <v>3297.4140128026811</v>
      </c>
      <c r="R289" s="29">
        <f t="shared" si="37"/>
        <v>11856.25</v>
      </c>
      <c r="S289" s="29">
        <f t="shared" si="38"/>
        <v>15153.664012802681</v>
      </c>
    </row>
    <row r="290" spans="2:19" x14ac:dyDescent="0.25">
      <c r="B290" s="2">
        <v>35996</v>
      </c>
      <c r="C290" s="3">
        <v>114.09375</v>
      </c>
      <c r="D290" s="1">
        <f t="shared" si="32"/>
        <v>-3.7691091196626281E-2</v>
      </c>
      <c r="E290" t="str">
        <f>IF(B290&lt;settings!$C$2,"",IF(B290=settings!$C$2,1,IF(C290&gt;K289,MAX($E$4:E289)+1,"")))</f>
        <v/>
      </c>
      <c r="F290" t="str">
        <f t="shared" si="33"/>
        <v/>
      </c>
      <c r="G290">
        <f t="shared" si="34"/>
        <v>2</v>
      </c>
      <c r="H290" s="36" t="str">
        <f>IF(SUM($F$4:F290)&lt;2,"",IF(F290=1,G289,""))</f>
        <v/>
      </c>
      <c r="I290" s="7">
        <f t="shared" si="39"/>
        <v>-4.1000000000000002E-2</v>
      </c>
      <c r="J290" s="64" t="str">
        <f t="shared" si="35"/>
        <v>CALL</v>
      </c>
      <c r="K290" s="29">
        <f>IF(SUM($F$4:F290)&lt;1,"",IF(F290="",K289,ROUND(C290,0)))</f>
        <v>119</v>
      </c>
      <c r="L290" s="32">
        <f>IF(SUM($F$4:F290)&lt;1,"",IF(E290=1,1,IF(AND(F289=1,ROUNDDOWN(Q289/(C289*100),0)&gt;=1),L289+ROUNDDOWN(Q289/(C289*100),0),L289)))</f>
        <v>1</v>
      </c>
      <c r="M290" s="29">
        <f>IF(G290="","",IF(VLOOKUP(I290,settings!$B$12:$C$1012,2,0)*C290*L290*100-settings!$C$5*L290&lt;0,"",VLOOKUP(I290,settings!$B$12:$C$1012,2,0)*C290*L290*100-settings!$C$5*L290))</f>
        <v>48.834597854013211</v>
      </c>
      <c r="N290" s="29">
        <f>IF(M290="","",M290*settings!$C$7)</f>
        <v>12.208649463503303</v>
      </c>
      <c r="O290" s="29">
        <f t="shared" si="36"/>
        <v>36.625948390509905</v>
      </c>
      <c r="P290" s="29">
        <f>IF(G290="","",C290*100*settings!$C$6)</f>
        <v>0</v>
      </c>
      <c r="Q290" s="29">
        <f>IF(G290="","",IF(E290=1,settings!$C$4-K290*100,IF(O290="",Q289,IF(F290=1,K289*L289*100+Q289+O289-K290*L290*100,Q289+O289))))</f>
        <v>3378.682719030181</v>
      </c>
      <c r="R290" s="29">
        <f t="shared" si="37"/>
        <v>11409.375</v>
      </c>
      <c r="S290" s="29">
        <f t="shared" si="38"/>
        <v>14788.057719030181</v>
      </c>
    </row>
    <row r="291" spans="2:19" x14ac:dyDescent="0.25">
      <c r="B291" s="2">
        <v>36003</v>
      </c>
      <c r="C291" s="3">
        <v>111.78125</v>
      </c>
      <c r="D291" s="1">
        <f t="shared" si="32"/>
        <v>-2.0268419611065513E-2</v>
      </c>
      <c r="E291" t="str">
        <f>IF(B291&lt;settings!$C$2,"",IF(B291=settings!$C$2,1,IF(C291&gt;K290,MAX($E$4:E290)+1,"")))</f>
        <v/>
      </c>
      <c r="F291" t="str">
        <f t="shared" si="33"/>
        <v/>
      </c>
      <c r="G291">
        <f t="shared" si="34"/>
        <v>3</v>
      </c>
      <c r="H291" s="36" t="str">
        <f>IF(SUM($F$4:F291)&lt;2,"",IF(F291=1,G290,""))</f>
        <v/>
      </c>
      <c r="I291" s="7">
        <f t="shared" si="39"/>
        <v>-6.0999999999999999E-2</v>
      </c>
      <c r="J291" s="64" t="str">
        <f t="shared" si="35"/>
        <v>CALL</v>
      </c>
      <c r="K291" s="29">
        <f>IF(SUM($F$4:F291)&lt;1,"",IF(F291="",K290,ROUND(C291,0)))</f>
        <v>119</v>
      </c>
      <c r="L291" s="32">
        <f>IF(SUM($F$4:F291)&lt;1,"",IF(E291=1,1,IF(AND(F290=1,ROUNDDOWN(Q290/(C290*100),0)&gt;=1),L290+ROUNDDOWN(Q290/(C290*100),0),L290)))</f>
        <v>1</v>
      </c>
      <c r="M291" s="29">
        <f>IF(G291="","",IF(VLOOKUP(I291,settings!$B$12:$C$1012,2,0)*C291*L291*100-settings!$C$5*L291&lt;0,"",VLOOKUP(I291,settings!$B$12:$C$1012,2,0)*C291*L291*100-settings!$C$5*L291))</f>
        <v>31.59564498692253</v>
      </c>
      <c r="N291" s="29">
        <f>IF(M291="","",M291*settings!$C$7)</f>
        <v>7.8989112467306324</v>
      </c>
      <c r="O291" s="29">
        <f t="shared" si="36"/>
        <v>23.696733740191895</v>
      </c>
      <c r="P291" s="29">
        <f>IF(G291="","",C291*100*settings!$C$6)</f>
        <v>0</v>
      </c>
      <c r="Q291" s="29">
        <f>IF(G291="","",IF(E291=1,settings!$C$4-K291*100,IF(O291="",Q290,IF(F291=1,K290*L290*100+Q290+O290-K291*L291*100,Q290+O290))))</f>
        <v>3415.3086674206911</v>
      </c>
      <c r="R291" s="29">
        <f t="shared" si="37"/>
        <v>11178.125</v>
      </c>
      <c r="S291" s="29">
        <f t="shared" si="38"/>
        <v>14593.433667420692</v>
      </c>
    </row>
    <row r="292" spans="2:19" x14ac:dyDescent="0.25">
      <c r="B292" s="2">
        <v>36010</v>
      </c>
      <c r="C292" s="3">
        <v>109.125</v>
      </c>
      <c r="D292" s="1">
        <f t="shared" si="32"/>
        <v>-2.376292982946604E-2</v>
      </c>
      <c r="E292" t="str">
        <f>IF(B292&lt;settings!$C$2,"",IF(B292=settings!$C$2,1,IF(C292&gt;K291,MAX($E$4:E291)+1,"")))</f>
        <v/>
      </c>
      <c r="F292" t="str">
        <f t="shared" si="33"/>
        <v/>
      </c>
      <c r="G292">
        <f t="shared" si="34"/>
        <v>4</v>
      </c>
      <c r="H292" s="36" t="str">
        <f>IF(SUM($F$4:F292)&lt;2,"",IF(F292=1,G291,""))</f>
        <v/>
      </c>
      <c r="I292" s="7">
        <f t="shared" si="39"/>
        <v>-8.3000000000000004E-2</v>
      </c>
      <c r="J292" s="64" t="str">
        <f t="shared" si="35"/>
        <v>CALL</v>
      </c>
      <c r="K292" s="29">
        <f>IF(SUM($F$4:F292)&lt;1,"",IF(F292="",K291,ROUND(C292,0)))</f>
        <v>119</v>
      </c>
      <c r="L292" s="32">
        <f>IF(SUM($F$4:F292)&lt;1,"",IF(E292=1,1,IF(AND(F291=1,ROUNDDOWN(Q291/(C291*100),0)&gt;=1),L291+ROUNDDOWN(Q291/(C291*100),0),L291)))</f>
        <v>1</v>
      </c>
      <c r="M292" s="29">
        <f>IF(G292="","",IF(VLOOKUP(I292,settings!$B$12:$C$1012,2,0)*C292*L292*100-settings!$C$5*L292&lt;0,"",VLOOKUP(I292,settings!$B$12:$C$1012,2,0)*C292*L292*100-settings!$C$5*L292))</f>
        <v>19.402742065762652</v>
      </c>
      <c r="N292" s="29">
        <f>IF(M292="","",M292*settings!$C$7)</f>
        <v>4.850685516440663</v>
      </c>
      <c r="O292" s="29">
        <f t="shared" si="36"/>
        <v>14.552056549321989</v>
      </c>
      <c r="P292" s="29">
        <f>IF(G292="","",C292*100*settings!$C$6)</f>
        <v>0</v>
      </c>
      <c r="Q292" s="29">
        <f>IF(G292="","",IF(E292=1,settings!$C$4-K292*100,IF(O292="",Q291,IF(F292=1,K291*L291*100+Q291+O291-K292*L292*100,Q291+O291))))</f>
        <v>3439.0054011608831</v>
      </c>
      <c r="R292" s="29">
        <f t="shared" si="37"/>
        <v>10912.5</v>
      </c>
      <c r="S292" s="29">
        <f t="shared" si="38"/>
        <v>14351.505401160883</v>
      </c>
    </row>
    <row r="293" spans="2:19" x14ac:dyDescent="0.25">
      <c r="B293" s="2">
        <v>36017</v>
      </c>
      <c r="C293" s="3">
        <v>106.125</v>
      </c>
      <c r="D293" s="1">
        <f t="shared" si="32"/>
        <v>-2.7491408934707917E-2</v>
      </c>
      <c r="E293" t="str">
        <f>IF(B293&lt;settings!$C$2,"",IF(B293=settings!$C$2,1,IF(C293&gt;K292,MAX($E$4:E292)+1,"")))</f>
        <v/>
      </c>
      <c r="F293" t="str">
        <f t="shared" si="33"/>
        <v/>
      </c>
      <c r="G293">
        <f t="shared" si="34"/>
        <v>5</v>
      </c>
      <c r="H293" s="36" t="str">
        <f>IF(SUM($F$4:F293)&lt;2,"",IF(F293=1,G292,""))</f>
        <v/>
      </c>
      <c r="I293" s="7">
        <f t="shared" si="39"/>
        <v>-0.108</v>
      </c>
      <c r="J293" s="64" t="str">
        <f t="shared" si="35"/>
        <v>CALL</v>
      </c>
      <c r="K293" s="29">
        <f>IF(SUM($F$4:F293)&lt;1,"",IF(F293="",K292,ROUND(C293,0)))</f>
        <v>119</v>
      </c>
      <c r="L293" s="32">
        <f>IF(SUM($F$4:F293)&lt;1,"",IF(E293=1,1,IF(AND(F292=1,ROUNDDOWN(Q292/(C292*100),0)&gt;=1),L292+ROUNDDOWN(Q292/(C292*100),0),L292)))</f>
        <v>1</v>
      </c>
      <c r="M293" s="29">
        <f>IF(G293="","",IF(VLOOKUP(I293,settings!$B$12:$C$1012,2,0)*C293*L293*100-settings!$C$5*L293&lt;0,"",VLOOKUP(I293,settings!$B$12:$C$1012,2,0)*C293*L293*100-settings!$C$5*L293))</f>
        <v>10.973851784784561</v>
      </c>
      <c r="N293" s="29">
        <f>IF(M293="","",M293*settings!$C$7)</f>
        <v>2.7434629461961402</v>
      </c>
      <c r="O293" s="29">
        <f t="shared" si="36"/>
        <v>8.2303888385884214</v>
      </c>
      <c r="P293" s="29">
        <f>IF(G293="","",C293*100*settings!$C$6)</f>
        <v>0</v>
      </c>
      <c r="Q293" s="29">
        <f>IF(G293="","",IF(E293=1,settings!$C$4-K293*100,IF(O293="",Q292,IF(F293=1,K292*L292*100+Q292+O292-K293*L293*100,Q292+O292))))</f>
        <v>3453.5574577102052</v>
      </c>
      <c r="R293" s="29">
        <f t="shared" si="37"/>
        <v>10612.5</v>
      </c>
      <c r="S293" s="29">
        <f t="shared" si="38"/>
        <v>14066.057457710205</v>
      </c>
    </row>
    <row r="294" spans="2:19" x14ac:dyDescent="0.25">
      <c r="B294" s="2">
        <v>36024</v>
      </c>
      <c r="C294" s="3">
        <v>108.5625</v>
      </c>
      <c r="D294" s="1">
        <f t="shared" si="32"/>
        <v>2.2968197879858598E-2</v>
      </c>
      <c r="E294" t="str">
        <f>IF(B294&lt;settings!$C$2,"",IF(B294=settings!$C$2,1,IF(C294&gt;K293,MAX($E$4:E293)+1,"")))</f>
        <v/>
      </c>
      <c r="F294" t="str">
        <f t="shared" si="33"/>
        <v/>
      </c>
      <c r="G294">
        <f t="shared" si="34"/>
        <v>6</v>
      </c>
      <c r="H294" s="36" t="str">
        <f>IF(SUM($F$4:F294)&lt;2,"",IF(F294=1,G293,""))</f>
        <v/>
      </c>
      <c r="I294" s="7">
        <f t="shared" si="39"/>
        <v>-8.7999999999999995E-2</v>
      </c>
      <c r="J294" s="64" t="str">
        <f t="shared" si="35"/>
        <v>CALL</v>
      </c>
      <c r="K294" s="29">
        <f>IF(SUM($F$4:F294)&lt;1,"",IF(F294="",K293,ROUND(C294,0)))</f>
        <v>119</v>
      </c>
      <c r="L294" s="32">
        <f>IF(SUM($F$4:F294)&lt;1,"",IF(E294=1,1,IF(AND(F293=1,ROUNDDOWN(Q293/(C293*100),0)&gt;=1),L293+ROUNDDOWN(Q293/(C293*100),0),L293)))</f>
        <v>1</v>
      </c>
      <c r="M294" s="29">
        <f>IF(G294="","",IF(VLOOKUP(I294,settings!$B$12:$C$1012,2,0)*C294*L294*100-settings!$C$5*L294&lt;0,"",VLOOKUP(I294,settings!$B$12:$C$1012,2,0)*C294*L294*100-settings!$C$5*L294))</f>
        <v>17.347398623416943</v>
      </c>
      <c r="N294" s="29">
        <f>IF(M294="","",M294*settings!$C$7)</f>
        <v>4.3368496558542358</v>
      </c>
      <c r="O294" s="29">
        <f t="shared" si="36"/>
        <v>13.010548967562707</v>
      </c>
      <c r="P294" s="29">
        <f>IF(G294="","",C294*100*settings!$C$6)</f>
        <v>0</v>
      </c>
      <c r="Q294" s="29">
        <f>IF(G294="","",IF(E294=1,settings!$C$4-K294*100,IF(O294="",Q293,IF(F294=1,K293*L293*100+Q293+O293-K294*L294*100,Q293+O293))))</f>
        <v>3461.7878465487938</v>
      </c>
      <c r="R294" s="29">
        <f t="shared" si="37"/>
        <v>10856.25</v>
      </c>
      <c r="S294" s="29">
        <f t="shared" si="38"/>
        <v>14318.037846548794</v>
      </c>
    </row>
    <row r="295" spans="2:19" x14ac:dyDescent="0.25">
      <c r="B295" s="2">
        <v>36031</v>
      </c>
      <c r="C295" s="3">
        <v>103.375</v>
      </c>
      <c r="D295" s="1">
        <f t="shared" si="32"/>
        <v>-4.7783534830166952E-2</v>
      </c>
      <c r="E295" t="str">
        <f>IF(B295&lt;settings!$C$2,"",IF(B295=settings!$C$2,1,IF(C295&gt;K294,MAX($E$4:E294)+1,"")))</f>
        <v/>
      </c>
      <c r="F295" t="str">
        <f t="shared" si="33"/>
        <v/>
      </c>
      <c r="G295">
        <f t="shared" si="34"/>
        <v>7</v>
      </c>
      <c r="H295" s="36" t="str">
        <f>IF(SUM($F$4:F295)&lt;2,"",IF(F295=1,G294,""))</f>
        <v/>
      </c>
      <c r="I295" s="7">
        <f t="shared" si="39"/>
        <v>-0.13100000000000001</v>
      </c>
      <c r="J295" s="64" t="str">
        <f t="shared" si="35"/>
        <v>CALL</v>
      </c>
      <c r="K295" s="29">
        <f>IF(SUM($F$4:F295)&lt;1,"",IF(F295="",K294,ROUND(C295,0)))</f>
        <v>119</v>
      </c>
      <c r="L295" s="32">
        <f>IF(SUM($F$4:F295)&lt;1,"",IF(E295=1,1,IF(AND(F294=1,ROUNDDOWN(Q294/(C294*100),0)&gt;=1),L294+ROUNDDOWN(Q294/(C294*100),0),L294)))</f>
        <v>1</v>
      </c>
      <c r="M295" s="29">
        <f>IF(G295="","",IF(VLOOKUP(I295,settings!$B$12:$C$1012,2,0)*C295*L295*100-settings!$C$5*L295&lt;0,"",VLOOKUP(I295,settings!$B$12:$C$1012,2,0)*C295*L295*100-settings!$C$5*L295))</f>
        <v>6.328775837205681</v>
      </c>
      <c r="N295" s="29">
        <f>IF(M295="","",M295*settings!$C$7)</f>
        <v>1.5821939593014203</v>
      </c>
      <c r="O295" s="29">
        <f t="shared" si="36"/>
        <v>4.7465818779042603</v>
      </c>
      <c r="P295" s="29">
        <f>IF(G295="","",C295*100*settings!$C$6)</f>
        <v>0</v>
      </c>
      <c r="Q295" s="29">
        <f>IF(G295="","",IF(E295=1,settings!$C$4-K295*100,IF(O295="",Q294,IF(F295=1,K294*L294*100+Q294+O294-K295*L295*100,Q294+O294))))</f>
        <v>3474.7983955163563</v>
      </c>
      <c r="R295" s="29">
        <f t="shared" si="37"/>
        <v>10337.5</v>
      </c>
      <c r="S295" s="29">
        <f t="shared" si="38"/>
        <v>13812.298395516356</v>
      </c>
    </row>
    <row r="296" spans="2:19" x14ac:dyDescent="0.25">
      <c r="B296" s="2">
        <v>36038</v>
      </c>
      <c r="C296" s="3">
        <v>97.75</v>
      </c>
      <c r="D296" s="1">
        <f t="shared" si="32"/>
        <v>-5.4413542926239455E-2</v>
      </c>
      <c r="E296" t="str">
        <f>IF(B296&lt;settings!$C$2,"",IF(B296=settings!$C$2,1,IF(C296&gt;K295,MAX($E$4:E295)+1,"")))</f>
        <v/>
      </c>
      <c r="F296" t="str">
        <f t="shared" si="33"/>
        <v/>
      </c>
      <c r="G296">
        <f t="shared" si="34"/>
        <v>8</v>
      </c>
      <c r="H296" s="36" t="str">
        <f>IF(SUM($F$4:F296)&lt;2,"",IF(F296=1,G295,""))</f>
        <v/>
      </c>
      <c r="I296" s="7">
        <f t="shared" si="39"/>
        <v>-0.17899999999999999</v>
      </c>
      <c r="J296" s="64" t="str">
        <f t="shared" si="35"/>
        <v>CALL</v>
      </c>
      <c r="K296" s="29">
        <f>IF(SUM($F$4:F296)&lt;1,"",IF(F296="",K295,ROUND(C296,0)))</f>
        <v>119</v>
      </c>
      <c r="L296" s="32">
        <f>IF(SUM($F$4:F296)&lt;1,"",IF(E296=1,1,IF(AND(F295=1,ROUNDDOWN(Q295/(C295*100),0)&gt;=1),L295+ROUNDDOWN(Q295/(C295*100),0),L295)))</f>
        <v>1</v>
      </c>
      <c r="M296" s="29">
        <f>IF(G296="","",IF(VLOOKUP(I296,settings!$B$12:$C$1012,2,0)*C296*L296*100-settings!$C$5*L296&lt;0,"",VLOOKUP(I296,settings!$B$12:$C$1012,2,0)*C296*L296*100-settings!$C$5*L296))</f>
        <v>1.6277516352707857</v>
      </c>
      <c r="N296" s="29">
        <f>IF(M296="","",M296*settings!$C$7)</f>
        <v>0.40693790881769643</v>
      </c>
      <c r="O296" s="29">
        <f t="shared" si="36"/>
        <v>1.2208137264530894</v>
      </c>
      <c r="P296" s="29">
        <f>IF(G296="","",C296*100*settings!$C$6)</f>
        <v>0</v>
      </c>
      <c r="Q296" s="29">
        <f>IF(G296="","",IF(E296=1,settings!$C$4-K296*100,IF(O296="",Q295,IF(F296=1,K295*L295*100+Q295+O295-K296*L296*100,Q295+O295))))</f>
        <v>3479.5449773942605</v>
      </c>
      <c r="R296" s="29">
        <f t="shared" si="37"/>
        <v>9775</v>
      </c>
      <c r="S296" s="29">
        <f t="shared" si="38"/>
        <v>13254.54497739426</v>
      </c>
    </row>
    <row r="297" spans="2:19" x14ac:dyDescent="0.25">
      <c r="B297" s="2">
        <v>36045</v>
      </c>
      <c r="C297" s="3">
        <v>101.6875</v>
      </c>
      <c r="D297" s="1">
        <f t="shared" si="32"/>
        <v>4.0281329923273601E-2</v>
      </c>
      <c r="E297" t="str">
        <f>IF(B297&lt;settings!$C$2,"",IF(B297=settings!$C$2,1,IF(C297&gt;K296,MAX($E$4:E296)+1,"")))</f>
        <v/>
      </c>
      <c r="F297" t="str">
        <f t="shared" si="33"/>
        <v/>
      </c>
      <c r="G297">
        <f t="shared" si="34"/>
        <v>9</v>
      </c>
      <c r="H297" s="36" t="str">
        <f>IF(SUM($F$4:F297)&lt;2,"",IF(F297=1,G296,""))</f>
        <v/>
      </c>
      <c r="I297" s="7">
        <f t="shared" si="39"/>
        <v>-0.14499999999999999</v>
      </c>
      <c r="J297" s="64" t="str">
        <f t="shared" si="35"/>
        <v>CALL</v>
      </c>
      <c r="K297" s="29">
        <f>IF(SUM($F$4:F297)&lt;1,"",IF(F297="",K296,ROUND(C297,0)))</f>
        <v>119</v>
      </c>
      <c r="L297" s="32">
        <f>IF(SUM($F$4:F297)&lt;1,"",IF(E297=1,1,IF(AND(F296=1,ROUNDDOWN(Q296/(C296*100),0)&gt;=1),L296+ROUNDDOWN(Q296/(C296*100),0),L296)))</f>
        <v>1</v>
      </c>
      <c r="M297" s="29">
        <f>IF(G297="","",IF(VLOOKUP(I297,settings!$B$12:$C$1012,2,0)*C297*L297*100-settings!$C$5*L297&lt;0,"",VLOOKUP(I297,settings!$B$12:$C$1012,2,0)*C297*L297*100-settings!$C$5*L297))</f>
        <v>4.4331105972814289</v>
      </c>
      <c r="N297" s="29">
        <f>IF(M297="","",M297*settings!$C$7)</f>
        <v>1.1082776493203572</v>
      </c>
      <c r="O297" s="29">
        <f t="shared" si="36"/>
        <v>3.3248329479610716</v>
      </c>
      <c r="P297" s="29">
        <f>IF(G297="","",C297*100*settings!$C$6)</f>
        <v>0</v>
      </c>
      <c r="Q297" s="29">
        <f>IF(G297="","",IF(E297=1,settings!$C$4-K297*100,IF(O297="",Q296,IF(F297=1,K296*L296*100+Q296+O296-K297*L297*100,Q296+O296))))</f>
        <v>3480.7657911207134</v>
      </c>
      <c r="R297" s="29">
        <f t="shared" si="37"/>
        <v>10168.75</v>
      </c>
      <c r="S297" s="29">
        <f t="shared" si="38"/>
        <v>13649.515791120713</v>
      </c>
    </row>
    <row r="298" spans="2:19" x14ac:dyDescent="0.25">
      <c r="B298" s="2">
        <v>36052</v>
      </c>
      <c r="C298" s="3">
        <v>102.09375</v>
      </c>
      <c r="D298" s="1">
        <f t="shared" si="32"/>
        <v>3.9950829748003347E-3</v>
      </c>
      <c r="E298" t="str">
        <f>IF(B298&lt;settings!$C$2,"",IF(B298=settings!$C$2,1,IF(C298&gt;K297,MAX($E$4:E297)+1,"")))</f>
        <v/>
      </c>
      <c r="F298" t="str">
        <f t="shared" si="33"/>
        <v/>
      </c>
      <c r="G298">
        <f t="shared" si="34"/>
        <v>10</v>
      </c>
      <c r="H298" s="36" t="str">
        <f>IF(SUM($F$4:F298)&lt;2,"",IF(F298=1,G297,""))</f>
        <v/>
      </c>
      <c r="I298" s="7">
        <f t="shared" si="39"/>
        <v>-0.14199999999999999</v>
      </c>
      <c r="J298" s="64" t="str">
        <f t="shared" si="35"/>
        <v>CALL</v>
      </c>
      <c r="K298" s="29">
        <f>IF(SUM($F$4:F298)&lt;1,"",IF(F298="",K297,ROUND(C298,0)))</f>
        <v>119</v>
      </c>
      <c r="L298" s="32">
        <f>IF(SUM($F$4:F298)&lt;1,"",IF(E298=1,1,IF(AND(F297=1,ROUNDDOWN(Q297/(C297*100),0)&gt;=1),L297+ROUNDDOWN(Q297/(C297*100),0),L297)))</f>
        <v>1</v>
      </c>
      <c r="M298" s="29">
        <f>IF(G298="","",IF(VLOOKUP(I298,settings!$B$12:$C$1012,2,0)*C298*L298*100-settings!$C$5*L298&lt;0,"",VLOOKUP(I298,settings!$B$12:$C$1012,2,0)*C298*L298*100-settings!$C$5*L298))</f>
        <v>4.7956467170660542</v>
      </c>
      <c r="N298" s="29">
        <f>IF(M298="","",M298*settings!$C$7)</f>
        <v>1.1989116792665135</v>
      </c>
      <c r="O298" s="29">
        <f t="shared" si="36"/>
        <v>3.5967350377995406</v>
      </c>
      <c r="P298" s="29">
        <f>IF(G298="","",C298*100*settings!$C$6)</f>
        <v>0</v>
      </c>
      <c r="Q298" s="29">
        <f>IF(G298="","",IF(E298=1,settings!$C$4-K298*100,IF(O298="",Q297,IF(F298=1,K297*L297*100+Q297+O297-K298*L298*100,Q297+O297))))</f>
        <v>3484.0906240686745</v>
      </c>
      <c r="R298" s="29">
        <f t="shared" si="37"/>
        <v>10209.375</v>
      </c>
      <c r="S298" s="29">
        <f t="shared" si="38"/>
        <v>13693.465624068675</v>
      </c>
    </row>
    <row r="299" spans="2:19" x14ac:dyDescent="0.25">
      <c r="B299" s="2">
        <v>36059</v>
      </c>
      <c r="C299" s="3">
        <v>104.25</v>
      </c>
      <c r="D299" s="1">
        <f t="shared" si="32"/>
        <v>2.1120293847566529E-2</v>
      </c>
      <c r="E299" t="str">
        <f>IF(B299&lt;settings!$C$2,"",IF(B299=settings!$C$2,1,IF(C299&gt;K298,MAX($E$4:E298)+1,"")))</f>
        <v/>
      </c>
      <c r="F299" t="str">
        <f t="shared" si="33"/>
        <v/>
      </c>
      <c r="G299">
        <f t="shared" si="34"/>
        <v>11</v>
      </c>
      <c r="H299" s="36" t="str">
        <f>IF(SUM($F$4:F299)&lt;2,"",IF(F299=1,G298,""))</f>
        <v/>
      </c>
      <c r="I299" s="7">
        <f t="shared" si="39"/>
        <v>-0.124</v>
      </c>
      <c r="J299" s="64" t="str">
        <f t="shared" si="35"/>
        <v>CALL</v>
      </c>
      <c r="K299" s="29">
        <f>IF(SUM($F$4:F299)&lt;1,"",IF(F299="",K298,ROUND(C299,0)))</f>
        <v>119</v>
      </c>
      <c r="L299" s="32">
        <f>IF(SUM($F$4:F299)&lt;1,"",IF(E299=1,1,IF(AND(F298=1,ROUNDDOWN(Q298/(C298*100),0)&gt;=1),L298+ROUNDDOWN(Q298/(C298*100),0),L298)))</f>
        <v>1</v>
      </c>
      <c r="M299" s="29">
        <f>IF(G299="","",IF(VLOOKUP(I299,settings!$B$12:$C$1012,2,0)*C299*L299*100-settings!$C$5*L299&lt;0,"",VLOOKUP(I299,settings!$B$12:$C$1012,2,0)*C299*L299*100-settings!$C$5*L299))</f>
        <v>7.513525663370908</v>
      </c>
      <c r="N299" s="29">
        <f>IF(M299="","",M299*settings!$C$7)</f>
        <v>1.878381415842727</v>
      </c>
      <c r="O299" s="29">
        <f t="shared" si="36"/>
        <v>5.6351442475281814</v>
      </c>
      <c r="P299" s="29">
        <f>IF(G299="","",C299*100*settings!$C$6)</f>
        <v>0</v>
      </c>
      <c r="Q299" s="29">
        <f>IF(G299="","",IF(E299=1,settings!$C$4-K299*100,IF(O299="",Q298,IF(F299=1,K298*L298*100+Q298+O298-K299*L299*100,Q298+O298))))</f>
        <v>3487.6873591064741</v>
      </c>
      <c r="R299" s="29">
        <f t="shared" si="37"/>
        <v>10425</v>
      </c>
      <c r="S299" s="29">
        <f t="shared" si="38"/>
        <v>13912.687359106474</v>
      </c>
    </row>
    <row r="300" spans="2:19" x14ac:dyDescent="0.25">
      <c r="B300" s="2">
        <v>36066</v>
      </c>
      <c r="C300" s="3">
        <v>100.71875</v>
      </c>
      <c r="D300" s="1">
        <f t="shared" si="32"/>
        <v>-3.3872901678657086E-2</v>
      </c>
      <c r="E300" t="str">
        <f>IF(B300&lt;settings!$C$2,"",IF(B300=settings!$C$2,1,IF(C300&gt;K299,MAX($E$4:E299)+1,"")))</f>
        <v/>
      </c>
      <c r="F300" t="str">
        <f t="shared" si="33"/>
        <v/>
      </c>
      <c r="G300">
        <f t="shared" si="34"/>
        <v>12</v>
      </c>
      <c r="H300" s="36" t="str">
        <f>IF(SUM($F$4:F300)&lt;2,"",IF(F300=1,G299,""))</f>
        <v/>
      </c>
      <c r="I300" s="7">
        <f t="shared" si="39"/>
        <v>-0.154</v>
      </c>
      <c r="J300" s="64" t="str">
        <f t="shared" si="35"/>
        <v>CALL</v>
      </c>
      <c r="K300" s="29">
        <f>IF(SUM($F$4:F300)&lt;1,"",IF(F300="",K299,ROUND(C300,0)))</f>
        <v>119</v>
      </c>
      <c r="L300" s="32">
        <f>IF(SUM($F$4:F300)&lt;1,"",IF(E300=1,1,IF(AND(F299=1,ROUNDDOWN(Q299/(C299*100),0)&gt;=1),L299+ROUNDDOWN(Q299/(C299*100),0),L299)))</f>
        <v>1</v>
      </c>
      <c r="M300" s="29">
        <f>IF(G300="","",IF(VLOOKUP(I300,settings!$B$12:$C$1012,2,0)*C300*L300*100-settings!$C$5*L300&lt;0,"",VLOOKUP(I300,settings!$B$12:$C$1012,2,0)*C300*L300*100-settings!$C$5*L300))</f>
        <v>3.4866891743971173</v>
      </c>
      <c r="N300" s="29">
        <f>IF(M300="","",M300*settings!$C$7)</f>
        <v>0.87167229359927934</v>
      </c>
      <c r="O300" s="29">
        <f t="shared" si="36"/>
        <v>2.615016880797838</v>
      </c>
      <c r="P300" s="29">
        <f>IF(G300="","",C300*100*settings!$C$6)</f>
        <v>0</v>
      </c>
      <c r="Q300" s="29">
        <f>IF(G300="","",IF(E300=1,settings!$C$4-K300*100,IF(O300="",Q299,IF(F300=1,K299*L299*100+Q299+O299-K300*L300*100,Q299+O299))))</f>
        <v>3493.3225033540025</v>
      </c>
      <c r="R300" s="29">
        <f t="shared" si="37"/>
        <v>10071.875</v>
      </c>
      <c r="S300" s="29">
        <f t="shared" si="38"/>
        <v>13565.197503354002</v>
      </c>
    </row>
    <row r="301" spans="2:19" x14ac:dyDescent="0.25">
      <c r="B301" s="2">
        <v>36073</v>
      </c>
      <c r="C301" s="3">
        <v>98.53125</v>
      </c>
      <c r="D301" s="1">
        <f t="shared" si="32"/>
        <v>-2.1718895439031938E-2</v>
      </c>
      <c r="E301" t="str">
        <f>IF(B301&lt;settings!$C$2,"",IF(B301=settings!$C$2,1,IF(C301&gt;K300,MAX($E$4:E300)+1,"")))</f>
        <v/>
      </c>
      <c r="F301" t="str">
        <f t="shared" si="33"/>
        <v/>
      </c>
      <c r="G301">
        <f t="shared" si="34"/>
        <v>13</v>
      </c>
      <c r="H301" s="36" t="str">
        <f>IF(SUM($F$4:F301)&lt;2,"",IF(F301=1,G300,""))</f>
        <v/>
      </c>
      <c r="I301" s="7">
        <f t="shared" si="39"/>
        <v>-0.17199999999999999</v>
      </c>
      <c r="J301" s="64" t="str">
        <f t="shared" si="35"/>
        <v>CALL</v>
      </c>
      <c r="K301" s="29">
        <f>IF(SUM($F$4:F301)&lt;1,"",IF(F301="",K300,ROUND(C301,0)))</f>
        <v>119</v>
      </c>
      <c r="L301" s="32">
        <f>IF(SUM($F$4:F301)&lt;1,"",IF(E301=1,1,IF(AND(F300=1,ROUNDDOWN(Q300/(C300*100),0)&gt;=1),L300+ROUNDDOWN(Q300/(C300*100),0),L300)))</f>
        <v>1</v>
      </c>
      <c r="M301" s="29">
        <f>IF(G301="","",IF(VLOOKUP(I301,settings!$B$12:$C$1012,2,0)*C301*L301*100-settings!$C$5*L301&lt;0,"",VLOOKUP(I301,settings!$B$12:$C$1012,2,0)*C301*L301*100-settings!$C$5*L301))</f>
        <v>2.0511180527884876</v>
      </c>
      <c r="N301" s="29">
        <f>IF(M301="","",M301*settings!$C$7)</f>
        <v>0.51277951319712189</v>
      </c>
      <c r="O301" s="29">
        <f t="shared" si="36"/>
        <v>1.5383385395913658</v>
      </c>
      <c r="P301" s="29">
        <f>IF(G301="","",C301*100*settings!$C$6)</f>
        <v>0</v>
      </c>
      <c r="Q301" s="29">
        <f>IF(G301="","",IF(E301=1,settings!$C$4-K301*100,IF(O301="",Q300,IF(F301=1,K300*L300*100+Q300+O300-K301*L301*100,Q300+O300))))</f>
        <v>3495.9375202348001</v>
      </c>
      <c r="R301" s="29">
        <f t="shared" si="37"/>
        <v>9853.125</v>
      </c>
      <c r="S301" s="29">
        <f t="shared" si="38"/>
        <v>13349.0625202348</v>
      </c>
    </row>
    <row r="302" spans="2:19" x14ac:dyDescent="0.25">
      <c r="B302" s="2">
        <v>36080</v>
      </c>
      <c r="C302" s="3">
        <v>106</v>
      </c>
      <c r="D302" s="1">
        <f t="shared" si="32"/>
        <v>7.5800824611481188E-2</v>
      </c>
      <c r="E302" t="str">
        <f>IF(B302&lt;settings!$C$2,"",IF(B302=settings!$C$2,1,IF(C302&gt;K301,MAX($E$4:E301)+1,"")))</f>
        <v/>
      </c>
      <c r="F302" t="str">
        <f t="shared" si="33"/>
        <v/>
      </c>
      <c r="G302">
        <f t="shared" si="34"/>
        <v>14</v>
      </c>
      <c r="H302" s="36" t="str">
        <f>IF(SUM($F$4:F302)&lt;2,"",IF(F302=1,G301,""))</f>
        <v/>
      </c>
      <c r="I302" s="7">
        <f t="shared" si="39"/>
        <v>-0.109</v>
      </c>
      <c r="J302" s="64" t="str">
        <f t="shared" si="35"/>
        <v>CALL</v>
      </c>
      <c r="K302" s="29">
        <f>IF(SUM($F$4:F302)&lt;1,"",IF(F302="",K301,ROUND(C302,0)))</f>
        <v>119</v>
      </c>
      <c r="L302" s="32">
        <f>IF(SUM($F$4:F302)&lt;1,"",IF(E302=1,1,IF(AND(F301=1,ROUNDDOWN(Q301/(C301*100),0)&gt;=1),L301+ROUNDDOWN(Q301/(C301*100),0),L301)))</f>
        <v>1</v>
      </c>
      <c r="M302" s="29">
        <f>IF(G302="","",IF(VLOOKUP(I302,settings!$B$12:$C$1012,2,0)*C302*L302*100-settings!$C$5*L302&lt;0,"",VLOOKUP(I302,settings!$B$12:$C$1012,2,0)*C302*L302*100-settings!$C$5*L302))</f>
        <v>10.720553341846125</v>
      </c>
      <c r="N302" s="29">
        <f>IF(M302="","",M302*settings!$C$7)</f>
        <v>2.6801383354615314</v>
      </c>
      <c r="O302" s="29">
        <f t="shared" si="36"/>
        <v>8.0404150063845936</v>
      </c>
      <c r="P302" s="29">
        <f>IF(G302="","",C302*100*settings!$C$6)</f>
        <v>0</v>
      </c>
      <c r="Q302" s="29">
        <f>IF(G302="","",IF(E302=1,settings!$C$4-K302*100,IF(O302="",Q301,IF(F302=1,K301*L301*100+Q301+O301-K302*L302*100,Q301+O301))))</f>
        <v>3497.4758587743913</v>
      </c>
      <c r="R302" s="29">
        <f t="shared" si="37"/>
        <v>10600</v>
      </c>
      <c r="S302" s="29">
        <f t="shared" si="38"/>
        <v>14097.475858774391</v>
      </c>
    </row>
    <row r="303" spans="2:19" x14ac:dyDescent="0.25">
      <c r="B303" s="2">
        <v>36087</v>
      </c>
      <c r="C303" s="3">
        <v>106.84375</v>
      </c>
      <c r="D303" s="1">
        <f t="shared" si="32"/>
        <v>7.9599056603774088E-3</v>
      </c>
      <c r="E303" t="str">
        <f>IF(B303&lt;settings!$C$2,"",IF(B303=settings!$C$2,1,IF(C303&gt;K302,MAX($E$4:E302)+1,"")))</f>
        <v/>
      </c>
      <c r="F303" t="str">
        <f t="shared" si="33"/>
        <v/>
      </c>
      <c r="G303">
        <f t="shared" si="34"/>
        <v>15</v>
      </c>
      <c r="H303" s="36" t="str">
        <f>IF(SUM($F$4:F303)&lt;2,"",IF(F303=1,G302,""))</f>
        <v/>
      </c>
      <c r="I303" s="7">
        <f t="shared" si="39"/>
        <v>-0.10199999999999999</v>
      </c>
      <c r="J303" s="64" t="str">
        <f t="shared" si="35"/>
        <v>CALL</v>
      </c>
      <c r="K303" s="29">
        <f>IF(SUM($F$4:F303)&lt;1,"",IF(F303="",K302,ROUND(C303,0)))</f>
        <v>119</v>
      </c>
      <c r="L303" s="32">
        <f>IF(SUM($F$4:F303)&lt;1,"",IF(E303=1,1,IF(AND(F302=1,ROUNDDOWN(Q302/(C302*100),0)&gt;=1),L302+ROUNDDOWN(Q302/(C302*100),0),L302)))</f>
        <v>1</v>
      </c>
      <c r="M303" s="29">
        <f>IF(G303="","",IF(VLOOKUP(I303,settings!$B$12:$C$1012,2,0)*C303*L303*100-settings!$C$5*L303&lt;0,"",VLOOKUP(I303,settings!$B$12:$C$1012,2,0)*C303*L303*100-settings!$C$5*L303))</f>
        <v>12.608455676394863</v>
      </c>
      <c r="N303" s="29">
        <f>IF(M303="","",M303*settings!$C$7)</f>
        <v>3.1521139190987157</v>
      </c>
      <c r="O303" s="29">
        <f t="shared" si="36"/>
        <v>9.4563417572961477</v>
      </c>
      <c r="P303" s="29">
        <f>IF(G303="","",C303*100*settings!$C$6)</f>
        <v>0</v>
      </c>
      <c r="Q303" s="29">
        <f>IF(G303="","",IF(E303=1,settings!$C$4-K303*100,IF(O303="",Q302,IF(F303=1,K302*L302*100+Q302+O302-K303*L303*100,Q302+O302))))</f>
        <v>3505.5162737807759</v>
      </c>
      <c r="R303" s="29">
        <f t="shared" si="37"/>
        <v>10684.375</v>
      </c>
      <c r="S303" s="29">
        <f t="shared" si="38"/>
        <v>14189.891273780777</v>
      </c>
    </row>
    <row r="304" spans="2:19" x14ac:dyDescent="0.25">
      <c r="B304" s="2">
        <v>36094</v>
      </c>
      <c r="C304" s="3">
        <v>110</v>
      </c>
      <c r="D304" s="1">
        <f t="shared" si="32"/>
        <v>2.9540801403919348E-2</v>
      </c>
      <c r="E304" t="str">
        <f>IF(B304&lt;settings!$C$2,"",IF(B304=settings!$C$2,1,IF(C304&gt;K303,MAX($E$4:E303)+1,"")))</f>
        <v/>
      </c>
      <c r="F304" t="str">
        <f t="shared" si="33"/>
        <v/>
      </c>
      <c r="G304">
        <f t="shared" si="34"/>
        <v>16</v>
      </c>
      <c r="H304" s="36" t="str">
        <f>IF(SUM($F$4:F304)&lt;2,"",IF(F304=1,G303,""))</f>
        <v/>
      </c>
      <c r="I304" s="7">
        <f t="shared" si="39"/>
        <v>-7.5999999999999998E-2</v>
      </c>
      <c r="J304" s="64" t="str">
        <f t="shared" si="35"/>
        <v>CALL</v>
      </c>
      <c r="K304" s="29">
        <f>IF(SUM($F$4:F304)&lt;1,"",IF(F304="",K303,ROUND(C304,0)))</f>
        <v>119</v>
      </c>
      <c r="L304" s="32">
        <f>IF(SUM($F$4:F304)&lt;1,"",IF(E304=1,1,IF(AND(F303=1,ROUNDDOWN(Q303/(C303*100),0)&gt;=1),L303+ROUNDDOWN(Q303/(C303*100),0),L303)))</f>
        <v>1</v>
      </c>
      <c r="M304" s="29">
        <f>IF(G304="","",IF(VLOOKUP(I304,settings!$B$12:$C$1012,2,0)*C304*L304*100-settings!$C$5*L304&lt;0,"",VLOOKUP(I304,settings!$B$12:$C$1012,2,0)*C304*L304*100-settings!$C$5*L304))</f>
        <v>22.690511507925947</v>
      </c>
      <c r="N304" s="29">
        <f>IF(M304="","",M304*settings!$C$7)</f>
        <v>5.6726278769814868</v>
      </c>
      <c r="O304" s="29">
        <f t="shared" si="36"/>
        <v>17.017883630944461</v>
      </c>
      <c r="P304" s="29">
        <f>IF(G304="","",C304*100*settings!$C$6)</f>
        <v>0</v>
      </c>
      <c r="Q304" s="29">
        <f>IF(G304="","",IF(E304=1,settings!$C$4-K304*100,IF(O304="",Q303,IF(F304=1,K303*L303*100+Q303+O303-K304*L304*100,Q303+O303))))</f>
        <v>3514.9726155380722</v>
      </c>
      <c r="R304" s="29">
        <f t="shared" si="37"/>
        <v>11000</v>
      </c>
      <c r="S304" s="29">
        <f t="shared" si="38"/>
        <v>14514.972615538072</v>
      </c>
    </row>
    <row r="305" spans="2:19" x14ac:dyDescent="0.25">
      <c r="B305" s="2">
        <v>36101</v>
      </c>
      <c r="C305" s="3">
        <v>114.125</v>
      </c>
      <c r="D305" s="1">
        <f t="shared" si="32"/>
        <v>3.7500000000000089E-2</v>
      </c>
      <c r="E305" t="str">
        <f>IF(B305&lt;settings!$C$2,"",IF(B305=settings!$C$2,1,IF(C305&gt;K304,MAX($E$4:E304)+1,"")))</f>
        <v/>
      </c>
      <c r="F305" t="str">
        <f t="shared" si="33"/>
        <v/>
      </c>
      <c r="G305">
        <f t="shared" si="34"/>
        <v>17</v>
      </c>
      <c r="H305" s="36" t="str">
        <f>IF(SUM($F$4:F305)&lt;2,"",IF(F305=1,G304,""))</f>
        <v/>
      </c>
      <c r="I305" s="7">
        <f t="shared" si="39"/>
        <v>-4.1000000000000002E-2</v>
      </c>
      <c r="J305" s="64" t="str">
        <f t="shared" si="35"/>
        <v>CALL</v>
      </c>
      <c r="K305" s="29">
        <f>IF(SUM($F$4:F305)&lt;1,"",IF(F305="",K304,ROUND(C305,0)))</f>
        <v>119</v>
      </c>
      <c r="L305" s="32">
        <f>IF(SUM($F$4:F305)&lt;1,"",IF(E305=1,1,IF(AND(F304=1,ROUNDDOWN(Q304/(C304*100),0)&gt;=1),L304+ROUNDDOWN(Q304/(C304*100),0),L304)))</f>
        <v>1</v>
      </c>
      <c r="M305" s="29">
        <f>IF(G305="","",IF(VLOOKUP(I305,settings!$B$12:$C$1012,2,0)*C305*L305*100-settings!$C$5*L305&lt;0,"",VLOOKUP(I305,settings!$B$12:$C$1012,2,0)*C305*L305*100-settings!$C$5*L305))</f>
        <v>48.848247428884207</v>
      </c>
      <c r="N305" s="29">
        <f>IF(M305="","",M305*settings!$C$7)</f>
        <v>12.212061857221052</v>
      </c>
      <c r="O305" s="29">
        <f t="shared" si="36"/>
        <v>36.636185571663155</v>
      </c>
      <c r="P305" s="29">
        <f>IF(G305="","",C305*100*settings!$C$6)</f>
        <v>0</v>
      </c>
      <c r="Q305" s="29">
        <f>IF(G305="","",IF(E305=1,settings!$C$4-K305*100,IF(O305="",Q304,IF(F305=1,K304*L304*100+Q304+O304-K305*L305*100,Q304+O304))))</f>
        <v>3531.9904991690169</v>
      </c>
      <c r="R305" s="29">
        <f t="shared" si="37"/>
        <v>11412.5</v>
      </c>
      <c r="S305" s="29">
        <f t="shared" si="38"/>
        <v>14944.490499169016</v>
      </c>
    </row>
    <row r="306" spans="2:19" x14ac:dyDescent="0.25">
      <c r="B306" s="2">
        <v>36108</v>
      </c>
      <c r="C306" s="3">
        <v>113.21875</v>
      </c>
      <c r="D306" s="1">
        <f t="shared" si="32"/>
        <v>-7.9408543263964626E-3</v>
      </c>
      <c r="E306" t="str">
        <f>IF(B306&lt;settings!$C$2,"",IF(B306=settings!$C$2,1,IF(C306&gt;K305,MAX($E$4:E305)+1,"")))</f>
        <v/>
      </c>
      <c r="F306" t="str">
        <f t="shared" si="33"/>
        <v/>
      </c>
      <c r="G306">
        <f t="shared" si="34"/>
        <v>18</v>
      </c>
      <c r="H306" s="36" t="str">
        <f>IF(SUM($F$4:F306)&lt;2,"",IF(F306=1,G305,""))</f>
        <v/>
      </c>
      <c r="I306" s="7">
        <f t="shared" si="39"/>
        <v>-4.9000000000000002E-2</v>
      </c>
      <c r="J306" s="64" t="str">
        <f t="shared" si="35"/>
        <v>CALL</v>
      </c>
      <c r="K306" s="29">
        <f>IF(SUM($F$4:F306)&lt;1,"",IF(F306="",K305,ROUND(C306,0)))</f>
        <v>119</v>
      </c>
      <c r="L306" s="32">
        <f>IF(SUM($F$4:F306)&lt;1,"",IF(E306=1,1,IF(AND(F305=1,ROUNDDOWN(Q305/(C305*100),0)&gt;=1),L305+ROUNDDOWN(Q305/(C305*100),0),L305)))</f>
        <v>1</v>
      </c>
      <c r="M306" s="29">
        <f>IF(G306="","",IF(VLOOKUP(I306,settings!$B$12:$C$1012,2,0)*C306*L306*100-settings!$C$5*L306&lt;0,"",VLOOKUP(I306,settings!$B$12:$C$1012,2,0)*C306*L306*100-settings!$C$5*L306))</f>
        <v>41.072281599350262</v>
      </c>
      <c r="N306" s="29">
        <f>IF(M306="","",M306*settings!$C$7)</f>
        <v>10.268070399837566</v>
      </c>
      <c r="O306" s="29">
        <f t="shared" si="36"/>
        <v>30.804211199512697</v>
      </c>
      <c r="P306" s="29">
        <f>IF(G306="","",C306*100*settings!$C$6)</f>
        <v>0</v>
      </c>
      <c r="Q306" s="29">
        <f>IF(G306="","",IF(E306=1,settings!$C$4-K306*100,IF(O306="",Q305,IF(F306=1,K305*L305*100+Q305+O305-K306*L306*100,Q305+O305))))</f>
        <v>3568.62668474068</v>
      </c>
      <c r="R306" s="29">
        <f t="shared" si="37"/>
        <v>11321.875</v>
      </c>
      <c r="S306" s="29">
        <f t="shared" si="38"/>
        <v>14890.501684740681</v>
      </c>
    </row>
    <row r="307" spans="2:19" x14ac:dyDescent="0.25">
      <c r="B307" s="2">
        <v>36115</v>
      </c>
      <c r="C307" s="3">
        <v>116.625</v>
      </c>
      <c r="D307" s="1">
        <f t="shared" si="32"/>
        <v>3.0085564449351399E-2</v>
      </c>
      <c r="E307" t="str">
        <f>IF(B307&lt;settings!$C$2,"",IF(B307=settings!$C$2,1,IF(C307&gt;K306,MAX($E$4:E306)+1,"")))</f>
        <v/>
      </c>
      <c r="F307" t="str">
        <f t="shared" si="33"/>
        <v/>
      </c>
      <c r="G307">
        <f t="shared" si="34"/>
        <v>19</v>
      </c>
      <c r="H307" s="36" t="str">
        <f>IF(SUM($F$4:F307)&lt;2,"",IF(F307=1,G306,""))</f>
        <v/>
      </c>
      <c r="I307" s="7">
        <f t="shared" si="39"/>
        <v>-0.02</v>
      </c>
      <c r="J307" s="64" t="str">
        <f t="shared" si="35"/>
        <v>CALL</v>
      </c>
      <c r="K307" s="29">
        <f>IF(SUM($F$4:F307)&lt;1,"",IF(F307="",K306,ROUND(C307,0)))</f>
        <v>119</v>
      </c>
      <c r="L307" s="32">
        <f>IF(SUM($F$4:F307)&lt;1,"",IF(E307=1,1,IF(AND(F306=1,ROUNDDOWN(Q306/(C306*100),0)&gt;=1),L306+ROUNDDOWN(Q306/(C306*100),0),L306)))</f>
        <v>1</v>
      </c>
      <c r="M307" s="29">
        <f>IF(G307="","",IF(VLOOKUP(I307,settings!$B$12:$C$1012,2,0)*C307*L307*100-settings!$C$5*L307&lt;0,"",VLOOKUP(I307,settings!$B$12:$C$1012,2,0)*C307*L307*100-settings!$C$5*L307))</f>
        <v>76.859779705937854</v>
      </c>
      <c r="N307" s="29">
        <f>IF(M307="","",M307*settings!$C$7)</f>
        <v>19.214944926484463</v>
      </c>
      <c r="O307" s="29">
        <f t="shared" si="36"/>
        <v>57.64483477945339</v>
      </c>
      <c r="P307" s="29">
        <f>IF(G307="","",C307*100*settings!$C$6)</f>
        <v>0</v>
      </c>
      <c r="Q307" s="29">
        <f>IF(G307="","",IF(E307=1,settings!$C$4-K307*100,IF(O307="",Q306,IF(F307=1,K306*L306*100+Q306+O306-K307*L307*100,Q306+O306))))</f>
        <v>3599.4308959401928</v>
      </c>
      <c r="R307" s="29">
        <f t="shared" si="37"/>
        <v>11662.5</v>
      </c>
      <c r="S307" s="29">
        <f t="shared" si="38"/>
        <v>15261.930895940193</v>
      </c>
    </row>
    <row r="308" spans="2:19" x14ac:dyDescent="0.25">
      <c r="B308" s="2">
        <v>36122</v>
      </c>
      <c r="C308" s="3">
        <v>119.5</v>
      </c>
      <c r="D308" s="1">
        <f t="shared" si="32"/>
        <v>2.4651661307609762E-2</v>
      </c>
      <c r="E308">
        <f>IF(B308&lt;settings!$C$2,"",IF(B308=settings!$C$2,1,IF(C308&gt;K307,MAX($E$4:E307)+1,"")))</f>
        <v>95</v>
      </c>
      <c r="F308">
        <f t="shared" si="33"/>
        <v>1</v>
      </c>
      <c r="G308">
        <f t="shared" si="34"/>
        <v>1</v>
      </c>
      <c r="H308" s="36">
        <f>IF(SUM($F$4:F308)&lt;2,"",IF(F308=1,G307,""))</f>
        <v>19</v>
      </c>
      <c r="I308" s="7">
        <f t="shared" si="39"/>
        <v>-4.0000000000000001E-3</v>
      </c>
      <c r="J308" s="64" t="str">
        <f t="shared" si="35"/>
        <v>PUT</v>
      </c>
      <c r="K308" s="29">
        <f>IF(SUM($F$4:F308)&lt;1,"",IF(F308="",K307,ROUND(C308,0)))</f>
        <v>120</v>
      </c>
      <c r="L308" s="32">
        <f>IF(SUM($F$4:F308)&lt;1,"",IF(E308=1,1,IF(AND(F307=1,ROUNDDOWN(Q307/(C307*100),0)&gt;=1),L307+ROUNDDOWN(Q307/(C307*100),0),L307)))</f>
        <v>1</v>
      </c>
      <c r="M308" s="29">
        <f>IF(G308="","",IF(VLOOKUP(I308,settings!$B$12:$C$1012,2,0)*C308*L308*100-settings!$C$5*L308&lt;0,"",VLOOKUP(I308,settings!$B$12:$C$1012,2,0)*C308*L308*100-settings!$C$5*L308))</f>
        <v>109.22299511999998</v>
      </c>
      <c r="N308" s="29">
        <f>IF(M308="","",M308*settings!$C$7)</f>
        <v>27.305748779999995</v>
      </c>
      <c r="O308" s="29">
        <f t="shared" si="36"/>
        <v>81.917246339999991</v>
      </c>
      <c r="P308" s="29">
        <f>IF(G308="","",C308*100*settings!$C$6)</f>
        <v>0</v>
      </c>
      <c r="Q308" s="29">
        <f>IF(G308="","",IF(E308=1,settings!$C$4-K308*100,IF(O308="",Q307,IF(F308=1,K307*L307*100+Q307+O307-K308*L308*100,Q307+O307))))</f>
        <v>3557.0757307196473</v>
      </c>
      <c r="R308" s="29">
        <f t="shared" si="37"/>
        <v>11950</v>
      </c>
      <c r="S308" s="29">
        <f t="shared" si="38"/>
        <v>15507.075730719647</v>
      </c>
    </row>
    <row r="309" spans="2:19" x14ac:dyDescent="0.25">
      <c r="B309" s="2">
        <v>36129</v>
      </c>
      <c r="C309" s="3">
        <v>118.375</v>
      </c>
      <c r="D309" s="1">
        <f t="shared" si="32"/>
        <v>-9.4142259414226048E-3</v>
      </c>
      <c r="E309" t="str">
        <f>IF(B309&lt;settings!$C$2,"",IF(B309=settings!$C$2,1,IF(C309&gt;K308,MAX($E$4:E308)+1,"")))</f>
        <v/>
      </c>
      <c r="F309" t="str">
        <f t="shared" si="33"/>
        <v/>
      </c>
      <c r="G309">
        <f t="shared" si="34"/>
        <v>2</v>
      </c>
      <c r="H309" s="36" t="str">
        <f>IF(SUM($F$4:F309)&lt;2,"",IF(F309=1,G308,""))</f>
        <v/>
      </c>
      <c r="I309" s="7">
        <f t="shared" si="39"/>
        <v>-1.4E-2</v>
      </c>
      <c r="J309" s="64" t="str">
        <f t="shared" si="35"/>
        <v>CALL</v>
      </c>
      <c r="K309" s="29">
        <f>IF(SUM($F$4:F309)&lt;1,"",IF(F309="",K308,ROUND(C309,0)))</f>
        <v>120</v>
      </c>
      <c r="L309" s="32">
        <f>IF(SUM($F$4:F309)&lt;1,"",IF(E309=1,1,IF(AND(F308=1,ROUNDDOWN(Q308/(C308*100),0)&gt;=1),L308+ROUNDDOWN(Q308/(C308*100),0),L308)))</f>
        <v>1</v>
      </c>
      <c r="M309" s="29">
        <f>IF(G309="","",IF(VLOOKUP(I309,settings!$B$12:$C$1012,2,0)*C309*L309*100-settings!$C$5*L309&lt;0,"",VLOOKUP(I309,settings!$B$12:$C$1012,2,0)*C309*L309*100-settings!$C$5*L309))</f>
        <v>88.212364822091502</v>
      </c>
      <c r="N309" s="29">
        <f>IF(M309="","",M309*settings!$C$7)</f>
        <v>22.053091205522875</v>
      </c>
      <c r="O309" s="29">
        <f t="shared" si="36"/>
        <v>66.159273616568626</v>
      </c>
      <c r="P309" s="29">
        <f>IF(G309="","",C309*100*settings!$C$6)</f>
        <v>0</v>
      </c>
      <c r="Q309" s="29">
        <f>IF(G309="","",IF(E309=1,settings!$C$4-K309*100,IF(O309="",Q308,IF(F309=1,K308*L308*100+Q308+O308-K309*L309*100,Q308+O308))))</f>
        <v>3638.9929770596473</v>
      </c>
      <c r="R309" s="29">
        <f t="shared" si="37"/>
        <v>11837.5</v>
      </c>
      <c r="S309" s="29">
        <f t="shared" si="38"/>
        <v>15476.492977059646</v>
      </c>
    </row>
    <row r="310" spans="2:19" x14ac:dyDescent="0.25">
      <c r="B310" s="2">
        <v>36136</v>
      </c>
      <c r="C310" s="3">
        <v>117.125</v>
      </c>
      <c r="D310" s="1">
        <f t="shared" si="32"/>
        <v>-1.0559662090813049E-2</v>
      </c>
      <c r="E310" t="str">
        <f>IF(B310&lt;settings!$C$2,"",IF(B310=settings!$C$2,1,IF(C310&gt;K309,MAX($E$4:E309)+1,"")))</f>
        <v/>
      </c>
      <c r="F310" t="str">
        <f t="shared" si="33"/>
        <v/>
      </c>
      <c r="G310">
        <f t="shared" si="34"/>
        <v>3</v>
      </c>
      <c r="H310" s="36" t="str">
        <f>IF(SUM($F$4:F310)&lt;2,"",IF(F310=1,G309,""))</f>
        <v/>
      </c>
      <c r="I310" s="7">
        <f t="shared" si="39"/>
        <v>-2.4E-2</v>
      </c>
      <c r="J310" s="64" t="str">
        <f t="shared" si="35"/>
        <v>CALL</v>
      </c>
      <c r="K310" s="29">
        <f>IF(SUM($F$4:F310)&lt;1,"",IF(F310="",K309,ROUND(C310,0)))</f>
        <v>120</v>
      </c>
      <c r="L310" s="32">
        <f>IF(SUM($F$4:F310)&lt;1,"",IF(E310=1,1,IF(AND(F309=1,ROUNDDOWN(Q309/(C309*100),0)&gt;=1),L309+ROUNDDOWN(Q309/(C309*100),0),L309)))</f>
        <v>1</v>
      </c>
      <c r="M310" s="29">
        <f>IF(G310="","",IF(VLOOKUP(I310,settings!$B$12:$C$1012,2,0)*C310*L310*100-settings!$C$5*L310&lt;0,"",VLOOKUP(I310,settings!$B$12:$C$1012,2,0)*C310*L310*100-settings!$C$5*L310))</f>
        <v>71.123271913625786</v>
      </c>
      <c r="N310" s="29">
        <f>IF(M310="","",M310*settings!$C$7)</f>
        <v>17.780817978406446</v>
      </c>
      <c r="O310" s="29">
        <f t="shared" si="36"/>
        <v>53.342453935219339</v>
      </c>
      <c r="P310" s="29">
        <f>IF(G310="","",C310*100*settings!$C$6)</f>
        <v>0</v>
      </c>
      <c r="Q310" s="29">
        <f>IF(G310="","",IF(E310=1,settings!$C$4-K310*100,IF(O310="",Q309,IF(F310=1,K309*L309*100+Q309+O309-K310*L310*100,Q309+O309))))</f>
        <v>3705.1522506762158</v>
      </c>
      <c r="R310" s="29">
        <f t="shared" si="37"/>
        <v>11712.5</v>
      </c>
      <c r="S310" s="29">
        <f t="shared" si="38"/>
        <v>15417.652250676216</v>
      </c>
    </row>
    <row r="311" spans="2:19" x14ac:dyDescent="0.25">
      <c r="B311" s="2">
        <v>36143</v>
      </c>
      <c r="C311" s="3">
        <v>118.5</v>
      </c>
      <c r="D311" s="1">
        <f t="shared" si="32"/>
        <v>1.1739594450373536E-2</v>
      </c>
      <c r="E311" t="str">
        <f>IF(B311&lt;settings!$C$2,"",IF(B311=settings!$C$2,1,IF(C311&gt;K310,MAX($E$4:E310)+1,"")))</f>
        <v/>
      </c>
      <c r="F311" t="str">
        <f t="shared" si="33"/>
        <v/>
      </c>
      <c r="G311">
        <f t="shared" si="34"/>
        <v>4</v>
      </c>
      <c r="H311" s="36" t="str">
        <f>IF(SUM($F$4:F311)&lt;2,"",IF(F311=1,G310,""))</f>
        <v/>
      </c>
      <c r="I311" s="7">
        <f t="shared" si="39"/>
        <v>-1.2999999999999999E-2</v>
      </c>
      <c r="J311" s="64" t="str">
        <f t="shared" si="35"/>
        <v>CALL</v>
      </c>
      <c r="K311" s="29">
        <f>IF(SUM($F$4:F311)&lt;1,"",IF(F311="",K310,ROUND(C311,0)))</f>
        <v>120</v>
      </c>
      <c r="L311" s="32">
        <f>IF(SUM($F$4:F311)&lt;1,"",IF(E311=1,1,IF(AND(F310=1,ROUNDDOWN(Q310/(C310*100),0)&gt;=1),L310+ROUNDDOWN(Q310/(C310*100),0),L310)))</f>
        <v>1</v>
      </c>
      <c r="M311" s="29">
        <f>IF(G311="","",IF(VLOOKUP(I311,settings!$B$12:$C$1012,2,0)*C311*L311*100-settings!$C$5*L311&lt;0,"",VLOOKUP(I311,settings!$B$12:$C$1012,2,0)*C311*L311*100-settings!$C$5*L311))</f>
        <v>90.129153127322297</v>
      </c>
      <c r="N311" s="29">
        <f>IF(M311="","",M311*settings!$C$7)</f>
        <v>22.532288281830574</v>
      </c>
      <c r="O311" s="29">
        <f t="shared" si="36"/>
        <v>67.596864845491723</v>
      </c>
      <c r="P311" s="29">
        <f>IF(G311="","",C311*100*settings!$C$6)</f>
        <v>0</v>
      </c>
      <c r="Q311" s="29">
        <f>IF(G311="","",IF(E311=1,settings!$C$4-K311*100,IF(O311="",Q310,IF(F311=1,K310*L310*100+Q310+O310-K311*L311*100,Q310+O310))))</f>
        <v>3758.4947046114353</v>
      </c>
      <c r="R311" s="29">
        <f t="shared" si="37"/>
        <v>11850</v>
      </c>
      <c r="S311" s="29">
        <f t="shared" si="38"/>
        <v>15608.494704611436</v>
      </c>
    </row>
    <row r="312" spans="2:19" x14ac:dyDescent="0.25">
      <c r="B312" s="2">
        <v>36150</v>
      </c>
      <c r="C312" s="3">
        <v>122.6875</v>
      </c>
      <c r="D312" s="1">
        <f t="shared" si="32"/>
        <v>3.5337552742616074E-2</v>
      </c>
      <c r="E312">
        <f>IF(B312&lt;settings!$C$2,"",IF(B312=settings!$C$2,1,IF(C312&gt;K311,MAX($E$4:E311)+1,"")))</f>
        <v>96</v>
      </c>
      <c r="F312">
        <f t="shared" si="33"/>
        <v>1</v>
      </c>
      <c r="G312">
        <f t="shared" si="34"/>
        <v>1</v>
      </c>
      <c r="H312" s="36">
        <f>IF(SUM($F$4:F312)&lt;2,"",IF(F312=1,G311,""))</f>
        <v>4</v>
      </c>
      <c r="I312" s="7">
        <f t="shared" si="39"/>
        <v>-3.0000000000000001E-3</v>
      </c>
      <c r="J312" s="64" t="str">
        <f t="shared" si="35"/>
        <v>PUT</v>
      </c>
      <c r="K312" s="29">
        <f>IF(SUM($F$4:F312)&lt;1,"",IF(F312="",K311,ROUND(C312,0)))</f>
        <v>123</v>
      </c>
      <c r="L312" s="32">
        <f>IF(SUM($F$4:F312)&lt;1,"",IF(E312=1,1,IF(AND(F311=1,ROUNDDOWN(Q311/(C311*100),0)&gt;=1),L311+ROUNDDOWN(Q311/(C311*100),0),L311)))</f>
        <v>1</v>
      </c>
      <c r="M312" s="29">
        <f>IF(G312="","",IF(VLOOKUP(I312,settings!$B$12:$C$1012,2,0)*C312*L312*100-settings!$C$5*L312&lt;0,"",VLOOKUP(I312,settings!$B$12:$C$1012,2,0)*C312*L312*100-settings!$C$5*L312))</f>
        <v>114.4724935</v>
      </c>
      <c r="N312" s="29">
        <f>IF(M312="","",M312*settings!$C$7)</f>
        <v>28.618123375</v>
      </c>
      <c r="O312" s="29">
        <f t="shared" si="36"/>
        <v>85.854370125000003</v>
      </c>
      <c r="P312" s="29">
        <f>IF(G312="","",C312*100*settings!$C$6)</f>
        <v>0</v>
      </c>
      <c r="Q312" s="29">
        <f>IF(G312="","",IF(E312=1,settings!$C$4-K312*100,IF(O312="",Q311,IF(F312=1,K311*L311*100+Q311+O311-K312*L312*100,Q311+O311))))</f>
        <v>3526.0915694569267</v>
      </c>
      <c r="R312" s="29">
        <f t="shared" si="37"/>
        <v>12268.75</v>
      </c>
      <c r="S312" s="29">
        <f t="shared" si="38"/>
        <v>15794.841569456927</v>
      </c>
    </row>
    <row r="313" spans="2:19" x14ac:dyDescent="0.25">
      <c r="B313" s="2">
        <v>36157</v>
      </c>
      <c r="C313" s="3">
        <v>123.3125</v>
      </c>
      <c r="D313" s="1">
        <f t="shared" si="32"/>
        <v>5.0942435048395573E-3</v>
      </c>
      <c r="E313">
        <f>IF(B313&lt;settings!$C$2,"",IF(B313=settings!$C$2,1,IF(C313&gt;K312,MAX($E$4:E312)+1,"")))</f>
        <v>97</v>
      </c>
      <c r="F313">
        <f t="shared" si="33"/>
        <v>1</v>
      </c>
      <c r="G313">
        <f t="shared" si="34"/>
        <v>1</v>
      </c>
      <c r="H313" s="36">
        <f>IF(SUM($F$4:F313)&lt;2,"",IF(F313=1,G312,""))</f>
        <v>1</v>
      </c>
      <c r="I313" s="7">
        <f t="shared" si="39"/>
        <v>3.0000000000000001E-3</v>
      </c>
      <c r="J313" s="64" t="str">
        <f t="shared" si="35"/>
        <v>PUT</v>
      </c>
      <c r="K313" s="29">
        <f>IF(SUM($F$4:F313)&lt;1,"",IF(F313="",K312,ROUND(C313,0)))</f>
        <v>123</v>
      </c>
      <c r="L313" s="32">
        <f>IF(SUM($F$4:F313)&lt;1,"",IF(E313=1,1,IF(AND(F312=1,ROUNDDOWN(Q312/(C312*100),0)&gt;=1),L312+ROUNDDOWN(Q312/(C312*100),0),L312)))</f>
        <v>1</v>
      </c>
      <c r="M313" s="29">
        <f>IF(G313="","",IF(VLOOKUP(I313,settings!$B$12:$C$1012,2,0)*C313*L313*100-settings!$C$5*L313&lt;0,"",VLOOKUP(I313,settings!$B$12:$C$1012,2,0)*C313*L313*100-settings!$C$5*L313))</f>
        <v>115.06073849999999</v>
      </c>
      <c r="N313" s="29">
        <f>IF(M313="","",M313*settings!$C$7)</f>
        <v>28.765184624999996</v>
      </c>
      <c r="O313" s="29">
        <f t="shared" si="36"/>
        <v>86.295553874999996</v>
      </c>
      <c r="P313" s="29">
        <f>IF(G313="","",C313*100*settings!$C$6)</f>
        <v>0</v>
      </c>
      <c r="Q313" s="29">
        <f>IF(G313="","",IF(E313=1,settings!$C$4-K313*100,IF(O313="",Q312,IF(F313=1,K312*L312*100+Q312+O312-K313*L313*100,Q312+O312))))</f>
        <v>3611.9459395819267</v>
      </c>
      <c r="R313" s="29">
        <f t="shared" si="37"/>
        <v>12331.25</v>
      </c>
      <c r="S313" s="29">
        <f t="shared" si="38"/>
        <v>15943.195939581927</v>
      </c>
    </row>
    <row r="314" spans="2:19" x14ac:dyDescent="0.25">
      <c r="B314" s="2">
        <v>36164</v>
      </c>
      <c r="C314" s="3">
        <v>127.75</v>
      </c>
      <c r="D314" s="1">
        <f t="shared" si="32"/>
        <v>3.5985808413583342E-2</v>
      </c>
      <c r="E314">
        <f>IF(B314&lt;settings!$C$2,"",IF(B314=settings!$C$2,1,IF(C314&gt;K313,MAX($E$4:E313)+1,"")))</f>
        <v>98</v>
      </c>
      <c r="F314">
        <f t="shared" si="33"/>
        <v>1</v>
      </c>
      <c r="G314">
        <f t="shared" si="34"/>
        <v>1</v>
      </c>
      <c r="H314" s="36">
        <f>IF(SUM($F$4:F314)&lt;2,"",IF(F314=1,G313,""))</f>
        <v>1</v>
      </c>
      <c r="I314" s="7">
        <f t="shared" si="39"/>
        <v>-2E-3</v>
      </c>
      <c r="J314" s="64" t="str">
        <f t="shared" si="35"/>
        <v>PUT</v>
      </c>
      <c r="K314" s="29">
        <f>IF(SUM($F$4:F314)&lt;1,"",IF(F314="",K313,ROUND(C314,0)))</f>
        <v>128</v>
      </c>
      <c r="L314" s="32">
        <f>IF(SUM($F$4:F314)&lt;1,"",IF(E314=1,1,IF(AND(F313=1,ROUNDDOWN(Q313/(C313*100),0)&gt;=1),L313+ROUNDDOWN(Q313/(C313*100),0),L313)))</f>
        <v>1</v>
      </c>
      <c r="M314" s="29">
        <f>IF(G314="","",IF(VLOOKUP(I314,settings!$B$12:$C$1012,2,0)*C314*L314*100-settings!$C$5*L314&lt;0,"",VLOOKUP(I314,settings!$B$12:$C$1012,2,0)*C314*L314*100-settings!$C$5*L314))</f>
        <v>121.69109999999999</v>
      </c>
      <c r="N314" s="29">
        <f>IF(M314="","",M314*settings!$C$7)</f>
        <v>30.422774999999998</v>
      </c>
      <c r="O314" s="29">
        <f t="shared" si="36"/>
        <v>91.26832499999999</v>
      </c>
      <c r="P314" s="29">
        <f>IF(G314="","",C314*100*settings!$C$6)</f>
        <v>0</v>
      </c>
      <c r="Q314" s="29">
        <f>IF(G314="","",IF(E314=1,settings!$C$4-K314*100,IF(O314="",Q313,IF(F314=1,K313*L313*100+Q313+O313-K314*L314*100,Q313+O313))))</f>
        <v>3198.241493456926</v>
      </c>
      <c r="R314" s="29">
        <f t="shared" si="37"/>
        <v>12775</v>
      </c>
      <c r="S314" s="29">
        <f t="shared" si="38"/>
        <v>15973.241493456926</v>
      </c>
    </row>
    <row r="315" spans="2:19" x14ac:dyDescent="0.25">
      <c r="B315" s="2">
        <v>36171</v>
      </c>
      <c r="C315" s="3">
        <v>124.375</v>
      </c>
      <c r="D315" s="1">
        <f t="shared" si="32"/>
        <v>-2.6418786692759322E-2</v>
      </c>
      <c r="E315" t="str">
        <f>IF(B315&lt;settings!$C$2,"",IF(B315=settings!$C$2,1,IF(C315&gt;K314,MAX($E$4:E314)+1,"")))</f>
        <v/>
      </c>
      <c r="F315" t="str">
        <f t="shared" si="33"/>
        <v/>
      </c>
      <c r="G315">
        <f t="shared" si="34"/>
        <v>2</v>
      </c>
      <c r="H315" s="36" t="str">
        <f>IF(SUM($F$4:F315)&lt;2,"",IF(F315=1,G314,""))</f>
        <v/>
      </c>
      <c r="I315" s="7">
        <f t="shared" si="39"/>
        <v>-2.8000000000000001E-2</v>
      </c>
      <c r="J315" s="64" t="str">
        <f t="shared" si="35"/>
        <v>CALL</v>
      </c>
      <c r="K315" s="29">
        <f>IF(SUM($F$4:F315)&lt;1,"",IF(F315="",K314,ROUND(C315,0)))</f>
        <v>128</v>
      </c>
      <c r="L315" s="32">
        <f>IF(SUM($F$4:F315)&lt;1,"",IF(E315=1,1,IF(AND(F314=1,ROUNDDOWN(Q314/(C314*100),0)&gt;=1),L314+ROUNDDOWN(Q314/(C314*100),0),L314)))</f>
        <v>1</v>
      </c>
      <c r="M315" s="29">
        <f>IF(G315="","",IF(VLOOKUP(I315,settings!$B$12:$C$1012,2,0)*C315*L315*100-settings!$C$5*L315&lt;0,"",VLOOKUP(I315,settings!$B$12:$C$1012,2,0)*C315*L315*100-settings!$C$5*L315))</f>
        <v>69.64203688378862</v>
      </c>
      <c r="N315" s="29">
        <f>IF(M315="","",M315*settings!$C$7)</f>
        <v>17.410509220947155</v>
      </c>
      <c r="O315" s="29">
        <f t="shared" si="36"/>
        <v>52.231527662841465</v>
      </c>
      <c r="P315" s="29">
        <f>IF(G315="","",C315*100*settings!$C$6)</f>
        <v>0</v>
      </c>
      <c r="Q315" s="29">
        <f>IF(G315="","",IF(E315=1,settings!$C$4-K315*100,IF(O315="",Q314,IF(F315=1,K314*L314*100+Q314+O314-K315*L315*100,Q314+O314))))</f>
        <v>3289.509818456926</v>
      </c>
      <c r="R315" s="29">
        <f t="shared" si="37"/>
        <v>12437.5</v>
      </c>
      <c r="S315" s="29">
        <f t="shared" si="38"/>
        <v>15727.009818456925</v>
      </c>
    </row>
    <row r="316" spans="2:19" x14ac:dyDescent="0.25">
      <c r="B316" s="2">
        <v>36178</v>
      </c>
      <c r="C316" s="3">
        <v>122.5625</v>
      </c>
      <c r="D316" s="1">
        <f t="shared" si="32"/>
        <v>-1.4572864321608092E-2</v>
      </c>
      <c r="E316" t="str">
        <f>IF(B316&lt;settings!$C$2,"",IF(B316=settings!$C$2,1,IF(C316&gt;K315,MAX($E$4:E315)+1,"")))</f>
        <v/>
      </c>
      <c r="F316" t="str">
        <f t="shared" si="33"/>
        <v/>
      </c>
      <c r="G316">
        <f t="shared" si="34"/>
        <v>3</v>
      </c>
      <c r="H316" s="36" t="str">
        <f>IF(SUM($F$4:F316)&lt;2,"",IF(F316=1,G315,""))</f>
        <v/>
      </c>
      <c r="I316" s="7">
        <f t="shared" si="39"/>
        <v>-4.2000000000000003E-2</v>
      </c>
      <c r="J316" s="64" t="str">
        <f t="shared" si="35"/>
        <v>CALL</v>
      </c>
      <c r="K316" s="29">
        <f>IF(SUM($F$4:F316)&lt;1,"",IF(F316="",K315,ROUND(C316,0)))</f>
        <v>128</v>
      </c>
      <c r="L316" s="32">
        <f>IF(SUM($F$4:F316)&lt;1,"",IF(E316=1,1,IF(AND(F315=1,ROUNDDOWN(Q315/(C315*100),0)&gt;=1),L315+ROUNDDOWN(Q315/(C315*100),0),L315)))</f>
        <v>1</v>
      </c>
      <c r="M316" s="29">
        <f>IF(G316="","",IF(VLOOKUP(I316,settings!$B$12:$C$1012,2,0)*C316*L316*100-settings!$C$5*L316&lt;0,"",VLOOKUP(I316,settings!$B$12:$C$1012,2,0)*C316*L316*100-settings!$C$5*L316))</f>
        <v>51.462959991172553</v>
      </c>
      <c r="N316" s="29">
        <f>IF(M316="","",M316*settings!$C$7)</f>
        <v>12.865739997793138</v>
      </c>
      <c r="O316" s="29">
        <f t="shared" si="36"/>
        <v>38.597219993379412</v>
      </c>
      <c r="P316" s="29">
        <f>IF(G316="","",C316*100*settings!$C$6)</f>
        <v>0</v>
      </c>
      <c r="Q316" s="29">
        <f>IF(G316="","",IF(E316=1,settings!$C$4-K316*100,IF(O316="",Q315,IF(F316=1,K315*L315*100+Q315+O315-K316*L316*100,Q315+O315))))</f>
        <v>3341.7413461197675</v>
      </c>
      <c r="R316" s="29">
        <f t="shared" si="37"/>
        <v>12256.25</v>
      </c>
      <c r="S316" s="29">
        <f t="shared" si="38"/>
        <v>15597.991346119768</v>
      </c>
    </row>
    <row r="317" spans="2:19" x14ac:dyDescent="0.25">
      <c r="B317" s="2">
        <v>36185</v>
      </c>
      <c r="C317" s="3">
        <v>127.65625</v>
      </c>
      <c r="D317" s="1">
        <f t="shared" si="32"/>
        <v>4.1560428352881207E-2</v>
      </c>
      <c r="E317" t="str">
        <f>IF(B317&lt;settings!$C$2,"",IF(B317=settings!$C$2,1,IF(C317&gt;K316,MAX($E$4:E316)+1,"")))</f>
        <v/>
      </c>
      <c r="F317" t="str">
        <f t="shared" si="33"/>
        <v/>
      </c>
      <c r="G317">
        <f t="shared" si="34"/>
        <v>4</v>
      </c>
      <c r="H317" s="36" t="str">
        <f>IF(SUM($F$4:F317)&lt;2,"",IF(F317=1,G316,""))</f>
        <v/>
      </c>
      <c r="I317" s="7">
        <f t="shared" si="39"/>
        <v>-3.0000000000000001E-3</v>
      </c>
      <c r="J317" s="64" t="str">
        <f t="shared" si="35"/>
        <v>CALL</v>
      </c>
      <c r="K317" s="29">
        <f>IF(SUM($F$4:F317)&lt;1,"",IF(F317="",K316,ROUND(C317,0)))</f>
        <v>128</v>
      </c>
      <c r="L317" s="32">
        <f>IF(SUM($F$4:F317)&lt;1,"",IF(E317=1,1,IF(AND(F316=1,ROUNDDOWN(Q316/(C316*100),0)&gt;=1),L316+ROUNDDOWN(Q316/(C316*100),0),L316)))</f>
        <v>1</v>
      </c>
      <c r="M317" s="29">
        <f>IF(G317="","",IF(VLOOKUP(I317,settings!$B$12:$C$1012,2,0)*C317*L317*100-settings!$C$5*L317&lt;0,"",VLOOKUP(I317,settings!$B$12:$C$1012,2,0)*C317*L317*100-settings!$C$5*L317))</f>
        <v>119.14904124999998</v>
      </c>
      <c r="N317" s="29">
        <f>IF(M317="","",M317*settings!$C$7)</f>
        <v>29.787260312499996</v>
      </c>
      <c r="O317" s="29">
        <f t="shared" si="36"/>
        <v>89.361780937499987</v>
      </c>
      <c r="P317" s="29">
        <f>IF(G317="","",C317*100*settings!$C$6)</f>
        <v>0</v>
      </c>
      <c r="Q317" s="29">
        <f>IF(G317="","",IF(E317=1,settings!$C$4-K317*100,IF(O317="",Q316,IF(F317=1,K316*L316*100+Q316+O316-K317*L317*100,Q316+O316))))</f>
        <v>3380.338566113147</v>
      </c>
      <c r="R317" s="29">
        <f t="shared" si="37"/>
        <v>12765.625</v>
      </c>
      <c r="S317" s="29">
        <f t="shared" si="38"/>
        <v>16145.963566113147</v>
      </c>
    </row>
    <row r="318" spans="2:19" x14ac:dyDescent="0.25">
      <c r="B318" s="2">
        <v>36192</v>
      </c>
      <c r="C318" s="3">
        <v>124.0625</v>
      </c>
      <c r="D318" s="1">
        <f t="shared" si="32"/>
        <v>-2.8151774785801664E-2</v>
      </c>
      <c r="E318" t="str">
        <f>IF(B318&lt;settings!$C$2,"",IF(B318=settings!$C$2,1,IF(C318&gt;K317,MAX($E$4:E317)+1,"")))</f>
        <v/>
      </c>
      <c r="F318" t="str">
        <f t="shared" si="33"/>
        <v/>
      </c>
      <c r="G318">
        <f t="shared" si="34"/>
        <v>5</v>
      </c>
      <c r="H318" s="36" t="str">
        <f>IF(SUM($F$4:F318)&lt;2,"",IF(F318=1,G317,""))</f>
        <v/>
      </c>
      <c r="I318" s="7">
        <f t="shared" si="39"/>
        <v>-3.1E-2</v>
      </c>
      <c r="J318" s="64" t="str">
        <f t="shared" si="35"/>
        <v>CALL</v>
      </c>
      <c r="K318" s="29">
        <f>IF(SUM($F$4:F318)&lt;1,"",IF(F318="",K317,ROUND(C318,0)))</f>
        <v>128</v>
      </c>
      <c r="L318" s="32">
        <f>IF(SUM($F$4:F318)&lt;1,"",IF(E318=1,1,IF(AND(F317=1,ROUNDDOWN(Q317/(C317*100),0)&gt;=1),L317+ROUNDDOWN(Q317/(C317*100),0),L317)))</f>
        <v>1</v>
      </c>
      <c r="M318" s="29">
        <f>IF(G318="","",IF(VLOOKUP(I318,settings!$B$12:$C$1012,2,0)*C318*L318*100-settings!$C$5*L318&lt;0,"",VLOOKUP(I318,settings!$B$12:$C$1012,2,0)*C318*L318*100-settings!$C$5*L318))</f>
        <v>65.320665405915904</v>
      </c>
      <c r="N318" s="29">
        <f>IF(M318="","",M318*settings!$C$7)</f>
        <v>16.330166351478976</v>
      </c>
      <c r="O318" s="29">
        <f t="shared" si="36"/>
        <v>48.990499054436924</v>
      </c>
      <c r="P318" s="29">
        <f>IF(G318="","",C318*100*settings!$C$6)</f>
        <v>0</v>
      </c>
      <c r="Q318" s="29">
        <f>IF(G318="","",IF(E318=1,settings!$C$4-K318*100,IF(O318="",Q317,IF(F318=1,K317*L317*100+Q317+O317-K318*L318*100,Q317+O317))))</f>
        <v>3469.700347050647</v>
      </c>
      <c r="R318" s="29">
        <f t="shared" si="37"/>
        <v>12406.25</v>
      </c>
      <c r="S318" s="29">
        <f t="shared" si="38"/>
        <v>15875.950347050646</v>
      </c>
    </row>
    <row r="319" spans="2:19" x14ac:dyDescent="0.25">
      <c r="B319" s="2">
        <v>36199</v>
      </c>
      <c r="C319" s="3">
        <v>123.625</v>
      </c>
      <c r="D319" s="1">
        <f t="shared" si="32"/>
        <v>-3.5264483627204246E-3</v>
      </c>
      <c r="E319" t="str">
        <f>IF(B319&lt;settings!$C$2,"",IF(B319=settings!$C$2,1,IF(C319&gt;K318,MAX($E$4:E318)+1,"")))</f>
        <v/>
      </c>
      <c r="F319" t="str">
        <f t="shared" si="33"/>
        <v/>
      </c>
      <c r="G319">
        <f t="shared" si="34"/>
        <v>6</v>
      </c>
      <c r="H319" s="36" t="str">
        <f>IF(SUM($F$4:F319)&lt;2,"",IF(F319=1,G318,""))</f>
        <v/>
      </c>
      <c r="I319" s="7">
        <f t="shared" si="39"/>
        <v>-3.4000000000000002E-2</v>
      </c>
      <c r="J319" s="64" t="str">
        <f t="shared" si="35"/>
        <v>CALL</v>
      </c>
      <c r="K319" s="29">
        <f>IF(SUM($F$4:F319)&lt;1,"",IF(F319="",K318,ROUND(C319,0)))</f>
        <v>128</v>
      </c>
      <c r="L319" s="32">
        <f>IF(SUM($F$4:F319)&lt;1,"",IF(E319=1,1,IF(AND(F318=1,ROUNDDOWN(Q318/(C318*100),0)&gt;=1),L318+ROUNDDOWN(Q318/(C318*100),0),L318)))</f>
        <v>1</v>
      </c>
      <c r="M319" s="29">
        <f>IF(G319="","",IF(VLOOKUP(I319,settings!$B$12:$C$1012,2,0)*C319*L319*100-settings!$C$5*L319&lt;0,"",VLOOKUP(I319,settings!$B$12:$C$1012,2,0)*C319*L319*100-settings!$C$5*L319))</f>
        <v>61.200357116234585</v>
      </c>
      <c r="N319" s="29">
        <f>IF(M319="","",M319*settings!$C$7)</f>
        <v>15.300089279058646</v>
      </c>
      <c r="O319" s="29">
        <f t="shared" si="36"/>
        <v>45.900267837175939</v>
      </c>
      <c r="P319" s="29">
        <f>IF(G319="","",C319*100*settings!$C$6)</f>
        <v>0</v>
      </c>
      <c r="Q319" s="29">
        <f>IF(G319="","",IF(E319=1,settings!$C$4-K319*100,IF(O319="",Q318,IF(F319=1,K318*L318*100+Q318+O318-K319*L319*100,Q318+O318))))</f>
        <v>3518.6908461050839</v>
      </c>
      <c r="R319" s="29">
        <f t="shared" si="37"/>
        <v>12362.5</v>
      </c>
      <c r="S319" s="29">
        <f t="shared" si="38"/>
        <v>15881.190846105084</v>
      </c>
    </row>
    <row r="320" spans="2:19" x14ac:dyDescent="0.25">
      <c r="B320" s="2">
        <v>36206</v>
      </c>
      <c r="C320" s="3">
        <v>124.25</v>
      </c>
      <c r="D320" s="1">
        <f t="shared" si="32"/>
        <v>5.0556117290192493E-3</v>
      </c>
      <c r="E320" t="str">
        <f>IF(B320&lt;settings!$C$2,"",IF(B320=settings!$C$2,1,IF(C320&gt;K319,MAX($E$4:E319)+1,"")))</f>
        <v/>
      </c>
      <c r="F320" t="str">
        <f t="shared" si="33"/>
        <v/>
      </c>
      <c r="G320">
        <f t="shared" si="34"/>
        <v>7</v>
      </c>
      <c r="H320" s="36" t="str">
        <f>IF(SUM($F$4:F320)&lt;2,"",IF(F320=1,G319,""))</f>
        <v/>
      </c>
      <c r="I320" s="7">
        <f t="shared" si="39"/>
        <v>-2.9000000000000001E-2</v>
      </c>
      <c r="J320" s="64" t="str">
        <f t="shared" si="35"/>
        <v>CALL</v>
      </c>
      <c r="K320" s="29">
        <f>IF(SUM($F$4:F320)&lt;1,"",IF(F320="",K319,ROUND(C320,0)))</f>
        <v>128</v>
      </c>
      <c r="L320" s="32">
        <f>IF(SUM($F$4:F320)&lt;1,"",IF(E320=1,1,IF(AND(F319=1,ROUNDDOWN(Q319/(C319*100),0)&gt;=1),L319+ROUNDDOWN(Q319/(C319*100),0),L319)))</f>
        <v>1</v>
      </c>
      <c r="M320" s="29">
        <f>IF(G320="","",IF(VLOOKUP(I320,settings!$B$12:$C$1012,2,0)*C320*L320*100-settings!$C$5*L320&lt;0,"",VLOOKUP(I320,settings!$B$12:$C$1012,2,0)*C320*L320*100-settings!$C$5*L320))</f>
        <v>68.159619064558967</v>
      </c>
      <c r="N320" s="29">
        <f>IF(M320="","",M320*settings!$C$7)</f>
        <v>17.039904766139742</v>
      </c>
      <c r="O320" s="29">
        <f t="shared" si="36"/>
        <v>51.119714298419225</v>
      </c>
      <c r="P320" s="29">
        <f>IF(G320="","",C320*100*settings!$C$6)</f>
        <v>0</v>
      </c>
      <c r="Q320" s="29">
        <f>IF(G320="","",IF(E320=1,settings!$C$4-K320*100,IF(O320="",Q319,IF(F320=1,K319*L319*100+Q319+O319-K320*L320*100,Q319+O319))))</f>
        <v>3564.5911139422597</v>
      </c>
      <c r="R320" s="29">
        <f t="shared" si="37"/>
        <v>12425</v>
      </c>
      <c r="S320" s="29">
        <f t="shared" si="38"/>
        <v>15989.591113942261</v>
      </c>
    </row>
    <row r="321" spans="2:19" x14ac:dyDescent="0.25">
      <c r="B321" s="2">
        <v>36213</v>
      </c>
      <c r="C321" s="3">
        <v>123.5625</v>
      </c>
      <c r="D321" s="1">
        <f t="shared" si="32"/>
        <v>-5.5331991951710346E-3</v>
      </c>
      <c r="E321" t="str">
        <f>IF(B321&lt;settings!$C$2,"",IF(B321=settings!$C$2,1,IF(C321&gt;K320,MAX($E$4:E320)+1,"")))</f>
        <v/>
      </c>
      <c r="F321" t="str">
        <f t="shared" si="33"/>
        <v/>
      </c>
      <c r="G321">
        <f t="shared" si="34"/>
        <v>8</v>
      </c>
      <c r="H321" s="36" t="str">
        <f>IF(SUM($F$4:F321)&lt;2,"",IF(F321=1,G320,""))</f>
        <v/>
      </c>
      <c r="I321" s="7">
        <f t="shared" si="39"/>
        <v>-3.5000000000000003E-2</v>
      </c>
      <c r="J321" s="64" t="str">
        <f t="shared" si="35"/>
        <v>CALL</v>
      </c>
      <c r="K321" s="29">
        <f>IF(SUM($F$4:F321)&lt;1,"",IF(F321="",K320,ROUND(C321,0)))</f>
        <v>128</v>
      </c>
      <c r="L321" s="32">
        <f>IF(SUM($F$4:F321)&lt;1,"",IF(E321=1,1,IF(AND(F320=1,ROUNDDOWN(Q320/(C320*100),0)&gt;=1),L320+ROUNDDOWN(Q320/(C320*100),0),L320)))</f>
        <v>1</v>
      </c>
      <c r="M321" s="29">
        <f>IF(G321="","",IF(VLOOKUP(I321,settings!$B$12:$C$1012,2,0)*C321*L321*100-settings!$C$5*L321&lt;0,"",VLOOKUP(I321,settings!$B$12:$C$1012,2,0)*C321*L321*100-settings!$C$5*L321))</f>
        <v>59.925532810121261</v>
      </c>
      <c r="N321" s="29">
        <f>IF(M321="","",M321*settings!$C$7)</f>
        <v>14.981383202530315</v>
      </c>
      <c r="O321" s="29">
        <f t="shared" si="36"/>
        <v>44.944149607590944</v>
      </c>
      <c r="P321" s="29">
        <f>IF(G321="","",C321*100*settings!$C$6)</f>
        <v>0</v>
      </c>
      <c r="Q321" s="29">
        <f>IF(G321="","",IF(E321=1,settings!$C$4-K321*100,IF(O321="",Q320,IF(F321=1,K320*L320*100+Q320+O320-K321*L321*100,Q320+O320))))</f>
        <v>3615.7108282406789</v>
      </c>
      <c r="R321" s="29">
        <f t="shared" si="37"/>
        <v>12356.25</v>
      </c>
      <c r="S321" s="29">
        <f t="shared" si="38"/>
        <v>15971.960828240679</v>
      </c>
    </row>
    <row r="322" spans="2:19" x14ac:dyDescent="0.25">
      <c r="B322" s="2">
        <v>36220</v>
      </c>
      <c r="C322" s="3">
        <v>127.546875</v>
      </c>
      <c r="D322" s="1">
        <f t="shared" si="32"/>
        <v>3.2245827010622063E-2</v>
      </c>
      <c r="E322" t="str">
        <f>IF(B322&lt;settings!$C$2,"",IF(B322=settings!$C$2,1,IF(C322&gt;K321,MAX($E$4:E321)+1,"")))</f>
        <v/>
      </c>
      <c r="F322" t="str">
        <f t="shared" si="33"/>
        <v/>
      </c>
      <c r="G322">
        <f t="shared" si="34"/>
        <v>9</v>
      </c>
      <c r="H322" s="36" t="str">
        <f>IF(SUM($F$4:F322)&lt;2,"",IF(F322=1,G321,""))</f>
        <v/>
      </c>
      <c r="I322" s="7">
        <f t="shared" si="39"/>
        <v>-4.0000000000000001E-3</v>
      </c>
      <c r="J322" s="64" t="str">
        <f t="shared" si="35"/>
        <v>CALL</v>
      </c>
      <c r="K322" s="29">
        <f>IF(SUM($F$4:F322)&lt;1,"",IF(F322="",K321,ROUND(C322,0)))</f>
        <v>128</v>
      </c>
      <c r="L322" s="32">
        <f>IF(SUM($F$4:F322)&lt;1,"",IF(E322=1,1,IF(AND(F321=1,ROUNDDOWN(Q321/(C321*100),0)&gt;=1),L321+ROUNDDOWN(Q321/(C321*100),0),L321)))</f>
        <v>1</v>
      </c>
      <c r="M322" s="29">
        <f>IF(G322="","",IF(VLOOKUP(I322,settings!$B$12:$C$1012,2,0)*C322*L322*100-settings!$C$5*L322&lt;0,"",VLOOKUP(I322,settings!$B$12:$C$1012,2,0)*C322*L322*100-settings!$C$5*L322))</f>
        <v>116.64517640749999</v>
      </c>
      <c r="N322" s="29">
        <f>IF(M322="","",M322*settings!$C$7)</f>
        <v>29.161294101874997</v>
      </c>
      <c r="O322" s="29">
        <f t="shared" si="36"/>
        <v>87.483882305624988</v>
      </c>
      <c r="P322" s="29">
        <f>IF(G322="","",C322*100*settings!$C$6)</f>
        <v>0</v>
      </c>
      <c r="Q322" s="29">
        <f>IF(G322="","",IF(E322=1,settings!$C$4-K322*100,IF(O322="",Q321,IF(F322=1,K321*L321*100+Q321+O321-K322*L322*100,Q321+O321))))</f>
        <v>3660.6549778482699</v>
      </c>
      <c r="R322" s="29">
        <f t="shared" si="37"/>
        <v>12754.6875</v>
      </c>
      <c r="S322" s="29">
        <f t="shared" si="38"/>
        <v>16415.342477848269</v>
      </c>
    </row>
    <row r="323" spans="2:19" x14ac:dyDescent="0.25">
      <c r="B323" s="2">
        <v>36227</v>
      </c>
      <c r="C323" s="3">
        <v>129.375</v>
      </c>
      <c r="D323" s="1">
        <f t="shared" si="32"/>
        <v>1.4332965821389099E-2</v>
      </c>
      <c r="E323">
        <f>IF(B323&lt;settings!$C$2,"",IF(B323=settings!$C$2,1,IF(C323&gt;K322,MAX($E$4:E322)+1,"")))</f>
        <v>99</v>
      </c>
      <c r="F323">
        <f t="shared" si="33"/>
        <v>1</v>
      </c>
      <c r="G323">
        <f t="shared" si="34"/>
        <v>1</v>
      </c>
      <c r="H323" s="36">
        <f>IF(SUM($F$4:F323)&lt;2,"",IF(F323=1,G322,""))</f>
        <v>9</v>
      </c>
      <c r="I323" s="7">
        <f t="shared" si="39"/>
        <v>3.0000000000000001E-3</v>
      </c>
      <c r="J323" s="64" t="str">
        <f t="shared" si="35"/>
        <v>PUT</v>
      </c>
      <c r="K323" s="29">
        <f>IF(SUM($F$4:F323)&lt;1,"",IF(F323="",K322,ROUND(C323,0)))</f>
        <v>129</v>
      </c>
      <c r="L323" s="32">
        <f>IF(SUM($F$4:F323)&lt;1,"",IF(E323=1,1,IF(AND(F322=1,ROUNDDOWN(Q322/(C322*100),0)&gt;=1),L322+ROUNDDOWN(Q322/(C322*100),0),L322)))</f>
        <v>1</v>
      </c>
      <c r="M323" s="29">
        <f>IF(G323="","",IF(VLOOKUP(I323,settings!$B$12:$C$1012,2,0)*C323*L323*100-settings!$C$5*L323&lt;0,"",VLOOKUP(I323,settings!$B$12:$C$1012,2,0)*C323*L323*100-settings!$C$5*L323))</f>
        <v>120.76671499999998</v>
      </c>
      <c r="N323" s="29">
        <f>IF(M323="","",M323*settings!$C$7)</f>
        <v>30.191678749999994</v>
      </c>
      <c r="O323" s="29">
        <f t="shared" si="36"/>
        <v>90.575036249999982</v>
      </c>
      <c r="P323" s="29">
        <f>IF(G323="","",C323*100*settings!$C$6)</f>
        <v>0</v>
      </c>
      <c r="Q323" s="29">
        <f>IF(G323="","",IF(E323=1,settings!$C$4-K323*100,IF(O323="",Q322,IF(F323=1,K322*L322*100+Q322+O322-K323*L323*100,Q322+O322))))</f>
        <v>3648.1388601538929</v>
      </c>
      <c r="R323" s="29">
        <f t="shared" si="37"/>
        <v>12937.5</v>
      </c>
      <c r="S323" s="29">
        <f t="shared" si="38"/>
        <v>16585.638860153893</v>
      </c>
    </row>
    <row r="324" spans="2:19" x14ac:dyDescent="0.25">
      <c r="B324" s="2">
        <v>36234</v>
      </c>
      <c r="C324" s="3">
        <v>129.6875</v>
      </c>
      <c r="D324" s="1">
        <f t="shared" si="32"/>
        <v>2.4154589371980784E-3</v>
      </c>
      <c r="E324">
        <f>IF(B324&lt;settings!$C$2,"",IF(B324=settings!$C$2,1,IF(C324&gt;K323,MAX($E$4:E323)+1,"")))</f>
        <v>100</v>
      </c>
      <c r="F324">
        <f t="shared" si="33"/>
        <v>1</v>
      </c>
      <c r="G324">
        <f t="shared" si="34"/>
        <v>1</v>
      </c>
      <c r="H324" s="36">
        <f>IF(SUM($F$4:F324)&lt;2,"",IF(F324=1,G323,""))</f>
        <v>1</v>
      </c>
      <c r="I324" s="7">
        <f t="shared" si="39"/>
        <v>-2E-3</v>
      </c>
      <c r="J324" s="64" t="str">
        <f t="shared" si="35"/>
        <v>PUT</v>
      </c>
      <c r="K324" s="29">
        <f>IF(SUM($F$4:F324)&lt;1,"",IF(F324="",K323,ROUND(C324,0)))</f>
        <v>130</v>
      </c>
      <c r="L324" s="32">
        <f>IF(SUM($F$4:F324)&lt;1,"",IF(E324=1,1,IF(AND(F323=1,ROUNDDOWN(Q323/(C323*100),0)&gt;=1),L323+ROUNDDOWN(Q323/(C323*100),0),L323)))</f>
        <v>1</v>
      </c>
      <c r="M324" s="29">
        <f>IF(G324="","",IF(VLOOKUP(I324,settings!$B$12:$C$1012,2,0)*C324*L324*100-settings!$C$5*L324&lt;0,"",VLOOKUP(I324,settings!$B$12:$C$1012,2,0)*C324*L324*100-settings!$C$5*L324))</f>
        <v>123.551875</v>
      </c>
      <c r="N324" s="29">
        <f>IF(M324="","",M324*settings!$C$7)</f>
        <v>30.887968749999999</v>
      </c>
      <c r="O324" s="29">
        <f t="shared" si="36"/>
        <v>92.663906249999997</v>
      </c>
      <c r="P324" s="29">
        <f>IF(G324="","",C324*100*settings!$C$6)</f>
        <v>0</v>
      </c>
      <c r="Q324" s="29">
        <f>IF(G324="","",IF(E324=1,settings!$C$4-K324*100,IF(O324="",Q323,IF(F324=1,K323*L323*100+Q323+O323-K324*L324*100,Q323+O323))))</f>
        <v>3638.7138964038932</v>
      </c>
      <c r="R324" s="29">
        <f t="shared" si="37"/>
        <v>12968.75</v>
      </c>
      <c r="S324" s="29">
        <f t="shared" si="38"/>
        <v>16607.463896403893</v>
      </c>
    </row>
    <row r="325" spans="2:19" x14ac:dyDescent="0.25">
      <c r="B325" s="2">
        <v>36241</v>
      </c>
      <c r="C325" s="3">
        <v>128.5625</v>
      </c>
      <c r="D325" s="1">
        <f t="shared" ref="D325:D388" si="40">IFERROR(C325/C324-1,"")</f>
        <v>-8.6746987951806798E-3</v>
      </c>
      <c r="E325" t="str">
        <f>IF(B325&lt;settings!$C$2,"",IF(B325=settings!$C$2,1,IF(C325&gt;K324,MAX($E$4:E324)+1,"")))</f>
        <v/>
      </c>
      <c r="F325" t="str">
        <f t="shared" ref="F325:F388" si="41">IF(E325&lt;&gt;"",1,"")</f>
        <v/>
      </c>
      <c r="G325">
        <f t="shared" ref="G325:G388" si="42">IFERROR(IF(E325&lt;&gt;"",1,G324+1),"")</f>
        <v>2</v>
      </c>
      <c r="H325" s="36" t="str">
        <f>IF(SUM($F$4:F325)&lt;2,"",IF(F325=1,G324,""))</f>
        <v/>
      </c>
      <c r="I325" s="7">
        <f t="shared" si="39"/>
        <v>-1.0999999999999999E-2</v>
      </c>
      <c r="J325" s="64" t="str">
        <f t="shared" ref="J325:J388" si="43">IF(G325="","",IF(F325=1,"PUT",IF(M325&lt;&gt;"","CALL","")))</f>
        <v>CALL</v>
      </c>
      <c r="K325" s="29">
        <f>IF(SUM($F$4:F325)&lt;1,"",IF(F325="",K324,ROUND(C325,0)))</f>
        <v>130</v>
      </c>
      <c r="L325" s="32">
        <f>IF(SUM($F$4:F325)&lt;1,"",IF(E325=1,1,IF(AND(F324=1,ROUNDDOWN(Q324/(C324*100),0)&gt;=1),L324+ROUNDDOWN(Q324/(C324*100),0),L324)))</f>
        <v>1</v>
      </c>
      <c r="M325" s="29">
        <f>IF(G325="","",IF(VLOOKUP(I325,settings!$B$12:$C$1012,2,0)*C325*L325*100-settings!$C$5*L325&lt;0,"",VLOOKUP(I325,settings!$B$12:$C$1012,2,0)*C325*L325*100-settings!$C$5*L325))</f>
        <v>101.94402428077061</v>
      </c>
      <c r="N325" s="29">
        <f>IF(M325="","",M325*settings!$C$7)</f>
        <v>25.486006070192651</v>
      </c>
      <c r="O325" s="29">
        <f t="shared" ref="O325:O388" si="44">IFERROR(IF(G325="","",M325-N325),0)</f>
        <v>76.458018210577961</v>
      </c>
      <c r="P325" s="29">
        <f>IF(G325="","",C325*100*settings!$C$6)</f>
        <v>0</v>
      </c>
      <c r="Q325" s="29">
        <f>IF(G325="","",IF(E325=1,settings!$C$4-K325*100,IF(O325="",Q324,IF(F325=1,K324*L324*100+Q324+O324-K325*L325*100,Q324+O324))))</f>
        <v>3731.377802653893</v>
      </c>
      <c r="R325" s="29">
        <f t="shared" ref="R325:R388" si="45">IF(G325="","",L325*C325*100)</f>
        <v>12856.25</v>
      </c>
      <c r="S325" s="29">
        <f t="shared" ref="S325:S388" si="46">IF(G325="","",R325+Q325)</f>
        <v>16587.627802653893</v>
      </c>
    </row>
    <row r="326" spans="2:19" x14ac:dyDescent="0.25">
      <c r="B326" s="2">
        <v>36248</v>
      </c>
      <c r="C326" s="3">
        <v>129.34375</v>
      </c>
      <c r="D326" s="1">
        <f t="shared" si="40"/>
        <v>6.0768108896451789E-3</v>
      </c>
      <c r="E326" t="str">
        <f>IF(B326&lt;settings!$C$2,"",IF(B326=settings!$C$2,1,IF(C326&gt;K325,MAX($E$4:E325)+1,"")))</f>
        <v/>
      </c>
      <c r="F326" t="str">
        <f t="shared" si="41"/>
        <v/>
      </c>
      <c r="G326">
        <f t="shared" si="42"/>
        <v>3</v>
      </c>
      <c r="H326" s="36" t="str">
        <f>IF(SUM($F$4:F326)&lt;2,"",IF(F326=1,G325,""))</f>
        <v/>
      </c>
      <c r="I326" s="7">
        <f t="shared" ref="I326:I389" si="47">IF(G326="","",ROUND(C326/K326-1,3))</f>
        <v>-5.0000000000000001E-3</v>
      </c>
      <c r="J326" s="64" t="str">
        <f t="shared" si="43"/>
        <v>CALL</v>
      </c>
      <c r="K326" s="29">
        <f>IF(SUM($F$4:F326)&lt;1,"",IF(F326="",K325,ROUND(C326,0)))</f>
        <v>130</v>
      </c>
      <c r="L326" s="32">
        <f>IF(SUM($F$4:F326)&lt;1,"",IF(E326=1,1,IF(AND(F325=1,ROUNDDOWN(Q325/(C325*100),0)&gt;=1),L325+ROUNDDOWN(Q325/(C325*100),0),L325)))</f>
        <v>1</v>
      </c>
      <c r="M326" s="29">
        <f>IF(G326="","",IF(VLOOKUP(I326,settings!$B$12:$C$1012,2,0)*C326*L326*100-settings!$C$5*L326&lt;0,"",VLOOKUP(I326,settings!$B$12:$C$1012,2,0)*C326*L326*100-settings!$C$5*L326))</f>
        <v>115.91650556109998</v>
      </c>
      <c r="N326" s="29">
        <f>IF(M326="","",M326*settings!$C$7)</f>
        <v>28.979126390274995</v>
      </c>
      <c r="O326" s="29">
        <f t="shared" si="44"/>
        <v>86.937379170824983</v>
      </c>
      <c r="P326" s="29">
        <f>IF(G326="","",C326*100*settings!$C$6)</f>
        <v>0</v>
      </c>
      <c r="Q326" s="29">
        <f>IF(G326="","",IF(E326=1,settings!$C$4-K326*100,IF(O326="",Q325,IF(F326=1,K325*L325*100+Q325+O325-K326*L326*100,Q325+O325))))</f>
        <v>3807.8358208644709</v>
      </c>
      <c r="R326" s="29">
        <f t="shared" si="45"/>
        <v>12934.375</v>
      </c>
      <c r="S326" s="29">
        <f t="shared" si="46"/>
        <v>16742.210820864471</v>
      </c>
    </row>
    <row r="327" spans="2:19" x14ac:dyDescent="0.25">
      <c r="B327" s="2">
        <v>36255</v>
      </c>
      <c r="C327" s="3">
        <v>134.875</v>
      </c>
      <c r="D327" s="1">
        <f t="shared" si="40"/>
        <v>4.2763952645566539E-2</v>
      </c>
      <c r="E327">
        <f>IF(B327&lt;settings!$C$2,"",IF(B327=settings!$C$2,1,IF(C327&gt;K326,MAX($E$4:E326)+1,"")))</f>
        <v>101</v>
      </c>
      <c r="F327">
        <f t="shared" si="41"/>
        <v>1</v>
      </c>
      <c r="G327">
        <f t="shared" si="42"/>
        <v>1</v>
      </c>
      <c r="H327" s="36">
        <f>IF(SUM($F$4:F327)&lt;2,"",IF(F327=1,G326,""))</f>
        <v>3</v>
      </c>
      <c r="I327" s="7">
        <f t="shared" si="47"/>
        <v>-1E-3</v>
      </c>
      <c r="J327" s="64" t="str">
        <f t="shared" si="43"/>
        <v>PUT</v>
      </c>
      <c r="K327" s="29">
        <f>IF(SUM($F$4:F327)&lt;1,"",IF(F327="",K326,ROUND(C327,0)))</f>
        <v>135</v>
      </c>
      <c r="L327" s="32">
        <f>IF(SUM($F$4:F327)&lt;1,"",IF(E327=1,1,IF(AND(F326=1,ROUNDDOWN(Q326/(C326*100),0)&gt;=1),L326+ROUNDDOWN(Q326/(C326*100),0),L326)))</f>
        <v>1</v>
      </c>
      <c r="M327" s="29">
        <f>IF(G327="","",IF(VLOOKUP(I327,settings!$B$12:$C$1012,2,0)*C327*L327*100-settings!$C$5*L327&lt;0,"",VLOOKUP(I327,settings!$B$12:$C$1012,2,0)*C327*L327*100-settings!$C$5*L327))</f>
        <v>131.17749999999998</v>
      </c>
      <c r="N327" s="29">
        <f>IF(M327="","",M327*settings!$C$7)</f>
        <v>32.794374999999995</v>
      </c>
      <c r="O327" s="29">
        <f t="shared" si="44"/>
        <v>98.383124999999978</v>
      </c>
      <c r="P327" s="29">
        <f>IF(G327="","",C327*100*settings!$C$6)</f>
        <v>0</v>
      </c>
      <c r="Q327" s="29">
        <f>IF(G327="","",IF(E327=1,settings!$C$4-K327*100,IF(O327="",Q326,IF(F327=1,K326*L326*100+Q326+O326-K327*L327*100,Q326+O326))))</f>
        <v>3394.7732000352953</v>
      </c>
      <c r="R327" s="29">
        <f t="shared" si="45"/>
        <v>13487.5</v>
      </c>
      <c r="S327" s="29">
        <f t="shared" si="46"/>
        <v>16882.273200035295</v>
      </c>
    </row>
    <row r="328" spans="2:19" x14ac:dyDescent="0.25">
      <c r="B328" s="2">
        <v>36262</v>
      </c>
      <c r="C328" s="3">
        <v>131.53125</v>
      </c>
      <c r="D328" s="1">
        <f t="shared" si="40"/>
        <v>-2.4791473586654345E-2</v>
      </c>
      <c r="E328" t="str">
        <f>IF(B328&lt;settings!$C$2,"",IF(B328=settings!$C$2,1,IF(C328&gt;K327,MAX($E$4:E327)+1,"")))</f>
        <v/>
      </c>
      <c r="F328" t="str">
        <f t="shared" si="41"/>
        <v/>
      </c>
      <c r="G328">
        <f t="shared" si="42"/>
        <v>2</v>
      </c>
      <c r="H328" s="36" t="str">
        <f>IF(SUM($F$4:F328)&lt;2,"",IF(F328=1,G327,""))</f>
        <v/>
      </c>
      <c r="I328" s="7">
        <f t="shared" si="47"/>
        <v>-2.5999999999999999E-2</v>
      </c>
      <c r="J328" s="64" t="str">
        <f t="shared" si="43"/>
        <v>CALL</v>
      </c>
      <c r="K328" s="29">
        <f>IF(SUM($F$4:F328)&lt;1,"",IF(F328="",K327,ROUND(C328,0)))</f>
        <v>135</v>
      </c>
      <c r="L328" s="32">
        <f>IF(SUM($F$4:F328)&lt;1,"",IF(E328=1,1,IF(AND(F327=1,ROUNDDOWN(Q327/(C327*100),0)&gt;=1),L327+ROUNDDOWN(Q327/(C327*100),0),L327)))</f>
        <v>1</v>
      </c>
      <c r="M328" s="29">
        <f>IF(G328="","",IF(VLOOKUP(I328,settings!$B$12:$C$1012,2,0)*C328*L328*100-settings!$C$5*L328&lt;0,"",VLOOKUP(I328,settings!$B$12:$C$1012,2,0)*C328*L328*100-settings!$C$5*L328))</f>
        <v>76.786980833955894</v>
      </c>
      <c r="N328" s="29">
        <f>IF(M328="","",M328*settings!$C$7)</f>
        <v>19.196745208488974</v>
      </c>
      <c r="O328" s="29">
        <f t="shared" si="44"/>
        <v>57.590235625466917</v>
      </c>
      <c r="P328" s="29">
        <f>IF(G328="","",C328*100*settings!$C$6)</f>
        <v>0</v>
      </c>
      <c r="Q328" s="29">
        <f>IF(G328="","",IF(E328=1,settings!$C$4-K328*100,IF(O328="",Q327,IF(F328=1,K327*L327*100+Q327+O327-K328*L328*100,Q327+O327))))</f>
        <v>3493.1563250352951</v>
      </c>
      <c r="R328" s="29">
        <f t="shared" si="45"/>
        <v>13153.125</v>
      </c>
      <c r="S328" s="29">
        <f t="shared" si="46"/>
        <v>16646.281325035296</v>
      </c>
    </row>
    <row r="329" spans="2:19" x14ac:dyDescent="0.25">
      <c r="B329" s="2">
        <v>36269</v>
      </c>
      <c r="C329" s="3">
        <v>135.8125</v>
      </c>
      <c r="D329" s="1">
        <f t="shared" si="40"/>
        <v>3.2549299120931297E-2</v>
      </c>
      <c r="E329">
        <f>IF(B329&lt;settings!$C$2,"",IF(B329=settings!$C$2,1,IF(C329&gt;K328,MAX($E$4:E328)+1,"")))</f>
        <v>102</v>
      </c>
      <c r="F329">
        <f t="shared" si="41"/>
        <v>1</v>
      </c>
      <c r="G329">
        <f t="shared" si="42"/>
        <v>1</v>
      </c>
      <c r="H329" s="36">
        <f>IF(SUM($F$4:F329)&lt;2,"",IF(F329=1,G328,""))</f>
        <v>2</v>
      </c>
      <c r="I329" s="7">
        <f t="shared" si="47"/>
        <v>-1E-3</v>
      </c>
      <c r="J329" s="64" t="str">
        <f t="shared" si="43"/>
        <v>PUT</v>
      </c>
      <c r="K329" s="29">
        <f>IF(SUM($F$4:F329)&lt;1,"",IF(F329="",K328,ROUND(C329,0)))</f>
        <v>136</v>
      </c>
      <c r="L329" s="32">
        <f>IF(SUM($F$4:F329)&lt;1,"",IF(E329=1,1,IF(AND(F328=1,ROUNDDOWN(Q328/(C328*100),0)&gt;=1),L328+ROUNDDOWN(Q328/(C328*100),0),L328)))</f>
        <v>1</v>
      </c>
      <c r="M329" s="29">
        <f>IF(G329="","",IF(VLOOKUP(I329,settings!$B$12:$C$1012,2,0)*C329*L329*100-settings!$C$5*L329&lt;0,"",VLOOKUP(I329,settings!$B$12:$C$1012,2,0)*C329*L329*100-settings!$C$5*L329))</f>
        <v>132.09625</v>
      </c>
      <c r="N329" s="29">
        <f>IF(M329="","",M329*settings!$C$7)</f>
        <v>33.024062499999999</v>
      </c>
      <c r="O329" s="29">
        <f t="shared" si="44"/>
        <v>99.072187499999998</v>
      </c>
      <c r="P329" s="29">
        <f>IF(G329="","",C329*100*settings!$C$6)</f>
        <v>0</v>
      </c>
      <c r="Q329" s="29">
        <f>IF(G329="","",IF(E329=1,settings!$C$4-K329*100,IF(O329="",Q328,IF(F329=1,K328*L328*100+Q328+O328-K329*L329*100,Q328+O328))))</f>
        <v>3450.746560660762</v>
      </c>
      <c r="R329" s="29">
        <f t="shared" si="45"/>
        <v>13581.25</v>
      </c>
      <c r="S329" s="29">
        <f t="shared" si="46"/>
        <v>17031.996560660762</v>
      </c>
    </row>
    <row r="330" spans="2:19" x14ac:dyDescent="0.25">
      <c r="B330" s="2">
        <v>36276</v>
      </c>
      <c r="C330" s="3">
        <v>133.25</v>
      </c>
      <c r="D330" s="1">
        <f t="shared" si="40"/>
        <v>-1.8867924528301883E-2</v>
      </c>
      <c r="E330" t="str">
        <f>IF(B330&lt;settings!$C$2,"",IF(B330=settings!$C$2,1,IF(C330&gt;K329,MAX($E$4:E329)+1,"")))</f>
        <v/>
      </c>
      <c r="F330" t="str">
        <f t="shared" si="41"/>
        <v/>
      </c>
      <c r="G330">
        <f t="shared" si="42"/>
        <v>2</v>
      </c>
      <c r="H330" s="36" t="str">
        <f>IF(SUM($F$4:F330)&lt;2,"",IF(F330=1,G329,""))</f>
        <v/>
      </c>
      <c r="I330" s="7">
        <f t="shared" si="47"/>
        <v>-0.02</v>
      </c>
      <c r="J330" s="64" t="str">
        <f t="shared" si="43"/>
        <v>CALL</v>
      </c>
      <c r="K330" s="29">
        <f>IF(SUM($F$4:F330)&lt;1,"",IF(F330="",K329,ROUND(C330,0)))</f>
        <v>136</v>
      </c>
      <c r="L330" s="32">
        <f>IF(SUM($F$4:F330)&lt;1,"",IF(E330=1,1,IF(AND(F329=1,ROUNDDOWN(Q329/(C329*100),0)&gt;=1),L329+ROUNDDOWN(Q329/(C329*100),0),L329)))</f>
        <v>1</v>
      </c>
      <c r="M330" s="29">
        <f>IF(G330="","",IF(VLOOKUP(I330,settings!$B$12:$C$1012,2,0)*C330*L330*100-settings!$C$5*L330&lt;0,"",VLOOKUP(I330,settings!$B$12:$C$1012,2,0)*C330*L330*100-settings!$C$5*L330))</f>
        <v>87.958762236366312</v>
      </c>
      <c r="N330" s="29">
        <f>IF(M330="","",M330*settings!$C$7)</f>
        <v>21.989690559091578</v>
      </c>
      <c r="O330" s="29">
        <f t="shared" si="44"/>
        <v>65.969071677274741</v>
      </c>
      <c r="P330" s="29">
        <f>IF(G330="","",C330*100*settings!$C$6)</f>
        <v>0</v>
      </c>
      <c r="Q330" s="29">
        <f>IF(G330="","",IF(E330=1,settings!$C$4-K330*100,IF(O330="",Q329,IF(F330=1,K329*L329*100+Q329+O329-K330*L330*100,Q329+O329))))</f>
        <v>3549.818748160762</v>
      </c>
      <c r="R330" s="29">
        <f t="shared" si="45"/>
        <v>13325</v>
      </c>
      <c r="S330" s="29">
        <f t="shared" si="46"/>
        <v>16874.81874816076</v>
      </c>
    </row>
    <row r="331" spans="2:19" x14ac:dyDescent="0.25">
      <c r="B331" s="2">
        <v>36283</v>
      </c>
      <c r="C331" s="3">
        <v>135</v>
      </c>
      <c r="D331" s="1">
        <f t="shared" si="40"/>
        <v>1.3133208255159401E-2</v>
      </c>
      <c r="E331" t="str">
        <f>IF(B331&lt;settings!$C$2,"",IF(B331=settings!$C$2,1,IF(C331&gt;K330,MAX($E$4:E330)+1,"")))</f>
        <v/>
      </c>
      <c r="F331" t="str">
        <f t="shared" si="41"/>
        <v/>
      </c>
      <c r="G331">
        <f t="shared" si="42"/>
        <v>3</v>
      </c>
      <c r="H331" s="36" t="str">
        <f>IF(SUM($F$4:F331)&lt;2,"",IF(F331=1,G330,""))</f>
        <v/>
      </c>
      <c r="I331" s="7">
        <f t="shared" si="47"/>
        <v>-7.0000000000000001E-3</v>
      </c>
      <c r="J331" s="64" t="str">
        <f t="shared" si="43"/>
        <v>CALL</v>
      </c>
      <c r="K331" s="29">
        <f>IF(SUM($F$4:F331)&lt;1,"",IF(F331="",K330,ROUND(C331,0)))</f>
        <v>136</v>
      </c>
      <c r="L331" s="32">
        <f>IF(SUM($F$4:F331)&lt;1,"",IF(E331=1,1,IF(AND(F330=1,ROUNDDOWN(Q330/(C330*100),0)&gt;=1),L330+ROUNDDOWN(Q330/(C330*100),0),L330)))</f>
        <v>1</v>
      </c>
      <c r="M331" s="29">
        <f>IF(G331="","",IF(VLOOKUP(I331,settings!$B$12:$C$1012,2,0)*C331*L331*100-settings!$C$5*L331&lt;0,"",VLOOKUP(I331,settings!$B$12:$C$1012,2,0)*C331*L331*100-settings!$C$5*L331))</f>
        <v>116.19694698830716</v>
      </c>
      <c r="N331" s="29">
        <f>IF(M331="","",M331*settings!$C$7)</f>
        <v>29.04923674707679</v>
      </c>
      <c r="O331" s="29">
        <f t="shared" si="44"/>
        <v>87.147710241230371</v>
      </c>
      <c r="P331" s="29">
        <f>IF(G331="","",C331*100*settings!$C$6)</f>
        <v>0</v>
      </c>
      <c r="Q331" s="29">
        <f>IF(G331="","",IF(E331=1,settings!$C$4-K331*100,IF(O331="",Q330,IF(F331=1,K330*L330*100+Q330+O330-K331*L331*100,Q330+O330))))</f>
        <v>3615.7878198380367</v>
      </c>
      <c r="R331" s="29">
        <f t="shared" si="45"/>
        <v>13500</v>
      </c>
      <c r="S331" s="29">
        <f t="shared" si="46"/>
        <v>17115.787819838035</v>
      </c>
    </row>
    <row r="332" spans="2:19" x14ac:dyDescent="0.25">
      <c r="B332" s="2">
        <v>36290</v>
      </c>
      <c r="C332" s="3">
        <v>133.78125</v>
      </c>
      <c r="D332" s="1">
        <f t="shared" si="40"/>
        <v>-9.0277777777777457E-3</v>
      </c>
      <c r="E332" t="str">
        <f>IF(B332&lt;settings!$C$2,"",IF(B332=settings!$C$2,1,IF(C332&gt;K331,MAX($E$4:E331)+1,"")))</f>
        <v/>
      </c>
      <c r="F332" t="str">
        <f t="shared" si="41"/>
        <v/>
      </c>
      <c r="G332">
        <f t="shared" si="42"/>
        <v>4</v>
      </c>
      <c r="H332" s="36" t="str">
        <f>IF(SUM($F$4:F332)&lt;2,"",IF(F332=1,G331,""))</f>
        <v/>
      </c>
      <c r="I332" s="7">
        <f t="shared" si="47"/>
        <v>-1.6E-2</v>
      </c>
      <c r="J332" s="64" t="str">
        <f t="shared" si="43"/>
        <v>CALL</v>
      </c>
      <c r="K332" s="29">
        <f>IF(SUM($F$4:F332)&lt;1,"",IF(F332="",K331,ROUND(C332,0)))</f>
        <v>136</v>
      </c>
      <c r="L332" s="32">
        <f>IF(SUM($F$4:F332)&lt;1,"",IF(E332=1,1,IF(AND(F331=1,ROUNDDOWN(Q331/(C331*100),0)&gt;=1),L331+ROUNDDOWN(Q331/(C331*100),0),L331)))</f>
        <v>1</v>
      </c>
      <c r="M332" s="29">
        <f>IF(G332="","",IF(VLOOKUP(I332,settings!$B$12:$C$1012,2,0)*C332*L332*100-settings!$C$5*L332&lt;0,"",VLOOKUP(I332,settings!$B$12:$C$1012,2,0)*C332*L332*100-settings!$C$5*L332))</f>
        <v>95.830563808014787</v>
      </c>
      <c r="N332" s="29">
        <f>IF(M332="","",M332*settings!$C$7)</f>
        <v>23.957640952003697</v>
      </c>
      <c r="O332" s="29">
        <f t="shared" si="44"/>
        <v>71.872922856011087</v>
      </c>
      <c r="P332" s="29">
        <f>IF(G332="","",C332*100*settings!$C$6)</f>
        <v>0</v>
      </c>
      <c r="Q332" s="29">
        <f>IF(G332="","",IF(E332=1,settings!$C$4-K332*100,IF(O332="",Q331,IF(F332=1,K331*L331*100+Q331+O331-K332*L332*100,Q331+O331))))</f>
        <v>3702.9355300792672</v>
      </c>
      <c r="R332" s="29">
        <f t="shared" si="45"/>
        <v>13378.125</v>
      </c>
      <c r="S332" s="29">
        <f t="shared" si="46"/>
        <v>17081.060530079267</v>
      </c>
    </row>
    <row r="333" spans="2:19" x14ac:dyDescent="0.25">
      <c r="B333" s="2">
        <v>36297</v>
      </c>
      <c r="C333" s="3">
        <v>133.34375</v>
      </c>
      <c r="D333" s="1">
        <f t="shared" si="40"/>
        <v>-3.2702639570193481E-3</v>
      </c>
      <c r="E333" t="str">
        <f>IF(B333&lt;settings!$C$2,"",IF(B333=settings!$C$2,1,IF(C333&gt;K332,MAX($E$4:E332)+1,"")))</f>
        <v/>
      </c>
      <c r="F333" t="str">
        <f t="shared" si="41"/>
        <v/>
      </c>
      <c r="G333">
        <f t="shared" si="42"/>
        <v>5</v>
      </c>
      <c r="H333" s="36" t="str">
        <f>IF(SUM($F$4:F333)&lt;2,"",IF(F333=1,G332,""))</f>
        <v/>
      </c>
      <c r="I333" s="7">
        <f t="shared" si="47"/>
        <v>-0.02</v>
      </c>
      <c r="J333" s="64" t="str">
        <f t="shared" si="43"/>
        <v>CALL</v>
      </c>
      <c r="K333" s="29">
        <f>IF(SUM($F$4:F333)&lt;1,"",IF(F333="",K332,ROUND(C333,0)))</f>
        <v>136</v>
      </c>
      <c r="L333" s="32">
        <f>IF(SUM($F$4:F333)&lt;1,"",IF(E333=1,1,IF(AND(F332=1,ROUNDDOWN(Q332/(C332*100),0)&gt;=1),L332+ROUNDDOWN(Q332/(C332*100),0),L332)))</f>
        <v>1</v>
      </c>
      <c r="M333" s="29">
        <f>IF(G333="","",IF(VLOOKUP(I333,settings!$B$12:$C$1012,2,0)*C333*L333*100-settings!$C$5*L333&lt;0,"",VLOOKUP(I333,settings!$B$12:$C$1012,2,0)*C333*L333*100-settings!$C$5*L333))</f>
        <v>88.021350483718336</v>
      </c>
      <c r="N333" s="29">
        <f>IF(M333="","",M333*settings!$C$7)</f>
        <v>22.005337620929584</v>
      </c>
      <c r="O333" s="29">
        <f t="shared" si="44"/>
        <v>66.016012862788756</v>
      </c>
      <c r="P333" s="29">
        <f>IF(G333="","",C333*100*settings!$C$6)</f>
        <v>0</v>
      </c>
      <c r="Q333" s="29">
        <f>IF(G333="","",IF(E333=1,settings!$C$4-K333*100,IF(O333="",Q332,IF(F333=1,K332*L332*100+Q332+O332-K333*L333*100,Q332+O332))))</f>
        <v>3774.8084529352782</v>
      </c>
      <c r="R333" s="29">
        <f t="shared" si="45"/>
        <v>13334.375</v>
      </c>
      <c r="S333" s="29">
        <f t="shared" si="46"/>
        <v>17109.183452935278</v>
      </c>
    </row>
    <row r="334" spans="2:19" x14ac:dyDescent="0.25">
      <c r="B334" s="2">
        <v>36304</v>
      </c>
      <c r="C334" s="3">
        <v>130.203125</v>
      </c>
      <c r="D334" s="1">
        <f t="shared" si="40"/>
        <v>-2.3552847433794266E-2</v>
      </c>
      <c r="E334" t="str">
        <f>IF(B334&lt;settings!$C$2,"",IF(B334=settings!$C$2,1,IF(C334&gt;K333,MAX($E$4:E333)+1,"")))</f>
        <v/>
      </c>
      <c r="F334" t="str">
        <f t="shared" si="41"/>
        <v/>
      </c>
      <c r="G334">
        <f t="shared" si="42"/>
        <v>6</v>
      </c>
      <c r="H334" s="36" t="str">
        <f>IF(SUM($F$4:F334)&lt;2,"",IF(F334=1,G333,""))</f>
        <v/>
      </c>
      <c r="I334" s="7">
        <f t="shared" si="47"/>
        <v>-4.2999999999999997E-2</v>
      </c>
      <c r="J334" s="64" t="str">
        <f t="shared" si="43"/>
        <v>CALL</v>
      </c>
      <c r="K334" s="29">
        <f>IF(SUM($F$4:F334)&lt;1,"",IF(F334="",K333,ROUND(C334,0)))</f>
        <v>136</v>
      </c>
      <c r="L334" s="32">
        <f>IF(SUM($F$4:F334)&lt;1,"",IF(E334=1,1,IF(AND(F333=1,ROUNDDOWN(Q333/(C333*100),0)&gt;=1),L333+ROUNDDOWN(Q333/(C333*100),0),L333)))</f>
        <v>1</v>
      </c>
      <c r="M334" s="29">
        <f>IF(G334="","",IF(VLOOKUP(I334,settings!$B$12:$C$1012,2,0)*C334*L334*100-settings!$C$5*L334&lt;0,"",VLOOKUP(I334,settings!$B$12:$C$1012,2,0)*C334*L334*100-settings!$C$5*L334))</f>
        <v>53.618863933492115</v>
      </c>
      <c r="N334" s="29">
        <f>IF(M334="","",M334*settings!$C$7)</f>
        <v>13.404715983373029</v>
      </c>
      <c r="O334" s="29">
        <f t="shared" si="44"/>
        <v>40.214147950119084</v>
      </c>
      <c r="P334" s="29">
        <f>IF(G334="","",C334*100*settings!$C$6)</f>
        <v>0</v>
      </c>
      <c r="Q334" s="29">
        <f>IF(G334="","",IF(E334=1,settings!$C$4-K334*100,IF(O334="",Q333,IF(F334=1,K333*L333*100+Q333+O333-K334*L334*100,Q333+O333))))</f>
        <v>3840.8244657980667</v>
      </c>
      <c r="R334" s="29">
        <f t="shared" si="45"/>
        <v>13020.3125</v>
      </c>
      <c r="S334" s="29">
        <f t="shared" si="46"/>
        <v>16861.136965798069</v>
      </c>
    </row>
    <row r="335" spans="2:19" x14ac:dyDescent="0.25">
      <c r="B335" s="2">
        <v>36311</v>
      </c>
      <c r="C335" s="3">
        <v>133.21875</v>
      </c>
      <c r="D335" s="1">
        <f t="shared" si="40"/>
        <v>2.3160926437057583E-2</v>
      </c>
      <c r="E335" t="str">
        <f>IF(B335&lt;settings!$C$2,"",IF(B335=settings!$C$2,1,IF(C335&gt;K334,MAX($E$4:E334)+1,"")))</f>
        <v/>
      </c>
      <c r="F335" t="str">
        <f t="shared" si="41"/>
        <v/>
      </c>
      <c r="G335">
        <f t="shared" si="42"/>
        <v>7</v>
      </c>
      <c r="H335" s="36" t="str">
        <f>IF(SUM($F$4:F335)&lt;2,"",IF(F335=1,G334,""))</f>
        <v/>
      </c>
      <c r="I335" s="7">
        <f t="shared" si="47"/>
        <v>-0.02</v>
      </c>
      <c r="J335" s="64" t="str">
        <f t="shared" si="43"/>
        <v>CALL</v>
      </c>
      <c r="K335" s="29">
        <f>IF(SUM($F$4:F335)&lt;1,"",IF(F335="",K334,ROUND(C335,0)))</f>
        <v>136</v>
      </c>
      <c r="L335" s="32">
        <f>IF(SUM($F$4:F335)&lt;1,"",IF(E335=1,1,IF(AND(F334=1,ROUNDDOWN(Q334/(C334*100),0)&gt;=1),L334+ROUNDDOWN(Q334/(C334*100),0),L334)))</f>
        <v>1</v>
      </c>
      <c r="M335" s="29">
        <f>IF(G335="","",IF(VLOOKUP(I335,settings!$B$12:$C$1012,2,0)*C335*L335*100-settings!$C$5*L335&lt;0,"",VLOOKUP(I335,settings!$B$12:$C$1012,2,0)*C335*L335*100-settings!$C$5*L335))</f>
        <v>87.937899487248956</v>
      </c>
      <c r="N335" s="29">
        <f>IF(M335="","",M335*settings!$C$7)</f>
        <v>21.984474871812239</v>
      </c>
      <c r="O335" s="29">
        <f t="shared" si="44"/>
        <v>65.953424615436717</v>
      </c>
      <c r="P335" s="29">
        <f>IF(G335="","",C335*100*settings!$C$6)</f>
        <v>0</v>
      </c>
      <c r="Q335" s="29">
        <f>IF(G335="","",IF(E335=1,settings!$C$4-K335*100,IF(O335="",Q334,IF(F335=1,K334*L334*100+Q334+O334-K335*L335*100,Q334+O334))))</f>
        <v>3881.038613748186</v>
      </c>
      <c r="R335" s="29">
        <f t="shared" si="45"/>
        <v>13321.875</v>
      </c>
      <c r="S335" s="29">
        <f t="shared" si="46"/>
        <v>17202.913613748187</v>
      </c>
    </row>
    <row r="336" spans="2:19" x14ac:dyDescent="0.25">
      <c r="B336" s="2">
        <v>36318</v>
      </c>
      <c r="C336" s="3">
        <v>129.8125</v>
      </c>
      <c r="D336" s="1">
        <f t="shared" si="40"/>
        <v>-2.5568848228946783E-2</v>
      </c>
      <c r="E336" t="str">
        <f>IF(B336&lt;settings!$C$2,"",IF(B336=settings!$C$2,1,IF(C336&gt;K335,MAX($E$4:E335)+1,"")))</f>
        <v/>
      </c>
      <c r="F336" t="str">
        <f t="shared" si="41"/>
        <v/>
      </c>
      <c r="G336">
        <f t="shared" si="42"/>
        <v>8</v>
      </c>
      <c r="H336" s="36" t="str">
        <f>IF(SUM($F$4:F336)&lt;2,"",IF(F336=1,G335,""))</f>
        <v/>
      </c>
      <c r="I336" s="7">
        <f t="shared" si="47"/>
        <v>-4.4999999999999998E-2</v>
      </c>
      <c r="J336" s="64" t="str">
        <f t="shared" si="43"/>
        <v>CALL</v>
      </c>
      <c r="K336" s="29">
        <f>IF(SUM($F$4:F336)&lt;1,"",IF(F336="",K335,ROUND(C336,0)))</f>
        <v>136</v>
      </c>
      <c r="L336" s="32">
        <f>IF(SUM($F$4:F336)&lt;1,"",IF(E336=1,1,IF(AND(F335=1,ROUNDDOWN(Q335/(C335*100),0)&gt;=1),L335+ROUNDDOWN(Q335/(C335*100),0),L335)))</f>
        <v>1</v>
      </c>
      <c r="M336" s="29">
        <f>IF(G336="","",IF(VLOOKUP(I336,settings!$B$12:$C$1012,2,0)*C336*L336*100-settings!$C$5*L336&lt;0,"",VLOOKUP(I336,settings!$B$12:$C$1012,2,0)*C336*L336*100-settings!$C$5*L336))</f>
        <v>51.298582755994019</v>
      </c>
      <c r="N336" s="29">
        <f>IF(M336="","",M336*settings!$C$7)</f>
        <v>12.824645688998505</v>
      </c>
      <c r="O336" s="29">
        <f t="shared" si="44"/>
        <v>38.473937066995518</v>
      </c>
      <c r="P336" s="29">
        <f>IF(G336="","",C336*100*settings!$C$6)</f>
        <v>0</v>
      </c>
      <c r="Q336" s="29">
        <f>IF(G336="","",IF(E336=1,settings!$C$4-K336*100,IF(O336="",Q335,IF(F336=1,K335*L335*100+Q335+O335-K336*L336*100,Q335+O335))))</f>
        <v>3946.9920383636227</v>
      </c>
      <c r="R336" s="29">
        <f t="shared" si="45"/>
        <v>12981.25</v>
      </c>
      <c r="S336" s="29">
        <f t="shared" si="46"/>
        <v>16928.242038363624</v>
      </c>
    </row>
    <row r="337" spans="2:19" x14ac:dyDescent="0.25">
      <c r="B337" s="2">
        <v>36325</v>
      </c>
      <c r="C337" s="3">
        <v>134.3125</v>
      </c>
      <c r="D337" s="1">
        <f t="shared" si="40"/>
        <v>3.4665382763601427E-2</v>
      </c>
      <c r="E337" t="str">
        <f>IF(B337&lt;settings!$C$2,"",IF(B337=settings!$C$2,1,IF(C337&gt;K336,MAX($E$4:E336)+1,"")))</f>
        <v/>
      </c>
      <c r="F337" t="str">
        <f t="shared" si="41"/>
        <v/>
      </c>
      <c r="G337">
        <f t="shared" si="42"/>
        <v>9</v>
      </c>
      <c r="H337" s="36" t="str">
        <f>IF(SUM($F$4:F337)&lt;2,"",IF(F337=1,G336,""))</f>
        <v/>
      </c>
      <c r="I337" s="7">
        <f t="shared" si="47"/>
        <v>-1.2E-2</v>
      </c>
      <c r="J337" s="64" t="str">
        <f t="shared" si="43"/>
        <v>CALL</v>
      </c>
      <c r="K337" s="29">
        <f>IF(SUM($F$4:F337)&lt;1,"",IF(F337="",K336,ROUND(C337,0)))</f>
        <v>136</v>
      </c>
      <c r="L337" s="32">
        <f>IF(SUM($F$4:F337)&lt;1,"",IF(E337=1,1,IF(AND(F336=1,ROUNDDOWN(Q336/(C336*100),0)&gt;=1),L336+ROUNDDOWN(Q336/(C336*100),0),L336)))</f>
        <v>1</v>
      </c>
      <c r="M337" s="29">
        <f>IF(G337="","",IF(VLOOKUP(I337,settings!$B$12:$C$1012,2,0)*C337*L337*100-settings!$C$5*L337&lt;0,"",VLOOKUP(I337,settings!$B$12:$C$1012,2,0)*C337*L337*100-settings!$C$5*L337))</f>
        <v>104.39726495663029</v>
      </c>
      <c r="N337" s="29">
        <f>IF(M337="","",M337*settings!$C$7)</f>
        <v>26.099316239157574</v>
      </c>
      <c r="O337" s="29">
        <f t="shared" si="44"/>
        <v>78.297948717472721</v>
      </c>
      <c r="P337" s="29">
        <f>IF(G337="","",C337*100*settings!$C$6)</f>
        <v>0</v>
      </c>
      <c r="Q337" s="29">
        <f>IF(G337="","",IF(E337=1,settings!$C$4-K337*100,IF(O337="",Q336,IF(F337=1,K336*L336*100+Q336+O336-K337*L337*100,Q336+O336))))</f>
        <v>3985.4659754306181</v>
      </c>
      <c r="R337" s="29">
        <f t="shared" si="45"/>
        <v>13431.25</v>
      </c>
      <c r="S337" s="29">
        <f t="shared" si="46"/>
        <v>17416.715975430619</v>
      </c>
    </row>
    <row r="338" spans="2:19" x14ac:dyDescent="0.25">
      <c r="B338" s="2">
        <v>36332</v>
      </c>
      <c r="C338" s="3">
        <v>131.703125</v>
      </c>
      <c r="D338" s="1">
        <f t="shared" si="40"/>
        <v>-1.9427640763145626E-2</v>
      </c>
      <c r="E338" t="str">
        <f>IF(B338&lt;settings!$C$2,"",IF(B338=settings!$C$2,1,IF(C338&gt;K337,MAX($E$4:E337)+1,"")))</f>
        <v/>
      </c>
      <c r="F338" t="str">
        <f t="shared" si="41"/>
        <v/>
      </c>
      <c r="G338">
        <f t="shared" si="42"/>
        <v>10</v>
      </c>
      <c r="H338" s="36" t="str">
        <f>IF(SUM($F$4:F338)&lt;2,"",IF(F338=1,G337,""))</f>
        <v/>
      </c>
      <c r="I338" s="7">
        <f t="shared" si="47"/>
        <v>-3.2000000000000001E-2</v>
      </c>
      <c r="J338" s="64" t="str">
        <f t="shared" si="43"/>
        <v>CALL</v>
      </c>
      <c r="K338" s="29">
        <f>IF(SUM($F$4:F338)&lt;1,"",IF(F338="",K337,ROUND(C338,0)))</f>
        <v>136</v>
      </c>
      <c r="L338" s="32">
        <f>IF(SUM($F$4:F338)&lt;1,"",IF(E338=1,1,IF(AND(F337=1,ROUNDDOWN(Q337/(C337*100),0)&gt;=1),L337+ROUNDDOWN(Q337/(C337*100),0),L337)))</f>
        <v>1</v>
      </c>
      <c r="M338" s="29">
        <f>IF(G338="","",IF(VLOOKUP(I338,settings!$B$12:$C$1012,2,0)*C338*L338*100-settings!$C$5*L338&lt;0,"",VLOOKUP(I338,settings!$B$12:$C$1012,2,0)*C338*L338*100-settings!$C$5*L338))</f>
        <v>67.997046716918874</v>
      </c>
      <c r="N338" s="29">
        <f>IF(M338="","",M338*settings!$C$7)</f>
        <v>16.999261679229718</v>
      </c>
      <c r="O338" s="29">
        <f t="shared" si="44"/>
        <v>50.997785037689155</v>
      </c>
      <c r="P338" s="29">
        <f>IF(G338="","",C338*100*settings!$C$6)</f>
        <v>0</v>
      </c>
      <c r="Q338" s="29">
        <f>IF(G338="","",IF(E338=1,settings!$C$4-K338*100,IF(O338="",Q337,IF(F338=1,K337*L337*100+Q337+O337-K338*L338*100,Q337+O337))))</f>
        <v>4063.7639241480906</v>
      </c>
      <c r="R338" s="29">
        <f t="shared" si="45"/>
        <v>13170.3125</v>
      </c>
      <c r="S338" s="29">
        <f t="shared" si="46"/>
        <v>17234.07642414809</v>
      </c>
    </row>
    <row r="339" spans="2:19" x14ac:dyDescent="0.25">
      <c r="B339" s="2">
        <v>36339</v>
      </c>
      <c r="C339" s="3">
        <v>139.40625</v>
      </c>
      <c r="D339" s="1">
        <f t="shared" si="40"/>
        <v>5.8488551429588309E-2</v>
      </c>
      <c r="E339">
        <f>IF(B339&lt;settings!$C$2,"",IF(B339=settings!$C$2,1,IF(C339&gt;K338,MAX($E$4:E338)+1,"")))</f>
        <v>103</v>
      </c>
      <c r="F339">
        <f t="shared" si="41"/>
        <v>1</v>
      </c>
      <c r="G339">
        <f t="shared" si="42"/>
        <v>1</v>
      </c>
      <c r="H339" s="36">
        <f>IF(SUM($F$4:F339)&lt;2,"",IF(F339=1,G338,""))</f>
        <v>10</v>
      </c>
      <c r="I339" s="7">
        <f t="shared" si="47"/>
        <v>3.0000000000000001E-3</v>
      </c>
      <c r="J339" s="64" t="str">
        <f t="shared" si="43"/>
        <v>PUT</v>
      </c>
      <c r="K339" s="29">
        <f>IF(SUM($F$4:F339)&lt;1,"",IF(F339="",K338,ROUND(C339,0)))</f>
        <v>139</v>
      </c>
      <c r="L339" s="32">
        <f>IF(SUM($F$4:F339)&lt;1,"",IF(E339=1,1,IF(AND(F338=1,ROUNDDOWN(Q338/(C338*100),0)&gt;=1),L338+ROUNDDOWN(Q338/(C338*100),0),L338)))</f>
        <v>1</v>
      </c>
      <c r="M339" s="29">
        <f>IF(G339="","",IF(VLOOKUP(I339,settings!$B$12:$C$1012,2,0)*C339*L339*100-settings!$C$5*L339&lt;0,"",VLOOKUP(I339,settings!$B$12:$C$1012,2,0)*C339*L339*100-settings!$C$5*L339))</f>
        <v>130.20804724999999</v>
      </c>
      <c r="N339" s="29">
        <f>IF(M339="","",M339*settings!$C$7)</f>
        <v>32.552011812499998</v>
      </c>
      <c r="O339" s="29">
        <f t="shared" si="44"/>
        <v>97.656035437499995</v>
      </c>
      <c r="P339" s="29">
        <f>IF(G339="","",C339*100*settings!$C$6)</f>
        <v>0</v>
      </c>
      <c r="Q339" s="29">
        <f>IF(G339="","",IF(E339=1,settings!$C$4-K339*100,IF(O339="",Q338,IF(F339=1,K338*L338*100+Q338+O338-K339*L339*100,Q338+O338))))</f>
        <v>3814.7617091857792</v>
      </c>
      <c r="R339" s="29">
        <f t="shared" si="45"/>
        <v>13940.625</v>
      </c>
      <c r="S339" s="29">
        <f t="shared" si="46"/>
        <v>17755.386709185779</v>
      </c>
    </row>
    <row r="340" spans="2:19" x14ac:dyDescent="0.25">
      <c r="B340" s="2">
        <v>36346</v>
      </c>
      <c r="C340" s="3">
        <v>140.5</v>
      </c>
      <c r="D340" s="1">
        <f t="shared" si="40"/>
        <v>7.8457744900246595E-3</v>
      </c>
      <c r="E340">
        <f>IF(B340&lt;settings!$C$2,"",IF(B340=settings!$C$2,1,IF(C340&gt;K339,MAX($E$4:E339)+1,"")))</f>
        <v>104</v>
      </c>
      <c r="F340">
        <f t="shared" si="41"/>
        <v>1</v>
      </c>
      <c r="G340">
        <f t="shared" si="42"/>
        <v>1</v>
      </c>
      <c r="H340" s="36">
        <f>IF(SUM($F$4:F340)&lt;2,"",IF(F340=1,G339,""))</f>
        <v>1</v>
      </c>
      <c r="I340" s="7">
        <f t="shared" si="47"/>
        <v>-4.0000000000000001E-3</v>
      </c>
      <c r="J340" s="64" t="str">
        <f t="shared" si="43"/>
        <v>PUT</v>
      </c>
      <c r="K340" s="29">
        <f>IF(SUM($F$4:F340)&lt;1,"",IF(F340="",K339,ROUND(C340,0)))</f>
        <v>141</v>
      </c>
      <c r="L340" s="32">
        <f>IF(SUM($F$4:F340)&lt;1,"",IF(E340=1,1,IF(AND(F339=1,ROUNDDOWN(Q339/(C339*100),0)&gt;=1),L339+ROUNDDOWN(Q339/(C339*100),0),L339)))</f>
        <v>1</v>
      </c>
      <c r="M340" s="29">
        <f>IF(G340="","",IF(VLOOKUP(I340,settings!$B$12:$C$1012,2,0)*C340*L340*100-settings!$C$5*L340&lt;0,"",VLOOKUP(I340,settings!$B$12:$C$1012,2,0)*C340*L340*100-settings!$C$5*L340))</f>
        <v>128.59272647999998</v>
      </c>
      <c r="N340" s="29">
        <f>IF(M340="","",M340*settings!$C$7)</f>
        <v>32.148181619999995</v>
      </c>
      <c r="O340" s="29">
        <f t="shared" si="44"/>
        <v>96.444544859999979</v>
      </c>
      <c r="P340" s="29">
        <f>IF(G340="","",C340*100*settings!$C$6)</f>
        <v>0</v>
      </c>
      <c r="Q340" s="29">
        <f>IF(G340="","",IF(E340=1,settings!$C$4-K340*100,IF(O340="",Q339,IF(F340=1,K339*L339*100+Q339+O339-K340*L340*100,Q339+O339))))</f>
        <v>3712.4177446232788</v>
      </c>
      <c r="R340" s="29">
        <f t="shared" si="45"/>
        <v>14050</v>
      </c>
      <c r="S340" s="29">
        <f t="shared" si="46"/>
        <v>17762.417744623279</v>
      </c>
    </row>
    <row r="341" spans="2:19" x14ac:dyDescent="0.25">
      <c r="B341" s="2">
        <v>36353</v>
      </c>
      <c r="C341" s="3">
        <v>141.8125</v>
      </c>
      <c r="D341" s="1">
        <f t="shared" si="40"/>
        <v>9.3416370106762514E-3</v>
      </c>
      <c r="E341">
        <f>IF(B341&lt;settings!$C$2,"",IF(B341=settings!$C$2,1,IF(C341&gt;K340,MAX($E$4:E340)+1,"")))</f>
        <v>105</v>
      </c>
      <c r="F341">
        <f t="shared" si="41"/>
        <v>1</v>
      </c>
      <c r="G341">
        <f t="shared" si="42"/>
        <v>1</v>
      </c>
      <c r="H341" s="36">
        <f>IF(SUM($F$4:F341)&lt;2,"",IF(F341=1,G340,""))</f>
        <v>1</v>
      </c>
      <c r="I341" s="7">
        <f t="shared" si="47"/>
        <v>-1E-3</v>
      </c>
      <c r="J341" s="64" t="str">
        <f t="shared" si="43"/>
        <v>PUT</v>
      </c>
      <c r="K341" s="29">
        <f>IF(SUM($F$4:F341)&lt;1,"",IF(F341="",K340,ROUND(C341,0)))</f>
        <v>142</v>
      </c>
      <c r="L341" s="32">
        <f>IF(SUM($F$4:F341)&lt;1,"",IF(E341=1,1,IF(AND(F340=1,ROUNDDOWN(Q340/(C340*100),0)&gt;=1),L340+ROUNDDOWN(Q340/(C340*100),0),L340)))</f>
        <v>1</v>
      </c>
      <c r="M341" s="29">
        <f>IF(G341="","",IF(VLOOKUP(I341,settings!$B$12:$C$1012,2,0)*C341*L341*100-settings!$C$5*L341&lt;0,"",VLOOKUP(I341,settings!$B$12:$C$1012,2,0)*C341*L341*100-settings!$C$5*L341))</f>
        <v>137.97624999999999</v>
      </c>
      <c r="N341" s="29">
        <f>IF(M341="","",M341*settings!$C$7)</f>
        <v>34.494062499999998</v>
      </c>
      <c r="O341" s="29">
        <f t="shared" si="44"/>
        <v>103.48218749999999</v>
      </c>
      <c r="P341" s="29">
        <f>IF(G341="","",C341*100*settings!$C$6)</f>
        <v>0</v>
      </c>
      <c r="Q341" s="29">
        <f>IF(G341="","",IF(E341=1,settings!$C$4-K341*100,IF(O341="",Q340,IF(F341=1,K340*L340*100+Q340+O340-K341*L341*100,Q340+O340))))</f>
        <v>3708.8622894832806</v>
      </c>
      <c r="R341" s="29">
        <f t="shared" si="45"/>
        <v>14181.25</v>
      </c>
      <c r="S341" s="29">
        <f t="shared" si="46"/>
        <v>17890.112289483281</v>
      </c>
    </row>
    <row r="342" spans="2:19" x14ac:dyDescent="0.25">
      <c r="B342" s="2">
        <v>36360</v>
      </c>
      <c r="C342" s="3">
        <v>135.75</v>
      </c>
      <c r="D342" s="1">
        <f t="shared" si="40"/>
        <v>-4.2750110180696299E-2</v>
      </c>
      <c r="E342" t="str">
        <f>IF(B342&lt;settings!$C$2,"",IF(B342=settings!$C$2,1,IF(C342&gt;K341,MAX($E$4:E341)+1,"")))</f>
        <v/>
      </c>
      <c r="F342" t="str">
        <f t="shared" si="41"/>
        <v/>
      </c>
      <c r="G342">
        <f t="shared" si="42"/>
        <v>2</v>
      </c>
      <c r="H342" s="36" t="str">
        <f>IF(SUM($F$4:F342)&lt;2,"",IF(F342=1,G341,""))</f>
        <v/>
      </c>
      <c r="I342" s="7">
        <f t="shared" si="47"/>
        <v>-4.3999999999999997E-2</v>
      </c>
      <c r="J342" s="64" t="str">
        <f t="shared" si="43"/>
        <v>CALL</v>
      </c>
      <c r="K342" s="29">
        <f>IF(SUM($F$4:F342)&lt;1,"",IF(F342="",K341,ROUND(C342,0)))</f>
        <v>142</v>
      </c>
      <c r="L342" s="32">
        <f>IF(SUM($F$4:F342)&lt;1,"",IF(E342=1,1,IF(AND(F341=1,ROUNDDOWN(Q341/(C341*100),0)&gt;=1),L341+ROUNDDOWN(Q341/(C341*100),0),L341)))</f>
        <v>1</v>
      </c>
      <c r="M342" s="29">
        <f>IF(G342="","",IF(VLOOKUP(I342,settings!$B$12:$C$1012,2,0)*C342*L342*100-settings!$C$5*L342&lt;0,"",VLOOKUP(I342,settings!$B$12:$C$1012,2,0)*C342*L342*100-settings!$C$5*L342))</f>
        <v>54.806806199099455</v>
      </c>
      <c r="N342" s="29">
        <f>IF(M342="","",M342*settings!$C$7)</f>
        <v>13.701701549774864</v>
      </c>
      <c r="O342" s="29">
        <f t="shared" si="44"/>
        <v>41.105104649324588</v>
      </c>
      <c r="P342" s="29">
        <f>IF(G342="","",C342*100*settings!$C$6)</f>
        <v>0</v>
      </c>
      <c r="Q342" s="29">
        <f>IF(G342="","",IF(E342=1,settings!$C$4-K342*100,IF(O342="",Q341,IF(F342=1,K341*L341*100+Q341+O341-K342*L342*100,Q341+O341))))</f>
        <v>3812.3444769832804</v>
      </c>
      <c r="R342" s="29">
        <f t="shared" si="45"/>
        <v>13575</v>
      </c>
      <c r="S342" s="29">
        <f t="shared" si="46"/>
        <v>17387.344476983279</v>
      </c>
    </row>
    <row r="343" spans="2:19" x14ac:dyDescent="0.25">
      <c r="B343" s="2">
        <v>36367</v>
      </c>
      <c r="C343" s="3">
        <v>132.75</v>
      </c>
      <c r="D343" s="1">
        <f t="shared" si="40"/>
        <v>-2.2099447513812209E-2</v>
      </c>
      <c r="E343" t="str">
        <f>IF(B343&lt;settings!$C$2,"",IF(B343=settings!$C$2,1,IF(C343&gt;K342,MAX($E$4:E342)+1,"")))</f>
        <v/>
      </c>
      <c r="F343" t="str">
        <f t="shared" si="41"/>
        <v/>
      </c>
      <c r="G343">
        <f t="shared" si="42"/>
        <v>3</v>
      </c>
      <c r="H343" s="36" t="str">
        <f>IF(SUM($F$4:F343)&lt;2,"",IF(F343=1,G342,""))</f>
        <v/>
      </c>
      <c r="I343" s="7">
        <f t="shared" si="47"/>
        <v>-6.5000000000000002E-2</v>
      </c>
      <c r="J343" s="64" t="str">
        <f t="shared" si="43"/>
        <v>CALL</v>
      </c>
      <c r="K343" s="29">
        <f>IF(SUM($F$4:F343)&lt;1,"",IF(F343="",K342,ROUND(C343,0)))</f>
        <v>142</v>
      </c>
      <c r="L343" s="32">
        <f>IF(SUM($F$4:F343)&lt;1,"",IF(E343=1,1,IF(AND(F342=1,ROUNDDOWN(Q342/(C342*100),0)&gt;=1),L342+ROUNDDOWN(Q342/(C342*100),0),L342)))</f>
        <v>1</v>
      </c>
      <c r="M343" s="29">
        <f>IF(G343="","",IF(VLOOKUP(I343,settings!$B$12:$C$1012,2,0)*C343*L343*100-settings!$C$5*L343&lt;0,"",VLOOKUP(I343,settings!$B$12:$C$1012,2,0)*C343*L343*100-settings!$C$5*L343))</f>
        <v>34.705033901278405</v>
      </c>
      <c r="N343" s="29">
        <f>IF(M343="","",M343*settings!$C$7)</f>
        <v>8.6762584753196013</v>
      </c>
      <c r="O343" s="29">
        <f t="shared" si="44"/>
        <v>26.028775425958806</v>
      </c>
      <c r="P343" s="29">
        <f>IF(G343="","",C343*100*settings!$C$6)</f>
        <v>0</v>
      </c>
      <c r="Q343" s="29">
        <f>IF(G343="","",IF(E343=1,settings!$C$4-K343*100,IF(O343="",Q342,IF(F343=1,K342*L342*100+Q342+O342-K343*L343*100,Q342+O342))))</f>
        <v>3853.4495816326048</v>
      </c>
      <c r="R343" s="29">
        <f t="shared" si="45"/>
        <v>13275</v>
      </c>
      <c r="S343" s="29">
        <f t="shared" si="46"/>
        <v>17128.449581632605</v>
      </c>
    </row>
    <row r="344" spans="2:19" x14ac:dyDescent="0.25">
      <c r="B344" s="2">
        <v>36374</v>
      </c>
      <c r="C344" s="3">
        <v>130.375</v>
      </c>
      <c r="D344" s="1">
        <f t="shared" si="40"/>
        <v>-1.7890772128060228E-2</v>
      </c>
      <c r="E344" t="str">
        <f>IF(B344&lt;settings!$C$2,"",IF(B344=settings!$C$2,1,IF(C344&gt;K343,MAX($E$4:E343)+1,"")))</f>
        <v/>
      </c>
      <c r="F344" t="str">
        <f t="shared" si="41"/>
        <v/>
      </c>
      <c r="G344">
        <f t="shared" si="42"/>
        <v>4</v>
      </c>
      <c r="H344" s="36" t="str">
        <f>IF(SUM($F$4:F344)&lt;2,"",IF(F344=1,G343,""))</f>
        <v/>
      </c>
      <c r="I344" s="7">
        <f t="shared" si="47"/>
        <v>-8.2000000000000003E-2</v>
      </c>
      <c r="J344" s="64" t="str">
        <f t="shared" si="43"/>
        <v>CALL</v>
      </c>
      <c r="K344" s="29">
        <f>IF(SUM($F$4:F344)&lt;1,"",IF(F344="",K343,ROUND(C344,0)))</f>
        <v>142</v>
      </c>
      <c r="L344" s="32">
        <f>IF(SUM($F$4:F344)&lt;1,"",IF(E344=1,1,IF(AND(F343=1,ROUNDDOWN(Q343/(C343*100),0)&gt;=1),L343+ROUNDDOWN(Q343/(C343*100),0),L343)))</f>
        <v>1</v>
      </c>
      <c r="M344" s="29">
        <f>IF(G344="","",IF(VLOOKUP(I344,settings!$B$12:$C$1012,2,0)*C344*L344*100-settings!$C$5*L344&lt;0,"",VLOOKUP(I344,settings!$B$12:$C$1012,2,0)*C344*L344*100-settings!$C$5*L344))</f>
        <v>23.873249613799995</v>
      </c>
      <c r="N344" s="29">
        <f>IF(M344="","",M344*settings!$C$7)</f>
        <v>5.9683124034499988</v>
      </c>
      <c r="O344" s="29">
        <f t="shared" si="44"/>
        <v>17.904937210349996</v>
      </c>
      <c r="P344" s="29">
        <f>IF(G344="","",C344*100*settings!$C$6)</f>
        <v>0</v>
      </c>
      <c r="Q344" s="29">
        <f>IF(G344="","",IF(E344=1,settings!$C$4-K344*100,IF(O344="",Q343,IF(F344=1,K343*L343*100+Q343+O343-K344*L344*100,Q343+O343))))</f>
        <v>3879.4783570585637</v>
      </c>
      <c r="R344" s="29">
        <f t="shared" si="45"/>
        <v>13037.5</v>
      </c>
      <c r="S344" s="29">
        <f t="shared" si="46"/>
        <v>16916.978357058564</v>
      </c>
    </row>
    <row r="345" spans="2:19" x14ac:dyDescent="0.25">
      <c r="B345" s="2">
        <v>36381</v>
      </c>
      <c r="C345" s="3">
        <v>133.15625</v>
      </c>
      <c r="D345" s="1">
        <f t="shared" si="40"/>
        <v>2.1332694151486198E-2</v>
      </c>
      <c r="E345" t="str">
        <f>IF(B345&lt;settings!$C$2,"",IF(B345=settings!$C$2,1,IF(C345&gt;K344,MAX($E$4:E344)+1,"")))</f>
        <v/>
      </c>
      <c r="F345" t="str">
        <f t="shared" si="41"/>
        <v/>
      </c>
      <c r="G345">
        <f t="shared" si="42"/>
        <v>5</v>
      </c>
      <c r="H345" s="36" t="str">
        <f>IF(SUM($F$4:F345)&lt;2,"",IF(F345=1,G344,""))</f>
        <v/>
      </c>
      <c r="I345" s="7">
        <f t="shared" si="47"/>
        <v>-6.2E-2</v>
      </c>
      <c r="J345" s="64" t="str">
        <f t="shared" si="43"/>
        <v>CALL</v>
      </c>
      <c r="K345" s="29">
        <f>IF(SUM($F$4:F345)&lt;1,"",IF(F345="",K344,ROUND(C345,0)))</f>
        <v>142</v>
      </c>
      <c r="L345" s="32">
        <f>IF(SUM($F$4:F345)&lt;1,"",IF(E345=1,1,IF(AND(F344=1,ROUNDDOWN(Q344/(C344*100),0)&gt;=1),L344+ROUNDDOWN(Q344/(C344*100),0),L344)))</f>
        <v>1</v>
      </c>
      <c r="M345" s="29">
        <f>IF(G345="","",IF(VLOOKUP(I345,settings!$B$12:$C$1012,2,0)*C345*L345*100-settings!$C$5*L345&lt;0,"",VLOOKUP(I345,settings!$B$12:$C$1012,2,0)*C345*L345*100-settings!$C$5*L345))</f>
        <v>37.052066654596409</v>
      </c>
      <c r="N345" s="29">
        <f>IF(M345="","",M345*settings!$C$7)</f>
        <v>9.2630166636491023</v>
      </c>
      <c r="O345" s="29">
        <f t="shared" si="44"/>
        <v>27.789049990947305</v>
      </c>
      <c r="P345" s="29">
        <f>IF(G345="","",C345*100*settings!$C$6)</f>
        <v>0</v>
      </c>
      <c r="Q345" s="29">
        <f>IF(G345="","",IF(E345=1,settings!$C$4-K345*100,IF(O345="",Q344,IF(F345=1,K344*L344*100+Q344+O344-K345*L345*100,Q344+O344))))</f>
        <v>3897.3832942689137</v>
      </c>
      <c r="R345" s="29">
        <f t="shared" si="45"/>
        <v>13315.625</v>
      </c>
      <c r="S345" s="29">
        <f t="shared" si="46"/>
        <v>17213.008294268915</v>
      </c>
    </row>
    <row r="346" spans="2:19" x14ac:dyDescent="0.25">
      <c r="B346" s="2">
        <v>36388</v>
      </c>
      <c r="C346" s="3">
        <v>133.90625</v>
      </c>
      <c r="D346" s="1">
        <f t="shared" si="40"/>
        <v>5.6324806383478698E-3</v>
      </c>
      <c r="E346" t="str">
        <f>IF(B346&lt;settings!$C$2,"",IF(B346=settings!$C$2,1,IF(C346&gt;K345,MAX($E$4:E345)+1,"")))</f>
        <v/>
      </c>
      <c r="F346" t="str">
        <f t="shared" si="41"/>
        <v/>
      </c>
      <c r="G346">
        <f t="shared" si="42"/>
        <v>6</v>
      </c>
      <c r="H346" s="36" t="str">
        <f>IF(SUM($F$4:F346)&lt;2,"",IF(F346=1,G345,""))</f>
        <v/>
      </c>
      <c r="I346" s="7">
        <f t="shared" si="47"/>
        <v>-5.7000000000000002E-2</v>
      </c>
      <c r="J346" s="64" t="str">
        <f t="shared" si="43"/>
        <v>CALL</v>
      </c>
      <c r="K346" s="29">
        <f>IF(SUM($F$4:F346)&lt;1,"",IF(F346="",K345,ROUND(C346,0)))</f>
        <v>142</v>
      </c>
      <c r="L346" s="32">
        <f>IF(SUM($F$4:F346)&lt;1,"",IF(E346=1,1,IF(AND(F345=1,ROUNDDOWN(Q345/(C345*100),0)&gt;=1),L345+ROUNDDOWN(Q345/(C345*100),0),L345)))</f>
        <v>1</v>
      </c>
      <c r="M346" s="29">
        <f>IF(G346="","",IF(VLOOKUP(I346,settings!$B$12:$C$1012,2,0)*C346*L346*100-settings!$C$5*L346&lt;0,"",VLOOKUP(I346,settings!$B$12:$C$1012,2,0)*C346*L346*100-settings!$C$5*L346))</f>
        <v>41.333791100664655</v>
      </c>
      <c r="N346" s="29">
        <f>IF(M346="","",M346*settings!$C$7)</f>
        <v>10.333447775166164</v>
      </c>
      <c r="O346" s="29">
        <f t="shared" si="44"/>
        <v>31.000343325498491</v>
      </c>
      <c r="P346" s="29">
        <f>IF(G346="","",C346*100*settings!$C$6)</f>
        <v>0</v>
      </c>
      <c r="Q346" s="29">
        <f>IF(G346="","",IF(E346=1,settings!$C$4-K346*100,IF(O346="",Q345,IF(F346=1,K345*L345*100+Q345+O345-K346*L346*100,Q345+O345))))</f>
        <v>3925.1723442598609</v>
      </c>
      <c r="R346" s="29">
        <f t="shared" si="45"/>
        <v>13390.625</v>
      </c>
      <c r="S346" s="29">
        <f t="shared" si="46"/>
        <v>17315.79734425986</v>
      </c>
    </row>
    <row r="347" spans="2:19" x14ac:dyDescent="0.25">
      <c r="B347" s="2">
        <v>36395</v>
      </c>
      <c r="C347" s="3">
        <v>135.0625</v>
      </c>
      <c r="D347" s="1">
        <f t="shared" si="40"/>
        <v>8.6347724620770006E-3</v>
      </c>
      <c r="E347" t="str">
        <f>IF(B347&lt;settings!$C$2,"",IF(B347=settings!$C$2,1,IF(C347&gt;K346,MAX($E$4:E346)+1,"")))</f>
        <v/>
      </c>
      <c r="F347" t="str">
        <f t="shared" si="41"/>
        <v/>
      </c>
      <c r="G347">
        <f t="shared" si="42"/>
        <v>7</v>
      </c>
      <c r="H347" s="36" t="str">
        <f>IF(SUM($F$4:F347)&lt;2,"",IF(F347=1,G346,""))</f>
        <v/>
      </c>
      <c r="I347" s="7">
        <f t="shared" si="47"/>
        <v>-4.9000000000000002E-2</v>
      </c>
      <c r="J347" s="64" t="str">
        <f t="shared" si="43"/>
        <v>CALL</v>
      </c>
      <c r="K347" s="29">
        <f>IF(SUM($F$4:F347)&lt;1,"",IF(F347="",K346,ROUND(C347,0)))</f>
        <v>142</v>
      </c>
      <c r="L347" s="32">
        <f>IF(SUM($F$4:F347)&lt;1,"",IF(E347=1,1,IF(AND(F346=1,ROUNDDOWN(Q346/(C346*100),0)&gt;=1),L346+ROUNDDOWN(Q346/(C346*100),0),L346)))</f>
        <v>1</v>
      </c>
      <c r="M347" s="29">
        <f>IF(G347="","",IF(VLOOKUP(I347,settings!$B$12:$C$1012,2,0)*C347*L347*100-settings!$C$5*L347&lt;0,"",VLOOKUP(I347,settings!$B$12:$C$1012,2,0)*C347*L347*100-settings!$C$5*L347))</f>
        <v>49.189456547720624</v>
      </c>
      <c r="N347" s="29">
        <f>IF(M347="","",M347*settings!$C$7)</f>
        <v>12.297364136930156</v>
      </c>
      <c r="O347" s="29">
        <f t="shared" si="44"/>
        <v>36.892092410790468</v>
      </c>
      <c r="P347" s="29">
        <f>IF(G347="","",C347*100*settings!$C$6)</f>
        <v>0</v>
      </c>
      <c r="Q347" s="29">
        <f>IF(G347="","",IF(E347=1,settings!$C$4-K347*100,IF(O347="",Q346,IF(F347=1,K346*L346*100+Q346+O346-K347*L347*100,Q346+O346))))</f>
        <v>3956.1726875853592</v>
      </c>
      <c r="R347" s="29">
        <f t="shared" si="45"/>
        <v>13506.25</v>
      </c>
      <c r="S347" s="29">
        <f t="shared" si="46"/>
        <v>17462.42268758536</v>
      </c>
    </row>
    <row r="348" spans="2:19" x14ac:dyDescent="0.25">
      <c r="B348" s="2">
        <v>36402</v>
      </c>
      <c r="C348" s="3">
        <v>135.96875</v>
      </c>
      <c r="D348" s="1">
        <f t="shared" si="40"/>
        <v>6.7098565478944661E-3</v>
      </c>
      <c r="E348" t="str">
        <f>IF(B348&lt;settings!$C$2,"",IF(B348=settings!$C$2,1,IF(C348&gt;K347,MAX($E$4:E347)+1,"")))</f>
        <v/>
      </c>
      <c r="F348" t="str">
        <f t="shared" si="41"/>
        <v/>
      </c>
      <c r="G348">
        <f t="shared" si="42"/>
        <v>8</v>
      </c>
      <c r="H348" s="36" t="str">
        <f>IF(SUM($F$4:F348)&lt;2,"",IF(F348=1,G347,""))</f>
        <v/>
      </c>
      <c r="I348" s="7">
        <f t="shared" si="47"/>
        <v>-4.2000000000000003E-2</v>
      </c>
      <c r="J348" s="64" t="str">
        <f t="shared" si="43"/>
        <v>CALL</v>
      </c>
      <c r="K348" s="29">
        <f>IF(SUM($F$4:F348)&lt;1,"",IF(F348="",K347,ROUND(C348,0)))</f>
        <v>142</v>
      </c>
      <c r="L348" s="32">
        <f>IF(SUM($F$4:F348)&lt;1,"",IF(E348=1,1,IF(AND(F347=1,ROUNDDOWN(Q347/(C347*100),0)&gt;=1),L347+ROUNDDOWN(Q347/(C347*100),0),L347)))</f>
        <v>1</v>
      </c>
      <c r="M348" s="29">
        <f>IF(G348="","",IF(VLOOKUP(I348,settings!$B$12:$C$1012,2,0)*C348*L348*100-settings!$C$5*L348&lt;0,"",VLOOKUP(I348,settings!$B$12:$C$1012,2,0)*C348*L348*100-settings!$C$5*L348))</f>
        <v>57.201514258437484</v>
      </c>
      <c r="N348" s="29">
        <f>IF(M348="","",M348*settings!$C$7)</f>
        <v>14.300378564609371</v>
      </c>
      <c r="O348" s="29">
        <f t="shared" si="44"/>
        <v>42.90113569382811</v>
      </c>
      <c r="P348" s="29">
        <f>IF(G348="","",C348*100*settings!$C$6)</f>
        <v>0</v>
      </c>
      <c r="Q348" s="29">
        <f>IF(G348="","",IF(E348=1,settings!$C$4-K348*100,IF(O348="",Q347,IF(F348=1,K347*L347*100+Q347+O347-K348*L348*100,Q347+O347))))</f>
        <v>3993.0647799961498</v>
      </c>
      <c r="R348" s="29">
        <f t="shared" si="45"/>
        <v>13596.875</v>
      </c>
      <c r="S348" s="29">
        <f t="shared" si="46"/>
        <v>17589.939779996152</v>
      </c>
    </row>
    <row r="349" spans="2:19" x14ac:dyDescent="0.25">
      <c r="B349" s="2">
        <v>36409</v>
      </c>
      <c r="C349" s="3">
        <v>135.875</v>
      </c>
      <c r="D349" s="1">
        <f t="shared" si="40"/>
        <v>-6.8949666743278737E-4</v>
      </c>
      <c r="E349" t="str">
        <f>IF(B349&lt;settings!$C$2,"",IF(B349=settings!$C$2,1,IF(C349&gt;K348,MAX($E$4:E348)+1,"")))</f>
        <v/>
      </c>
      <c r="F349" t="str">
        <f t="shared" si="41"/>
        <v/>
      </c>
      <c r="G349">
        <f t="shared" si="42"/>
        <v>9</v>
      </c>
      <c r="H349" s="36" t="str">
        <f>IF(SUM($F$4:F349)&lt;2,"",IF(F349=1,G348,""))</f>
        <v/>
      </c>
      <c r="I349" s="7">
        <f t="shared" si="47"/>
        <v>-4.2999999999999997E-2</v>
      </c>
      <c r="J349" s="64" t="str">
        <f t="shared" si="43"/>
        <v>CALL</v>
      </c>
      <c r="K349" s="29">
        <f>IF(SUM($F$4:F349)&lt;1,"",IF(F349="",K348,ROUND(C349,0)))</f>
        <v>142</v>
      </c>
      <c r="L349" s="32">
        <f>IF(SUM($F$4:F349)&lt;1,"",IF(E349=1,1,IF(AND(F348=1,ROUNDDOWN(Q348/(C348*100),0)&gt;=1),L348+ROUNDDOWN(Q348/(C348*100),0),L348)))</f>
        <v>1</v>
      </c>
      <c r="M349" s="29">
        <f>IF(G349="","",IF(VLOOKUP(I349,settings!$B$12:$C$1012,2,0)*C349*L349*100-settings!$C$5*L349&lt;0,"",VLOOKUP(I349,settings!$B$12:$C$1012,2,0)*C349*L349*100-settings!$C$5*L349))</f>
        <v>55.998156818150413</v>
      </c>
      <c r="N349" s="29">
        <f>IF(M349="","",M349*settings!$C$7)</f>
        <v>13.999539204537603</v>
      </c>
      <c r="O349" s="29">
        <f t="shared" si="44"/>
        <v>41.998617613612808</v>
      </c>
      <c r="P349" s="29">
        <f>IF(G349="","",C349*100*settings!$C$6)</f>
        <v>0</v>
      </c>
      <c r="Q349" s="29">
        <f>IF(G349="","",IF(E349=1,settings!$C$4-K349*100,IF(O349="",Q348,IF(F349=1,K348*L348*100+Q348+O348-K349*L349*100,Q348+O348))))</f>
        <v>4035.9659156899779</v>
      </c>
      <c r="R349" s="29">
        <f t="shared" si="45"/>
        <v>13587.5</v>
      </c>
      <c r="S349" s="29">
        <f t="shared" si="46"/>
        <v>17623.46591568998</v>
      </c>
    </row>
    <row r="350" spans="2:19" x14ac:dyDescent="0.25">
      <c r="B350" s="2">
        <v>36416</v>
      </c>
      <c r="C350" s="3">
        <v>133.75</v>
      </c>
      <c r="D350" s="1">
        <f t="shared" si="40"/>
        <v>-1.5639374425022945E-2</v>
      </c>
      <c r="E350" t="str">
        <f>IF(B350&lt;settings!$C$2,"",IF(B350=settings!$C$2,1,IF(C350&gt;K349,MAX($E$4:E349)+1,"")))</f>
        <v/>
      </c>
      <c r="F350" t="str">
        <f t="shared" si="41"/>
        <v/>
      </c>
      <c r="G350">
        <f t="shared" si="42"/>
        <v>10</v>
      </c>
      <c r="H350" s="36" t="str">
        <f>IF(SUM($F$4:F350)&lt;2,"",IF(F350=1,G349,""))</f>
        <v/>
      </c>
      <c r="I350" s="7">
        <f t="shared" si="47"/>
        <v>-5.8000000000000003E-2</v>
      </c>
      <c r="J350" s="64" t="str">
        <f t="shared" si="43"/>
        <v>CALL</v>
      </c>
      <c r="K350" s="29">
        <f>IF(SUM($F$4:F350)&lt;1,"",IF(F350="",K349,ROUND(C350,0)))</f>
        <v>142</v>
      </c>
      <c r="L350" s="32">
        <f>IF(SUM($F$4:F350)&lt;1,"",IF(E350=1,1,IF(AND(F349=1,ROUNDDOWN(Q349/(C349*100),0)&gt;=1),L349+ROUNDDOWN(Q349/(C349*100),0),L349)))</f>
        <v>1</v>
      </c>
      <c r="M350" s="29">
        <f>IF(G350="","",IF(VLOOKUP(I350,settings!$B$12:$C$1012,2,0)*C350*L350*100-settings!$C$5*L350&lt;0,"",VLOOKUP(I350,settings!$B$12:$C$1012,2,0)*C350*L350*100-settings!$C$5*L350))</f>
        <v>40.438705575875808</v>
      </c>
      <c r="N350" s="29">
        <f>IF(M350="","",M350*settings!$C$7)</f>
        <v>10.109676393968952</v>
      </c>
      <c r="O350" s="29">
        <f t="shared" si="44"/>
        <v>30.329029181906854</v>
      </c>
      <c r="P350" s="29">
        <f>IF(G350="","",C350*100*settings!$C$6)</f>
        <v>0</v>
      </c>
      <c r="Q350" s="29">
        <f>IF(G350="","",IF(E350=1,settings!$C$4-K350*100,IF(O350="",Q349,IF(F350=1,K349*L349*100+Q349+O349-K350*L350*100,Q349+O349))))</f>
        <v>4077.9645333035905</v>
      </c>
      <c r="R350" s="29">
        <f t="shared" si="45"/>
        <v>13375</v>
      </c>
      <c r="S350" s="29">
        <f t="shared" si="46"/>
        <v>17452.964533303591</v>
      </c>
    </row>
    <row r="351" spans="2:19" x14ac:dyDescent="0.25">
      <c r="B351" s="2">
        <v>36423</v>
      </c>
      <c r="C351" s="3">
        <v>127.75</v>
      </c>
      <c r="D351" s="1">
        <f t="shared" si="40"/>
        <v>-4.4859813084112132E-2</v>
      </c>
      <c r="E351" t="str">
        <f>IF(B351&lt;settings!$C$2,"",IF(B351=settings!$C$2,1,IF(C351&gt;K350,MAX($E$4:E350)+1,"")))</f>
        <v/>
      </c>
      <c r="F351" t="str">
        <f t="shared" si="41"/>
        <v/>
      </c>
      <c r="G351">
        <f t="shared" si="42"/>
        <v>11</v>
      </c>
      <c r="H351" s="36" t="str">
        <f>IF(SUM($F$4:F351)&lt;2,"",IF(F351=1,G350,""))</f>
        <v/>
      </c>
      <c r="I351" s="7">
        <f t="shared" si="47"/>
        <v>-0.1</v>
      </c>
      <c r="J351" s="64" t="str">
        <f t="shared" si="43"/>
        <v>CALL</v>
      </c>
      <c r="K351" s="29">
        <f>IF(SUM($F$4:F351)&lt;1,"",IF(F351="",K350,ROUND(C351,0)))</f>
        <v>142</v>
      </c>
      <c r="L351" s="32">
        <f>IF(SUM($F$4:F351)&lt;1,"",IF(E351=1,1,IF(AND(F350=1,ROUNDDOWN(Q350/(C350*100),0)&gt;=1),L350+ROUNDDOWN(Q350/(C350*100),0),L350)))</f>
        <v>1</v>
      </c>
      <c r="M351" s="29">
        <f>IF(G351="","",IF(VLOOKUP(I351,settings!$B$12:$C$1012,2,0)*C351*L351*100-settings!$C$5*L351&lt;0,"",VLOOKUP(I351,settings!$B$12:$C$1012,2,0)*C351*L351*100-settings!$C$5*L351))</f>
        <v>15.942148265554692</v>
      </c>
      <c r="N351" s="29">
        <f>IF(M351="","",M351*settings!$C$7)</f>
        <v>3.9855370663886731</v>
      </c>
      <c r="O351" s="29">
        <f t="shared" si="44"/>
        <v>11.956611199166019</v>
      </c>
      <c r="P351" s="29">
        <f>IF(G351="","",C351*100*settings!$C$6)</f>
        <v>0</v>
      </c>
      <c r="Q351" s="29">
        <f>IF(G351="","",IF(E351=1,settings!$C$4-K351*100,IF(O351="",Q350,IF(F351=1,K350*L350*100+Q350+O350-K351*L351*100,Q350+O350))))</f>
        <v>4108.2935624854972</v>
      </c>
      <c r="R351" s="29">
        <f t="shared" si="45"/>
        <v>12775</v>
      </c>
      <c r="S351" s="29">
        <f t="shared" si="46"/>
        <v>16883.293562485498</v>
      </c>
    </row>
    <row r="352" spans="2:19" x14ac:dyDescent="0.25">
      <c r="B352" s="2">
        <v>36430</v>
      </c>
      <c r="C352" s="3">
        <v>128.46875</v>
      </c>
      <c r="D352" s="1">
        <f t="shared" si="40"/>
        <v>5.6262230919765788E-3</v>
      </c>
      <c r="E352" t="str">
        <f>IF(B352&lt;settings!$C$2,"",IF(B352=settings!$C$2,1,IF(C352&gt;K351,MAX($E$4:E351)+1,"")))</f>
        <v/>
      </c>
      <c r="F352" t="str">
        <f t="shared" si="41"/>
        <v/>
      </c>
      <c r="G352">
        <f t="shared" si="42"/>
        <v>12</v>
      </c>
      <c r="H352" s="36" t="str">
        <f>IF(SUM($F$4:F352)&lt;2,"",IF(F352=1,G351,""))</f>
        <v/>
      </c>
      <c r="I352" s="7">
        <f t="shared" si="47"/>
        <v>-9.5000000000000001E-2</v>
      </c>
      <c r="J352" s="64" t="str">
        <f t="shared" si="43"/>
        <v>CALL</v>
      </c>
      <c r="K352" s="29">
        <f>IF(SUM($F$4:F352)&lt;1,"",IF(F352="",K351,ROUND(C352,0)))</f>
        <v>142</v>
      </c>
      <c r="L352" s="32">
        <f>IF(SUM($F$4:F352)&lt;1,"",IF(E352=1,1,IF(AND(F351=1,ROUNDDOWN(Q351/(C351*100),0)&gt;=1),L351+ROUNDDOWN(Q351/(C351*100),0),L351)))</f>
        <v>1</v>
      </c>
      <c r="M352" s="29">
        <f>IF(G352="","",IF(VLOOKUP(I352,settings!$B$12:$C$1012,2,0)*C352*L352*100-settings!$C$5*L352&lt;0,"",VLOOKUP(I352,settings!$B$12:$C$1012,2,0)*C352*L352*100-settings!$C$5*L352))</f>
        <v>17.848408656675403</v>
      </c>
      <c r="N352" s="29">
        <f>IF(M352="","",M352*settings!$C$7)</f>
        <v>4.4621021641688507</v>
      </c>
      <c r="O352" s="29">
        <f t="shared" si="44"/>
        <v>13.386306492506552</v>
      </c>
      <c r="P352" s="29">
        <f>IF(G352="","",C352*100*settings!$C$6)</f>
        <v>0</v>
      </c>
      <c r="Q352" s="29">
        <f>IF(G352="","",IF(E352=1,settings!$C$4-K352*100,IF(O352="",Q351,IF(F352=1,K351*L351*100+Q351+O351-K352*L352*100,Q351+O351))))</f>
        <v>4120.2501736846634</v>
      </c>
      <c r="R352" s="29">
        <f t="shared" si="45"/>
        <v>12846.875</v>
      </c>
      <c r="S352" s="29">
        <f t="shared" si="46"/>
        <v>16967.125173684664</v>
      </c>
    </row>
    <row r="353" spans="2:19" x14ac:dyDescent="0.25">
      <c r="B353" s="2">
        <v>36437</v>
      </c>
      <c r="C353" s="3">
        <v>133.875</v>
      </c>
      <c r="D353" s="1">
        <f t="shared" si="40"/>
        <v>4.2082218438336261E-2</v>
      </c>
      <c r="E353" t="str">
        <f>IF(B353&lt;settings!$C$2,"",IF(B353=settings!$C$2,1,IF(C353&gt;K352,MAX($E$4:E352)+1,"")))</f>
        <v/>
      </c>
      <c r="F353" t="str">
        <f t="shared" si="41"/>
        <v/>
      </c>
      <c r="G353">
        <f t="shared" si="42"/>
        <v>13</v>
      </c>
      <c r="H353" s="36" t="str">
        <f>IF(SUM($F$4:F353)&lt;2,"",IF(F353=1,G352,""))</f>
        <v/>
      </c>
      <c r="I353" s="7">
        <f t="shared" si="47"/>
        <v>-5.7000000000000002E-2</v>
      </c>
      <c r="J353" s="64" t="str">
        <f t="shared" si="43"/>
        <v>CALL</v>
      </c>
      <c r="K353" s="29">
        <f>IF(SUM($F$4:F353)&lt;1,"",IF(F353="",K352,ROUND(C353,0)))</f>
        <v>142</v>
      </c>
      <c r="L353" s="32">
        <f>IF(SUM($F$4:F353)&lt;1,"",IF(E353=1,1,IF(AND(F352=1,ROUNDDOWN(Q352/(C352*100),0)&gt;=1),L352+ROUNDDOWN(Q352/(C352*100),0),L352)))</f>
        <v>1</v>
      </c>
      <c r="M353" s="29">
        <f>IF(G353="","",IF(VLOOKUP(I353,settings!$B$12:$C$1012,2,0)*C353*L353*100-settings!$C$5*L353&lt;0,"",VLOOKUP(I353,settings!$B$12:$C$1012,2,0)*C353*L353*100-settings!$C$5*L353))</f>
        <v>41.323911569485965</v>
      </c>
      <c r="N353" s="29">
        <f>IF(M353="","",M353*settings!$C$7)</f>
        <v>10.330977892371491</v>
      </c>
      <c r="O353" s="29">
        <f t="shared" si="44"/>
        <v>30.992933677114472</v>
      </c>
      <c r="P353" s="29">
        <f>IF(G353="","",C353*100*settings!$C$6)</f>
        <v>0</v>
      </c>
      <c r="Q353" s="29">
        <f>IF(G353="","",IF(E353=1,settings!$C$4-K353*100,IF(O353="",Q352,IF(F353=1,K352*L352*100+Q352+O352-K353*L353*100,Q352+O352))))</f>
        <v>4133.6364801771697</v>
      </c>
      <c r="R353" s="29">
        <f t="shared" si="45"/>
        <v>13387.5</v>
      </c>
      <c r="S353" s="29">
        <f t="shared" si="46"/>
        <v>17521.136480177171</v>
      </c>
    </row>
    <row r="354" spans="2:19" x14ac:dyDescent="0.25">
      <c r="B354" s="2">
        <v>36444</v>
      </c>
      <c r="C354" s="3">
        <v>124.875</v>
      </c>
      <c r="D354" s="1">
        <f t="shared" si="40"/>
        <v>-6.7226890756302504E-2</v>
      </c>
      <c r="E354" t="str">
        <f>IF(B354&lt;settings!$C$2,"",IF(B354=settings!$C$2,1,IF(C354&gt;K353,MAX($E$4:E353)+1,"")))</f>
        <v/>
      </c>
      <c r="F354" t="str">
        <f t="shared" si="41"/>
        <v/>
      </c>
      <c r="G354">
        <f t="shared" si="42"/>
        <v>14</v>
      </c>
      <c r="H354" s="36" t="str">
        <f>IF(SUM($F$4:F354)&lt;2,"",IF(F354=1,G353,""))</f>
        <v/>
      </c>
      <c r="I354" s="7">
        <f t="shared" si="47"/>
        <v>-0.121</v>
      </c>
      <c r="J354" s="64" t="str">
        <f t="shared" si="43"/>
        <v>CALL</v>
      </c>
      <c r="K354" s="29">
        <f>IF(SUM($F$4:F354)&lt;1,"",IF(F354="",K353,ROUND(C354,0)))</f>
        <v>142</v>
      </c>
      <c r="L354" s="32">
        <f>IF(SUM($F$4:F354)&lt;1,"",IF(E354=1,1,IF(AND(F353=1,ROUNDDOWN(Q353/(C353*100),0)&gt;=1),L353+ROUNDDOWN(Q353/(C353*100),0),L353)))</f>
        <v>1</v>
      </c>
      <c r="M354" s="29">
        <f>IF(G354="","",IF(VLOOKUP(I354,settings!$B$12:$C$1012,2,0)*C354*L354*100-settings!$C$5*L354&lt;0,"",VLOOKUP(I354,settings!$B$12:$C$1012,2,0)*C354*L354*100-settings!$C$5*L354))</f>
        <v>9.8350435195208465</v>
      </c>
      <c r="N354" s="29">
        <f>IF(M354="","",M354*settings!$C$7)</f>
        <v>2.4587608798802116</v>
      </c>
      <c r="O354" s="29">
        <f t="shared" si="44"/>
        <v>7.3762826396406354</v>
      </c>
      <c r="P354" s="29">
        <f>IF(G354="","",C354*100*settings!$C$6)</f>
        <v>0</v>
      </c>
      <c r="Q354" s="29">
        <f>IF(G354="","",IF(E354=1,settings!$C$4-K354*100,IF(O354="",Q353,IF(F354=1,K353*L353*100+Q353+O353-K354*L354*100,Q353+O353))))</f>
        <v>4164.6294138542844</v>
      </c>
      <c r="R354" s="29">
        <f t="shared" si="45"/>
        <v>12487.5</v>
      </c>
      <c r="S354" s="29">
        <f t="shared" si="46"/>
        <v>16652.129413854283</v>
      </c>
    </row>
    <row r="355" spans="2:19" x14ac:dyDescent="0.25">
      <c r="B355" s="2">
        <v>36451</v>
      </c>
      <c r="C355" s="3">
        <v>130.09375</v>
      </c>
      <c r="D355" s="1">
        <f t="shared" si="40"/>
        <v>4.1791791791791821E-2</v>
      </c>
      <c r="E355" t="str">
        <f>IF(B355&lt;settings!$C$2,"",IF(B355=settings!$C$2,1,IF(C355&gt;K354,MAX($E$4:E354)+1,"")))</f>
        <v/>
      </c>
      <c r="F355" t="str">
        <f t="shared" si="41"/>
        <v/>
      </c>
      <c r="G355">
        <f t="shared" si="42"/>
        <v>15</v>
      </c>
      <c r="H355" s="36" t="str">
        <f>IF(SUM($F$4:F355)&lt;2,"",IF(F355=1,G354,""))</f>
        <v/>
      </c>
      <c r="I355" s="7">
        <f t="shared" si="47"/>
        <v>-8.4000000000000005E-2</v>
      </c>
      <c r="J355" s="64" t="str">
        <f t="shared" si="43"/>
        <v>CALL</v>
      </c>
      <c r="K355" s="29">
        <f>IF(SUM($F$4:F355)&lt;1,"",IF(F355="",K354,ROUND(C355,0)))</f>
        <v>142</v>
      </c>
      <c r="L355" s="32">
        <f>IF(SUM($F$4:F355)&lt;1,"",IF(E355=1,1,IF(AND(F354=1,ROUNDDOWN(Q354/(C354*100),0)&gt;=1),L354+ROUNDDOWN(Q354/(C354*100),0),L354)))</f>
        <v>1</v>
      </c>
      <c r="M355" s="29">
        <f>IF(G355="","",IF(VLOOKUP(I355,settings!$B$12:$C$1012,2,0)*C355*L355*100-settings!$C$5*L355&lt;0,"",VLOOKUP(I355,settings!$B$12:$C$1012,2,0)*C355*L355*100-settings!$C$5*L355))</f>
        <v>22.83673623006143</v>
      </c>
      <c r="N355" s="29">
        <f>IF(M355="","",M355*settings!$C$7)</f>
        <v>5.7091840575153574</v>
      </c>
      <c r="O355" s="29">
        <f t="shared" si="44"/>
        <v>17.127552172546071</v>
      </c>
      <c r="P355" s="29">
        <f>IF(G355="","",C355*100*settings!$C$6)</f>
        <v>0</v>
      </c>
      <c r="Q355" s="29">
        <f>IF(G355="","",IF(E355=1,settings!$C$4-K355*100,IF(O355="",Q354,IF(F355=1,K354*L354*100+Q354+O354-K355*L355*100,Q354+O354))))</f>
        <v>4172.0056964939249</v>
      </c>
      <c r="R355" s="29">
        <f t="shared" si="45"/>
        <v>13009.375</v>
      </c>
      <c r="S355" s="29">
        <f t="shared" si="46"/>
        <v>17181.380696493925</v>
      </c>
    </row>
    <row r="356" spans="2:19" x14ac:dyDescent="0.25">
      <c r="B356" s="2">
        <v>36458</v>
      </c>
      <c r="C356" s="3">
        <v>137</v>
      </c>
      <c r="D356" s="1">
        <f t="shared" si="40"/>
        <v>5.3086716310353221E-2</v>
      </c>
      <c r="E356" t="str">
        <f>IF(B356&lt;settings!$C$2,"",IF(B356=settings!$C$2,1,IF(C356&gt;K355,MAX($E$4:E355)+1,"")))</f>
        <v/>
      </c>
      <c r="F356" t="str">
        <f t="shared" si="41"/>
        <v/>
      </c>
      <c r="G356">
        <f t="shared" si="42"/>
        <v>16</v>
      </c>
      <c r="H356" s="36" t="str">
        <f>IF(SUM($F$4:F356)&lt;2,"",IF(F356=1,G355,""))</f>
        <v/>
      </c>
      <c r="I356" s="7">
        <f t="shared" si="47"/>
        <v>-3.5000000000000003E-2</v>
      </c>
      <c r="J356" s="64" t="str">
        <f t="shared" si="43"/>
        <v>CALL</v>
      </c>
      <c r="K356" s="29">
        <f>IF(SUM($F$4:F356)&lt;1,"",IF(F356="",K355,ROUND(C356,0)))</f>
        <v>142</v>
      </c>
      <c r="L356" s="32">
        <f>IF(SUM($F$4:F356)&lt;1,"",IF(E356=1,1,IF(AND(F355=1,ROUNDDOWN(Q355/(C355*100),0)&gt;=1),L355+ROUNDDOWN(Q355/(C355*100),0),L355)))</f>
        <v>1</v>
      </c>
      <c r="M356" s="29">
        <f>IF(G356="","",IF(VLOOKUP(I356,settings!$B$12:$C$1012,2,0)*C356*L356*100-settings!$C$5*L356&lt;0,"",VLOOKUP(I356,settings!$B$12:$C$1012,2,0)*C356*L356*100-settings!$C$5*L356))</f>
        <v>66.551223024676673</v>
      </c>
      <c r="N356" s="29">
        <f>IF(M356="","",M356*settings!$C$7)</f>
        <v>16.637805756169168</v>
      </c>
      <c r="O356" s="29">
        <f t="shared" si="44"/>
        <v>49.913417268507501</v>
      </c>
      <c r="P356" s="29">
        <f>IF(G356="","",C356*100*settings!$C$6)</f>
        <v>0</v>
      </c>
      <c r="Q356" s="29">
        <f>IF(G356="","",IF(E356=1,settings!$C$4-K356*100,IF(O356="",Q355,IF(F356=1,K355*L355*100+Q355+O355-K356*L356*100,Q355+O355))))</f>
        <v>4189.1332486664705</v>
      </c>
      <c r="R356" s="29">
        <f t="shared" si="45"/>
        <v>13700</v>
      </c>
      <c r="S356" s="29">
        <f t="shared" si="46"/>
        <v>17889.133248666469</v>
      </c>
    </row>
    <row r="357" spans="2:19" x14ac:dyDescent="0.25">
      <c r="B357" s="2">
        <v>36465</v>
      </c>
      <c r="C357" s="3">
        <v>137.875</v>
      </c>
      <c r="D357" s="1">
        <f t="shared" si="40"/>
        <v>6.3868613138686747E-3</v>
      </c>
      <c r="E357" t="str">
        <f>IF(B357&lt;settings!$C$2,"",IF(B357=settings!$C$2,1,IF(C357&gt;K356,MAX($E$4:E356)+1,"")))</f>
        <v/>
      </c>
      <c r="F357" t="str">
        <f t="shared" si="41"/>
        <v/>
      </c>
      <c r="G357">
        <f t="shared" si="42"/>
        <v>17</v>
      </c>
      <c r="H357" s="36" t="str">
        <f>IF(SUM($F$4:F357)&lt;2,"",IF(F357=1,G356,""))</f>
        <v/>
      </c>
      <c r="I357" s="7">
        <f t="shared" si="47"/>
        <v>-2.9000000000000001E-2</v>
      </c>
      <c r="J357" s="64" t="str">
        <f t="shared" si="43"/>
        <v>CALL</v>
      </c>
      <c r="K357" s="29">
        <f>IF(SUM($F$4:F357)&lt;1,"",IF(F357="",K356,ROUND(C357,0)))</f>
        <v>142</v>
      </c>
      <c r="L357" s="32">
        <f>IF(SUM($F$4:F357)&lt;1,"",IF(E357=1,1,IF(AND(F356=1,ROUNDDOWN(Q356/(C356*100),0)&gt;=1),L356+ROUNDDOWN(Q356/(C356*100),0),L356)))</f>
        <v>1</v>
      </c>
      <c r="M357" s="29">
        <f>IF(G357="","",IF(VLOOKUP(I357,settings!$B$12:$C$1012,2,0)*C357*L357*100-settings!$C$5*L357&lt;0,"",VLOOKUP(I357,settings!$B$12:$C$1012,2,0)*C357*L357*100-settings!$C$5*L357))</f>
        <v>75.743520953932119</v>
      </c>
      <c r="N357" s="29">
        <f>IF(M357="","",M357*settings!$C$7)</f>
        <v>18.93588023848303</v>
      </c>
      <c r="O357" s="29">
        <f t="shared" si="44"/>
        <v>56.807640715449089</v>
      </c>
      <c r="P357" s="29">
        <f>IF(G357="","",C357*100*settings!$C$6)</f>
        <v>0</v>
      </c>
      <c r="Q357" s="29">
        <f>IF(G357="","",IF(E357=1,settings!$C$4-K357*100,IF(O357="",Q356,IF(F357=1,K356*L356*100+Q356+O356-K357*L357*100,Q356+O356))))</f>
        <v>4239.0466659349777</v>
      </c>
      <c r="R357" s="29">
        <f t="shared" si="45"/>
        <v>13787.5</v>
      </c>
      <c r="S357" s="29">
        <f t="shared" si="46"/>
        <v>18026.546665934977</v>
      </c>
    </row>
    <row r="358" spans="2:19" x14ac:dyDescent="0.25">
      <c r="B358" s="2">
        <v>36472</v>
      </c>
      <c r="C358" s="3">
        <v>139.75</v>
      </c>
      <c r="D358" s="1">
        <f t="shared" si="40"/>
        <v>1.3599274705349051E-2</v>
      </c>
      <c r="E358" t="str">
        <f>IF(B358&lt;settings!$C$2,"",IF(B358=settings!$C$2,1,IF(C358&gt;K357,MAX($E$4:E357)+1,"")))</f>
        <v/>
      </c>
      <c r="F358" t="str">
        <f t="shared" si="41"/>
        <v/>
      </c>
      <c r="G358">
        <f t="shared" si="42"/>
        <v>18</v>
      </c>
      <c r="H358" s="36" t="str">
        <f>IF(SUM($F$4:F358)&lt;2,"",IF(F358=1,G357,""))</f>
        <v/>
      </c>
      <c r="I358" s="7">
        <f t="shared" si="47"/>
        <v>-1.6E-2</v>
      </c>
      <c r="J358" s="64" t="str">
        <f t="shared" si="43"/>
        <v>CALL</v>
      </c>
      <c r="K358" s="29">
        <f>IF(SUM($F$4:F358)&lt;1,"",IF(F358="",K357,ROUND(C358,0)))</f>
        <v>142</v>
      </c>
      <c r="L358" s="32">
        <f>IF(SUM($F$4:F358)&lt;1,"",IF(E358=1,1,IF(AND(F357=1,ROUNDDOWN(Q357/(C357*100),0)&gt;=1),L357+ROUNDDOWN(Q357/(C357*100),0),L357)))</f>
        <v>1</v>
      </c>
      <c r="M358" s="29">
        <f>IF(G358="","",IF(VLOOKUP(I358,settings!$B$12:$C$1012,2,0)*C358*L358*100-settings!$C$5*L358&lt;0,"",VLOOKUP(I358,settings!$B$12:$C$1012,2,0)*C358*L358*100-settings!$C$5*L358))</f>
        <v>100.15073145280124</v>
      </c>
      <c r="N358" s="29">
        <f>IF(M358="","",M358*settings!$C$7)</f>
        <v>25.03768286320031</v>
      </c>
      <c r="O358" s="29">
        <f t="shared" si="44"/>
        <v>75.113048589600936</v>
      </c>
      <c r="P358" s="29">
        <f>IF(G358="","",C358*100*settings!$C$6)</f>
        <v>0</v>
      </c>
      <c r="Q358" s="29">
        <f>IF(G358="","",IF(E358=1,settings!$C$4-K358*100,IF(O358="",Q357,IF(F358=1,K357*L357*100+Q357+O357-K358*L358*100,Q357+O357))))</f>
        <v>4295.8543066504271</v>
      </c>
      <c r="R358" s="29">
        <f t="shared" si="45"/>
        <v>13975</v>
      </c>
      <c r="S358" s="29">
        <f t="shared" si="46"/>
        <v>18270.854306650428</v>
      </c>
    </row>
    <row r="359" spans="2:19" x14ac:dyDescent="0.25">
      <c r="B359" s="2">
        <v>36479</v>
      </c>
      <c r="C359" s="3">
        <v>142.5</v>
      </c>
      <c r="D359" s="1">
        <f t="shared" si="40"/>
        <v>1.9677996422182487E-2</v>
      </c>
      <c r="E359">
        <f>IF(B359&lt;settings!$C$2,"",IF(B359=settings!$C$2,1,IF(C359&gt;K358,MAX($E$4:E358)+1,"")))</f>
        <v>106</v>
      </c>
      <c r="F359">
        <f t="shared" si="41"/>
        <v>1</v>
      </c>
      <c r="G359">
        <f t="shared" si="42"/>
        <v>1</v>
      </c>
      <c r="H359" s="36">
        <f>IF(SUM($F$4:F359)&lt;2,"",IF(F359=1,G358,""))</f>
        <v>18</v>
      </c>
      <c r="I359" s="7">
        <f t="shared" si="47"/>
        <v>-3.0000000000000001E-3</v>
      </c>
      <c r="J359" s="64" t="str">
        <f t="shared" si="43"/>
        <v>PUT</v>
      </c>
      <c r="K359" s="29">
        <f>IF(SUM($F$4:F359)&lt;1,"",IF(F359="",K358,ROUND(C359,0)))</f>
        <v>143</v>
      </c>
      <c r="L359" s="32">
        <f>IF(SUM($F$4:F359)&lt;1,"",IF(E359=1,1,IF(AND(F358=1,ROUNDDOWN(Q358/(C358*100),0)&gt;=1),L358+ROUNDDOWN(Q358/(C358*100),0),L358)))</f>
        <v>1</v>
      </c>
      <c r="M359" s="29">
        <f>IF(G359="","",IF(VLOOKUP(I359,settings!$B$12:$C$1012,2,0)*C359*L359*100-settings!$C$5*L359&lt;0,"",VLOOKUP(I359,settings!$B$12:$C$1012,2,0)*C359*L359*100-settings!$C$5*L359))</f>
        <v>133.11985999999999</v>
      </c>
      <c r="N359" s="29">
        <f>IF(M359="","",M359*settings!$C$7)</f>
        <v>33.279964999999997</v>
      </c>
      <c r="O359" s="29">
        <f t="shared" si="44"/>
        <v>99.839894999999984</v>
      </c>
      <c r="P359" s="29">
        <f>IF(G359="","",C359*100*settings!$C$6)</f>
        <v>0</v>
      </c>
      <c r="Q359" s="29">
        <f>IF(G359="","",IF(E359=1,settings!$C$4-K359*100,IF(O359="",Q358,IF(F359=1,K358*L358*100+Q358+O358-K359*L359*100,Q358+O358))))</f>
        <v>4270.9673552400272</v>
      </c>
      <c r="R359" s="29">
        <f t="shared" si="45"/>
        <v>14250</v>
      </c>
      <c r="S359" s="29">
        <f t="shared" si="46"/>
        <v>18520.967355240027</v>
      </c>
    </row>
    <row r="360" spans="2:19" x14ac:dyDescent="0.25">
      <c r="B360" s="2">
        <v>36486</v>
      </c>
      <c r="C360" s="3">
        <v>141.4375</v>
      </c>
      <c r="D360" s="1">
        <f t="shared" si="40"/>
        <v>-7.4561403508771606E-3</v>
      </c>
      <c r="E360" t="str">
        <f>IF(B360&lt;settings!$C$2,"",IF(B360=settings!$C$2,1,IF(C360&gt;K359,MAX($E$4:E359)+1,"")))</f>
        <v/>
      </c>
      <c r="F360" t="str">
        <f t="shared" si="41"/>
        <v/>
      </c>
      <c r="G360">
        <f t="shared" si="42"/>
        <v>2</v>
      </c>
      <c r="H360" s="36" t="str">
        <f>IF(SUM($F$4:F360)&lt;2,"",IF(F360=1,G359,""))</f>
        <v/>
      </c>
      <c r="I360" s="7">
        <f t="shared" si="47"/>
        <v>-1.0999999999999999E-2</v>
      </c>
      <c r="J360" s="64" t="str">
        <f t="shared" si="43"/>
        <v>CALL</v>
      </c>
      <c r="K360" s="29">
        <f>IF(SUM($F$4:F360)&lt;1,"",IF(F360="",K359,ROUND(C360,0)))</f>
        <v>143</v>
      </c>
      <c r="L360" s="32">
        <f>IF(SUM($F$4:F360)&lt;1,"",IF(E360=1,1,IF(AND(F359=1,ROUNDDOWN(Q359/(C359*100),0)&gt;=1),L359+ROUNDDOWN(Q359/(C359*100),0),L359)))</f>
        <v>1</v>
      </c>
      <c r="M360" s="29">
        <f>IF(G360="","",IF(VLOOKUP(I360,settings!$B$12:$C$1012,2,0)*C360*L360*100-settings!$C$5*L360&lt;0,"",VLOOKUP(I360,settings!$B$12:$C$1012,2,0)*C360*L360*100-settings!$C$5*L360))</f>
        <v>112.25344042167423</v>
      </c>
      <c r="N360" s="29">
        <f>IF(M360="","",M360*settings!$C$7)</f>
        <v>28.063360105418557</v>
      </c>
      <c r="O360" s="29">
        <f t="shared" si="44"/>
        <v>84.190080316255674</v>
      </c>
      <c r="P360" s="29">
        <f>IF(G360="","",C360*100*settings!$C$6)</f>
        <v>0</v>
      </c>
      <c r="Q360" s="29">
        <f>IF(G360="","",IF(E360=1,settings!$C$4-K360*100,IF(O360="",Q359,IF(F360=1,K359*L359*100+Q359+O359-K360*L360*100,Q359+O359))))</f>
        <v>4370.8072502400273</v>
      </c>
      <c r="R360" s="29">
        <f t="shared" si="45"/>
        <v>14143.75</v>
      </c>
      <c r="S360" s="29">
        <f t="shared" si="46"/>
        <v>18514.557250240028</v>
      </c>
    </row>
    <row r="361" spans="2:19" x14ac:dyDescent="0.25">
      <c r="B361" s="2">
        <v>36493</v>
      </c>
      <c r="C361" s="3">
        <v>143.84375</v>
      </c>
      <c r="D361" s="1">
        <f t="shared" si="40"/>
        <v>1.7012814847547464E-2</v>
      </c>
      <c r="E361">
        <f>IF(B361&lt;settings!$C$2,"",IF(B361=settings!$C$2,1,IF(C361&gt;K360,MAX($E$4:E360)+1,"")))</f>
        <v>107</v>
      </c>
      <c r="F361">
        <f t="shared" si="41"/>
        <v>1</v>
      </c>
      <c r="G361">
        <f t="shared" si="42"/>
        <v>1</v>
      </c>
      <c r="H361" s="36">
        <f>IF(SUM($F$4:F361)&lt;2,"",IF(F361=1,G360,""))</f>
        <v>2</v>
      </c>
      <c r="I361" s="7">
        <f t="shared" si="47"/>
        <v>-1E-3</v>
      </c>
      <c r="J361" s="64" t="str">
        <f t="shared" si="43"/>
        <v>PUT</v>
      </c>
      <c r="K361" s="29">
        <f>IF(SUM($F$4:F361)&lt;1,"",IF(F361="",K360,ROUND(C361,0)))</f>
        <v>144</v>
      </c>
      <c r="L361" s="32">
        <f>IF(SUM($F$4:F361)&lt;1,"",IF(E361=1,1,IF(AND(F360=1,ROUNDDOWN(Q360/(C360*100),0)&gt;=1),L360+ROUNDDOWN(Q360/(C360*100),0),L360)))</f>
        <v>1</v>
      </c>
      <c r="M361" s="29">
        <f>IF(G361="","",IF(VLOOKUP(I361,settings!$B$12:$C$1012,2,0)*C361*L361*100-settings!$C$5*L361&lt;0,"",VLOOKUP(I361,settings!$B$12:$C$1012,2,0)*C361*L361*100-settings!$C$5*L361))</f>
        <v>139.96687500000002</v>
      </c>
      <c r="N361" s="29">
        <f>IF(M361="","",M361*settings!$C$7)</f>
        <v>34.991718750000004</v>
      </c>
      <c r="O361" s="29">
        <f t="shared" si="44"/>
        <v>104.97515625000001</v>
      </c>
      <c r="P361" s="29">
        <f>IF(G361="","",C361*100*settings!$C$6)</f>
        <v>0</v>
      </c>
      <c r="Q361" s="29">
        <f>IF(G361="","",IF(E361=1,settings!$C$4-K361*100,IF(O361="",Q360,IF(F361=1,K360*L360*100+Q360+O360-K361*L361*100,Q360+O360))))</f>
        <v>4354.9973305562853</v>
      </c>
      <c r="R361" s="29">
        <f t="shared" si="45"/>
        <v>14384.375</v>
      </c>
      <c r="S361" s="29">
        <f t="shared" si="46"/>
        <v>18739.372330556285</v>
      </c>
    </row>
    <row r="362" spans="2:19" x14ac:dyDescent="0.25">
      <c r="B362" s="2">
        <v>36500</v>
      </c>
      <c r="C362" s="3">
        <v>141.875</v>
      </c>
      <c r="D362" s="1">
        <f t="shared" si="40"/>
        <v>-1.3686726048229403E-2</v>
      </c>
      <c r="E362" t="str">
        <f>IF(B362&lt;settings!$C$2,"",IF(B362=settings!$C$2,1,IF(C362&gt;K361,MAX($E$4:E361)+1,"")))</f>
        <v/>
      </c>
      <c r="F362" t="str">
        <f t="shared" si="41"/>
        <v/>
      </c>
      <c r="G362">
        <f t="shared" si="42"/>
        <v>2</v>
      </c>
      <c r="H362" s="36" t="str">
        <f>IF(SUM($F$4:F362)&lt;2,"",IF(F362=1,G361,""))</f>
        <v/>
      </c>
      <c r="I362" s="7">
        <f t="shared" si="47"/>
        <v>-1.4999999999999999E-2</v>
      </c>
      <c r="J362" s="64" t="str">
        <f t="shared" si="43"/>
        <v>CALL</v>
      </c>
      <c r="K362" s="29">
        <f>IF(SUM($F$4:F362)&lt;1,"",IF(F362="",K361,ROUND(C362,0)))</f>
        <v>144</v>
      </c>
      <c r="L362" s="32">
        <f>IF(SUM($F$4:F362)&lt;1,"",IF(E362=1,1,IF(AND(F361=1,ROUNDDOWN(Q361/(C361*100),0)&gt;=1),L361+ROUNDDOWN(Q361/(C361*100),0),L361)))</f>
        <v>1</v>
      </c>
      <c r="M362" s="29">
        <f>IF(G362="","",IF(VLOOKUP(I362,settings!$B$12:$C$1012,2,0)*C362*L362*100-settings!$C$5*L362&lt;0,"",VLOOKUP(I362,settings!$B$12:$C$1012,2,0)*C362*L362*100-settings!$C$5*L362))</f>
        <v>103.78449143781665</v>
      </c>
      <c r="N362" s="29">
        <f>IF(M362="","",M362*settings!$C$7)</f>
        <v>25.946122859454164</v>
      </c>
      <c r="O362" s="29">
        <f t="shared" si="44"/>
        <v>77.838368578362491</v>
      </c>
      <c r="P362" s="29">
        <f>IF(G362="","",C362*100*settings!$C$6)</f>
        <v>0</v>
      </c>
      <c r="Q362" s="29">
        <f>IF(G362="","",IF(E362=1,settings!$C$4-K362*100,IF(O362="",Q361,IF(F362=1,K361*L361*100+Q361+O361-K362*L362*100,Q361+O361))))</f>
        <v>4459.9724868062849</v>
      </c>
      <c r="R362" s="29">
        <f t="shared" si="45"/>
        <v>14187.5</v>
      </c>
      <c r="S362" s="29">
        <f t="shared" si="46"/>
        <v>18647.472486806284</v>
      </c>
    </row>
    <row r="363" spans="2:19" x14ac:dyDescent="0.25">
      <c r="B363" s="2">
        <v>36507</v>
      </c>
      <c r="C363" s="3">
        <v>142.6875</v>
      </c>
      <c r="D363" s="1">
        <f t="shared" si="40"/>
        <v>5.726872246696102E-3</v>
      </c>
      <c r="E363" t="str">
        <f>IF(B363&lt;settings!$C$2,"",IF(B363=settings!$C$2,1,IF(C363&gt;K362,MAX($E$4:E362)+1,"")))</f>
        <v/>
      </c>
      <c r="F363" t="str">
        <f t="shared" si="41"/>
        <v/>
      </c>
      <c r="G363">
        <f t="shared" si="42"/>
        <v>3</v>
      </c>
      <c r="H363" s="36" t="str">
        <f>IF(SUM($F$4:F363)&lt;2,"",IF(F363=1,G362,""))</f>
        <v/>
      </c>
      <c r="I363" s="7">
        <f t="shared" si="47"/>
        <v>-8.9999999999999993E-3</v>
      </c>
      <c r="J363" s="64" t="str">
        <f t="shared" si="43"/>
        <v>CALL</v>
      </c>
      <c r="K363" s="29">
        <f>IF(SUM($F$4:F363)&lt;1,"",IF(F363="",K362,ROUND(C363,0)))</f>
        <v>144</v>
      </c>
      <c r="L363" s="32">
        <f>IF(SUM($F$4:F363)&lt;1,"",IF(E363=1,1,IF(AND(F362=1,ROUNDDOWN(Q362/(C362*100),0)&gt;=1),L362+ROUNDDOWN(Q362/(C362*100),0),L362)))</f>
        <v>1</v>
      </c>
      <c r="M363" s="29">
        <f>IF(G363="","",IF(VLOOKUP(I363,settings!$B$12:$C$1012,2,0)*C363*L363*100-settings!$C$5*L363&lt;0,"",VLOOKUP(I363,settings!$B$12:$C$1012,2,0)*C363*L363*100-settings!$C$5*L363))</f>
        <v>117.96538380894572</v>
      </c>
      <c r="N363" s="29">
        <f>IF(M363="","",M363*settings!$C$7)</f>
        <v>29.491345952236429</v>
      </c>
      <c r="O363" s="29">
        <f t="shared" si="44"/>
        <v>88.474037856709288</v>
      </c>
      <c r="P363" s="29">
        <f>IF(G363="","",C363*100*settings!$C$6)</f>
        <v>0</v>
      </c>
      <c r="Q363" s="29">
        <f>IF(G363="","",IF(E363=1,settings!$C$4-K363*100,IF(O363="",Q362,IF(F363=1,K362*L362*100+Q362+O362-K363*L363*100,Q362+O362))))</f>
        <v>4537.8108553846478</v>
      </c>
      <c r="R363" s="29">
        <f t="shared" si="45"/>
        <v>14268.75</v>
      </c>
      <c r="S363" s="29">
        <f t="shared" si="46"/>
        <v>18806.560855384647</v>
      </c>
    </row>
    <row r="364" spans="2:19" x14ac:dyDescent="0.25">
      <c r="B364" s="2">
        <v>36514</v>
      </c>
      <c r="C364" s="3">
        <v>146.484375</v>
      </c>
      <c r="D364" s="1">
        <f t="shared" si="40"/>
        <v>2.6609724047306216E-2</v>
      </c>
      <c r="E364">
        <f>IF(B364&lt;settings!$C$2,"",IF(B364=settings!$C$2,1,IF(C364&gt;K363,MAX($E$4:E363)+1,"")))</f>
        <v>108</v>
      </c>
      <c r="F364">
        <f t="shared" si="41"/>
        <v>1</v>
      </c>
      <c r="G364">
        <f t="shared" si="42"/>
        <v>1</v>
      </c>
      <c r="H364" s="36">
        <f>IF(SUM($F$4:F364)&lt;2,"",IF(F364=1,G363,""))</f>
        <v>3</v>
      </c>
      <c r="I364" s="7">
        <f t="shared" si="47"/>
        <v>3.0000000000000001E-3</v>
      </c>
      <c r="J364" s="64" t="str">
        <f t="shared" si="43"/>
        <v>PUT</v>
      </c>
      <c r="K364" s="29">
        <f>IF(SUM($F$4:F364)&lt;1,"",IF(F364="",K363,ROUND(C364,0)))</f>
        <v>146</v>
      </c>
      <c r="L364" s="32">
        <f>IF(SUM($F$4:F364)&lt;1,"",IF(E364=1,1,IF(AND(F363=1,ROUNDDOWN(Q363/(C363*100),0)&gt;=1),L363+ROUNDDOWN(Q363/(C363*100),0),L363)))</f>
        <v>1</v>
      </c>
      <c r="M364" s="29">
        <f>IF(G364="","",IF(VLOOKUP(I364,settings!$B$12:$C$1012,2,0)*C364*L364*100-settings!$C$5*L364&lt;0,"",VLOOKUP(I364,settings!$B$12:$C$1012,2,0)*C364*L364*100-settings!$C$5*L364))</f>
        <v>136.86992187499999</v>
      </c>
      <c r="N364" s="29">
        <f>IF(M364="","",M364*settings!$C$7)</f>
        <v>34.217480468749997</v>
      </c>
      <c r="O364" s="29">
        <f t="shared" si="44"/>
        <v>102.65244140624999</v>
      </c>
      <c r="P364" s="29">
        <f>IF(G364="","",C364*100*settings!$C$6)</f>
        <v>0</v>
      </c>
      <c r="Q364" s="29">
        <f>IF(G364="","",IF(E364=1,settings!$C$4-K364*100,IF(O364="",Q363,IF(F364=1,K363*L363*100+Q363+O363-K364*L364*100,Q363+O363))))</f>
        <v>4426.2848932413544</v>
      </c>
      <c r="R364" s="29">
        <f t="shared" si="45"/>
        <v>14648.4375</v>
      </c>
      <c r="S364" s="29">
        <f t="shared" si="46"/>
        <v>19074.722393241354</v>
      </c>
    </row>
    <row r="365" spans="2:19" x14ac:dyDescent="0.25">
      <c r="B365" s="2">
        <v>36521</v>
      </c>
      <c r="C365" s="3">
        <v>146.875</v>
      </c>
      <c r="D365" s="1">
        <f t="shared" si="40"/>
        <v>2.666666666666595E-3</v>
      </c>
      <c r="E365">
        <f>IF(B365&lt;settings!$C$2,"",IF(B365=settings!$C$2,1,IF(C365&gt;K364,MAX($E$4:E364)+1,"")))</f>
        <v>109</v>
      </c>
      <c r="F365">
        <f t="shared" si="41"/>
        <v>1</v>
      </c>
      <c r="G365">
        <f t="shared" si="42"/>
        <v>1</v>
      </c>
      <c r="H365" s="36">
        <f>IF(SUM($F$4:F365)&lt;2,"",IF(F365=1,G364,""))</f>
        <v>1</v>
      </c>
      <c r="I365" s="7">
        <f t="shared" si="47"/>
        <v>-1E-3</v>
      </c>
      <c r="J365" s="64" t="str">
        <f t="shared" si="43"/>
        <v>PUT</v>
      </c>
      <c r="K365" s="29">
        <f>IF(SUM($F$4:F365)&lt;1,"",IF(F365="",K364,ROUND(C365,0)))</f>
        <v>147</v>
      </c>
      <c r="L365" s="32">
        <f>IF(SUM($F$4:F365)&lt;1,"",IF(E365=1,1,IF(AND(F364=1,ROUNDDOWN(Q364/(C364*100),0)&gt;=1),L364+ROUNDDOWN(Q364/(C364*100),0),L364)))</f>
        <v>1</v>
      </c>
      <c r="M365" s="29">
        <f>IF(G365="","",IF(VLOOKUP(I365,settings!$B$12:$C$1012,2,0)*C365*L365*100-settings!$C$5*L365&lt;0,"",VLOOKUP(I365,settings!$B$12:$C$1012,2,0)*C365*L365*100-settings!$C$5*L365))</f>
        <v>142.93749999999997</v>
      </c>
      <c r="N365" s="29">
        <f>IF(M365="","",M365*settings!$C$7)</f>
        <v>35.734374999999993</v>
      </c>
      <c r="O365" s="29">
        <f t="shared" si="44"/>
        <v>107.20312499999997</v>
      </c>
      <c r="P365" s="29">
        <f>IF(G365="","",C365*100*settings!$C$6)</f>
        <v>0</v>
      </c>
      <c r="Q365" s="29">
        <f>IF(G365="","",IF(E365=1,settings!$C$4-K365*100,IF(O365="",Q364,IF(F365=1,K364*L364*100+Q364+O364-K365*L365*100,Q364+O364))))</f>
        <v>4428.9373346476059</v>
      </c>
      <c r="R365" s="29">
        <f t="shared" si="45"/>
        <v>14687.5</v>
      </c>
      <c r="S365" s="29">
        <f t="shared" si="46"/>
        <v>19116.437334647606</v>
      </c>
    </row>
    <row r="366" spans="2:19" x14ac:dyDescent="0.25">
      <c r="B366" s="2">
        <v>36528</v>
      </c>
      <c r="C366" s="3">
        <v>145.75</v>
      </c>
      <c r="D366" s="1">
        <f t="shared" si="40"/>
        <v>-7.659574468085073E-3</v>
      </c>
      <c r="E366" t="str">
        <f>IF(B366&lt;settings!$C$2,"",IF(B366=settings!$C$2,1,IF(C366&gt;K365,MAX($E$4:E365)+1,"")))</f>
        <v/>
      </c>
      <c r="F366" t="str">
        <f t="shared" si="41"/>
        <v/>
      </c>
      <c r="G366">
        <f t="shared" si="42"/>
        <v>2</v>
      </c>
      <c r="H366" s="36" t="str">
        <f>IF(SUM($F$4:F366)&lt;2,"",IF(F366=1,G365,""))</f>
        <v/>
      </c>
      <c r="I366" s="7">
        <f t="shared" si="47"/>
        <v>-8.9999999999999993E-3</v>
      </c>
      <c r="J366" s="64" t="str">
        <f t="shared" si="43"/>
        <v>CALL</v>
      </c>
      <c r="K366" s="29">
        <f>IF(SUM($F$4:F366)&lt;1,"",IF(F366="",K365,ROUND(C366,0)))</f>
        <v>147</v>
      </c>
      <c r="L366" s="32">
        <f>IF(SUM($F$4:F366)&lt;1,"",IF(E366=1,1,IF(AND(F365=1,ROUNDDOWN(Q365/(C365*100),0)&gt;=1),L365+ROUNDDOWN(Q365/(C365*100),0),L365)))</f>
        <v>1</v>
      </c>
      <c r="M366" s="29">
        <f>IF(G366="","",IF(VLOOKUP(I366,settings!$B$12:$C$1012,2,0)*C366*L366*100-settings!$C$5*L366&lt;0,"",VLOOKUP(I366,settings!$B$12:$C$1012,2,0)*C366*L366*100-settings!$C$5*L366))</f>
        <v>120.5187363304693</v>
      </c>
      <c r="N366" s="29">
        <f>IF(M366="","",M366*settings!$C$7)</f>
        <v>30.129684082617324</v>
      </c>
      <c r="O366" s="29">
        <f t="shared" si="44"/>
        <v>90.389052247851964</v>
      </c>
      <c r="P366" s="29">
        <f>IF(G366="","",C366*100*settings!$C$6)</f>
        <v>0</v>
      </c>
      <c r="Q366" s="29">
        <f>IF(G366="","",IF(E366=1,settings!$C$4-K366*100,IF(O366="",Q365,IF(F366=1,K365*L365*100+Q365+O365-K366*L366*100,Q365+O365))))</f>
        <v>4536.1404596476059</v>
      </c>
      <c r="R366" s="29">
        <f t="shared" si="45"/>
        <v>14575</v>
      </c>
      <c r="S366" s="29">
        <f t="shared" si="46"/>
        <v>19111.140459647606</v>
      </c>
    </row>
    <row r="367" spans="2:19" x14ac:dyDescent="0.25">
      <c r="B367" s="2">
        <v>36535</v>
      </c>
      <c r="C367" s="3">
        <v>146.96875</v>
      </c>
      <c r="D367" s="1">
        <f t="shared" si="40"/>
        <v>8.3619210977701197E-3</v>
      </c>
      <c r="E367" t="str">
        <f>IF(B367&lt;settings!$C$2,"",IF(B367=settings!$C$2,1,IF(C367&gt;K366,MAX($E$4:E366)+1,"")))</f>
        <v/>
      </c>
      <c r="F367" t="str">
        <f t="shared" si="41"/>
        <v/>
      </c>
      <c r="G367">
        <f t="shared" si="42"/>
        <v>3</v>
      </c>
      <c r="H367" s="36" t="str">
        <f>IF(SUM($F$4:F367)&lt;2,"",IF(F367=1,G366,""))</f>
        <v/>
      </c>
      <c r="I367" s="7">
        <f t="shared" si="47"/>
        <v>0</v>
      </c>
      <c r="J367" s="64" t="str">
        <f t="shared" si="43"/>
        <v>CALL</v>
      </c>
      <c r="K367" s="29">
        <f>IF(SUM($F$4:F367)&lt;1,"",IF(F367="",K366,ROUND(C367,0)))</f>
        <v>147</v>
      </c>
      <c r="L367" s="32">
        <f>IF(SUM($F$4:F367)&lt;1,"",IF(E367=1,1,IF(AND(F366=1,ROUNDDOWN(Q366/(C366*100),0)&gt;=1),L366+ROUNDDOWN(Q366/(C366*100),0),L366)))</f>
        <v>1</v>
      </c>
      <c r="M367" s="29">
        <f>IF(G367="","",IF(VLOOKUP(I367,settings!$B$12:$C$1012,2,0)*C367*L367*100-settings!$C$5*L367&lt;0,"",VLOOKUP(I367,settings!$B$12:$C$1012,2,0)*C367*L367*100-settings!$C$5*L367))</f>
        <v>145.96875</v>
      </c>
      <c r="N367" s="29">
        <f>IF(M367="","",M367*settings!$C$7)</f>
        <v>36.4921875</v>
      </c>
      <c r="O367" s="29">
        <f t="shared" si="44"/>
        <v>109.4765625</v>
      </c>
      <c r="P367" s="29">
        <f>IF(G367="","",C367*100*settings!$C$6)</f>
        <v>0</v>
      </c>
      <c r="Q367" s="29">
        <f>IF(G367="","",IF(E367=1,settings!$C$4-K367*100,IF(O367="",Q366,IF(F367=1,K366*L366*100+Q366+O366-K367*L367*100,Q366+O366))))</f>
        <v>4626.5295118954582</v>
      </c>
      <c r="R367" s="29">
        <f t="shared" si="45"/>
        <v>14696.875</v>
      </c>
      <c r="S367" s="29">
        <f t="shared" si="46"/>
        <v>19323.40451189546</v>
      </c>
    </row>
    <row r="368" spans="2:19" x14ac:dyDescent="0.25">
      <c r="B368" s="2">
        <v>36542</v>
      </c>
      <c r="C368" s="3">
        <v>144.4375</v>
      </c>
      <c r="D368" s="1">
        <f t="shared" si="40"/>
        <v>-1.7223049117584543E-2</v>
      </c>
      <c r="E368" t="str">
        <f>IF(B368&lt;settings!$C$2,"",IF(B368=settings!$C$2,1,IF(C368&gt;K367,MAX($E$4:E367)+1,"")))</f>
        <v/>
      </c>
      <c r="F368" t="str">
        <f t="shared" si="41"/>
        <v/>
      </c>
      <c r="G368">
        <f t="shared" si="42"/>
        <v>4</v>
      </c>
      <c r="H368" s="36" t="str">
        <f>IF(SUM($F$4:F368)&lt;2,"",IF(F368=1,G367,""))</f>
        <v/>
      </c>
      <c r="I368" s="7">
        <f t="shared" si="47"/>
        <v>-1.7000000000000001E-2</v>
      </c>
      <c r="J368" s="64" t="str">
        <f t="shared" si="43"/>
        <v>CALL</v>
      </c>
      <c r="K368" s="29">
        <f>IF(SUM($F$4:F368)&lt;1,"",IF(F368="",K367,ROUND(C368,0)))</f>
        <v>147</v>
      </c>
      <c r="L368" s="32">
        <f>IF(SUM($F$4:F368)&lt;1,"",IF(E368=1,1,IF(AND(F367=1,ROUNDDOWN(Q367/(C367*100),0)&gt;=1),L367+ROUNDDOWN(Q367/(C367*100),0),L367)))</f>
        <v>1</v>
      </c>
      <c r="M368" s="29">
        <f>IF(G368="","",IF(VLOOKUP(I368,settings!$B$12:$C$1012,2,0)*C368*L368*100-settings!$C$5*L368&lt;0,"",VLOOKUP(I368,settings!$B$12:$C$1012,2,0)*C368*L368*100-settings!$C$5*L368))</f>
        <v>101.45266260271701</v>
      </c>
      <c r="N368" s="29">
        <f>IF(M368="","",M368*settings!$C$7)</f>
        <v>25.363165650679253</v>
      </c>
      <c r="O368" s="29">
        <f t="shared" si="44"/>
        <v>76.089496952037763</v>
      </c>
      <c r="P368" s="29">
        <f>IF(G368="","",C368*100*settings!$C$6)</f>
        <v>0</v>
      </c>
      <c r="Q368" s="29">
        <f>IF(G368="","",IF(E368=1,settings!$C$4-K368*100,IF(O368="",Q367,IF(F368=1,K367*L367*100+Q367+O367-K368*L368*100,Q367+O367))))</f>
        <v>4736.0060743954582</v>
      </c>
      <c r="R368" s="29">
        <f t="shared" si="45"/>
        <v>14443.75</v>
      </c>
      <c r="S368" s="29">
        <f t="shared" si="46"/>
        <v>19179.75607439546</v>
      </c>
    </row>
    <row r="369" spans="2:19" x14ac:dyDescent="0.25">
      <c r="B369" s="2">
        <v>36549</v>
      </c>
      <c r="C369" s="3">
        <v>135.875</v>
      </c>
      <c r="D369" s="1">
        <f t="shared" si="40"/>
        <v>-5.928169623539592E-2</v>
      </c>
      <c r="E369" t="str">
        <f>IF(B369&lt;settings!$C$2,"",IF(B369=settings!$C$2,1,IF(C369&gt;K368,MAX($E$4:E368)+1,"")))</f>
        <v/>
      </c>
      <c r="F369" t="str">
        <f t="shared" si="41"/>
        <v/>
      </c>
      <c r="G369">
        <f t="shared" si="42"/>
        <v>5</v>
      </c>
      <c r="H369" s="36" t="str">
        <f>IF(SUM($F$4:F369)&lt;2,"",IF(F369=1,G368,""))</f>
        <v/>
      </c>
      <c r="I369" s="7">
        <f t="shared" si="47"/>
        <v>-7.5999999999999998E-2</v>
      </c>
      <c r="J369" s="64" t="str">
        <f t="shared" si="43"/>
        <v>CALL</v>
      </c>
      <c r="K369" s="29">
        <f>IF(SUM($F$4:F369)&lt;1,"",IF(F369="",K368,ROUND(C369,0)))</f>
        <v>147</v>
      </c>
      <c r="L369" s="32">
        <f>IF(SUM($F$4:F369)&lt;1,"",IF(E369=1,1,IF(AND(F368=1,ROUNDDOWN(Q368/(C368*100),0)&gt;=1),L368+ROUNDDOWN(Q368/(C368*100),0),L368)))</f>
        <v>1</v>
      </c>
      <c r="M369" s="29">
        <f>IF(G369="","",IF(VLOOKUP(I369,settings!$B$12:$C$1012,2,0)*C369*L369*100-settings!$C$5*L369&lt;0,"",VLOOKUP(I369,settings!$B$12:$C$1012,2,0)*C369*L369*100-settings!$C$5*L369))</f>
        <v>28.263165919449435</v>
      </c>
      <c r="N369" s="29">
        <f>IF(M369="","",M369*settings!$C$7)</f>
        <v>7.0657914798623587</v>
      </c>
      <c r="O369" s="29">
        <f t="shared" si="44"/>
        <v>21.197374439587076</v>
      </c>
      <c r="P369" s="29">
        <f>IF(G369="","",C369*100*settings!$C$6)</f>
        <v>0</v>
      </c>
      <c r="Q369" s="29">
        <f>IF(G369="","",IF(E369=1,settings!$C$4-K369*100,IF(O369="",Q368,IF(F369=1,K368*L368*100+Q368+O368-K369*L369*100,Q368+O368))))</f>
        <v>4812.0955713474959</v>
      </c>
      <c r="R369" s="29">
        <f t="shared" si="45"/>
        <v>13587.5</v>
      </c>
      <c r="S369" s="29">
        <f t="shared" si="46"/>
        <v>18399.595571347498</v>
      </c>
    </row>
    <row r="370" spans="2:19" x14ac:dyDescent="0.25">
      <c r="B370" s="2">
        <v>36556</v>
      </c>
      <c r="C370" s="3">
        <v>142.59375</v>
      </c>
      <c r="D370" s="1">
        <f t="shared" si="40"/>
        <v>4.9448022079116916E-2</v>
      </c>
      <c r="E370" t="str">
        <f>IF(B370&lt;settings!$C$2,"",IF(B370=settings!$C$2,1,IF(C370&gt;K369,MAX($E$4:E369)+1,"")))</f>
        <v/>
      </c>
      <c r="F370" t="str">
        <f t="shared" si="41"/>
        <v/>
      </c>
      <c r="G370">
        <f t="shared" si="42"/>
        <v>6</v>
      </c>
      <c r="H370" s="36" t="str">
        <f>IF(SUM($F$4:F370)&lt;2,"",IF(F370=1,G369,""))</f>
        <v/>
      </c>
      <c r="I370" s="7">
        <f t="shared" si="47"/>
        <v>-0.03</v>
      </c>
      <c r="J370" s="64" t="str">
        <f t="shared" si="43"/>
        <v>CALL</v>
      </c>
      <c r="K370" s="29">
        <f>IF(SUM($F$4:F370)&lt;1,"",IF(F370="",K369,ROUND(C370,0)))</f>
        <v>147</v>
      </c>
      <c r="L370" s="32">
        <f>IF(SUM($F$4:F370)&lt;1,"",IF(E370=1,1,IF(AND(F369=1,ROUNDDOWN(Q369/(C369*100),0)&gt;=1),L369+ROUNDDOWN(Q369/(C369*100),0),L369)))</f>
        <v>1</v>
      </c>
      <c r="M370" s="29">
        <f>IF(G370="","",IF(VLOOKUP(I370,settings!$B$12:$C$1012,2,0)*C370*L370*100-settings!$C$5*L370&lt;0,"",VLOOKUP(I370,settings!$B$12:$C$1012,2,0)*C370*L370*100-settings!$C$5*L370))</f>
        <v>76.782654666939351</v>
      </c>
      <c r="N370" s="29">
        <f>IF(M370="","",M370*settings!$C$7)</f>
        <v>19.195663666734838</v>
      </c>
      <c r="O370" s="29">
        <f t="shared" si="44"/>
        <v>57.586991000204513</v>
      </c>
      <c r="P370" s="29">
        <f>IF(G370="","",C370*100*settings!$C$6)</f>
        <v>0</v>
      </c>
      <c r="Q370" s="29">
        <f>IF(G370="","",IF(E370=1,settings!$C$4-K370*100,IF(O370="",Q369,IF(F370=1,K369*L369*100+Q369+O369-K370*L370*100,Q369+O369))))</f>
        <v>4833.2929457870832</v>
      </c>
      <c r="R370" s="29">
        <f t="shared" si="45"/>
        <v>14259.375</v>
      </c>
      <c r="S370" s="29">
        <f t="shared" si="46"/>
        <v>19092.667945787085</v>
      </c>
    </row>
    <row r="371" spans="2:19" x14ac:dyDescent="0.25">
      <c r="B371" s="2">
        <v>36563</v>
      </c>
      <c r="C371" s="3">
        <v>138.6875</v>
      </c>
      <c r="D371" s="1">
        <f t="shared" si="40"/>
        <v>-2.7394258163488949E-2</v>
      </c>
      <c r="E371" t="str">
        <f>IF(B371&lt;settings!$C$2,"",IF(B371=settings!$C$2,1,IF(C371&gt;K370,MAX($E$4:E370)+1,"")))</f>
        <v/>
      </c>
      <c r="F371" t="str">
        <f t="shared" si="41"/>
        <v/>
      </c>
      <c r="G371">
        <f t="shared" si="42"/>
        <v>7</v>
      </c>
      <c r="H371" s="36" t="str">
        <f>IF(SUM($F$4:F371)&lt;2,"",IF(F371=1,G370,""))</f>
        <v/>
      </c>
      <c r="I371" s="7">
        <f t="shared" si="47"/>
        <v>-5.7000000000000002E-2</v>
      </c>
      <c r="J371" s="64" t="str">
        <f t="shared" si="43"/>
        <v>CALL</v>
      </c>
      <c r="K371" s="29">
        <f>IF(SUM($F$4:F371)&lt;1,"",IF(F371="",K370,ROUND(C371,0)))</f>
        <v>147</v>
      </c>
      <c r="L371" s="32">
        <f>IF(SUM($F$4:F371)&lt;1,"",IF(E371=1,1,IF(AND(F370=1,ROUNDDOWN(Q370/(C370*100),0)&gt;=1),L370+ROUNDDOWN(Q370/(C370*100),0),L370)))</f>
        <v>1</v>
      </c>
      <c r="M371" s="29">
        <f>IF(G371="","",IF(VLOOKUP(I371,settings!$B$12:$C$1012,2,0)*C371*L371*100-settings!$C$5*L371&lt;0,"",VLOOKUP(I371,settings!$B$12:$C$1012,2,0)*C371*L371*100-settings!$C$5*L371))</f>
        <v>42.84535937100344</v>
      </c>
      <c r="N371" s="29">
        <f>IF(M371="","",M371*settings!$C$7)</f>
        <v>10.71133984275086</v>
      </c>
      <c r="O371" s="29">
        <f t="shared" si="44"/>
        <v>32.13401952825258</v>
      </c>
      <c r="P371" s="29">
        <f>IF(G371="","",C371*100*settings!$C$6)</f>
        <v>0</v>
      </c>
      <c r="Q371" s="29">
        <f>IF(G371="","",IF(E371=1,settings!$C$4-K371*100,IF(O371="",Q370,IF(F371=1,K370*L370*100+Q370+O370-K371*L371*100,Q370+O370))))</f>
        <v>4890.879936787288</v>
      </c>
      <c r="R371" s="29">
        <f t="shared" si="45"/>
        <v>13868.75</v>
      </c>
      <c r="S371" s="29">
        <f t="shared" si="46"/>
        <v>18759.629936787289</v>
      </c>
    </row>
    <row r="372" spans="2:19" x14ac:dyDescent="0.25">
      <c r="B372" s="2">
        <v>36570</v>
      </c>
      <c r="C372" s="3">
        <v>135.3125</v>
      </c>
      <c r="D372" s="1">
        <f t="shared" si="40"/>
        <v>-2.4335286164939185E-2</v>
      </c>
      <c r="E372" t="str">
        <f>IF(B372&lt;settings!$C$2,"",IF(B372=settings!$C$2,1,IF(C372&gt;K371,MAX($E$4:E371)+1,"")))</f>
        <v/>
      </c>
      <c r="F372" t="str">
        <f t="shared" si="41"/>
        <v/>
      </c>
      <c r="G372">
        <f t="shared" si="42"/>
        <v>8</v>
      </c>
      <c r="H372" s="36" t="str">
        <f>IF(SUM($F$4:F372)&lt;2,"",IF(F372=1,G371,""))</f>
        <v/>
      </c>
      <c r="I372" s="7">
        <f t="shared" si="47"/>
        <v>-0.08</v>
      </c>
      <c r="J372" s="64" t="str">
        <f t="shared" si="43"/>
        <v>CALL</v>
      </c>
      <c r="K372" s="29">
        <f>IF(SUM($F$4:F372)&lt;1,"",IF(F372="",K371,ROUND(C372,0)))</f>
        <v>147</v>
      </c>
      <c r="L372" s="32">
        <f>IF(SUM($F$4:F372)&lt;1,"",IF(E372=1,1,IF(AND(F371=1,ROUNDDOWN(Q371/(C371*100),0)&gt;=1),L371+ROUNDDOWN(Q371/(C371*100),0),L371)))</f>
        <v>1</v>
      </c>
      <c r="M372" s="29">
        <f>IF(G372="","",IF(VLOOKUP(I372,settings!$B$12:$C$1012,2,0)*C372*L372*100-settings!$C$5*L372&lt;0,"",VLOOKUP(I372,settings!$B$12:$C$1012,2,0)*C372*L372*100-settings!$C$5*L372))</f>
        <v>25.879672526726132</v>
      </c>
      <c r="N372" s="29">
        <f>IF(M372="","",M372*settings!$C$7)</f>
        <v>6.4699181316815331</v>
      </c>
      <c r="O372" s="29">
        <f t="shared" si="44"/>
        <v>19.409754395044601</v>
      </c>
      <c r="P372" s="29">
        <f>IF(G372="","",C372*100*settings!$C$6)</f>
        <v>0</v>
      </c>
      <c r="Q372" s="29">
        <f>IF(G372="","",IF(E372=1,settings!$C$4-K372*100,IF(O372="",Q371,IF(F372=1,K371*L371*100+Q371+O371-K372*L372*100,Q371+O371))))</f>
        <v>4923.0139563155408</v>
      </c>
      <c r="R372" s="29">
        <f t="shared" si="45"/>
        <v>13531.25</v>
      </c>
      <c r="S372" s="29">
        <f t="shared" si="46"/>
        <v>18454.263956315539</v>
      </c>
    </row>
    <row r="373" spans="2:19" x14ac:dyDescent="0.25">
      <c r="B373" s="2">
        <v>36577</v>
      </c>
      <c r="C373" s="3">
        <v>133.328125</v>
      </c>
      <c r="D373" s="1">
        <f t="shared" si="40"/>
        <v>-1.4665127020785262E-2</v>
      </c>
      <c r="E373" t="str">
        <f>IF(B373&lt;settings!$C$2,"",IF(B373=settings!$C$2,1,IF(C373&gt;K372,MAX($E$4:E372)+1,"")))</f>
        <v/>
      </c>
      <c r="F373" t="str">
        <f t="shared" si="41"/>
        <v/>
      </c>
      <c r="G373">
        <f t="shared" si="42"/>
        <v>9</v>
      </c>
      <c r="H373" s="36" t="str">
        <f>IF(SUM($F$4:F373)&lt;2,"",IF(F373=1,G372,""))</f>
        <v/>
      </c>
      <c r="I373" s="7">
        <f t="shared" si="47"/>
        <v>-9.2999999999999999E-2</v>
      </c>
      <c r="J373" s="64" t="str">
        <f t="shared" si="43"/>
        <v>CALL</v>
      </c>
      <c r="K373" s="29">
        <f>IF(SUM($F$4:F373)&lt;1,"",IF(F373="",K372,ROUND(C373,0)))</f>
        <v>147</v>
      </c>
      <c r="L373" s="32">
        <f>IF(SUM($F$4:F373)&lt;1,"",IF(E373=1,1,IF(AND(F372=1,ROUNDDOWN(Q372/(C372*100),0)&gt;=1),L372+ROUNDDOWN(Q372/(C372*100),0),L372)))</f>
        <v>1</v>
      </c>
      <c r="M373" s="29">
        <f>IF(G373="","",IF(VLOOKUP(I373,settings!$B$12:$C$1012,2,0)*C373*L373*100-settings!$C$5*L373&lt;0,"",VLOOKUP(I373,settings!$B$12:$C$1012,2,0)*C373*L373*100-settings!$C$5*L373))</f>
        <v>19.367926121987406</v>
      </c>
      <c r="N373" s="29">
        <f>IF(M373="","",M373*settings!$C$7)</f>
        <v>4.8419815304968514</v>
      </c>
      <c r="O373" s="29">
        <f t="shared" si="44"/>
        <v>14.525944591490553</v>
      </c>
      <c r="P373" s="29">
        <f>IF(G373="","",C373*100*settings!$C$6)</f>
        <v>0</v>
      </c>
      <c r="Q373" s="29">
        <f>IF(G373="","",IF(E373=1,settings!$C$4-K373*100,IF(O373="",Q372,IF(F373=1,K372*L372*100+Q372+O372-K373*L373*100,Q372+O372))))</f>
        <v>4942.4237107105855</v>
      </c>
      <c r="R373" s="29">
        <f t="shared" si="45"/>
        <v>13332.8125</v>
      </c>
      <c r="S373" s="29">
        <f t="shared" si="46"/>
        <v>18275.236210710587</v>
      </c>
    </row>
    <row r="374" spans="2:19" x14ac:dyDescent="0.25">
      <c r="B374" s="2">
        <v>36584</v>
      </c>
      <c r="C374" s="3">
        <v>141.125</v>
      </c>
      <c r="D374" s="1">
        <f t="shared" si="40"/>
        <v>5.847884682995419E-2</v>
      </c>
      <c r="E374" t="str">
        <f>IF(B374&lt;settings!$C$2,"",IF(B374=settings!$C$2,1,IF(C374&gt;K373,MAX($E$4:E373)+1,"")))</f>
        <v/>
      </c>
      <c r="F374" t="str">
        <f t="shared" si="41"/>
        <v/>
      </c>
      <c r="G374">
        <f t="shared" si="42"/>
        <v>10</v>
      </c>
      <c r="H374" s="36" t="str">
        <f>IF(SUM($F$4:F374)&lt;2,"",IF(F374=1,G373,""))</f>
        <v/>
      </c>
      <c r="I374" s="7">
        <f t="shared" si="47"/>
        <v>-0.04</v>
      </c>
      <c r="J374" s="64" t="str">
        <f t="shared" si="43"/>
        <v>CALL</v>
      </c>
      <c r="K374" s="29">
        <f>IF(SUM($F$4:F374)&lt;1,"",IF(F374="",K373,ROUND(C374,0)))</f>
        <v>147</v>
      </c>
      <c r="L374" s="32">
        <f>IF(SUM($F$4:F374)&lt;1,"",IF(E374=1,1,IF(AND(F373=1,ROUNDDOWN(Q373/(C373*100),0)&gt;=1),L373+ROUNDDOWN(Q373/(C373*100),0),L373)))</f>
        <v>1</v>
      </c>
      <c r="M374" s="29">
        <f>IF(G374="","",IF(VLOOKUP(I374,settings!$B$12:$C$1012,2,0)*C374*L374*100-settings!$C$5*L374&lt;0,"",VLOOKUP(I374,settings!$B$12:$C$1012,2,0)*C374*L374*100-settings!$C$5*L374))</f>
        <v>61.899469507577919</v>
      </c>
      <c r="N374" s="29">
        <f>IF(M374="","",M374*settings!$C$7)</f>
        <v>15.47486737689448</v>
      </c>
      <c r="O374" s="29">
        <f t="shared" si="44"/>
        <v>46.424602130683439</v>
      </c>
      <c r="P374" s="29">
        <f>IF(G374="","",C374*100*settings!$C$6)</f>
        <v>0</v>
      </c>
      <c r="Q374" s="29">
        <f>IF(G374="","",IF(E374=1,settings!$C$4-K374*100,IF(O374="",Q373,IF(F374=1,K373*L373*100+Q373+O373-K374*L374*100,Q373+O373))))</f>
        <v>4956.9496553020763</v>
      </c>
      <c r="R374" s="29">
        <f t="shared" si="45"/>
        <v>14112.5</v>
      </c>
      <c r="S374" s="29">
        <f t="shared" si="46"/>
        <v>19069.449655302076</v>
      </c>
    </row>
    <row r="375" spans="2:19" x14ac:dyDescent="0.25">
      <c r="B375" s="2">
        <v>36591</v>
      </c>
      <c r="C375" s="3">
        <v>140.125</v>
      </c>
      <c r="D375" s="1">
        <f t="shared" si="40"/>
        <v>-7.0859167404783152E-3</v>
      </c>
      <c r="E375" t="str">
        <f>IF(B375&lt;settings!$C$2,"",IF(B375=settings!$C$2,1,IF(C375&gt;K374,MAX($E$4:E374)+1,"")))</f>
        <v/>
      </c>
      <c r="F375" t="str">
        <f t="shared" si="41"/>
        <v/>
      </c>
      <c r="G375">
        <f t="shared" si="42"/>
        <v>11</v>
      </c>
      <c r="H375" s="36" t="str">
        <f>IF(SUM($F$4:F375)&lt;2,"",IF(F375=1,G374,""))</f>
        <v/>
      </c>
      <c r="I375" s="7">
        <f t="shared" si="47"/>
        <v>-4.7E-2</v>
      </c>
      <c r="J375" s="64" t="str">
        <f t="shared" si="43"/>
        <v>CALL</v>
      </c>
      <c r="K375" s="29">
        <f>IF(SUM($F$4:F375)&lt;1,"",IF(F375="",K374,ROUND(C375,0)))</f>
        <v>147</v>
      </c>
      <c r="L375" s="32">
        <f>IF(SUM($F$4:F375)&lt;1,"",IF(E375=1,1,IF(AND(F374=1,ROUNDDOWN(Q374/(C374*100),0)&gt;=1),L374+ROUNDDOWN(Q374/(C374*100),0),L374)))</f>
        <v>1</v>
      </c>
      <c r="M375" s="29">
        <f>IF(G375="","",IF(VLOOKUP(I375,settings!$B$12:$C$1012,2,0)*C375*L375*100-settings!$C$5*L375&lt;0,"",VLOOKUP(I375,settings!$B$12:$C$1012,2,0)*C375*L375*100-settings!$C$5*L375))</f>
        <v>53.217711606353689</v>
      </c>
      <c r="N375" s="29">
        <f>IF(M375="","",M375*settings!$C$7)</f>
        <v>13.304427901588422</v>
      </c>
      <c r="O375" s="29">
        <f t="shared" si="44"/>
        <v>39.913283704765263</v>
      </c>
      <c r="P375" s="29">
        <f>IF(G375="","",C375*100*settings!$C$6)</f>
        <v>0</v>
      </c>
      <c r="Q375" s="29">
        <f>IF(G375="","",IF(E375=1,settings!$C$4-K375*100,IF(O375="",Q374,IF(F375=1,K374*L374*100+Q374+O374-K375*L375*100,Q374+O374))))</f>
        <v>5003.3742574327598</v>
      </c>
      <c r="R375" s="29">
        <f t="shared" si="45"/>
        <v>14012.5</v>
      </c>
      <c r="S375" s="29">
        <f t="shared" si="46"/>
        <v>19015.874257432759</v>
      </c>
    </row>
    <row r="376" spans="2:19" x14ac:dyDescent="0.25">
      <c r="B376" s="2">
        <v>36598</v>
      </c>
      <c r="C376" s="3">
        <v>146.9375</v>
      </c>
      <c r="D376" s="1">
        <f t="shared" si="40"/>
        <v>4.8617305976806469E-2</v>
      </c>
      <c r="E376" t="str">
        <f>IF(B376&lt;settings!$C$2,"",IF(B376=settings!$C$2,1,IF(C376&gt;K375,MAX($E$4:E375)+1,"")))</f>
        <v/>
      </c>
      <c r="F376" t="str">
        <f t="shared" si="41"/>
        <v/>
      </c>
      <c r="G376">
        <f t="shared" si="42"/>
        <v>12</v>
      </c>
      <c r="H376" s="36" t="str">
        <f>IF(SUM($F$4:F376)&lt;2,"",IF(F376=1,G375,""))</f>
        <v/>
      </c>
      <c r="I376" s="7">
        <f t="shared" si="47"/>
        <v>0</v>
      </c>
      <c r="J376" s="64" t="str">
        <f t="shared" si="43"/>
        <v>CALL</v>
      </c>
      <c r="K376" s="29">
        <f>IF(SUM($F$4:F376)&lt;1,"",IF(F376="",K375,ROUND(C376,0)))</f>
        <v>147</v>
      </c>
      <c r="L376" s="32">
        <f>IF(SUM($F$4:F376)&lt;1,"",IF(E376=1,1,IF(AND(F375=1,ROUNDDOWN(Q375/(C375*100),0)&gt;=1),L375+ROUNDDOWN(Q375/(C375*100),0),L375)))</f>
        <v>1</v>
      </c>
      <c r="M376" s="29">
        <f>IF(G376="","",IF(VLOOKUP(I376,settings!$B$12:$C$1012,2,0)*C376*L376*100-settings!$C$5*L376&lt;0,"",VLOOKUP(I376,settings!$B$12:$C$1012,2,0)*C376*L376*100-settings!$C$5*L376))</f>
        <v>145.9375</v>
      </c>
      <c r="N376" s="29">
        <f>IF(M376="","",M376*settings!$C$7)</f>
        <v>36.484375</v>
      </c>
      <c r="O376" s="29">
        <f t="shared" si="44"/>
        <v>109.453125</v>
      </c>
      <c r="P376" s="29">
        <f>IF(G376="","",C376*100*settings!$C$6)</f>
        <v>0</v>
      </c>
      <c r="Q376" s="29">
        <f>IF(G376="","",IF(E376=1,settings!$C$4-K376*100,IF(O376="",Q375,IF(F376=1,K375*L375*100+Q375+O375-K376*L376*100,Q375+O375))))</f>
        <v>5043.2875411375253</v>
      </c>
      <c r="R376" s="29">
        <f t="shared" si="45"/>
        <v>14693.75</v>
      </c>
      <c r="S376" s="29">
        <f t="shared" si="46"/>
        <v>19737.037541137524</v>
      </c>
    </row>
    <row r="377" spans="2:19" x14ac:dyDescent="0.25">
      <c r="B377" s="2">
        <v>36605</v>
      </c>
      <c r="C377" s="3">
        <v>153.5625</v>
      </c>
      <c r="D377" s="1">
        <f t="shared" si="40"/>
        <v>4.5087196937473317E-2</v>
      </c>
      <c r="E377">
        <f>IF(B377&lt;settings!$C$2,"",IF(B377=settings!$C$2,1,IF(C377&gt;K376,MAX($E$4:E376)+1,"")))</f>
        <v>110</v>
      </c>
      <c r="F377">
        <f t="shared" si="41"/>
        <v>1</v>
      </c>
      <c r="G377">
        <f t="shared" si="42"/>
        <v>1</v>
      </c>
      <c r="H377" s="36">
        <f>IF(SUM($F$4:F377)&lt;2,"",IF(F377=1,G376,""))</f>
        <v>12</v>
      </c>
      <c r="I377" s="7">
        <f t="shared" si="47"/>
        <v>-3.0000000000000001E-3</v>
      </c>
      <c r="J377" s="64" t="str">
        <f t="shared" si="43"/>
        <v>PUT</v>
      </c>
      <c r="K377" s="29">
        <f>IF(SUM($F$4:F377)&lt;1,"",IF(F377="",K376,ROUND(C377,0)))</f>
        <v>154</v>
      </c>
      <c r="L377" s="32">
        <f>IF(SUM($F$4:F377)&lt;1,"",IF(E377=1,1,IF(AND(F376=1,ROUNDDOWN(Q376/(C376*100),0)&gt;=1),L376+ROUNDDOWN(Q376/(C376*100),0),L376)))</f>
        <v>1</v>
      </c>
      <c r="M377" s="29">
        <f>IF(G377="","",IF(VLOOKUP(I377,settings!$B$12:$C$1012,2,0)*C377*L377*100-settings!$C$5*L377&lt;0,"",VLOOKUP(I377,settings!$B$12:$C$1012,2,0)*C377*L377*100-settings!$C$5*L377))</f>
        <v>143.53179649999998</v>
      </c>
      <c r="N377" s="29">
        <f>IF(M377="","",M377*settings!$C$7)</f>
        <v>35.882949124999996</v>
      </c>
      <c r="O377" s="29">
        <f t="shared" si="44"/>
        <v>107.64884737499999</v>
      </c>
      <c r="P377" s="29">
        <f>IF(G377="","",C377*100*settings!$C$6)</f>
        <v>0</v>
      </c>
      <c r="Q377" s="29">
        <f>IF(G377="","",IF(E377=1,settings!$C$4-K377*100,IF(O377="",Q376,IF(F377=1,K376*L376*100+Q376+O376-K377*L377*100,Q376+O376))))</f>
        <v>4452.7406661375244</v>
      </c>
      <c r="R377" s="29">
        <f t="shared" si="45"/>
        <v>15356.25</v>
      </c>
      <c r="S377" s="29">
        <f t="shared" si="46"/>
        <v>19808.990666137524</v>
      </c>
    </row>
    <row r="378" spans="2:19" x14ac:dyDescent="0.25">
      <c r="B378" s="2">
        <v>36612</v>
      </c>
      <c r="C378" s="3">
        <v>150.375</v>
      </c>
      <c r="D378" s="1">
        <f t="shared" si="40"/>
        <v>-2.0757020757020794E-2</v>
      </c>
      <c r="E378" t="str">
        <f>IF(B378&lt;settings!$C$2,"",IF(B378=settings!$C$2,1,IF(C378&gt;K377,MAX($E$4:E377)+1,"")))</f>
        <v/>
      </c>
      <c r="F378" t="str">
        <f t="shared" si="41"/>
        <v/>
      </c>
      <c r="G378">
        <f t="shared" si="42"/>
        <v>2</v>
      </c>
      <c r="H378" s="36" t="str">
        <f>IF(SUM($F$4:F378)&lt;2,"",IF(F378=1,G377,""))</f>
        <v/>
      </c>
      <c r="I378" s="7">
        <f t="shared" si="47"/>
        <v>-2.4E-2</v>
      </c>
      <c r="J378" s="64" t="str">
        <f t="shared" si="43"/>
        <v>CALL</v>
      </c>
      <c r="K378" s="29">
        <f>IF(SUM($F$4:F378)&lt;1,"",IF(F378="",K377,ROUND(C378,0)))</f>
        <v>154</v>
      </c>
      <c r="L378" s="32">
        <f>IF(SUM($F$4:F378)&lt;1,"",IF(E378=1,1,IF(AND(F377=1,ROUNDDOWN(Q377/(C377*100),0)&gt;=1),L377+ROUNDDOWN(Q377/(C377*100),0),L377)))</f>
        <v>1</v>
      </c>
      <c r="M378" s="29">
        <f>IF(G378="","",IF(VLOOKUP(I378,settings!$B$12:$C$1012,2,0)*C378*L378*100-settings!$C$5*L378&lt;0,"",VLOOKUP(I378,settings!$B$12:$C$1012,2,0)*C378*L378*100-settings!$C$5*L378))</f>
        <v>91.597968102552642</v>
      </c>
      <c r="N378" s="29">
        <f>IF(M378="","",M378*settings!$C$7)</f>
        <v>22.89949202563816</v>
      </c>
      <c r="O378" s="29">
        <f t="shared" si="44"/>
        <v>68.698476076914488</v>
      </c>
      <c r="P378" s="29">
        <f>IF(G378="","",C378*100*settings!$C$6)</f>
        <v>0</v>
      </c>
      <c r="Q378" s="29">
        <f>IF(G378="","",IF(E378=1,settings!$C$4-K378*100,IF(O378="",Q377,IF(F378=1,K377*L377*100+Q377+O377-K378*L378*100,Q377+O377))))</f>
        <v>4560.389513512524</v>
      </c>
      <c r="R378" s="29">
        <f t="shared" si="45"/>
        <v>15037.5</v>
      </c>
      <c r="S378" s="29">
        <f t="shared" si="46"/>
        <v>19597.889513512524</v>
      </c>
    </row>
    <row r="379" spans="2:19" x14ac:dyDescent="0.25">
      <c r="B379" s="2">
        <v>36619</v>
      </c>
      <c r="C379" s="3">
        <v>151.4375</v>
      </c>
      <c r="D379" s="1">
        <f t="shared" si="40"/>
        <v>7.0656691604322752E-3</v>
      </c>
      <c r="E379" t="str">
        <f>IF(B379&lt;settings!$C$2,"",IF(B379=settings!$C$2,1,IF(C379&gt;K378,MAX($E$4:E378)+1,"")))</f>
        <v/>
      </c>
      <c r="F379" t="str">
        <f t="shared" si="41"/>
        <v/>
      </c>
      <c r="G379">
        <f t="shared" si="42"/>
        <v>3</v>
      </c>
      <c r="H379" s="36" t="str">
        <f>IF(SUM($F$4:F379)&lt;2,"",IF(F379=1,G378,""))</f>
        <v/>
      </c>
      <c r="I379" s="7">
        <f t="shared" si="47"/>
        <v>-1.7000000000000001E-2</v>
      </c>
      <c r="J379" s="64" t="str">
        <f t="shared" si="43"/>
        <v>CALL</v>
      </c>
      <c r="K379" s="29">
        <f>IF(SUM($F$4:F379)&lt;1,"",IF(F379="",K378,ROUND(C379,0)))</f>
        <v>154</v>
      </c>
      <c r="L379" s="32">
        <f>IF(SUM($F$4:F379)&lt;1,"",IF(E379=1,1,IF(AND(F378=1,ROUNDDOWN(Q378/(C378*100),0)&gt;=1),L378+ROUNDDOWN(Q378/(C378*100),0),L378)))</f>
        <v>1</v>
      </c>
      <c r="M379" s="29">
        <f>IF(G379="","",IF(VLOOKUP(I379,settings!$B$12:$C$1012,2,0)*C379*L379*100-settings!$C$5*L379&lt;0,"",VLOOKUP(I379,settings!$B$12:$C$1012,2,0)*C379*L379*100-settings!$C$5*L379))</f>
        <v>106.41791496598152</v>
      </c>
      <c r="N379" s="29">
        <f>IF(M379="","",M379*settings!$C$7)</f>
        <v>26.604478741495381</v>
      </c>
      <c r="O379" s="29">
        <f t="shared" si="44"/>
        <v>79.813436224486139</v>
      </c>
      <c r="P379" s="29">
        <f>IF(G379="","",C379*100*settings!$C$6)</f>
        <v>0</v>
      </c>
      <c r="Q379" s="29">
        <f>IF(G379="","",IF(E379=1,settings!$C$4-K379*100,IF(O379="",Q378,IF(F379=1,K378*L378*100+Q378+O378-K379*L379*100,Q378+O378))))</f>
        <v>4629.0879895894386</v>
      </c>
      <c r="R379" s="29">
        <f t="shared" si="45"/>
        <v>15143.75</v>
      </c>
      <c r="S379" s="29">
        <f t="shared" si="46"/>
        <v>19772.83798958944</v>
      </c>
    </row>
    <row r="380" spans="2:19" x14ac:dyDescent="0.25">
      <c r="B380" s="2">
        <v>36626</v>
      </c>
      <c r="C380" s="3">
        <v>136</v>
      </c>
      <c r="D380" s="1">
        <f t="shared" si="40"/>
        <v>-0.10193974411886086</v>
      </c>
      <c r="E380" t="str">
        <f>IF(B380&lt;settings!$C$2,"",IF(B380=settings!$C$2,1,IF(C380&gt;K379,MAX($E$4:E379)+1,"")))</f>
        <v/>
      </c>
      <c r="F380" t="str">
        <f t="shared" si="41"/>
        <v/>
      </c>
      <c r="G380">
        <f t="shared" si="42"/>
        <v>4</v>
      </c>
      <c r="H380" s="36" t="str">
        <f>IF(SUM($F$4:F380)&lt;2,"",IF(F380=1,G379,""))</f>
        <v/>
      </c>
      <c r="I380" s="7">
        <f t="shared" si="47"/>
        <v>-0.11700000000000001</v>
      </c>
      <c r="J380" s="64" t="str">
        <f t="shared" si="43"/>
        <v>CALL</v>
      </c>
      <c r="K380" s="29">
        <f>IF(SUM($F$4:F380)&lt;1,"",IF(F380="",K379,ROUND(C380,0)))</f>
        <v>154</v>
      </c>
      <c r="L380" s="32">
        <f>IF(SUM($F$4:F380)&lt;1,"",IF(E380=1,1,IF(AND(F379=1,ROUNDDOWN(Q379/(C379*100),0)&gt;=1),L379+ROUNDDOWN(Q379/(C379*100),0),L379)))</f>
        <v>1</v>
      </c>
      <c r="M380" s="29">
        <f>IF(G380="","",IF(VLOOKUP(I380,settings!$B$12:$C$1012,2,0)*C380*L380*100-settings!$C$5*L380&lt;0,"",VLOOKUP(I380,settings!$B$12:$C$1012,2,0)*C380*L380*100-settings!$C$5*L380))</f>
        <v>11.793511515960827</v>
      </c>
      <c r="N380" s="29">
        <f>IF(M380="","",M380*settings!$C$7)</f>
        <v>2.9483778789902066</v>
      </c>
      <c r="O380" s="29">
        <f t="shared" si="44"/>
        <v>8.8451336369706191</v>
      </c>
      <c r="P380" s="29">
        <f>IF(G380="","",C380*100*settings!$C$6)</f>
        <v>0</v>
      </c>
      <c r="Q380" s="29">
        <f>IF(G380="","",IF(E380=1,settings!$C$4-K380*100,IF(O380="",Q379,IF(F380=1,K379*L379*100+Q379+O379-K380*L380*100,Q379+O379))))</f>
        <v>4708.901425813925</v>
      </c>
      <c r="R380" s="29">
        <f t="shared" si="45"/>
        <v>13600</v>
      </c>
      <c r="S380" s="29">
        <f t="shared" si="46"/>
        <v>18308.901425813925</v>
      </c>
    </row>
    <row r="381" spans="2:19" x14ac:dyDescent="0.25">
      <c r="B381" s="2">
        <v>36633</v>
      </c>
      <c r="C381" s="3">
        <v>143.8125</v>
      </c>
      <c r="D381" s="1">
        <f t="shared" si="40"/>
        <v>5.7444852941176405E-2</v>
      </c>
      <c r="E381" t="str">
        <f>IF(B381&lt;settings!$C$2,"",IF(B381=settings!$C$2,1,IF(C381&gt;K380,MAX($E$4:E380)+1,"")))</f>
        <v/>
      </c>
      <c r="F381" t="str">
        <f t="shared" si="41"/>
        <v/>
      </c>
      <c r="G381">
        <f t="shared" si="42"/>
        <v>5</v>
      </c>
      <c r="H381" s="36" t="str">
        <f>IF(SUM($F$4:F381)&lt;2,"",IF(F381=1,G380,""))</f>
        <v/>
      </c>
      <c r="I381" s="7">
        <f t="shared" si="47"/>
        <v>-6.6000000000000003E-2</v>
      </c>
      <c r="J381" s="64" t="str">
        <f t="shared" si="43"/>
        <v>CALL</v>
      </c>
      <c r="K381" s="29">
        <f>IF(SUM($F$4:F381)&lt;1,"",IF(F381="",K380,ROUND(C381,0)))</f>
        <v>154</v>
      </c>
      <c r="L381" s="32">
        <f>IF(SUM($F$4:F381)&lt;1,"",IF(E381=1,1,IF(AND(F380=1,ROUNDDOWN(Q380/(C380*100),0)&gt;=1),L380+ROUNDDOWN(Q380/(C380*100),0),L380)))</f>
        <v>1</v>
      </c>
      <c r="M381" s="29">
        <f>IF(G381="","",IF(VLOOKUP(I381,settings!$B$12:$C$1012,2,0)*C381*L381*100-settings!$C$5*L381&lt;0,"",VLOOKUP(I381,settings!$B$12:$C$1012,2,0)*C381*L381*100-settings!$C$5*L381))</f>
        <v>36.906844325190569</v>
      </c>
      <c r="N381" s="29">
        <f>IF(M381="","",M381*settings!$C$7)</f>
        <v>9.2267110812976423</v>
      </c>
      <c r="O381" s="29">
        <f t="shared" si="44"/>
        <v>27.680133243892925</v>
      </c>
      <c r="P381" s="29">
        <f>IF(G381="","",C381*100*settings!$C$6)</f>
        <v>0</v>
      </c>
      <c r="Q381" s="29">
        <f>IF(G381="","",IF(E381=1,settings!$C$4-K381*100,IF(O381="",Q380,IF(F381=1,K380*L380*100+Q380+O380-K381*L381*100,Q380+O380))))</f>
        <v>4717.7465594508958</v>
      </c>
      <c r="R381" s="29">
        <f t="shared" si="45"/>
        <v>14381.25</v>
      </c>
      <c r="S381" s="29">
        <f t="shared" si="46"/>
        <v>19098.996559450898</v>
      </c>
    </row>
    <row r="382" spans="2:19" x14ac:dyDescent="0.25">
      <c r="B382" s="2">
        <v>36640</v>
      </c>
      <c r="C382" s="3">
        <v>145.09375</v>
      </c>
      <c r="D382" s="1">
        <f t="shared" si="40"/>
        <v>8.9091699261190094E-3</v>
      </c>
      <c r="E382" t="str">
        <f>IF(B382&lt;settings!$C$2,"",IF(B382=settings!$C$2,1,IF(C382&gt;K381,MAX($E$4:E381)+1,"")))</f>
        <v/>
      </c>
      <c r="F382" t="str">
        <f t="shared" si="41"/>
        <v/>
      </c>
      <c r="G382">
        <f t="shared" si="42"/>
        <v>6</v>
      </c>
      <c r="H382" s="36" t="str">
        <f>IF(SUM($F$4:F382)&lt;2,"",IF(F382=1,G381,""))</f>
        <v/>
      </c>
      <c r="I382" s="7">
        <f t="shared" si="47"/>
        <v>-5.8000000000000003E-2</v>
      </c>
      <c r="J382" s="64" t="str">
        <f t="shared" si="43"/>
        <v>CALL</v>
      </c>
      <c r="K382" s="29">
        <f>IF(SUM($F$4:F382)&lt;1,"",IF(F382="",K381,ROUND(C382,0)))</f>
        <v>154</v>
      </c>
      <c r="L382" s="32">
        <f>IF(SUM($F$4:F382)&lt;1,"",IF(E382=1,1,IF(AND(F381=1,ROUNDDOWN(Q381/(C381*100),0)&gt;=1),L381+ROUNDDOWN(Q381/(C381*100),0),L381)))</f>
        <v>1</v>
      </c>
      <c r="M382" s="29">
        <f>IF(G382="","",IF(VLOOKUP(I382,settings!$B$12:$C$1012,2,0)*C382*L382*100-settings!$C$5*L382&lt;0,"",VLOOKUP(I382,settings!$B$12:$C$1012,2,0)*C382*L382*100-settings!$C$5*L382))</f>
        <v>43.953249997381157</v>
      </c>
      <c r="N382" s="29">
        <f>IF(M382="","",M382*settings!$C$7)</f>
        <v>10.988312499345289</v>
      </c>
      <c r="O382" s="29">
        <f t="shared" si="44"/>
        <v>32.964937498035866</v>
      </c>
      <c r="P382" s="29">
        <f>IF(G382="","",C382*100*settings!$C$6)</f>
        <v>0</v>
      </c>
      <c r="Q382" s="29">
        <f>IF(G382="","",IF(E382=1,settings!$C$4-K382*100,IF(O382="",Q381,IF(F382=1,K381*L381*100+Q381+O381-K382*L382*100,Q381+O381))))</f>
        <v>4745.4266926947885</v>
      </c>
      <c r="R382" s="29">
        <f t="shared" si="45"/>
        <v>14509.375</v>
      </c>
      <c r="S382" s="29">
        <f t="shared" si="46"/>
        <v>19254.801692694789</v>
      </c>
    </row>
    <row r="383" spans="2:19" x14ac:dyDescent="0.25">
      <c r="B383" s="2">
        <v>36647</v>
      </c>
      <c r="C383" s="3">
        <v>143.53125</v>
      </c>
      <c r="D383" s="1">
        <f t="shared" si="40"/>
        <v>-1.0768899418479472E-2</v>
      </c>
      <c r="E383" t="str">
        <f>IF(B383&lt;settings!$C$2,"",IF(B383=settings!$C$2,1,IF(C383&gt;K382,MAX($E$4:E382)+1,"")))</f>
        <v/>
      </c>
      <c r="F383" t="str">
        <f t="shared" si="41"/>
        <v/>
      </c>
      <c r="G383">
        <f t="shared" si="42"/>
        <v>7</v>
      </c>
      <c r="H383" s="36" t="str">
        <f>IF(SUM($F$4:F383)&lt;2,"",IF(F383=1,G382,""))</f>
        <v/>
      </c>
      <c r="I383" s="7">
        <f t="shared" si="47"/>
        <v>-6.8000000000000005E-2</v>
      </c>
      <c r="J383" s="64" t="str">
        <f t="shared" si="43"/>
        <v>CALL</v>
      </c>
      <c r="K383" s="29">
        <f>IF(SUM($F$4:F383)&lt;1,"",IF(F383="",K382,ROUND(C383,0)))</f>
        <v>154</v>
      </c>
      <c r="L383" s="32">
        <f>IF(SUM($F$4:F383)&lt;1,"",IF(E383=1,1,IF(AND(F382=1,ROUNDDOWN(Q382/(C382*100),0)&gt;=1),L382+ROUNDDOWN(Q382/(C382*100),0),L382)))</f>
        <v>1</v>
      </c>
      <c r="M383" s="29">
        <f>IF(G383="","",IF(VLOOKUP(I383,settings!$B$12:$C$1012,2,0)*C383*L383*100-settings!$C$5*L383&lt;0,"",VLOOKUP(I383,settings!$B$12:$C$1012,2,0)*C383*L383*100-settings!$C$5*L383))</f>
        <v>35.334535636803672</v>
      </c>
      <c r="N383" s="29">
        <f>IF(M383="","",M383*settings!$C$7)</f>
        <v>8.833633909200918</v>
      </c>
      <c r="O383" s="29">
        <f t="shared" si="44"/>
        <v>26.500901727602752</v>
      </c>
      <c r="P383" s="29">
        <f>IF(G383="","",C383*100*settings!$C$6)</f>
        <v>0</v>
      </c>
      <c r="Q383" s="29">
        <f>IF(G383="","",IF(E383=1,settings!$C$4-K383*100,IF(O383="",Q382,IF(F383=1,K382*L382*100+Q382+O382-K383*L383*100,Q382+O382))))</f>
        <v>4778.3916301928248</v>
      </c>
      <c r="R383" s="29">
        <f t="shared" si="45"/>
        <v>14353.125</v>
      </c>
      <c r="S383" s="29">
        <f t="shared" si="46"/>
        <v>19131.516630192826</v>
      </c>
    </row>
    <row r="384" spans="2:19" x14ac:dyDescent="0.25">
      <c r="B384" s="2">
        <v>36654</v>
      </c>
      <c r="C384" s="3">
        <v>142.8125</v>
      </c>
      <c r="D384" s="1">
        <f t="shared" si="40"/>
        <v>-5.0076202917482826E-3</v>
      </c>
      <c r="E384" t="str">
        <f>IF(B384&lt;settings!$C$2,"",IF(B384=settings!$C$2,1,IF(C384&gt;K383,MAX($E$4:E383)+1,"")))</f>
        <v/>
      </c>
      <c r="F384" t="str">
        <f t="shared" si="41"/>
        <v/>
      </c>
      <c r="G384">
        <f t="shared" si="42"/>
        <v>8</v>
      </c>
      <c r="H384" s="36" t="str">
        <f>IF(SUM($F$4:F384)&lt;2,"",IF(F384=1,G383,""))</f>
        <v/>
      </c>
      <c r="I384" s="7">
        <f t="shared" si="47"/>
        <v>-7.2999999999999995E-2</v>
      </c>
      <c r="J384" s="64" t="str">
        <f t="shared" si="43"/>
        <v>CALL</v>
      </c>
      <c r="K384" s="29">
        <f>IF(SUM($F$4:F384)&lt;1,"",IF(F384="",K383,ROUND(C384,0)))</f>
        <v>154</v>
      </c>
      <c r="L384" s="32">
        <f>IF(SUM($F$4:F384)&lt;1,"",IF(E384=1,1,IF(AND(F383=1,ROUNDDOWN(Q383/(C383*100),0)&gt;=1),L383+ROUNDDOWN(Q383/(C383*100),0),L383)))</f>
        <v>1</v>
      </c>
      <c r="M384" s="29">
        <f>IF(G384="","",IF(VLOOKUP(I384,settings!$B$12:$C$1012,2,0)*C384*L384*100-settings!$C$5*L384&lt;0,"",VLOOKUP(I384,settings!$B$12:$C$1012,2,0)*C384*L384*100-settings!$C$5*L384))</f>
        <v>31.67907441478151</v>
      </c>
      <c r="N384" s="29">
        <f>IF(M384="","",M384*settings!$C$7)</f>
        <v>7.9197686036953776</v>
      </c>
      <c r="O384" s="29">
        <f t="shared" si="44"/>
        <v>23.759305811086133</v>
      </c>
      <c r="P384" s="29">
        <f>IF(G384="","",C384*100*settings!$C$6)</f>
        <v>0</v>
      </c>
      <c r="Q384" s="29">
        <f>IF(G384="","",IF(E384=1,settings!$C$4-K384*100,IF(O384="",Q383,IF(F384=1,K383*L383*100+Q383+O383-K384*L384*100,Q383+O383))))</f>
        <v>4804.8925319204272</v>
      </c>
      <c r="R384" s="29">
        <f t="shared" si="45"/>
        <v>14281.25</v>
      </c>
      <c r="S384" s="29">
        <f t="shared" si="46"/>
        <v>19086.142531920428</v>
      </c>
    </row>
    <row r="385" spans="2:19" x14ac:dyDescent="0.25">
      <c r="B385" s="2">
        <v>36661</v>
      </c>
      <c r="C385" s="3">
        <v>141.125</v>
      </c>
      <c r="D385" s="1">
        <f t="shared" si="40"/>
        <v>-1.1816192560175076E-2</v>
      </c>
      <c r="E385" t="str">
        <f>IF(B385&lt;settings!$C$2,"",IF(B385=settings!$C$2,1,IF(C385&gt;K384,MAX($E$4:E384)+1,"")))</f>
        <v/>
      </c>
      <c r="F385" t="str">
        <f t="shared" si="41"/>
        <v/>
      </c>
      <c r="G385">
        <f t="shared" si="42"/>
        <v>9</v>
      </c>
      <c r="H385" s="36" t="str">
        <f>IF(SUM($F$4:F385)&lt;2,"",IF(F385=1,G384,""))</f>
        <v/>
      </c>
      <c r="I385" s="7">
        <f t="shared" si="47"/>
        <v>-8.4000000000000005E-2</v>
      </c>
      <c r="J385" s="64" t="str">
        <f t="shared" si="43"/>
        <v>CALL</v>
      </c>
      <c r="K385" s="29">
        <f>IF(SUM($F$4:F385)&lt;1,"",IF(F385="",K384,ROUND(C385,0)))</f>
        <v>154</v>
      </c>
      <c r="L385" s="32">
        <f>IF(SUM($F$4:F385)&lt;1,"",IF(E385=1,1,IF(AND(F384=1,ROUNDDOWN(Q384/(C384*100),0)&gt;=1),L384+ROUNDDOWN(Q384/(C384*100),0),L384)))</f>
        <v>1</v>
      </c>
      <c r="M385" s="29">
        <f>IF(G385="","",IF(VLOOKUP(I385,settings!$B$12:$C$1012,2,0)*C385*L385*100-settings!$C$5*L385&lt;0,"",VLOOKUP(I385,settings!$B$12:$C$1012,2,0)*C385*L385*100-settings!$C$5*L385))</f>
        <v>24.857963203208605</v>
      </c>
      <c r="N385" s="29">
        <f>IF(M385="","",M385*settings!$C$7)</f>
        <v>6.2144908008021513</v>
      </c>
      <c r="O385" s="29">
        <f t="shared" si="44"/>
        <v>18.643472402406452</v>
      </c>
      <c r="P385" s="29">
        <f>IF(G385="","",C385*100*settings!$C$6)</f>
        <v>0</v>
      </c>
      <c r="Q385" s="29">
        <f>IF(G385="","",IF(E385=1,settings!$C$4-K385*100,IF(O385="",Q384,IF(F385=1,K384*L384*100+Q384+O384-K385*L385*100,Q384+O384))))</f>
        <v>4828.6518377315133</v>
      </c>
      <c r="R385" s="29">
        <f t="shared" si="45"/>
        <v>14112.5</v>
      </c>
      <c r="S385" s="29">
        <f t="shared" si="46"/>
        <v>18941.151837731515</v>
      </c>
    </row>
    <row r="386" spans="2:19" x14ac:dyDescent="0.25">
      <c r="B386" s="2">
        <v>36668</v>
      </c>
      <c r="C386" s="3">
        <v>138</v>
      </c>
      <c r="D386" s="1">
        <f t="shared" si="40"/>
        <v>-2.2143489813994721E-2</v>
      </c>
      <c r="E386" t="str">
        <f>IF(B386&lt;settings!$C$2,"",IF(B386=settings!$C$2,1,IF(C386&gt;K385,MAX($E$4:E385)+1,"")))</f>
        <v/>
      </c>
      <c r="F386" t="str">
        <f t="shared" si="41"/>
        <v/>
      </c>
      <c r="G386">
        <f t="shared" si="42"/>
        <v>10</v>
      </c>
      <c r="H386" s="36" t="str">
        <f>IF(SUM($F$4:F386)&lt;2,"",IF(F386=1,G385,""))</f>
        <v/>
      </c>
      <c r="I386" s="7">
        <f t="shared" si="47"/>
        <v>-0.104</v>
      </c>
      <c r="J386" s="64" t="str">
        <f t="shared" si="43"/>
        <v>CALL</v>
      </c>
      <c r="K386" s="29">
        <f>IF(SUM($F$4:F386)&lt;1,"",IF(F386="",K385,ROUND(C386,0)))</f>
        <v>154</v>
      </c>
      <c r="L386" s="32">
        <f>IF(SUM($F$4:F386)&lt;1,"",IF(E386=1,1,IF(AND(F385=1,ROUNDDOWN(Q385/(C385*100),0)&gt;=1),L385+ROUNDDOWN(Q385/(C385*100),0),L385)))</f>
        <v>1</v>
      </c>
      <c r="M386" s="29">
        <f>IF(G386="","",IF(VLOOKUP(I386,settings!$B$12:$C$1012,2,0)*C386*L386*100-settings!$C$5*L386&lt;0,"",VLOOKUP(I386,settings!$B$12:$C$1012,2,0)*C386*L386*100-settings!$C$5*L386))</f>
        <v>15.880719693591139</v>
      </c>
      <c r="N386" s="29">
        <f>IF(M386="","",M386*settings!$C$7)</f>
        <v>3.9701799233977848</v>
      </c>
      <c r="O386" s="29">
        <f t="shared" si="44"/>
        <v>11.910539770193354</v>
      </c>
      <c r="P386" s="29">
        <f>IF(G386="","",C386*100*settings!$C$6)</f>
        <v>0</v>
      </c>
      <c r="Q386" s="29">
        <f>IF(G386="","",IF(E386=1,settings!$C$4-K386*100,IF(O386="",Q385,IF(F386=1,K385*L385*100+Q385+O385-K386*L386*100,Q385+O385))))</f>
        <v>4847.2953101339199</v>
      </c>
      <c r="R386" s="29">
        <f t="shared" si="45"/>
        <v>13800</v>
      </c>
      <c r="S386" s="29">
        <f t="shared" si="46"/>
        <v>18647.295310133919</v>
      </c>
    </row>
    <row r="387" spans="2:19" x14ac:dyDescent="0.25">
      <c r="B387" s="2">
        <v>36675</v>
      </c>
      <c r="C387" s="3">
        <v>147.84375</v>
      </c>
      <c r="D387" s="1">
        <f t="shared" si="40"/>
        <v>7.1331521739130377E-2</v>
      </c>
      <c r="E387" t="str">
        <f>IF(B387&lt;settings!$C$2,"",IF(B387=settings!$C$2,1,IF(C387&gt;K386,MAX($E$4:E386)+1,"")))</f>
        <v/>
      </c>
      <c r="F387" t="str">
        <f t="shared" si="41"/>
        <v/>
      </c>
      <c r="G387">
        <f t="shared" si="42"/>
        <v>11</v>
      </c>
      <c r="H387" s="36" t="str">
        <f>IF(SUM($F$4:F387)&lt;2,"",IF(F387=1,G386,""))</f>
        <v/>
      </c>
      <c r="I387" s="7">
        <f t="shared" si="47"/>
        <v>-0.04</v>
      </c>
      <c r="J387" s="64" t="str">
        <f t="shared" si="43"/>
        <v>CALL</v>
      </c>
      <c r="K387" s="29">
        <f>IF(SUM($F$4:F387)&lt;1,"",IF(F387="",K386,ROUND(C387,0)))</f>
        <v>154</v>
      </c>
      <c r="L387" s="32">
        <f>IF(SUM($F$4:F387)&lt;1,"",IF(E387=1,1,IF(AND(F386=1,ROUNDDOWN(Q386/(C386*100),0)&gt;=1),L386+ROUNDDOWN(Q386/(C386*100),0),L386)))</f>
        <v>1</v>
      </c>
      <c r="M387" s="29">
        <f>IF(G387="","",IF(VLOOKUP(I387,settings!$B$12:$C$1012,2,0)*C387*L387*100-settings!$C$5*L387&lt;0,"",VLOOKUP(I387,settings!$B$12:$C$1012,2,0)*C387*L387*100-settings!$C$5*L387))</f>
        <v>64.894019096623367</v>
      </c>
      <c r="N387" s="29">
        <f>IF(M387="","",M387*settings!$C$7)</f>
        <v>16.223504774155842</v>
      </c>
      <c r="O387" s="29">
        <f t="shared" si="44"/>
        <v>48.670514322467525</v>
      </c>
      <c r="P387" s="29">
        <f>IF(G387="","",C387*100*settings!$C$6)</f>
        <v>0</v>
      </c>
      <c r="Q387" s="29">
        <f>IF(G387="","",IF(E387=1,settings!$C$4-K387*100,IF(O387="",Q386,IF(F387=1,K386*L386*100+Q386+O386-K387*L387*100,Q386+O386))))</f>
        <v>4859.2058499041132</v>
      </c>
      <c r="R387" s="29">
        <f t="shared" si="45"/>
        <v>14784.375</v>
      </c>
      <c r="S387" s="29">
        <f t="shared" si="46"/>
        <v>19643.580849904112</v>
      </c>
    </row>
    <row r="388" spans="2:19" x14ac:dyDescent="0.25">
      <c r="B388" s="2">
        <v>36682</v>
      </c>
      <c r="C388" s="3">
        <v>146.59375</v>
      </c>
      <c r="D388" s="1">
        <f t="shared" si="40"/>
        <v>-8.4548721200591315E-3</v>
      </c>
      <c r="E388" t="str">
        <f>IF(B388&lt;settings!$C$2,"",IF(B388=settings!$C$2,1,IF(C388&gt;K387,MAX($E$4:E387)+1,"")))</f>
        <v/>
      </c>
      <c r="F388" t="str">
        <f t="shared" si="41"/>
        <v/>
      </c>
      <c r="G388">
        <f t="shared" si="42"/>
        <v>12</v>
      </c>
      <c r="H388" s="36" t="str">
        <f>IF(SUM($F$4:F388)&lt;2,"",IF(F388=1,G387,""))</f>
        <v/>
      </c>
      <c r="I388" s="7">
        <f t="shared" si="47"/>
        <v>-4.8000000000000001E-2</v>
      </c>
      <c r="J388" s="64" t="str">
        <f t="shared" si="43"/>
        <v>CALL</v>
      </c>
      <c r="K388" s="29">
        <f>IF(SUM($F$4:F388)&lt;1,"",IF(F388="",K387,ROUND(C388,0)))</f>
        <v>154</v>
      </c>
      <c r="L388" s="32">
        <f>IF(SUM($F$4:F388)&lt;1,"",IF(E388=1,1,IF(AND(F387=1,ROUNDDOWN(Q387/(C387*100),0)&gt;=1),L387+ROUNDDOWN(Q387/(C387*100),0),L387)))</f>
        <v>1</v>
      </c>
      <c r="M388" s="29">
        <f>IF(G388="","",IF(VLOOKUP(I388,settings!$B$12:$C$1012,2,0)*C388*L388*100-settings!$C$5*L388&lt;0,"",VLOOKUP(I388,settings!$B$12:$C$1012,2,0)*C388*L388*100-settings!$C$5*L388))</f>
        <v>54.586213078166161</v>
      </c>
      <c r="N388" s="29">
        <f>IF(M388="","",M388*settings!$C$7)</f>
        <v>13.64655326954154</v>
      </c>
      <c r="O388" s="29">
        <f t="shared" si="44"/>
        <v>40.939659808624619</v>
      </c>
      <c r="P388" s="29">
        <f>IF(G388="","",C388*100*settings!$C$6)</f>
        <v>0</v>
      </c>
      <c r="Q388" s="29">
        <f>IF(G388="","",IF(E388=1,settings!$C$4-K388*100,IF(O388="",Q387,IF(F388=1,K387*L387*100+Q387+O387-K388*L388*100,Q387+O387))))</f>
        <v>4907.8763642265803</v>
      </c>
      <c r="R388" s="29">
        <f t="shared" si="45"/>
        <v>14659.375</v>
      </c>
      <c r="S388" s="29">
        <f t="shared" si="46"/>
        <v>19567.25136422658</v>
      </c>
    </row>
    <row r="389" spans="2:19" x14ac:dyDescent="0.25">
      <c r="B389" s="2">
        <v>36689</v>
      </c>
      <c r="C389" s="3">
        <v>146.59375</v>
      </c>
      <c r="D389" s="1">
        <f t="shared" ref="D389:D452" si="48">IFERROR(C389/C388-1,"")</f>
        <v>0</v>
      </c>
      <c r="E389" t="str">
        <f>IF(B389&lt;settings!$C$2,"",IF(B389=settings!$C$2,1,IF(C389&gt;K388,MAX($E$4:E388)+1,"")))</f>
        <v/>
      </c>
      <c r="F389" t="str">
        <f t="shared" ref="F389:F452" si="49">IF(E389&lt;&gt;"",1,"")</f>
        <v/>
      </c>
      <c r="G389">
        <f t="shared" ref="G389:G452" si="50">IFERROR(IF(E389&lt;&gt;"",1,G388+1),"")</f>
        <v>13</v>
      </c>
      <c r="H389" s="36" t="str">
        <f>IF(SUM($F$4:F389)&lt;2,"",IF(F389=1,G388,""))</f>
        <v/>
      </c>
      <c r="I389" s="7">
        <f t="shared" si="47"/>
        <v>-4.8000000000000001E-2</v>
      </c>
      <c r="J389" s="64" t="str">
        <f t="shared" ref="J389:J452" si="51">IF(G389="","",IF(F389=1,"PUT",IF(M389&lt;&gt;"","CALL","")))</f>
        <v>CALL</v>
      </c>
      <c r="K389" s="29">
        <f>IF(SUM($F$4:F389)&lt;1,"",IF(F389="",K388,ROUND(C389,0)))</f>
        <v>154</v>
      </c>
      <c r="L389" s="32">
        <f>IF(SUM($F$4:F389)&lt;1,"",IF(E389=1,1,IF(AND(F388=1,ROUNDDOWN(Q388/(C388*100),0)&gt;=1),L388+ROUNDDOWN(Q388/(C388*100),0),L388)))</f>
        <v>1</v>
      </c>
      <c r="M389" s="29">
        <f>IF(G389="","",IF(VLOOKUP(I389,settings!$B$12:$C$1012,2,0)*C389*L389*100-settings!$C$5*L389&lt;0,"",VLOOKUP(I389,settings!$B$12:$C$1012,2,0)*C389*L389*100-settings!$C$5*L389))</f>
        <v>54.586213078166161</v>
      </c>
      <c r="N389" s="29">
        <f>IF(M389="","",M389*settings!$C$7)</f>
        <v>13.64655326954154</v>
      </c>
      <c r="O389" s="29">
        <f t="shared" ref="O389:O452" si="52">IFERROR(IF(G389="","",M389-N389),0)</f>
        <v>40.939659808624619</v>
      </c>
      <c r="P389" s="29">
        <f>IF(G389="","",C389*100*settings!$C$6)</f>
        <v>0</v>
      </c>
      <c r="Q389" s="29">
        <f>IF(G389="","",IF(E389=1,settings!$C$4-K389*100,IF(O389="",Q388,IF(F389=1,K388*L388*100+Q388+O388-K389*L389*100,Q388+O388))))</f>
        <v>4948.8160240352054</v>
      </c>
      <c r="R389" s="29">
        <f t="shared" ref="R389:R452" si="53">IF(G389="","",L389*C389*100)</f>
        <v>14659.375</v>
      </c>
      <c r="S389" s="29">
        <f t="shared" ref="S389:S452" si="54">IF(G389="","",R389+Q389)</f>
        <v>19608.191024035204</v>
      </c>
    </row>
    <row r="390" spans="2:19" x14ac:dyDescent="0.25">
      <c r="B390" s="2">
        <v>36696</v>
      </c>
      <c r="C390" s="3">
        <v>144.375</v>
      </c>
      <c r="D390" s="1">
        <f t="shared" si="48"/>
        <v>-1.5135365593689998E-2</v>
      </c>
      <c r="E390" t="str">
        <f>IF(B390&lt;settings!$C$2,"",IF(B390=settings!$C$2,1,IF(C390&gt;K389,MAX($E$4:E389)+1,"")))</f>
        <v/>
      </c>
      <c r="F390" t="str">
        <f t="shared" si="49"/>
        <v/>
      </c>
      <c r="G390">
        <f t="shared" si="50"/>
        <v>14</v>
      </c>
      <c r="H390" s="36" t="str">
        <f>IF(SUM($F$4:F390)&lt;2,"",IF(F390=1,G389,""))</f>
        <v/>
      </c>
      <c r="I390" s="7">
        <f t="shared" ref="I390:I453" si="55">IF(G390="","",ROUND(C390/K390-1,3))</f>
        <v>-6.3E-2</v>
      </c>
      <c r="J390" s="64" t="str">
        <f t="shared" si="51"/>
        <v>CALL</v>
      </c>
      <c r="K390" s="29">
        <f>IF(SUM($F$4:F390)&lt;1,"",IF(F390="",K389,ROUND(C390,0)))</f>
        <v>154</v>
      </c>
      <c r="L390" s="32">
        <f>IF(SUM($F$4:F390)&lt;1,"",IF(E390=1,1,IF(AND(F389=1,ROUNDDOWN(Q389/(C389*100),0)&gt;=1),L389+ROUNDDOWN(Q389/(C389*100),0),L389)))</f>
        <v>1</v>
      </c>
      <c r="M390" s="29">
        <f>IF(G390="","",IF(VLOOKUP(I390,settings!$B$12:$C$1012,2,0)*C390*L390*100-settings!$C$5*L390&lt;0,"",VLOOKUP(I390,settings!$B$12:$C$1012,2,0)*C390*L390*100-settings!$C$5*L390))</f>
        <v>39.432888285696009</v>
      </c>
      <c r="N390" s="29">
        <f>IF(M390="","",M390*settings!$C$7)</f>
        <v>9.8582220714240023</v>
      </c>
      <c r="O390" s="29">
        <f t="shared" si="52"/>
        <v>29.574666214272007</v>
      </c>
      <c r="P390" s="29">
        <f>IF(G390="","",C390*100*settings!$C$6)</f>
        <v>0</v>
      </c>
      <c r="Q390" s="29">
        <f>IF(G390="","",IF(E390=1,settings!$C$4-K390*100,IF(O390="",Q389,IF(F390=1,K389*L389*100+Q389+O389-K390*L390*100,Q389+O389))))</f>
        <v>4989.7556838438304</v>
      </c>
      <c r="R390" s="29">
        <f t="shared" si="53"/>
        <v>14437.5</v>
      </c>
      <c r="S390" s="29">
        <f t="shared" si="54"/>
        <v>19427.255683843832</v>
      </c>
    </row>
    <row r="391" spans="2:19" x14ac:dyDescent="0.25">
      <c r="B391" s="2">
        <v>36703</v>
      </c>
      <c r="C391" s="3">
        <v>145.28125</v>
      </c>
      <c r="D391" s="1">
        <f t="shared" si="48"/>
        <v>6.2770562770562144E-3</v>
      </c>
      <c r="E391" t="str">
        <f>IF(B391&lt;settings!$C$2,"",IF(B391=settings!$C$2,1,IF(C391&gt;K390,MAX($E$4:E390)+1,"")))</f>
        <v/>
      </c>
      <c r="F391" t="str">
        <f t="shared" si="49"/>
        <v/>
      </c>
      <c r="G391">
        <f t="shared" si="50"/>
        <v>15</v>
      </c>
      <c r="H391" s="36" t="str">
        <f>IF(SUM($F$4:F391)&lt;2,"",IF(F391=1,G390,""))</f>
        <v/>
      </c>
      <c r="I391" s="7">
        <f t="shared" si="55"/>
        <v>-5.7000000000000002E-2</v>
      </c>
      <c r="J391" s="64" t="str">
        <f t="shared" si="51"/>
        <v>CALL</v>
      </c>
      <c r="K391" s="29">
        <f>IF(SUM($F$4:F391)&lt;1,"",IF(F391="",K390,ROUND(C391,0)))</f>
        <v>154</v>
      </c>
      <c r="L391" s="32">
        <f>IF(SUM($F$4:F391)&lt;1,"",IF(E391=1,1,IF(AND(F390=1,ROUNDDOWN(Q390/(C390*100),0)&gt;=1),L390+ROUNDDOWN(Q390/(C390*100),0),L390)))</f>
        <v>1</v>
      </c>
      <c r="M391" s="29">
        <f>IF(G391="","",IF(VLOOKUP(I391,settings!$B$12:$C$1012,2,0)*C391*L391*100-settings!$C$5*L391&lt;0,"",VLOOKUP(I391,settings!$B$12:$C$1012,2,0)*C391*L391*100-settings!$C$5*L391))</f>
        <v>44.929940449705938</v>
      </c>
      <c r="N391" s="29">
        <f>IF(M391="","",M391*settings!$C$7)</f>
        <v>11.232485112426485</v>
      </c>
      <c r="O391" s="29">
        <f t="shared" si="52"/>
        <v>33.69745533727945</v>
      </c>
      <c r="P391" s="29">
        <f>IF(G391="","",C391*100*settings!$C$6)</f>
        <v>0</v>
      </c>
      <c r="Q391" s="29">
        <f>IF(G391="","",IF(E391=1,settings!$C$4-K391*100,IF(O391="",Q390,IF(F391=1,K390*L390*100+Q390+O390-K391*L391*100,Q390+O390))))</f>
        <v>5019.3303500581023</v>
      </c>
      <c r="R391" s="29">
        <f t="shared" si="53"/>
        <v>14528.125</v>
      </c>
      <c r="S391" s="29">
        <f t="shared" si="54"/>
        <v>19547.455350058102</v>
      </c>
    </row>
    <row r="392" spans="2:19" x14ac:dyDescent="0.25">
      <c r="B392" s="2">
        <v>36710</v>
      </c>
      <c r="C392" s="3">
        <v>148.09375</v>
      </c>
      <c r="D392" s="1">
        <f t="shared" si="48"/>
        <v>1.9359001935900233E-2</v>
      </c>
      <c r="E392" t="str">
        <f>IF(B392&lt;settings!$C$2,"",IF(B392=settings!$C$2,1,IF(C392&gt;K391,MAX($E$4:E391)+1,"")))</f>
        <v/>
      </c>
      <c r="F392" t="str">
        <f t="shared" si="49"/>
        <v/>
      </c>
      <c r="G392">
        <f t="shared" si="50"/>
        <v>16</v>
      </c>
      <c r="H392" s="36" t="str">
        <f>IF(SUM($F$4:F392)&lt;2,"",IF(F392=1,G391,""))</f>
        <v/>
      </c>
      <c r="I392" s="7">
        <f t="shared" si="55"/>
        <v>-3.7999999999999999E-2</v>
      </c>
      <c r="J392" s="64" t="str">
        <f t="shared" si="51"/>
        <v>CALL</v>
      </c>
      <c r="K392" s="29">
        <f>IF(SUM($F$4:F392)&lt;1,"",IF(F392="",K391,ROUND(C392,0)))</f>
        <v>154</v>
      </c>
      <c r="L392" s="32">
        <f>IF(SUM($F$4:F392)&lt;1,"",IF(E392=1,1,IF(AND(F391=1,ROUNDDOWN(Q391/(C391*100),0)&gt;=1),L391+ROUNDDOWN(Q391/(C391*100),0),L391)))</f>
        <v>1</v>
      </c>
      <c r="M392" s="29">
        <f>IF(G392="","",IF(VLOOKUP(I392,settings!$B$12:$C$1012,2,0)*C392*L392*100-settings!$C$5*L392&lt;0,"",VLOOKUP(I392,settings!$B$12:$C$1012,2,0)*C392*L392*100-settings!$C$5*L392))</f>
        <v>67.727034774688789</v>
      </c>
      <c r="N392" s="29">
        <f>IF(M392="","",M392*settings!$C$7)</f>
        <v>16.931758693672197</v>
      </c>
      <c r="O392" s="29">
        <f t="shared" si="52"/>
        <v>50.795276081016596</v>
      </c>
      <c r="P392" s="29">
        <f>IF(G392="","",C392*100*settings!$C$6)</f>
        <v>0</v>
      </c>
      <c r="Q392" s="29">
        <f>IF(G392="","",IF(E392=1,settings!$C$4-K392*100,IF(O392="",Q391,IF(F392=1,K391*L391*100+Q391+O391-K392*L392*100,Q391+O391))))</f>
        <v>5053.0278053953816</v>
      </c>
      <c r="R392" s="29">
        <f t="shared" si="53"/>
        <v>14809.375</v>
      </c>
      <c r="S392" s="29">
        <f t="shared" si="54"/>
        <v>19862.402805395381</v>
      </c>
    </row>
    <row r="393" spans="2:19" x14ac:dyDescent="0.25">
      <c r="B393" s="2">
        <v>36717</v>
      </c>
      <c r="C393" s="3">
        <v>151.25</v>
      </c>
      <c r="D393" s="1">
        <f t="shared" si="48"/>
        <v>2.1312513188436411E-2</v>
      </c>
      <c r="E393" t="str">
        <f>IF(B393&lt;settings!$C$2,"",IF(B393=settings!$C$2,1,IF(C393&gt;K392,MAX($E$4:E392)+1,"")))</f>
        <v/>
      </c>
      <c r="F393" t="str">
        <f t="shared" si="49"/>
        <v/>
      </c>
      <c r="G393">
        <f t="shared" si="50"/>
        <v>17</v>
      </c>
      <c r="H393" s="36" t="str">
        <f>IF(SUM($F$4:F393)&lt;2,"",IF(F393=1,G392,""))</f>
        <v/>
      </c>
      <c r="I393" s="7">
        <f t="shared" si="55"/>
        <v>-1.7999999999999999E-2</v>
      </c>
      <c r="J393" s="64" t="str">
        <f t="shared" si="51"/>
        <v>CALL</v>
      </c>
      <c r="K393" s="29">
        <f>IF(SUM($F$4:F393)&lt;1,"",IF(F393="",K392,ROUND(C393,0)))</f>
        <v>154</v>
      </c>
      <c r="L393" s="32">
        <f>IF(SUM($F$4:F393)&lt;1,"",IF(E393=1,1,IF(AND(F392=1,ROUNDDOWN(Q392/(C392*100),0)&gt;=1),L392+ROUNDDOWN(Q392/(C392*100),0),L392)))</f>
        <v>1</v>
      </c>
      <c r="M393" s="29">
        <f>IF(G393="","",IF(VLOOKUP(I393,settings!$B$12:$C$1012,2,0)*C393*L393*100-settings!$C$5*L393&lt;0,"",VLOOKUP(I393,settings!$B$12:$C$1012,2,0)*C393*L393*100-settings!$C$5*L393))</f>
        <v>104.1392187921262</v>
      </c>
      <c r="N393" s="29">
        <f>IF(M393="","",M393*settings!$C$7)</f>
        <v>26.03480469803155</v>
      </c>
      <c r="O393" s="29">
        <f t="shared" si="52"/>
        <v>78.104414094094651</v>
      </c>
      <c r="P393" s="29">
        <f>IF(G393="","",C393*100*settings!$C$6)</f>
        <v>0</v>
      </c>
      <c r="Q393" s="29">
        <f>IF(G393="","",IF(E393=1,settings!$C$4-K393*100,IF(O393="",Q392,IF(F393=1,K392*L392*100+Q392+O392-K393*L393*100,Q392+O392))))</f>
        <v>5103.8230814763983</v>
      </c>
      <c r="R393" s="29">
        <f t="shared" si="53"/>
        <v>15125</v>
      </c>
      <c r="S393" s="29">
        <f t="shared" si="54"/>
        <v>20228.823081476399</v>
      </c>
    </row>
    <row r="394" spans="2:19" x14ac:dyDescent="0.25">
      <c r="B394" s="2">
        <v>36724</v>
      </c>
      <c r="C394" s="3">
        <v>147.6875</v>
      </c>
      <c r="D394" s="1">
        <f t="shared" si="48"/>
        <v>-2.3553719008264418E-2</v>
      </c>
      <c r="E394" t="str">
        <f>IF(B394&lt;settings!$C$2,"",IF(B394=settings!$C$2,1,IF(C394&gt;K393,MAX($E$4:E393)+1,"")))</f>
        <v/>
      </c>
      <c r="F394" t="str">
        <f t="shared" si="49"/>
        <v/>
      </c>
      <c r="G394">
        <f t="shared" si="50"/>
        <v>18</v>
      </c>
      <c r="H394" s="36" t="str">
        <f>IF(SUM($F$4:F394)&lt;2,"",IF(F394=1,G393,""))</f>
        <v/>
      </c>
      <c r="I394" s="7">
        <f t="shared" si="55"/>
        <v>-4.1000000000000002E-2</v>
      </c>
      <c r="J394" s="64" t="str">
        <f t="shared" si="51"/>
        <v>CALL</v>
      </c>
      <c r="K394" s="29">
        <f>IF(SUM($F$4:F394)&lt;1,"",IF(F394="",K393,ROUND(C394,0)))</f>
        <v>154</v>
      </c>
      <c r="L394" s="32">
        <f>IF(SUM($F$4:F394)&lt;1,"",IF(E394=1,1,IF(AND(F393=1,ROUNDDOWN(Q393/(C393*100),0)&gt;=1),L393+ROUNDDOWN(Q393/(C393*100),0),L393)))</f>
        <v>1</v>
      </c>
      <c r="M394" s="29">
        <f>IF(G394="","",IF(VLOOKUP(I394,settings!$B$12:$C$1012,2,0)*C394*L394*100-settings!$C$5*L394&lt;0,"",VLOOKUP(I394,settings!$B$12:$C$1012,2,0)*C394*L394*100-settings!$C$5*L394))</f>
        <v>63.507890840335918</v>
      </c>
      <c r="N394" s="29">
        <f>IF(M394="","",M394*settings!$C$7)</f>
        <v>15.876972710083979</v>
      </c>
      <c r="O394" s="29">
        <f t="shared" si="52"/>
        <v>47.630918130251942</v>
      </c>
      <c r="P394" s="29">
        <f>IF(G394="","",C394*100*settings!$C$6)</f>
        <v>0</v>
      </c>
      <c r="Q394" s="29">
        <f>IF(G394="","",IF(E394=1,settings!$C$4-K394*100,IF(O394="",Q393,IF(F394=1,K393*L393*100+Q393+O393-K394*L394*100,Q393+O393))))</f>
        <v>5181.9274955704932</v>
      </c>
      <c r="R394" s="29">
        <f t="shared" si="53"/>
        <v>14768.75</v>
      </c>
      <c r="S394" s="29">
        <f t="shared" si="54"/>
        <v>19950.677495570493</v>
      </c>
    </row>
    <row r="395" spans="2:19" x14ac:dyDescent="0.25">
      <c r="B395" s="2">
        <v>36731</v>
      </c>
      <c r="C395" s="3">
        <v>142.09375</v>
      </c>
      <c r="D395" s="1">
        <f t="shared" si="48"/>
        <v>-3.7875581887431231E-2</v>
      </c>
      <c r="E395" t="str">
        <f>IF(B395&lt;settings!$C$2,"",IF(B395=settings!$C$2,1,IF(C395&gt;K394,MAX($E$4:E394)+1,"")))</f>
        <v/>
      </c>
      <c r="F395" t="str">
        <f t="shared" si="49"/>
        <v/>
      </c>
      <c r="G395">
        <f t="shared" si="50"/>
        <v>19</v>
      </c>
      <c r="H395" s="36" t="str">
        <f>IF(SUM($F$4:F395)&lt;2,"",IF(F395=1,G394,""))</f>
        <v/>
      </c>
      <c r="I395" s="7">
        <f t="shared" si="55"/>
        <v>-7.6999999999999999E-2</v>
      </c>
      <c r="J395" s="64" t="str">
        <f t="shared" si="51"/>
        <v>CALL</v>
      </c>
      <c r="K395" s="29">
        <f>IF(SUM($F$4:F395)&lt;1,"",IF(F395="",K394,ROUND(C395,0)))</f>
        <v>154</v>
      </c>
      <c r="L395" s="32">
        <f>IF(SUM($F$4:F395)&lt;1,"",IF(E395=1,1,IF(AND(F394=1,ROUNDDOWN(Q394/(C394*100),0)&gt;=1),L394+ROUNDDOWN(Q394/(C394*100),0),L394)))</f>
        <v>1</v>
      </c>
      <c r="M395" s="29">
        <f>IF(G395="","",IF(VLOOKUP(I395,settings!$B$12:$C$1012,2,0)*C395*L395*100-settings!$C$5*L395&lt;0,"",VLOOKUP(I395,settings!$B$12:$C$1012,2,0)*C395*L395*100-settings!$C$5*L395))</f>
        <v>28.990437701706956</v>
      </c>
      <c r="N395" s="29">
        <f>IF(M395="","",M395*settings!$C$7)</f>
        <v>7.2476094254267389</v>
      </c>
      <c r="O395" s="29">
        <f t="shared" si="52"/>
        <v>21.742828276280218</v>
      </c>
      <c r="P395" s="29">
        <f>IF(G395="","",C395*100*settings!$C$6)</f>
        <v>0</v>
      </c>
      <c r="Q395" s="29">
        <f>IF(G395="","",IF(E395=1,settings!$C$4-K395*100,IF(O395="",Q394,IF(F395=1,K394*L394*100+Q394+O394-K395*L395*100,Q394+O394))))</f>
        <v>5229.5584137007454</v>
      </c>
      <c r="R395" s="29">
        <f t="shared" si="53"/>
        <v>14209.375</v>
      </c>
      <c r="S395" s="29">
        <f t="shared" si="54"/>
        <v>19438.933413700746</v>
      </c>
    </row>
    <row r="396" spans="2:19" x14ac:dyDescent="0.25">
      <c r="B396" s="2">
        <v>36738</v>
      </c>
      <c r="C396" s="3">
        <v>146.375</v>
      </c>
      <c r="D396" s="1">
        <f t="shared" si="48"/>
        <v>3.012975588299982E-2</v>
      </c>
      <c r="E396" t="str">
        <f>IF(B396&lt;settings!$C$2,"",IF(B396=settings!$C$2,1,IF(C396&gt;K395,MAX($E$4:E395)+1,"")))</f>
        <v/>
      </c>
      <c r="F396" t="str">
        <f t="shared" si="49"/>
        <v/>
      </c>
      <c r="G396">
        <f t="shared" si="50"/>
        <v>20</v>
      </c>
      <c r="H396" s="36" t="str">
        <f>IF(SUM($F$4:F396)&lt;2,"",IF(F396=1,G395,""))</f>
        <v/>
      </c>
      <c r="I396" s="7">
        <f t="shared" si="55"/>
        <v>-0.05</v>
      </c>
      <c r="J396" s="64" t="str">
        <f t="shared" si="51"/>
        <v>CALL</v>
      </c>
      <c r="K396" s="29">
        <f>IF(SUM($F$4:F396)&lt;1,"",IF(F396="",K395,ROUND(C396,0)))</f>
        <v>154</v>
      </c>
      <c r="L396" s="32">
        <f>IF(SUM($F$4:F396)&lt;1,"",IF(E396=1,1,IF(AND(F395=1,ROUNDDOWN(Q395/(C395*100),0)&gt;=1),L395+ROUNDDOWN(Q395/(C395*100),0),L395)))</f>
        <v>1</v>
      </c>
      <c r="M396" s="29">
        <f>IF(G396="","",IF(VLOOKUP(I396,settings!$B$12:$C$1012,2,0)*C396*L396*100-settings!$C$5*L396&lt;0,"",VLOOKUP(I396,settings!$B$12:$C$1012,2,0)*C396*L396*100-settings!$C$5*L396))</f>
        <v>52.305336922751721</v>
      </c>
      <c r="N396" s="29">
        <f>IF(M396="","",M396*settings!$C$7)</f>
        <v>13.07633423068793</v>
      </c>
      <c r="O396" s="29">
        <f t="shared" si="52"/>
        <v>39.229002692063787</v>
      </c>
      <c r="P396" s="29">
        <f>IF(G396="","",C396*100*settings!$C$6)</f>
        <v>0</v>
      </c>
      <c r="Q396" s="29">
        <f>IF(G396="","",IF(E396=1,settings!$C$4-K396*100,IF(O396="",Q395,IF(F396=1,K395*L395*100+Q395+O395-K396*L396*100,Q395+O395))))</f>
        <v>5251.3012419770257</v>
      </c>
      <c r="R396" s="29">
        <f t="shared" si="53"/>
        <v>14637.5</v>
      </c>
      <c r="S396" s="29">
        <f t="shared" si="54"/>
        <v>19888.801241977024</v>
      </c>
    </row>
    <row r="397" spans="2:19" x14ac:dyDescent="0.25">
      <c r="B397" s="2">
        <v>36745</v>
      </c>
      <c r="C397" s="3">
        <v>147.40625</v>
      </c>
      <c r="D397" s="1">
        <f t="shared" si="48"/>
        <v>7.0452604611443981E-3</v>
      </c>
      <c r="E397" t="str">
        <f>IF(B397&lt;settings!$C$2,"",IF(B397=settings!$C$2,1,IF(C397&gt;K396,MAX($E$4:E396)+1,"")))</f>
        <v/>
      </c>
      <c r="F397" t="str">
        <f t="shared" si="49"/>
        <v/>
      </c>
      <c r="G397">
        <f t="shared" si="50"/>
        <v>21</v>
      </c>
      <c r="H397" s="36" t="str">
        <f>IF(SUM($F$4:F397)&lt;2,"",IF(F397=1,G396,""))</f>
        <v/>
      </c>
      <c r="I397" s="7">
        <f t="shared" si="55"/>
        <v>-4.2999999999999997E-2</v>
      </c>
      <c r="J397" s="64" t="str">
        <f t="shared" si="51"/>
        <v>CALL</v>
      </c>
      <c r="K397" s="29">
        <f>IF(SUM($F$4:F397)&lt;1,"",IF(F397="",K396,ROUND(C397,0)))</f>
        <v>154</v>
      </c>
      <c r="L397" s="32">
        <f>IF(SUM($F$4:F397)&lt;1,"",IF(E397=1,1,IF(AND(F396=1,ROUNDDOWN(Q396/(C396*100),0)&gt;=1),L396+ROUNDDOWN(Q396/(C396*100),0),L396)))</f>
        <v>1</v>
      </c>
      <c r="M397" s="29">
        <f>IF(G397="","",IF(VLOOKUP(I397,settings!$B$12:$C$1012,2,0)*C397*L397*100-settings!$C$5*L397&lt;0,"",VLOOKUP(I397,settings!$B$12:$C$1012,2,0)*C397*L397*100-settings!$C$5*L397))</f>
        <v>60.835396897703653</v>
      </c>
      <c r="N397" s="29">
        <f>IF(M397="","",M397*settings!$C$7)</f>
        <v>15.208849224425913</v>
      </c>
      <c r="O397" s="29">
        <f t="shared" si="52"/>
        <v>45.626547673277742</v>
      </c>
      <c r="P397" s="29">
        <f>IF(G397="","",C397*100*settings!$C$6)</f>
        <v>0</v>
      </c>
      <c r="Q397" s="29">
        <f>IF(G397="","",IF(E397=1,settings!$C$4-K397*100,IF(O397="",Q396,IF(F397=1,K396*L396*100+Q396+O396-K397*L397*100,Q396+O396))))</f>
        <v>5290.5302446690894</v>
      </c>
      <c r="R397" s="29">
        <f t="shared" si="53"/>
        <v>14740.625</v>
      </c>
      <c r="S397" s="29">
        <f t="shared" si="54"/>
        <v>20031.155244669091</v>
      </c>
    </row>
    <row r="398" spans="2:19" x14ac:dyDescent="0.25">
      <c r="B398" s="2">
        <v>36752</v>
      </c>
      <c r="C398" s="3">
        <v>149.6875</v>
      </c>
      <c r="D398" s="1">
        <f t="shared" si="48"/>
        <v>1.5475938096247699E-2</v>
      </c>
      <c r="E398" t="str">
        <f>IF(B398&lt;settings!$C$2,"",IF(B398=settings!$C$2,1,IF(C398&gt;K397,MAX($E$4:E397)+1,"")))</f>
        <v/>
      </c>
      <c r="F398" t="str">
        <f t="shared" si="49"/>
        <v/>
      </c>
      <c r="G398">
        <f t="shared" si="50"/>
        <v>22</v>
      </c>
      <c r="H398" s="36" t="str">
        <f>IF(SUM($F$4:F398)&lt;2,"",IF(F398=1,G397,""))</f>
        <v/>
      </c>
      <c r="I398" s="7">
        <f t="shared" si="55"/>
        <v>-2.8000000000000001E-2</v>
      </c>
      <c r="J398" s="64" t="str">
        <f t="shared" si="51"/>
        <v>CALL</v>
      </c>
      <c r="K398" s="29">
        <f>IF(SUM($F$4:F398)&lt;1,"",IF(F398="",K397,ROUND(C398,0)))</f>
        <v>154</v>
      </c>
      <c r="L398" s="32">
        <f>IF(SUM($F$4:F398)&lt;1,"",IF(E398=1,1,IF(AND(F397=1,ROUNDDOWN(Q397/(C397*100),0)&gt;=1),L397+ROUNDDOWN(Q397/(C397*100),0),L397)))</f>
        <v>1</v>
      </c>
      <c r="M398" s="29">
        <f>IF(G398="","",IF(VLOOKUP(I398,settings!$B$12:$C$1012,2,0)*C398*L398*100-settings!$C$5*L398&lt;0,"",VLOOKUP(I398,settings!$B$12:$C$1012,2,0)*C398*L398*100-settings!$C$5*L398))</f>
        <v>84.018933837524486</v>
      </c>
      <c r="N398" s="29">
        <f>IF(M398="","",M398*settings!$C$7)</f>
        <v>21.004733459381121</v>
      </c>
      <c r="O398" s="29">
        <f t="shared" si="52"/>
        <v>63.014200378143364</v>
      </c>
      <c r="P398" s="29">
        <f>IF(G398="","",C398*100*settings!$C$6)</f>
        <v>0</v>
      </c>
      <c r="Q398" s="29">
        <f>IF(G398="","",IF(E398=1,settings!$C$4-K398*100,IF(O398="",Q397,IF(F398=1,K397*L397*100+Q397+O397-K398*L398*100,Q397+O397))))</f>
        <v>5336.1567923423672</v>
      </c>
      <c r="R398" s="29">
        <f t="shared" si="53"/>
        <v>14968.75</v>
      </c>
      <c r="S398" s="29">
        <f t="shared" si="54"/>
        <v>20304.906792342368</v>
      </c>
    </row>
    <row r="399" spans="2:19" x14ac:dyDescent="0.25">
      <c r="B399" s="2">
        <v>36759</v>
      </c>
      <c r="C399" s="3">
        <v>151.25</v>
      </c>
      <c r="D399" s="1">
        <f t="shared" si="48"/>
        <v>1.0438413361169019E-2</v>
      </c>
      <c r="E399" t="str">
        <f>IF(B399&lt;settings!$C$2,"",IF(B399=settings!$C$2,1,IF(C399&gt;K398,MAX($E$4:E398)+1,"")))</f>
        <v/>
      </c>
      <c r="F399" t="str">
        <f t="shared" si="49"/>
        <v/>
      </c>
      <c r="G399">
        <f t="shared" si="50"/>
        <v>23</v>
      </c>
      <c r="H399" s="36" t="str">
        <f>IF(SUM($F$4:F399)&lt;2,"",IF(F399=1,G398,""))</f>
        <v/>
      </c>
      <c r="I399" s="7">
        <f t="shared" si="55"/>
        <v>-1.7999999999999999E-2</v>
      </c>
      <c r="J399" s="64" t="str">
        <f t="shared" si="51"/>
        <v>CALL</v>
      </c>
      <c r="K399" s="29">
        <f>IF(SUM($F$4:F399)&lt;1,"",IF(F399="",K398,ROUND(C399,0)))</f>
        <v>154</v>
      </c>
      <c r="L399" s="32">
        <f>IF(SUM($F$4:F399)&lt;1,"",IF(E399=1,1,IF(AND(F398=1,ROUNDDOWN(Q398/(C398*100),0)&gt;=1),L398+ROUNDDOWN(Q398/(C398*100),0),L398)))</f>
        <v>1</v>
      </c>
      <c r="M399" s="29">
        <f>IF(G399="","",IF(VLOOKUP(I399,settings!$B$12:$C$1012,2,0)*C399*L399*100-settings!$C$5*L399&lt;0,"",VLOOKUP(I399,settings!$B$12:$C$1012,2,0)*C399*L399*100-settings!$C$5*L399))</f>
        <v>104.1392187921262</v>
      </c>
      <c r="N399" s="29">
        <f>IF(M399="","",M399*settings!$C$7)</f>
        <v>26.03480469803155</v>
      </c>
      <c r="O399" s="29">
        <f t="shared" si="52"/>
        <v>78.104414094094651</v>
      </c>
      <c r="P399" s="29">
        <f>IF(G399="","",C399*100*settings!$C$6)</f>
        <v>0</v>
      </c>
      <c r="Q399" s="29">
        <f>IF(G399="","",IF(E399=1,settings!$C$4-K399*100,IF(O399="",Q398,IF(F399=1,K398*L398*100+Q398+O398-K399*L399*100,Q398+O398))))</f>
        <v>5399.1709927205102</v>
      </c>
      <c r="R399" s="29">
        <f t="shared" si="53"/>
        <v>15125</v>
      </c>
      <c r="S399" s="29">
        <f t="shared" si="54"/>
        <v>20524.170992720508</v>
      </c>
    </row>
    <row r="400" spans="2:19" x14ac:dyDescent="0.25">
      <c r="B400" s="2">
        <v>36766</v>
      </c>
      <c r="C400" s="3">
        <v>152.5</v>
      </c>
      <c r="D400" s="1">
        <f t="shared" si="48"/>
        <v>8.2644628099173278E-3</v>
      </c>
      <c r="E400" t="str">
        <f>IF(B400&lt;settings!$C$2,"",IF(B400=settings!$C$2,1,IF(C400&gt;K399,MAX($E$4:E399)+1,"")))</f>
        <v/>
      </c>
      <c r="F400" t="str">
        <f t="shared" si="49"/>
        <v/>
      </c>
      <c r="G400">
        <f t="shared" si="50"/>
        <v>24</v>
      </c>
      <c r="H400" s="36" t="str">
        <f>IF(SUM($F$4:F400)&lt;2,"",IF(F400=1,G399,""))</f>
        <v/>
      </c>
      <c r="I400" s="7">
        <f t="shared" si="55"/>
        <v>-0.01</v>
      </c>
      <c r="J400" s="64" t="str">
        <f t="shared" si="51"/>
        <v>CALL</v>
      </c>
      <c r="K400" s="29">
        <f>IF(SUM($F$4:F400)&lt;1,"",IF(F400="",K399,ROUND(C400,0)))</f>
        <v>154</v>
      </c>
      <c r="L400" s="32">
        <f>IF(SUM($F$4:F400)&lt;1,"",IF(E400=1,1,IF(AND(F399=1,ROUNDDOWN(Q399/(C399*100),0)&gt;=1),L399+ROUNDDOWN(Q399/(C399*100),0),L399)))</f>
        <v>1</v>
      </c>
      <c r="M400" s="29">
        <f>IF(G400="","",IF(VLOOKUP(I400,settings!$B$12:$C$1012,2,0)*C400*L400*100-settings!$C$5*L400&lt;0,"",VLOOKUP(I400,settings!$B$12:$C$1012,2,0)*C400*L400*100-settings!$C$5*L400))</f>
        <v>123.60360305035086</v>
      </c>
      <c r="N400" s="29">
        <f>IF(M400="","",M400*settings!$C$7)</f>
        <v>30.900900762587714</v>
      </c>
      <c r="O400" s="29">
        <f t="shared" si="52"/>
        <v>92.702702287763145</v>
      </c>
      <c r="P400" s="29">
        <f>IF(G400="","",C400*100*settings!$C$6)</f>
        <v>0</v>
      </c>
      <c r="Q400" s="29">
        <f>IF(G400="","",IF(E400=1,settings!$C$4-K400*100,IF(O400="",Q399,IF(F400=1,K399*L399*100+Q399+O399-K400*L400*100,Q399+O399))))</f>
        <v>5477.275406814605</v>
      </c>
      <c r="R400" s="29">
        <f t="shared" si="53"/>
        <v>15250</v>
      </c>
      <c r="S400" s="29">
        <f t="shared" si="54"/>
        <v>20727.275406814606</v>
      </c>
    </row>
    <row r="401" spans="2:19" x14ac:dyDescent="0.25">
      <c r="B401" s="2">
        <v>36773</v>
      </c>
      <c r="C401" s="3">
        <v>149.8125</v>
      </c>
      <c r="D401" s="1">
        <f t="shared" si="48"/>
        <v>-1.7622950819672134E-2</v>
      </c>
      <c r="E401" t="str">
        <f>IF(B401&lt;settings!$C$2,"",IF(B401=settings!$C$2,1,IF(C401&gt;K400,MAX($E$4:E400)+1,"")))</f>
        <v/>
      </c>
      <c r="F401" t="str">
        <f t="shared" si="49"/>
        <v/>
      </c>
      <c r="G401">
        <f t="shared" si="50"/>
        <v>25</v>
      </c>
      <c r="H401" s="36" t="str">
        <f>IF(SUM($F$4:F401)&lt;2,"",IF(F401=1,G400,""))</f>
        <v/>
      </c>
      <c r="I401" s="7">
        <f t="shared" si="55"/>
        <v>-2.7E-2</v>
      </c>
      <c r="J401" s="64" t="str">
        <f t="shared" si="51"/>
        <v>CALL</v>
      </c>
      <c r="K401" s="29">
        <f>IF(SUM($F$4:F401)&lt;1,"",IF(F401="",K400,ROUND(C401,0)))</f>
        <v>154</v>
      </c>
      <c r="L401" s="32">
        <f>IF(SUM($F$4:F401)&lt;1,"",IF(E401=1,1,IF(AND(F400=1,ROUNDDOWN(Q400/(C400*100),0)&gt;=1),L400+ROUNDDOWN(Q400/(C400*100),0),L400)))</f>
        <v>1</v>
      </c>
      <c r="M401" s="29">
        <f>IF(G401="","",IF(VLOOKUP(I401,settings!$B$12:$C$1012,2,0)*C401*L401*100-settings!$C$5*L401&lt;0,"",VLOOKUP(I401,settings!$B$12:$C$1012,2,0)*C401*L401*100-settings!$C$5*L401))</f>
        <v>85.826460060732899</v>
      </c>
      <c r="N401" s="29">
        <f>IF(M401="","",M401*settings!$C$7)</f>
        <v>21.456615015183225</v>
      </c>
      <c r="O401" s="29">
        <f t="shared" si="52"/>
        <v>64.369845045549681</v>
      </c>
      <c r="P401" s="29">
        <f>IF(G401="","",C401*100*settings!$C$6)</f>
        <v>0</v>
      </c>
      <c r="Q401" s="29">
        <f>IF(G401="","",IF(E401=1,settings!$C$4-K401*100,IF(O401="",Q400,IF(F401=1,K400*L400*100+Q400+O400-K401*L401*100,Q400+O400))))</f>
        <v>5569.9781091023679</v>
      </c>
      <c r="R401" s="29">
        <f t="shared" si="53"/>
        <v>14981.25</v>
      </c>
      <c r="S401" s="29">
        <f t="shared" si="54"/>
        <v>20551.228109102369</v>
      </c>
    </row>
    <row r="402" spans="2:19" x14ac:dyDescent="0.25">
      <c r="B402" s="2">
        <v>36780</v>
      </c>
      <c r="C402" s="3">
        <v>146</v>
      </c>
      <c r="D402" s="1">
        <f t="shared" si="48"/>
        <v>-2.5448477263245728E-2</v>
      </c>
      <c r="E402" t="str">
        <f>IF(B402&lt;settings!$C$2,"",IF(B402=settings!$C$2,1,IF(C402&gt;K401,MAX($E$4:E401)+1,"")))</f>
        <v/>
      </c>
      <c r="F402" t="str">
        <f t="shared" si="49"/>
        <v/>
      </c>
      <c r="G402">
        <f t="shared" si="50"/>
        <v>26</v>
      </c>
      <c r="H402" s="36" t="str">
        <f>IF(SUM($F$4:F402)&lt;2,"",IF(F402=1,G401,""))</f>
        <v/>
      </c>
      <c r="I402" s="7">
        <f t="shared" si="55"/>
        <v>-5.1999999999999998E-2</v>
      </c>
      <c r="J402" s="64" t="str">
        <f t="shared" si="51"/>
        <v>CALL</v>
      </c>
      <c r="K402" s="29">
        <f>IF(SUM($F$4:F402)&lt;1,"",IF(F402="",K401,ROUND(C402,0)))</f>
        <v>154</v>
      </c>
      <c r="L402" s="32">
        <f>IF(SUM($F$4:F402)&lt;1,"",IF(E402=1,1,IF(AND(F401=1,ROUNDDOWN(Q401/(C401*100),0)&gt;=1),L401+ROUNDDOWN(Q401/(C401*100),0),L401)))</f>
        <v>1</v>
      </c>
      <c r="M402" s="29">
        <f>IF(G402="","",IF(VLOOKUP(I402,settings!$B$12:$C$1012,2,0)*C402*L402*100-settings!$C$5*L402&lt;0,"",VLOOKUP(I402,settings!$B$12:$C$1012,2,0)*C402*L402*100-settings!$C$5*L402))</f>
        <v>50.063289870327381</v>
      </c>
      <c r="N402" s="29">
        <f>IF(M402="","",M402*settings!$C$7)</f>
        <v>12.515822467581845</v>
      </c>
      <c r="O402" s="29">
        <f t="shared" si="52"/>
        <v>37.547467402745539</v>
      </c>
      <c r="P402" s="29">
        <f>IF(G402="","",C402*100*settings!$C$6)</f>
        <v>0</v>
      </c>
      <c r="Q402" s="29">
        <f>IF(G402="","",IF(E402=1,settings!$C$4-K402*100,IF(O402="",Q401,IF(F402=1,K401*L401*100+Q401+O401-K402*L402*100,Q401+O401))))</f>
        <v>5634.3479541479173</v>
      </c>
      <c r="R402" s="29">
        <f t="shared" si="53"/>
        <v>14600</v>
      </c>
      <c r="S402" s="29">
        <f t="shared" si="54"/>
        <v>20234.347954147917</v>
      </c>
    </row>
    <row r="403" spans="2:19" x14ac:dyDescent="0.25">
      <c r="B403" s="2">
        <v>36787</v>
      </c>
      <c r="C403" s="3">
        <v>145.28125</v>
      </c>
      <c r="D403" s="1">
        <f t="shared" si="48"/>
        <v>-4.9229452054794232E-3</v>
      </c>
      <c r="E403" t="str">
        <f>IF(B403&lt;settings!$C$2,"",IF(B403=settings!$C$2,1,IF(C403&gt;K402,MAX($E$4:E402)+1,"")))</f>
        <v/>
      </c>
      <c r="F403" t="str">
        <f t="shared" si="49"/>
        <v/>
      </c>
      <c r="G403">
        <f t="shared" si="50"/>
        <v>27</v>
      </c>
      <c r="H403" s="36" t="str">
        <f>IF(SUM($F$4:F403)&lt;2,"",IF(F403=1,G402,""))</f>
        <v/>
      </c>
      <c r="I403" s="7">
        <f t="shared" si="55"/>
        <v>-5.7000000000000002E-2</v>
      </c>
      <c r="J403" s="64" t="str">
        <f t="shared" si="51"/>
        <v>CALL</v>
      </c>
      <c r="K403" s="29">
        <f>IF(SUM($F$4:F403)&lt;1,"",IF(F403="",K402,ROUND(C403,0)))</f>
        <v>154</v>
      </c>
      <c r="L403" s="32">
        <f>IF(SUM($F$4:F403)&lt;1,"",IF(E403=1,1,IF(AND(F402=1,ROUNDDOWN(Q402/(C402*100),0)&gt;=1),L402+ROUNDDOWN(Q402/(C402*100),0),L402)))</f>
        <v>1</v>
      </c>
      <c r="M403" s="29">
        <f>IF(G403="","",IF(VLOOKUP(I403,settings!$B$12:$C$1012,2,0)*C403*L403*100-settings!$C$5*L403&lt;0,"",VLOOKUP(I403,settings!$B$12:$C$1012,2,0)*C403*L403*100-settings!$C$5*L403))</f>
        <v>44.929940449705938</v>
      </c>
      <c r="N403" s="29">
        <f>IF(M403="","",M403*settings!$C$7)</f>
        <v>11.232485112426485</v>
      </c>
      <c r="O403" s="29">
        <f t="shared" si="52"/>
        <v>33.69745533727945</v>
      </c>
      <c r="P403" s="29">
        <f>IF(G403="","",C403*100*settings!$C$6)</f>
        <v>0</v>
      </c>
      <c r="Q403" s="29">
        <f>IF(G403="","",IF(E403=1,settings!$C$4-K403*100,IF(O403="",Q402,IF(F403=1,K402*L402*100+Q402+O402-K403*L403*100,Q402+O402))))</f>
        <v>5671.8954215506628</v>
      </c>
      <c r="R403" s="29">
        <f t="shared" si="53"/>
        <v>14528.125</v>
      </c>
      <c r="S403" s="29">
        <f t="shared" si="54"/>
        <v>20200.020421550664</v>
      </c>
    </row>
    <row r="404" spans="2:19" x14ac:dyDescent="0.25">
      <c r="B404" s="2">
        <v>36794</v>
      </c>
      <c r="C404" s="3">
        <v>143.625</v>
      </c>
      <c r="D404" s="1">
        <f t="shared" si="48"/>
        <v>-1.14003011400301E-2</v>
      </c>
      <c r="E404" t="str">
        <f>IF(B404&lt;settings!$C$2,"",IF(B404=settings!$C$2,1,IF(C404&gt;K403,MAX($E$4:E403)+1,"")))</f>
        <v/>
      </c>
      <c r="F404" t="str">
        <f t="shared" si="49"/>
        <v/>
      </c>
      <c r="G404">
        <f t="shared" si="50"/>
        <v>28</v>
      </c>
      <c r="H404" s="36" t="str">
        <f>IF(SUM($F$4:F404)&lt;2,"",IF(F404=1,G403,""))</f>
        <v/>
      </c>
      <c r="I404" s="7">
        <f t="shared" si="55"/>
        <v>-6.7000000000000004E-2</v>
      </c>
      <c r="J404" s="64" t="str">
        <f t="shared" si="51"/>
        <v>CALL</v>
      </c>
      <c r="K404" s="29">
        <f>IF(SUM($F$4:F404)&lt;1,"",IF(F404="",K403,ROUND(C404,0)))</f>
        <v>154</v>
      </c>
      <c r="L404" s="32">
        <f>IF(SUM($F$4:F404)&lt;1,"",IF(E404=1,1,IF(AND(F403=1,ROUNDDOWN(Q403/(C403*100),0)&gt;=1),L403+ROUNDDOWN(Q403/(C403*100),0),L403)))</f>
        <v>1</v>
      </c>
      <c r="M404" s="29">
        <f>IF(G404="","",IF(VLOOKUP(I404,settings!$B$12:$C$1012,2,0)*C404*L404*100-settings!$C$5*L404&lt;0,"",VLOOKUP(I404,settings!$B$12:$C$1012,2,0)*C404*L404*100-settings!$C$5*L404))</f>
        <v>36.100273661061351</v>
      </c>
      <c r="N404" s="29">
        <f>IF(M404="","",M404*settings!$C$7)</f>
        <v>9.0250684152653378</v>
      </c>
      <c r="O404" s="29">
        <f t="shared" si="52"/>
        <v>27.075205245796013</v>
      </c>
      <c r="P404" s="29">
        <f>IF(G404="","",C404*100*settings!$C$6)</f>
        <v>0</v>
      </c>
      <c r="Q404" s="29">
        <f>IF(G404="","",IF(E404=1,settings!$C$4-K404*100,IF(O404="",Q403,IF(F404=1,K403*L403*100+Q403+O403-K404*L404*100,Q403+O403))))</f>
        <v>5705.5928768879421</v>
      </c>
      <c r="R404" s="29">
        <f t="shared" si="53"/>
        <v>14362.5</v>
      </c>
      <c r="S404" s="29">
        <f t="shared" si="54"/>
        <v>20068.092876887942</v>
      </c>
    </row>
    <row r="405" spans="2:19" x14ac:dyDescent="0.25">
      <c r="B405" s="2">
        <v>36801</v>
      </c>
      <c r="C405" s="3">
        <v>141.0625</v>
      </c>
      <c r="D405" s="1">
        <f t="shared" si="48"/>
        <v>-1.7841601392515227E-2</v>
      </c>
      <c r="E405" t="str">
        <f>IF(B405&lt;settings!$C$2,"",IF(B405=settings!$C$2,1,IF(C405&gt;K404,MAX($E$4:E404)+1,"")))</f>
        <v/>
      </c>
      <c r="F405" t="str">
        <f t="shared" si="49"/>
        <v/>
      </c>
      <c r="G405">
        <f t="shared" si="50"/>
        <v>29</v>
      </c>
      <c r="H405" s="36" t="str">
        <f>IF(SUM($F$4:F405)&lt;2,"",IF(F405=1,G404,""))</f>
        <v/>
      </c>
      <c r="I405" s="7">
        <f t="shared" si="55"/>
        <v>-8.4000000000000005E-2</v>
      </c>
      <c r="J405" s="64" t="str">
        <f t="shared" si="51"/>
        <v>CALL</v>
      </c>
      <c r="K405" s="29">
        <f>IF(SUM($F$4:F405)&lt;1,"",IF(F405="",K404,ROUND(C405,0)))</f>
        <v>154</v>
      </c>
      <c r="L405" s="32">
        <f>IF(SUM($F$4:F405)&lt;1,"",IF(E405=1,1,IF(AND(F404=1,ROUNDDOWN(Q404/(C404*100),0)&gt;=1),L404+ROUNDDOWN(Q404/(C404*100),0),L404)))</f>
        <v>1</v>
      </c>
      <c r="M405" s="29">
        <f>IF(G405="","",IF(VLOOKUP(I405,settings!$B$12:$C$1012,2,0)*C405*L405*100-settings!$C$5*L405&lt;0,"",VLOOKUP(I405,settings!$B$12:$C$1012,2,0)*C405*L405*100-settings!$C$5*L405))</f>
        <v>24.846511492312587</v>
      </c>
      <c r="N405" s="29">
        <f>IF(M405="","",M405*settings!$C$7)</f>
        <v>6.2116278730781467</v>
      </c>
      <c r="O405" s="29">
        <f t="shared" si="52"/>
        <v>18.63488361923444</v>
      </c>
      <c r="P405" s="29">
        <f>IF(G405="","",C405*100*settings!$C$6)</f>
        <v>0</v>
      </c>
      <c r="Q405" s="29">
        <f>IF(G405="","",IF(E405=1,settings!$C$4-K405*100,IF(O405="",Q404,IF(F405=1,K404*L404*100+Q404+O404-K405*L405*100,Q404+O404))))</f>
        <v>5732.6680821337377</v>
      </c>
      <c r="R405" s="29">
        <f t="shared" si="53"/>
        <v>14106.25</v>
      </c>
      <c r="S405" s="29">
        <f t="shared" si="54"/>
        <v>19838.918082133736</v>
      </c>
    </row>
    <row r="406" spans="2:19" x14ac:dyDescent="0.25">
      <c r="B406" s="2">
        <v>36808</v>
      </c>
      <c r="C406" s="3">
        <v>137.5625</v>
      </c>
      <c r="D406" s="1">
        <f t="shared" si="48"/>
        <v>-2.4811696942844463E-2</v>
      </c>
      <c r="E406" t="str">
        <f>IF(B406&lt;settings!$C$2,"",IF(B406=settings!$C$2,1,IF(C406&gt;K405,MAX($E$4:E405)+1,"")))</f>
        <v/>
      </c>
      <c r="F406" t="str">
        <f t="shared" si="49"/>
        <v/>
      </c>
      <c r="G406">
        <f t="shared" si="50"/>
        <v>30</v>
      </c>
      <c r="H406" s="36" t="str">
        <f>IF(SUM($F$4:F406)&lt;2,"",IF(F406=1,G405,""))</f>
        <v/>
      </c>
      <c r="I406" s="7">
        <f t="shared" si="55"/>
        <v>-0.107</v>
      </c>
      <c r="J406" s="64" t="str">
        <f t="shared" si="51"/>
        <v>CALL</v>
      </c>
      <c r="K406" s="29">
        <f>IF(SUM($F$4:F406)&lt;1,"",IF(F406="",K405,ROUND(C406,0)))</f>
        <v>154</v>
      </c>
      <c r="L406" s="32">
        <f>IF(SUM($F$4:F406)&lt;1,"",IF(E406=1,1,IF(AND(F405=1,ROUNDDOWN(Q405/(C405*100),0)&gt;=1),L405+ROUNDDOWN(Q405/(C405*100),0),L405)))</f>
        <v>1</v>
      </c>
      <c r="M406" s="29">
        <f>IF(G406="","",IF(VLOOKUP(I406,settings!$B$12:$C$1012,2,0)*C406*L406*100-settings!$C$5*L406&lt;0,"",VLOOKUP(I406,settings!$B$12:$C$1012,2,0)*C406*L406*100-settings!$C$5*L406))</f>
        <v>14.837628769927898</v>
      </c>
      <c r="N406" s="29">
        <f>IF(M406="","",M406*settings!$C$7)</f>
        <v>3.7094071924819745</v>
      </c>
      <c r="O406" s="29">
        <f t="shared" si="52"/>
        <v>11.128221577445924</v>
      </c>
      <c r="P406" s="29">
        <f>IF(G406="","",C406*100*settings!$C$6)</f>
        <v>0</v>
      </c>
      <c r="Q406" s="29">
        <f>IF(G406="","",IF(E406=1,settings!$C$4-K406*100,IF(O406="",Q405,IF(F406=1,K405*L405*100+Q405+O405-K406*L406*100,Q405+O405))))</f>
        <v>5751.3029657529723</v>
      </c>
      <c r="R406" s="29">
        <f t="shared" si="53"/>
        <v>13756.25</v>
      </c>
      <c r="S406" s="29">
        <f t="shared" si="54"/>
        <v>19507.552965752973</v>
      </c>
    </row>
    <row r="407" spans="2:19" x14ac:dyDescent="0.25">
      <c r="B407" s="2">
        <v>36815</v>
      </c>
      <c r="C407" s="3">
        <v>139.90625</v>
      </c>
      <c r="D407" s="1">
        <f t="shared" si="48"/>
        <v>1.7037710131758255E-2</v>
      </c>
      <c r="E407" t="str">
        <f>IF(B407&lt;settings!$C$2,"",IF(B407=settings!$C$2,1,IF(C407&gt;K406,MAX($E$4:E406)+1,"")))</f>
        <v/>
      </c>
      <c r="F407" t="str">
        <f t="shared" si="49"/>
        <v/>
      </c>
      <c r="G407">
        <f t="shared" si="50"/>
        <v>31</v>
      </c>
      <c r="H407" s="36" t="str">
        <f>IF(SUM($F$4:F407)&lt;2,"",IF(F407=1,G406,""))</f>
        <v/>
      </c>
      <c r="I407" s="7">
        <f t="shared" si="55"/>
        <v>-9.1999999999999998E-2</v>
      </c>
      <c r="J407" s="64" t="str">
        <f t="shared" si="51"/>
        <v>CALL</v>
      </c>
      <c r="K407" s="29">
        <f>IF(SUM($F$4:F407)&lt;1,"",IF(F407="",K406,ROUND(C407,0)))</f>
        <v>154</v>
      </c>
      <c r="L407" s="32">
        <f>IF(SUM($F$4:F407)&lt;1,"",IF(E407=1,1,IF(AND(F406=1,ROUNDDOWN(Q406/(C406*100),0)&gt;=1),L406+ROUNDDOWN(Q406/(C406*100),0),L406)))</f>
        <v>1</v>
      </c>
      <c r="M407" s="29">
        <f>IF(G407="","",IF(VLOOKUP(I407,settings!$B$12:$C$1012,2,0)*C407*L407*100-settings!$C$5*L407&lt;0,"",VLOOKUP(I407,settings!$B$12:$C$1012,2,0)*C407*L407*100-settings!$C$5*L407))</f>
        <v>20.809016435145576</v>
      </c>
      <c r="N407" s="29">
        <f>IF(M407="","",M407*settings!$C$7)</f>
        <v>5.202254108786394</v>
      </c>
      <c r="O407" s="29">
        <f t="shared" si="52"/>
        <v>15.606762326359181</v>
      </c>
      <c r="P407" s="29">
        <f>IF(G407="","",C407*100*settings!$C$6)</f>
        <v>0</v>
      </c>
      <c r="Q407" s="29">
        <f>IF(G407="","",IF(E407=1,settings!$C$4-K407*100,IF(O407="",Q406,IF(F407=1,K406*L406*100+Q406+O406-K407*L407*100,Q406+O406))))</f>
        <v>5762.4311873304187</v>
      </c>
      <c r="R407" s="29">
        <f t="shared" si="53"/>
        <v>13990.625</v>
      </c>
      <c r="S407" s="29">
        <f t="shared" si="54"/>
        <v>19753.056187330418</v>
      </c>
    </row>
    <row r="408" spans="2:19" x14ac:dyDescent="0.25">
      <c r="B408" s="2">
        <v>36822</v>
      </c>
      <c r="C408" s="3">
        <v>139.28125</v>
      </c>
      <c r="D408" s="1">
        <f t="shared" si="48"/>
        <v>-4.4672771945498679E-3</v>
      </c>
      <c r="E408" t="str">
        <f>IF(B408&lt;settings!$C$2,"",IF(B408=settings!$C$2,1,IF(C408&gt;K407,MAX($E$4:E407)+1,"")))</f>
        <v/>
      </c>
      <c r="F408" t="str">
        <f t="shared" si="49"/>
        <v/>
      </c>
      <c r="G408">
        <f t="shared" si="50"/>
        <v>32</v>
      </c>
      <c r="H408" s="36" t="str">
        <f>IF(SUM($F$4:F408)&lt;2,"",IF(F408=1,G407,""))</f>
        <v/>
      </c>
      <c r="I408" s="7">
        <f t="shared" si="55"/>
        <v>-9.6000000000000002E-2</v>
      </c>
      <c r="J408" s="64" t="str">
        <f t="shared" si="51"/>
        <v>CALL</v>
      </c>
      <c r="K408" s="29">
        <f>IF(SUM($F$4:F408)&lt;1,"",IF(F408="",K407,ROUND(C408,0)))</f>
        <v>154</v>
      </c>
      <c r="L408" s="32">
        <f>IF(SUM($F$4:F408)&lt;1,"",IF(E408=1,1,IF(AND(F407=1,ROUNDDOWN(Q407/(C407*100),0)&gt;=1),L407+ROUNDDOWN(Q407/(C407*100),0),L407)))</f>
        <v>1</v>
      </c>
      <c r="M408" s="29">
        <f>IF(G408="","",IF(VLOOKUP(I408,settings!$B$12:$C$1012,2,0)*C408*L408*100-settings!$C$5*L408&lt;0,"",VLOOKUP(I408,settings!$B$12:$C$1012,2,0)*C408*L408*100-settings!$C$5*L408))</f>
        <v>19.026078870140164</v>
      </c>
      <c r="N408" s="29">
        <f>IF(M408="","",M408*settings!$C$7)</f>
        <v>4.7565197175350411</v>
      </c>
      <c r="O408" s="29">
        <f t="shared" si="52"/>
        <v>14.269559152605122</v>
      </c>
      <c r="P408" s="29">
        <f>IF(G408="","",C408*100*settings!$C$6)</f>
        <v>0</v>
      </c>
      <c r="Q408" s="29">
        <f>IF(G408="","",IF(E408=1,settings!$C$4-K408*100,IF(O408="",Q407,IF(F408=1,K407*L407*100+Q407+O407-K408*L408*100,Q407+O407))))</f>
        <v>5778.0379496567775</v>
      </c>
      <c r="R408" s="29">
        <f t="shared" si="53"/>
        <v>13928.125</v>
      </c>
      <c r="S408" s="29">
        <f t="shared" si="54"/>
        <v>19706.162949656777</v>
      </c>
    </row>
    <row r="409" spans="2:19" x14ac:dyDescent="0.25">
      <c r="B409" s="2">
        <v>36829</v>
      </c>
      <c r="C409" s="3">
        <v>142.78125</v>
      </c>
      <c r="D409" s="1">
        <f t="shared" si="48"/>
        <v>2.5129010545209773E-2</v>
      </c>
      <c r="E409" t="str">
        <f>IF(B409&lt;settings!$C$2,"",IF(B409=settings!$C$2,1,IF(C409&gt;K408,MAX($E$4:E408)+1,"")))</f>
        <v/>
      </c>
      <c r="F409" t="str">
        <f t="shared" si="49"/>
        <v/>
      </c>
      <c r="G409">
        <f t="shared" si="50"/>
        <v>33</v>
      </c>
      <c r="H409" s="36" t="str">
        <f>IF(SUM($F$4:F409)&lt;2,"",IF(F409=1,G408,""))</f>
        <v/>
      </c>
      <c r="I409" s="7">
        <f t="shared" si="55"/>
        <v>-7.2999999999999995E-2</v>
      </c>
      <c r="J409" s="64" t="str">
        <f t="shared" si="51"/>
        <v>CALL</v>
      </c>
      <c r="K409" s="29">
        <f>IF(SUM($F$4:F409)&lt;1,"",IF(F409="",K408,ROUND(C409,0)))</f>
        <v>154</v>
      </c>
      <c r="L409" s="32">
        <f>IF(SUM($F$4:F409)&lt;1,"",IF(E409=1,1,IF(AND(F408=1,ROUNDDOWN(Q408/(C408*100),0)&gt;=1),L408+ROUNDDOWN(Q408/(C408*100),0),L408)))</f>
        <v>1</v>
      </c>
      <c r="M409" s="29">
        <f>IF(G409="","",IF(VLOOKUP(I409,settings!$B$12:$C$1012,2,0)*C409*L409*100-settings!$C$5*L409&lt;0,"",VLOOKUP(I409,settings!$B$12:$C$1012,2,0)*C409*L409*100-settings!$C$5*L409))</f>
        <v>31.671923632633856</v>
      </c>
      <c r="N409" s="29">
        <f>IF(M409="","",M409*settings!$C$7)</f>
        <v>7.917980908158464</v>
      </c>
      <c r="O409" s="29">
        <f t="shared" si="52"/>
        <v>23.753942724475394</v>
      </c>
      <c r="P409" s="29">
        <f>IF(G409="","",C409*100*settings!$C$6)</f>
        <v>0</v>
      </c>
      <c r="Q409" s="29">
        <f>IF(G409="","",IF(E409=1,settings!$C$4-K409*100,IF(O409="",Q408,IF(F409=1,K408*L408*100+Q408+O408-K409*L409*100,Q408+O408))))</f>
        <v>5792.3075088093829</v>
      </c>
      <c r="R409" s="29">
        <f t="shared" si="53"/>
        <v>14278.125</v>
      </c>
      <c r="S409" s="29">
        <f t="shared" si="54"/>
        <v>20070.432508809383</v>
      </c>
    </row>
    <row r="410" spans="2:19" x14ac:dyDescent="0.25">
      <c r="B410" s="2">
        <v>36836</v>
      </c>
      <c r="C410" s="3">
        <v>136.625</v>
      </c>
      <c r="D410" s="1">
        <f t="shared" si="48"/>
        <v>-4.3116655723352992E-2</v>
      </c>
      <c r="E410" t="str">
        <f>IF(B410&lt;settings!$C$2,"",IF(B410=settings!$C$2,1,IF(C410&gt;K409,MAX($E$4:E409)+1,"")))</f>
        <v/>
      </c>
      <c r="F410" t="str">
        <f t="shared" si="49"/>
        <v/>
      </c>
      <c r="G410">
        <f t="shared" si="50"/>
        <v>34</v>
      </c>
      <c r="H410" s="36" t="str">
        <f>IF(SUM($F$4:F410)&lt;2,"",IF(F410=1,G409,""))</f>
        <v/>
      </c>
      <c r="I410" s="7">
        <f t="shared" si="55"/>
        <v>-0.113</v>
      </c>
      <c r="J410" s="64" t="str">
        <f t="shared" si="51"/>
        <v>CALL</v>
      </c>
      <c r="K410" s="29">
        <f>IF(SUM($F$4:F410)&lt;1,"",IF(F410="",K409,ROUND(C410,0)))</f>
        <v>154</v>
      </c>
      <c r="L410" s="32">
        <f>IF(SUM($F$4:F410)&lt;1,"",IF(E410=1,1,IF(AND(F409=1,ROUNDDOWN(Q409/(C409*100),0)&gt;=1),L409+ROUNDDOWN(Q409/(C409*100),0),L409)))</f>
        <v>1</v>
      </c>
      <c r="M410" s="29">
        <f>IF(G410="","",IF(VLOOKUP(I410,settings!$B$12:$C$1012,2,0)*C410*L410*100-settings!$C$5*L410&lt;0,"",VLOOKUP(I410,settings!$B$12:$C$1012,2,0)*C410*L410*100-settings!$C$5*L410))</f>
        <v>12.934029582039861</v>
      </c>
      <c r="N410" s="29">
        <f>IF(M410="","",M410*settings!$C$7)</f>
        <v>3.2335073955099651</v>
      </c>
      <c r="O410" s="29">
        <f t="shared" si="52"/>
        <v>9.700522186529895</v>
      </c>
      <c r="P410" s="29">
        <f>IF(G410="","",C410*100*settings!$C$6)</f>
        <v>0</v>
      </c>
      <c r="Q410" s="29">
        <f>IF(G410="","",IF(E410=1,settings!$C$4-K410*100,IF(O410="",Q409,IF(F410=1,K409*L409*100+Q409+O409-K410*L410*100,Q409+O409))))</f>
        <v>5816.0614515338584</v>
      </c>
      <c r="R410" s="29">
        <f t="shared" si="53"/>
        <v>13662.5</v>
      </c>
      <c r="S410" s="29">
        <f t="shared" si="54"/>
        <v>19478.56145153386</v>
      </c>
    </row>
    <row r="411" spans="2:19" x14ac:dyDescent="0.25">
      <c r="B411" s="2">
        <v>36843</v>
      </c>
      <c r="C411" s="3">
        <v>136.640625</v>
      </c>
      <c r="D411" s="1">
        <f t="shared" si="48"/>
        <v>1.1436413540710788E-4</v>
      </c>
      <c r="E411" t="str">
        <f>IF(B411&lt;settings!$C$2,"",IF(B411=settings!$C$2,1,IF(C411&gt;K410,MAX($E$4:E410)+1,"")))</f>
        <v/>
      </c>
      <c r="F411" t="str">
        <f t="shared" si="49"/>
        <v/>
      </c>
      <c r="G411">
        <f t="shared" si="50"/>
        <v>35</v>
      </c>
      <c r="H411" s="36" t="str">
        <f>IF(SUM($F$4:F411)&lt;2,"",IF(F411=1,G410,""))</f>
        <v/>
      </c>
      <c r="I411" s="7">
        <f t="shared" si="55"/>
        <v>-0.113</v>
      </c>
      <c r="J411" s="64" t="str">
        <f t="shared" si="51"/>
        <v>CALL</v>
      </c>
      <c r="K411" s="29">
        <f>IF(SUM($F$4:F411)&lt;1,"",IF(F411="",K410,ROUND(C411,0)))</f>
        <v>154</v>
      </c>
      <c r="L411" s="32">
        <f>IF(SUM($F$4:F411)&lt;1,"",IF(E411=1,1,IF(AND(F410=1,ROUNDDOWN(Q410/(C410*100),0)&gt;=1),L410+ROUNDDOWN(Q410/(C410*100),0),L410)))</f>
        <v>1</v>
      </c>
      <c r="M411" s="29">
        <f>IF(G411="","",IF(VLOOKUP(I411,settings!$B$12:$C$1012,2,0)*C411*L411*100-settings!$C$5*L411&lt;0,"",VLOOKUP(I411,settings!$B$12:$C$1012,2,0)*C411*L411*100-settings!$C$5*L411))</f>
        <v>12.935623135285748</v>
      </c>
      <c r="N411" s="29">
        <f>IF(M411="","",M411*settings!$C$7)</f>
        <v>3.2339057838214371</v>
      </c>
      <c r="O411" s="29">
        <f t="shared" si="52"/>
        <v>9.7017173514643105</v>
      </c>
      <c r="P411" s="29">
        <f>IF(G411="","",C411*100*settings!$C$6)</f>
        <v>0</v>
      </c>
      <c r="Q411" s="29">
        <f>IF(G411="","",IF(E411=1,settings!$C$4-K411*100,IF(O411="",Q410,IF(F411=1,K410*L410*100+Q410+O410-K411*L411*100,Q410+O410))))</f>
        <v>5825.7619737203886</v>
      </c>
      <c r="R411" s="29">
        <f t="shared" si="53"/>
        <v>13664.0625</v>
      </c>
      <c r="S411" s="29">
        <f t="shared" si="54"/>
        <v>19489.82447372039</v>
      </c>
    </row>
    <row r="412" spans="2:19" x14ac:dyDescent="0.25">
      <c r="B412" s="2">
        <v>36850</v>
      </c>
      <c r="C412" s="3">
        <v>134.84375</v>
      </c>
      <c r="D412" s="1">
        <f t="shared" si="48"/>
        <v>-1.3150371640937686E-2</v>
      </c>
      <c r="E412" t="str">
        <f>IF(B412&lt;settings!$C$2,"",IF(B412=settings!$C$2,1,IF(C412&gt;K411,MAX($E$4:E411)+1,"")))</f>
        <v/>
      </c>
      <c r="F412" t="str">
        <f t="shared" si="49"/>
        <v/>
      </c>
      <c r="G412">
        <f t="shared" si="50"/>
        <v>36</v>
      </c>
      <c r="H412" s="36" t="str">
        <f>IF(SUM($F$4:F412)&lt;2,"",IF(F412=1,G411,""))</f>
        <v/>
      </c>
      <c r="I412" s="7">
        <f t="shared" si="55"/>
        <v>-0.124</v>
      </c>
      <c r="J412" s="64" t="str">
        <f t="shared" si="51"/>
        <v>CALL</v>
      </c>
      <c r="K412" s="29">
        <f>IF(SUM($F$4:F412)&lt;1,"",IF(F412="",K411,ROUND(C412,0)))</f>
        <v>154</v>
      </c>
      <c r="L412" s="32">
        <f>IF(SUM($F$4:F412)&lt;1,"",IF(E412=1,1,IF(AND(F411=1,ROUNDDOWN(Q411/(C411*100),0)&gt;=1),L411+ROUNDDOWN(Q411/(C411*100),0),L411)))</f>
        <v>1</v>
      </c>
      <c r="M412" s="29">
        <f>IF(G412="","",IF(VLOOKUP(I412,settings!$B$12:$C$1012,2,0)*C412*L412*100-settings!$C$5*L412&lt;0,"",VLOOKUP(I412,settings!$B$12:$C$1012,2,0)*C412*L412*100-settings!$C$5*L412))</f>
        <v>10.011949411704276</v>
      </c>
      <c r="N412" s="29">
        <f>IF(M412="","",M412*settings!$C$7)</f>
        <v>2.5029873529260689</v>
      </c>
      <c r="O412" s="29">
        <f t="shared" si="52"/>
        <v>7.5089620587782067</v>
      </c>
      <c r="P412" s="29">
        <f>IF(G412="","",C412*100*settings!$C$6)</f>
        <v>0</v>
      </c>
      <c r="Q412" s="29">
        <f>IF(G412="","",IF(E412=1,settings!$C$4-K412*100,IF(O412="",Q411,IF(F412=1,K411*L411*100+Q411+O411-K412*L412*100,Q411+O411))))</f>
        <v>5835.4636910718527</v>
      </c>
      <c r="R412" s="29">
        <f t="shared" si="53"/>
        <v>13484.375</v>
      </c>
      <c r="S412" s="29">
        <f t="shared" si="54"/>
        <v>19319.838691071855</v>
      </c>
    </row>
    <row r="413" spans="2:19" x14ac:dyDescent="0.25">
      <c r="B413" s="2">
        <v>36857</v>
      </c>
      <c r="C413" s="3">
        <v>132.21875</v>
      </c>
      <c r="D413" s="1">
        <f t="shared" si="48"/>
        <v>-1.9466975666280417E-2</v>
      </c>
      <c r="E413" t="str">
        <f>IF(B413&lt;settings!$C$2,"",IF(B413=settings!$C$2,1,IF(C413&gt;K412,MAX($E$4:E412)+1,"")))</f>
        <v/>
      </c>
      <c r="F413" t="str">
        <f t="shared" si="49"/>
        <v/>
      </c>
      <c r="G413">
        <f t="shared" si="50"/>
        <v>37</v>
      </c>
      <c r="H413" s="36" t="str">
        <f>IF(SUM($F$4:F413)&lt;2,"",IF(F413=1,G412,""))</f>
        <v/>
      </c>
      <c r="I413" s="7">
        <f t="shared" si="55"/>
        <v>-0.14099999999999999</v>
      </c>
      <c r="J413" s="64" t="str">
        <f t="shared" si="51"/>
        <v>CALL</v>
      </c>
      <c r="K413" s="29">
        <f>IF(SUM($F$4:F413)&lt;1,"",IF(F413="",K412,ROUND(C413,0)))</f>
        <v>154</v>
      </c>
      <c r="L413" s="32">
        <f>IF(SUM($F$4:F413)&lt;1,"",IF(E413=1,1,IF(AND(F412=1,ROUNDDOWN(Q412/(C412*100),0)&gt;=1),L412+ROUNDDOWN(Q412/(C412*100),0),L412)))</f>
        <v>1</v>
      </c>
      <c r="M413" s="29">
        <f>IF(G413="","",IF(VLOOKUP(I413,settings!$B$12:$C$1012,2,0)*C413*L413*100-settings!$C$5*L413&lt;0,"",VLOOKUP(I413,settings!$B$12:$C$1012,2,0)*C413*L413*100-settings!$C$5*L413))</f>
        <v>6.65895855896831</v>
      </c>
      <c r="N413" s="29">
        <f>IF(M413="","",M413*settings!$C$7)</f>
        <v>1.6647396397420775</v>
      </c>
      <c r="O413" s="29">
        <f t="shared" si="52"/>
        <v>4.994218919226233</v>
      </c>
      <c r="P413" s="29">
        <f>IF(G413="","",C413*100*settings!$C$6)</f>
        <v>0</v>
      </c>
      <c r="Q413" s="29">
        <f>IF(G413="","",IF(E413=1,settings!$C$4-K413*100,IF(O413="",Q412,IF(F413=1,K412*L412*100+Q412+O412-K413*L413*100,Q412+O412))))</f>
        <v>5842.9726531306305</v>
      </c>
      <c r="R413" s="29">
        <f t="shared" si="53"/>
        <v>13221.875</v>
      </c>
      <c r="S413" s="29">
        <f t="shared" si="54"/>
        <v>19064.84765313063</v>
      </c>
    </row>
    <row r="414" spans="2:19" x14ac:dyDescent="0.25">
      <c r="B414" s="2">
        <v>36864</v>
      </c>
      <c r="C414" s="3">
        <v>133.96875</v>
      </c>
      <c r="D414" s="1">
        <f t="shared" si="48"/>
        <v>1.3235641692271427E-2</v>
      </c>
      <c r="E414" t="str">
        <f>IF(B414&lt;settings!$C$2,"",IF(B414=settings!$C$2,1,IF(C414&gt;K413,MAX($E$4:E413)+1,"")))</f>
        <v/>
      </c>
      <c r="F414" t="str">
        <f t="shared" si="49"/>
        <v/>
      </c>
      <c r="G414">
        <f t="shared" si="50"/>
        <v>38</v>
      </c>
      <c r="H414" s="36" t="str">
        <f>IF(SUM($F$4:F414)&lt;2,"",IF(F414=1,G413,""))</f>
        <v/>
      </c>
      <c r="I414" s="7">
        <f t="shared" si="55"/>
        <v>-0.13</v>
      </c>
      <c r="J414" s="64" t="str">
        <f t="shared" si="51"/>
        <v>CALL</v>
      </c>
      <c r="K414" s="29">
        <f>IF(SUM($F$4:F414)&lt;1,"",IF(F414="",K413,ROUND(C414,0)))</f>
        <v>154</v>
      </c>
      <c r="L414" s="32">
        <f>IF(SUM($F$4:F414)&lt;1,"",IF(E414=1,1,IF(AND(F413=1,ROUNDDOWN(Q413/(C413*100),0)&gt;=1),L413+ROUNDDOWN(Q413/(C413*100),0),L413)))</f>
        <v>1</v>
      </c>
      <c r="M414" s="29">
        <f>IF(G414="","",IF(VLOOKUP(I414,settings!$B$12:$C$1012,2,0)*C414*L414*100-settings!$C$5*L414&lt;0,"",VLOOKUP(I414,settings!$B$12:$C$1012,2,0)*C414*L414*100-settings!$C$5*L414))</f>
        <v>8.691552332656995</v>
      </c>
      <c r="N414" s="29">
        <f>IF(M414="","",M414*settings!$C$7)</f>
        <v>2.1728880831642488</v>
      </c>
      <c r="O414" s="29">
        <f t="shared" si="52"/>
        <v>6.5186642494927458</v>
      </c>
      <c r="P414" s="29">
        <f>IF(G414="","",C414*100*settings!$C$6)</f>
        <v>0</v>
      </c>
      <c r="Q414" s="29">
        <f>IF(G414="","",IF(E414=1,settings!$C$4-K414*100,IF(O414="",Q413,IF(F414=1,K413*L413*100+Q413+O413-K414*L414*100,Q413+O413))))</f>
        <v>5847.9668720498566</v>
      </c>
      <c r="R414" s="29">
        <f t="shared" si="53"/>
        <v>13396.875</v>
      </c>
      <c r="S414" s="29">
        <f t="shared" si="54"/>
        <v>19244.841872049856</v>
      </c>
    </row>
    <row r="415" spans="2:19" x14ac:dyDescent="0.25">
      <c r="B415" s="2">
        <v>36871</v>
      </c>
      <c r="C415" s="3">
        <v>130.96875</v>
      </c>
      <c r="D415" s="1">
        <f t="shared" si="48"/>
        <v>-2.2393282015395366E-2</v>
      </c>
      <c r="E415" t="str">
        <f>IF(B415&lt;settings!$C$2,"",IF(B415=settings!$C$2,1,IF(C415&gt;K414,MAX($E$4:E414)+1,"")))</f>
        <v/>
      </c>
      <c r="F415" t="str">
        <f t="shared" si="49"/>
        <v/>
      </c>
      <c r="G415">
        <f t="shared" si="50"/>
        <v>39</v>
      </c>
      <c r="H415" s="36" t="str">
        <f>IF(SUM($F$4:F415)&lt;2,"",IF(F415=1,G414,""))</f>
        <v/>
      </c>
      <c r="I415" s="7">
        <f t="shared" si="55"/>
        <v>-0.15</v>
      </c>
      <c r="J415" s="64" t="str">
        <f t="shared" si="51"/>
        <v>CALL</v>
      </c>
      <c r="K415" s="29">
        <f>IF(SUM($F$4:F415)&lt;1,"",IF(F415="",K414,ROUND(C415,0)))</f>
        <v>154</v>
      </c>
      <c r="L415" s="32">
        <f>IF(SUM($F$4:F415)&lt;1,"",IF(E415=1,1,IF(AND(F414=1,ROUNDDOWN(Q414/(C414*100),0)&gt;=1),L414+ROUNDDOWN(Q414/(C414*100),0),L414)))</f>
        <v>1</v>
      </c>
      <c r="M415" s="29">
        <f>IF(G415="","",IF(VLOOKUP(I415,settings!$B$12:$C$1012,2,0)*C415*L415*100-settings!$C$5*L415&lt;0,"",VLOOKUP(I415,settings!$B$12:$C$1012,2,0)*C415*L415*100-settings!$C$5*L415))</f>
        <v>5.3252695322330261</v>
      </c>
      <c r="N415" s="29">
        <f>IF(M415="","",M415*settings!$C$7)</f>
        <v>1.3313173830582565</v>
      </c>
      <c r="O415" s="29">
        <f t="shared" si="52"/>
        <v>3.9939521491747696</v>
      </c>
      <c r="P415" s="29">
        <f>IF(G415="","",C415*100*settings!$C$6)</f>
        <v>0</v>
      </c>
      <c r="Q415" s="29">
        <f>IF(G415="","",IF(E415=1,settings!$C$4-K415*100,IF(O415="",Q414,IF(F415=1,K414*L414*100+Q414+O414-K415*L415*100,Q414+O414))))</f>
        <v>5854.4855362993494</v>
      </c>
      <c r="R415" s="29">
        <f t="shared" si="53"/>
        <v>13096.875</v>
      </c>
      <c r="S415" s="29">
        <f t="shared" si="54"/>
        <v>18951.360536299348</v>
      </c>
    </row>
    <row r="416" spans="2:19" x14ac:dyDescent="0.25">
      <c r="B416" s="2">
        <v>36878</v>
      </c>
      <c r="C416" s="3">
        <v>130.9375</v>
      </c>
      <c r="D416" s="1">
        <f t="shared" si="48"/>
        <v>-2.3860653781915264E-4</v>
      </c>
      <c r="E416" t="str">
        <f>IF(B416&lt;settings!$C$2,"",IF(B416=settings!$C$2,1,IF(C416&gt;K415,MAX($E$4:E415)+1,"")))</f>
        <v/>
      </c>
      <c r="F416" t="str">
        <f t="shared" si="49"/>
        <v/>
      </c>
      <c r="G416">
        <f t="shared" si="50"/>
        <v>40</v>
      </c>
      <c r="H416" s="36" t="str">
        <f>IF(SUM($F$4:F416)&lt;2,"",IF(F416=1,G415,""))</f>
        <v/>
      </c>
      <c r="I416" s="7">
        <f t="shared" si="55"/>
        <v>-0.15</v>
      </c>
      <c r="J416" s="64" t="str">
        <f t="shared" si="51"/>
        <v>CALL</v>
      </c>
      <c r="K416" s="29">
        <f>IF(SUM($F$4:F416)&lt;1,"",IF(F416="",K415,ROUND(C416,0)))</f>
        <v>154</v>
      </c>
      <c r="L416" s="32">
        <f>IF(SUM($F$4:F416)&lt;1,"",IF(E416=1,1,IF(AND(F415=1,ROUNDDOWN(Q415/(C415*100),0)&gt;=1),L415+ROUNDDOWN(Q415/(C415*100),0),L415)))</f>
        <v>1</v>
      </c>
      <c r="M416" s="29">
        <f>IF(G416="","",IF(VLOOKUP(I416,settings!$B$12:$C$1012,2,0)*C416*L416*100-settings!$C$5*L416&lt;0,"",VLOOKUP(I416,settings!$B$12:$C$1012,2,0)*C416*L416*100-settings!$C$5*L416))</f>
        <v>5.3237602815691671</v>
      </c>
      <c r="N416" s="29">
        <f>IF(M416="","",M416*settings!$C$7)</f>
        <v>1.3309400703922918</v>
      </c>
      <c r="O416" s="29">
        <f t="shared" si="52"/>
        <v>3.9928202111768751</v>
      </c>
      <c r="P416" s="29">
        <f>IF(G416="","",C416*100*settings!$C$6)</f>
        <v>0</v>
      </c>
      <c r="Q416" s="29">
        <f>IF(G416="","",IF(E416=1,settings!$C$4-K416*100,IF(O416="",Q415,IF(F416=1,K415*L415*100+Q415+O415-K416*L416*100,Q415+O415))))</f>
        <v>5858.4794884485245</v>
      </c>
      <c r="R416" s="29">
        <f t="shared" si="53"/>
        <v>13093.75</v>
      </c>
      <c r="S416" s="29">
        <f t="shared" si="54"/>
        <v>18952.229488448524</v>
      </c>
    </row>
    <row r="417" spans="2:19" x14ac:dyDescent="0.25">
      <c r="B417" s="2">
        <v>36885</v>
      </c>
      <c r="C417" s="3">
        <v>131.1875</v>
      </c>
      <c r="D417" s="1">
        <f t="shared" si="48"/>
        <v>1.9093078758949389E-3</v>
      </c>
      <c r="E417" t="str">
        <f>IF(B417&lt;settings!$C$2,"",IF(B417=settings!$C$2,1,IF(C417&gt;K416,MAX($E$4:E416)+1,"")))</f>
        <v/>
      </c>
      <c r="F417" t="str">
        <f t="shared" si="49"/>
        <v/>
      </c>
      <c r="G417">
        <f t="shared" si="50"/>
        <v>41</v>
      </c>
      <c r="H417" s="36" t="str">
        <f>IF(SUM($F$4:F417)&lt;2,"",IF(F417=1,G416,""))</f>
        <v/>
      </c>
      <c r="I417" s="7">
        <f t="shared" si="55"/>
        <v>-0.14799999999999999</v>
      </c>
      <c r="J417" s="64" t="str">
        <f t="shared" si="51"/>
        <v>CALL</v>
      </c>
      <c r="K417" s="29">
        <f>IF(SUM($F$4:F417)&lt;1,"",IF(F417="",K416,ROUND(C417,0)))</f>
        <v>154</v>
      </c>
      <c r="L417" s="32">
        <f>IF(SUM($F$4:F417)&lt;1,"",IF(E417=1,1,IF(AND(F416=1,ROUNDDOWN(Q416/(C416*100),0)&gt;=1),L416+ROUNDDOWN(Q416/(C416*100),0),L416)))</f>
        <v>1</v>
      </c>
      <c r="M417" s="29">
        <f>IF(G417="","",IF(VLOOKUP(I417,settings!$B$12:$C$1012,2,0)*C417*L417*100-settings!$C$5*L417&lt;0,"",VLOOKUP(I417,settings!$B$12:$C$1012,2,0)*C417*L417*100-settings!$C$5*L417))</f>
        <v>5.5970785994169496</v>
      </c>
      <c r="N417" s="29">
        <f>IF(M417="","",M417*settings!$C$7)</f>
        <v>1.3992696498542374</v>
      </c>
      <c r="O417" s="29">
        <f t="shared" si="52"/>
        <v>4.1978089495627122</v>
      </c>
      <c r="P417" s="29">
        <f>IF(G417="","",C417*100*settings!$C$6)</f>
        <v>0</v>
      </c>
      <c r="Q417" s="29">
        <f>IF(G417="","",IF(E417=1,settings!$C$4-K417*100,IF(O417="",Q416,IF(F417=1,K416*L416*100+Q416+O416-K417*L417*100,Q416+O416))))</f>
        <v>5862.4723086597014</v>
      </c>
      <c r="R417" s="29">
        <f t="shared" si="53"/>
        <v>13118.75</v>
      </c>
      <c r="S417" s="29">
        <f t="shared" si="54"/>
        <v>18981.222308659701</v>
      </c>
    </row>
    <row r="418" spans="2:19" x14ac:dyDescent="0.25">
      <c r="B418" s="2">
        <v>36892</v>
      </c>
      <c r="C418" s="3">
        <v>129.1875</v>
      </c>
      <c r="D418" s="1">
        <f t="shared" si="48"/>
        <v>-1.5245354930919497E-2</v>
      </c>
      <c r="E418" t="str">
        <f>IF(B418&lt;settings!$C$2,"",IF(B418=settings!$C$2,1,IF(C418&gt;K417,MAX($E$4:E417)+1,"")))</f>
        <v/>
      </c>
      <c r="F418" t="str">
        <f t="shared" si="49"/>
        <v/>
      </c>
      <c r="G418">
        <f t="shared" si="50"/>
        <v>42</v>
      </c>
      <c r="H418" s="36" t="str">
        <f>IF(SUM($F$4:F418)&lt;2,"",IF(F418=1,G417,""))</f>
        <v/>
      </c>
      <c r="I418" s="7">
        <f t="shared" si="55"/>
        <v>-0.161</v>
      </c>
      <c r="J418" s="64" t="str">
        <f t="shared" si="51"/>
        <v>CALL</v>
      </c>
      <c r="K418" s="29">
        <f>IF(SUM($F$4:F418)&lt;1,"",IF(F418="",K417,ROUND(C418,0)))</f>
        <v>154</v>
      </c>
      <c r="L418" s="32">
        <f>IF(SUM($F$4:F418)&lt;1,"",IF(E418=1,1,IF(AND(F417=1,ROUNDDOWN(Q417/(C417*100),0)&gt;=1),L417+ROUNDDOWN(Q417/(C417*100),0),L417)))</f>
        <v>1</v>
      </c>
      <c r="M418" s="29">
        <f>IF(G418="","",IF(VLOOKUP(I418,settings!$B$12:$C$1012,2,0)*C418*L418*100-settings!$C$5*L418&lt;0,"",VLOOKUP(I418,settings!$B$12:$C$1012,2,0)*C418*L418*100-settings!$C$5*L418))</f>
        <v>3.9959568700080448</v>
      </c>
      <c r="N418" s="29">
        <f>IF(M418="","",M418*settings!$C$7)</f>
        <v>0.9989892175020112</v>
      </c>
      <c r="O418" s="29">
        <f t="shared" si="52"/>
        <v>2.9969676525060338</v>
      </c>
      <c r="P418" s="29">
        <f>IF(G418="","",C418*100*settings!$C$6)</f>
        <v>0</v>
      </c>
      <c r="Q418" s="29">
        <f>IF(G418="","",IF(E418=1,settings!$C$4-K418*100,IF(O418="",Q417,IF(F418=1,K417*L417*100+Q417+O417-K418*L418*100,Q417+O417))))</f>
        <v>5866.6701176092638</v>
      </c>
      <c r="R418" s="29">
        <f t="shared" si="53"/>
        <v>12918.75</v>
      </c>
      <c r="S418" s="29">
        <f t="shared" si="54"/>
        <v>18785.420117609265</v>
      </c>
    </row>
    <row r="419" spans="2:19" x14ac:dyDescent="0.25">
      <c r="B419" s="2">
        <v>36899</v>
      </c>
      <c r="C419" s="3">
        <v>132</v>
      </c>
      <c r="D419" s="1">
        <f t="shared" si="48"/>
        <v>2.1770682148040565E-2</v>
      </c>
      <c r="E419" t="str">
        <f>IF(B419&lt;settings!$C$2,"",IF(B419=settings!$C$2,1,IF(C419&gt;K418,MAX($E$4:E418)+1,"")))</f>
        <v/>
      </c>
      <c r="F419" t="str">
        <f t="shared" si="49"/>
        <v/>
      </c>
      <c r="G419">
        <f t="shared" si="50"/>
        <v>43</v>
      </c>
      <c r="H419" s="36" t="str">
        <f>IF(SUM($F$4:F419)&lt;2,"",IF(F419=1,G418,""))</f>
        <v/>
      </c>
      <c r="I419" s="7">
        <f t="shared" si="55"/>
        <v>-0.14299999999999999</v>
      </c>
      <c r="J419" s="64" t="str">
        <f t="shared" si="51"/>
        <v>CALL</v>
      </c>
      <c r="K419" s="29">
        <f>IF(SUM($F$4:F419)&lt;1,"",IF(F419="",K418,ROUND(C419,0)))</f>
        <v>154</v>
      </c>
      <c r="L419" s="32">
        <f>IF(SUM($F$4:F419)&lt;1,"",IF(E419=1,1,IF(AND(F418=1,ROUNDDOWN(Q418/(C418*100),0)&gt;=1),L418+ROUNDDOWN(Q418/(C418*100),0),L418)))</f>
        <v>1</v>
      </c>
      <c r="M419" s="29">
        <f>IF(G419="","",IF(VLOOKUP(I419,settings!$B$12:$C$1012,2,0)*C419*L419*100-settings!$C$5*L419&lt;0,"",VLOOKUP(I419,settings!$B$12:$C$1012,2,0)*C419*L419*100-settings!$C$5*L419))</f>
        <v>6.3434941837249079</v>
      </c>
      <c r="N419" s="29">
        <f>IF(M419="","",M419*settings!$C$7)</f>
        <v>1.585873545931227</v>
      </c>
      <c r="O419" s="29">
        <f t="shared" si="52"/>
        <v>4.7576206377936812</v>
      </c>
      <c r="P419" s="29">
        <f>IF(G419="","",C419*100*settings!$C$6)</f>
        <v>0</v>
      </c>
      <c r="Q419" s="29">
        <f>IF(G419="","",IF(E419=1,settings!$C$4-K419*100,IF(O419="",Q418,IF(F419=1,K418*L418*100+Q418+O418-K419*L419*100,Q418+O418))))</f>
        <v>5869.6670852617699</v>
      </c>
      <c r="R419" s="29">
        <f t="shared" si="53"/>
        <v>13200</v>
      </c>
      <c r="S419" s="29">
        <f t="shared" si="54"/>
        <v>19069.667085261768</v>
      </c>
    </row>
    <row r="420" spans="2:19" x14ac:dyDescent="0.25">
      <c r="B420" s="2">
        <v>36906</v>
      </c>
      <c r="C420" s="3">
        <v>134.015625</v>
      </c>
      <c r="D420" s="1">
        <f t="shared" si="48"/>
        <v>1.5269886363636465E-2</v>
      </c>
      <c r="E420" t="str">
        <f>IF(B420&lt;settings!$C$2,"",IF(B420=settings!$C$2,1,IF(C420&gt;K419,MAX($E$4:E419)+1,"")))</f>
        <v/>
      </c>
      <c r="F420" t="str">
        <f t="shared" si="49"/>
        <v/>
      </c>
      <c r="G420">
        <f t="shared" si="50"/>
        <v>44</v>
      </c>
      <c r="H420" s="36" t="str">
        <f>IF(SUM($F$4:F420)&lt;2,"",IF(F420=1,G419,""))</f>
        <v/>
      </c>
      <c r="I420" s="7">
        <f t="shared" si="55"/>
        <v>-0.13</v>
      </c>
      <c r="J420" s="64" t="str">
        <f t="shared" si="51"/>
        <v>CALL</v>
      </c>
      <c r="K420" s="29">
        <f>IF(SUM($F$4:F420)&lt;1,"",IF(F420="",K419,ROUND(C420,0)))</f>
        <v>154</v>
      </c>
      <c r="L420" s="32">
        <f>IF(SUM($F$4:F420)&lt;1,"",IF(E420=1,1,IF(AND(F419=1,ROUNDDOWN(Q419/(C419*100),0)&gt;=1),L419+ROUNDDOWN(Q419/(C419*100),0),L419)))</f>
        <v>1</v>
      </c>
      <c r="M420" s="29">
        <f>IF(G420="","",IF(VLOOKUP(I420,settings!$B$12:$C$1012,2,0)*C420*L420*100-settings!$C$5*L420&lt;0,"",VLOOKUP(I420,settings!$B$12:$C$1012,2,0)*C420*L420*100-settings!$C$5*L420))</f>
        <v>8.694943358665622</v>
      </c>
      <c r="N420" s="29">
        <f>IF(M420="","",M420*settings!$C$7)</f>
        <v>2.1737358396664055</v>
      </c>
      <c r="O420" s="29">
        <f t="shared" si="52"/>
        <v>6.5212075189992165</v>
      </c>
      <c r="P420" s="29">
        <f>IF(G420="","",C420*100*settings!$C$6)</f>
        <v>0</v>
      </c>
      <c r="Q420" s="29">
        <f>IF(G420="","",IF(E420=1,settings!$C$4-K420*100,IF(O420="",Q419,IF(F420=1,K419*L419*100+Q419+O419-K420*L420*100,Q419+O419))))</f>
        <v>5874.4247058995634</v>
      </c>
      <c r="R420" s="29">
        <f t="shared" si="53"/>
        <v>13401.5625</v>
      </c>
      <c r="S420" s="29">
        <f t="shared" si="54"/>
        <v>19275.987205899564</v>
      </c>
    </row>
    <row r="421" spans="2:19" x14ac:dyDescent="0.25">
      <c r="B421" s="2">
        <v>36913</v>
      </c>
      <c r="C421" s="3">
        <v>135.875</v>
      </c>
      <c r="D421" s="1">
        <f t="shared" si="48"/>
        <v>1.3874315028564732E-2</v>
      </c>
      <c r="E421" t="str">
        <f>IF(B421&lt;settings!$C$2,"",IF(B421=settings!$C$2,1,IF(C421&gt;K420,MAX($E$4:E420)+1,"")))</f>
        <v/>
      </c>
      <c r="F421" t="str">
        <f t="shared" si="49"/>
        <v/>
      </c>
      <c r="G421">
        <f t="shared" si="50"/>
        <v>45</v>
      </c>
      <c r="H421" s="36" t="str">
        <f>IF(SUM($F$4:F421)&lt;2,"",IF(F421=1,G420,""))</f>
        <v/>
      </c>
      <c r="I421" s="7">
        <f t="shared" si="55"/>
        <v>-0.11799999999999999</v>
      </c>
      <c r="J421" s="64" t="str">
        <f t="shared" si="51"/>
        <v>CALL</v>
      </c>
      <c r="K421" s="29">
        <f>IF(SUM($F$4:F421)&lt;1,"",IF(F421="",K420,ROUND(C421,0)))</f>
        <v>154</v>
      </c>
      <c r="L421" s="32">
        <f>IF(SUM($F$4:F421)&lt;1,"",IF(E421=1,1,IF(AND(F420=1,ROUNDDOWN(Q420/(C420*100),0)&gt;=1),L420+ROUNDDOWN(Q420/(C420*100),0),L420)))</f>
        <v>1</v>
      </c>
      <c r="M421" s="29">
        <f>IF(G421="","",IF(VLOOKUP(I421,settings!$B$12:$C$1012,2,0)*C421*L421*100-settings!$C$5*L421&lt;0,"",VLOOKUP(I421,settings!$B$12:$C$1012,2,0)*C421*L421*100-settings!$C$5*L421))</f>
        <v>11.526117718283484</v>
      </c>
      <c r="N421" s="29">
        <f>IF(M421="","",M421*settings!$C$7)</f>
        <v>2.8815294295708709</v>
      </c>
      <c r="O421" s="29">
        <f t="shared" si="52"/>
        <v>8.6445882887126118</v>
      </c>
      <c r="P421" s="29">
        <f>IF(G421="","",C421*100*settings!$C$6)</f>
        <v>0</v>
      </c>
      <c r="Q421" s="29">
        <f>IF(G421="","",IF(E421=1,settings!$C$4-K421*100,IF(O421="",Q420,IF(F421=1,K420*L420*100+Q420+O420-K421*L421*100,Q420+O420))))</f>
        <v>5880.9459134185627</v>
      </c>
      <c r="R421" s="29">
        <f t="shared" si="53"/>
        <v>13587.5</v>
      </c>
      <c r="S421" s="29">
        <f t="shared" si="54"/>
        <v>19468.445913418564</v>
      </c>
    </row>
    <row r="422" spans="2:19" x14ac:dyDescent="0.25">
      <c r="B422" s="2">
        <v>36920</v>
      </c>
      <c r="C422" s="3">
        <v>134.800003</v>
      </c>
      <c r="D422" s="1">
        <f t="shared" si="48"/>
        <v>-7.9116614535418295E-3</v>
      </c>
      <c r="E422" t="str">
        <f>IF(B422&lt;settings!$C$2,"",IF(B422=settings!$C$2,1,IF(C422&gt;K421,MAX($E$4:E421)+1,"")))</f>
        <v/>
      </c>
      <c r="F422" t="str">
        <f t="shared" si="49"/>
        <v/>
      </c>
      <c r="G422">
        <f t="shared" si="50"/>
        <v>46</v>
      </c>
      <c r="H422" s="36" t="str">
        <f>IF(SUM($F$4:F422)&lt;2,"",IF(F422=1,G421,""))</f>
        <v/>
      </c>
      <c r="I422" s="7">
        <f t="shared" si="55"/>
        <v>-0.125</v>
      </c>
      <c r="J422" s="64" t="str">
        <f t="shared" si="51"/>
        <v>CALL</v>
      </c>
      <c r="K422" s="29">
        <f>IF(SUM($F$4:F422)&lt;1,"",IF(F422="",K421,ROUND(C422,0)))</f>
        <v>154</v>
      </c>
      <c r="L422" s="32">
        <f>IF(SUM($F$4:F422)&lt;1,"",IF(E422=1,1,IF(AND(F421=1,ROUNDDOWN(Q421/(C421*100),0)&gt;=1),L421+ROUNDDOWN(Q421/(C421*100),0),L421)))</f>
        <v>1</v>
      </c>
      <c r="M422" s="29">
        <f>IF(G422="","",IF(VLOOKUP(I422,settings!$B$12:$C$1012,2,0)*C422*L422*100-settings!$C$5*L422&lt;0,"",VLOOKUP(I422,settings!$B$12:$C$1012,2,0)*C422*L422*100-settings!$C$5*L422))</f>
        <v>9.7882092974936761</v>
      </c>
      <c r="N422" s="29">
        <f>IF(M422="","",M422*settings!$C$7)</f>
        <v>2.447052324373419</v>
      </c>
      <c r="O422" s="29">
        <f t="shared" si="52"/>
        <v>7.3411569731202571</v>
      </c>
      <c r="P422" s="29">
        <f>IF(G422="","",C422*100*settings!$C$6)</f>
        <v>0</v>
      </c>
      <c r="Q422" s="29">
        <f>IF(G422="","",IF(E422=1,settings!$C$4-K422*100,IF(O422="",Q421,IF(F422=1,K421*L421*100+Q421+O421-K422*L422*100,Q421+O421))))</f>
        <v>5889.5905017072755</v>
      </c>
      <c r="R422" s="29">
        <f t="shared" si="53"/>
        <v>13480.0003</v>
      </c>
      <c r="S422" s="29">
        <f t="shared" si="54"/>
        <v>19369.590801707276</v>
      </c>
    </row>
    <row r="423" spans="2:19" x14ac:dyDescent="0.25">
      <c r="B423" s="2">
        <v>36927</v>
      </c>
      <c r="C423" s="3">
        <v>131.83999600000001</v>
      </c>
      <c r="D423" s="1">
        <f t="shared" si="48"/>
        <v>-2.1958508413386202E-2</v>
      </c>
      <c r="E423" t="str">
        <f>IF(B423&lt;settings!$C$2,"",IF(B423=settings!$C$2,1,IF(C423&gt;K422,MAX($E$4:E422)+1,"")))</f>
        <v/>
      </c>
      <c r="F423" t="str">
        <f t="shared" si="49"/>
        <v/>
      </c>
      <c r="G423">
        <f t="shared" si="50"/>
        <v>47</v>
      </c>
      <c r="H423" s="36" t="str">
        <f>IF(SUM($F$4:F423)&lt;2,"",IF(F423=1,G422,""))</f>
        <v/>
      </c>
      <c r="I423" s="7">
        <f t="shared" si="55"/>
        <v>-0.14399999999999999</v>
      </c>
      <c r="J423" s="64" t="str">
        <f t="shared" si="51"/>
        <v>CALL</v>
      </c>
      <c r="K423" s="29">
        <f>IF(SUM($F$4:F423)&lt;1,"",IF(F423="",K422,ROUND(C423,0)))</f>
        <v>154</v>
      </c>
      <c r="L423" s="32">
        <f>IF(SUM($F$4:F423)&lt;1,"",IF(E423=1,1,IF(AND(F422=1,ROUNDDOWN(Q422/(C422*100),0)&gt;=1),L422+ROUNDDOWN(Q422/(C422*100),0),L422)))</f>
        <v>1</v>
      </c>
      <c r="M423" s="29">
        <f>IF(G423="","",IF(VLOOKUP(I423,settings!$B$12:$C$1012,2,0)*C423*L423*100-settings!$C$5*L423&lt;0,"",VLOOKUP(I423,settings!$B$12:$C$1012,2,0)*C423*L423*100-settings!$C$5*L423))</f>
        <v>6.1879009010011288</v>
      </c>
      <c r="N423" s="29">
        <f>IF(M423="","",M423*settings!$C$7)</f>
        <v>1.5469752252502822</v>
      </c>
      <c r="O423" s="29">
        <f t="shared" si="52"/>
        <v>4.6409256757508466</v>
      </c>
      <c r="P423" s="29">
        <f>IF(G423="","",C423*100*settings!$C$6)</f>
        <v>0</v>
      </c>
      <c r="Q423" s="29">
        <f>IF(G423="","",IF(E423=1,settings!$C$4-K423*100,IF(O423="",Q422,IF(F423=1,K422*L422*100+Q422+O422-K423*L423*100,Q422+O422))))</f>
        <v>5896.9316586803961</v>
      </c>
      <c r="R423" s="29">
        <f t="shared" si="53"/>
        <v>13183.999600000001</v>
      </c>
      <c r="S423" s="29">
        <f t="shared" si="54"/>
        <v>19080.931258680397</v>
      </c>
    </row>
    <row r="424" spans="2:19" x14ac:dyDescent="0.25">
      <c r="B424" s="2">
        <v>36934</v>
      </c>
      <c r="C424" s="3">
        <v>130.39999399999999</v>
      </c>
      <c r="D424" s="1">
        <f t="shared" si="48"/>
        <v>-1.0922345598372241E-2</v>
      </c>
      <c r="E424" t="str">
        <f>IF(B424&lt;settings!$C$2,"",IF(B424=settings!$C$2,1,IF(C424&gt;K423,MAX($E$4:E423)+1,"")))</f>
        <v/>
      </c>
      <c r="F424" t="str">
        <f t="shared" si="49"/>
        <v/>
      </c>
      <c r="G424">
        <f t="shared" si="50"/>
        <v>48</v>
      </c>
      <c r="H424" s="36" t="str">
        <f>IF(SUM($F$4:F424)&lt;2,"",IF(F424=1,G423,""))</f>
        <v/>
      </c>
      <c r="I424" s="7">
        <f t="shared" si="55"/>
        <v>-0.153</v>
      </c>
      <c r="J424" s="64" t="str">
        <f t="shared" si="51"/>
        <v>CALL</v>
      </c>
      <c r="K424" s="29">
        <f>IF(SUM($F$4:F424)&lt;1,"",IF(F424="",K423,ROUND(C424,0)))</f>
        <v>154</v>
      </c>
      <c r="L424" s="32">
        <f>IF(SUM($F$4:F424)&lt;1,"",IF(E424=1,1,IF(AND(F423=1,ROUNDDOWN(Q423/(C423*100),0)&gt;=1),L423+ROUNDDOWN(Q423/(C423*100),0),L423)))</f>
        <v>1</v>
      </c>
      <c r="M424" s="29">
        <f>IF(G424="","",IF(VLOOKUP(I424,settings!$B$12:$C$1012,2,0)*C424*L424*100-settings!$C$5*L424&lt;0,"",VLOOKUP(I424,settings!$B$12:$C$1012,2,0)*C424*L424*100-settings!$C$5*L424))</f>
        <v>4.9274398062015905</v>
      </c>
      <c r="N424" s="29">
        <f>IF(M424="","",M424*settings!$C$7)</f>
        <v>1.2318599515503976</v>
      </c>
      <c r="O424" s="29">
        <f t="shared" si="52"/>
        <v>3.6955798546511929</v>
      </c>
      <c r="P424" s="29">
        <f>IF(G424="","",C424*100*settings!$C$6)</f>
        <v>0</v>
      </c>
      <c r="Q424" s="29">
        <f>IF(G424="","",IF(E424=1,settings!$C$4-K424*100,IF(O424="",Q423,IF(F424=1,K423*L423*100+Q423+O423-K424*L424*100,Q423+O423))))</f>
        <v>5901.5725843561468</v>
      </c>
      <c r="R424" s="29">
        <f t="shared" si="53"/>
        <v>13039.999399999999</v>
      </c>
      <c r="S424" s="29">
        <f t="shared" si="54"/>
        <v>18941.571984356146</v>
      </c>
    </row>
    <row r="425" spans="2:19" x14ac:dyDescent="0.25">
      <c r="B425" s="2">
        <v>36941</v>
      </c>
      <c r="C425" s="3">
        <v>124.959999</v>
      </c>
      <c r="D425" s="1">
        <f t="shared" si="48"/>
        <v>-4.1717754987013245E-2</v>
      </c>
      <c r="E425" t="str">
        <f>IF(B425&lt;settings!$C$2,"",IF(B425=settings!$C$2,1,IF(C425&gt;K424,MAX($E$4:E424)+1,"")))</f>
        <v/>
      </c>
      <c r="F425" t="str">
        <f t="shared" si="49"/>
        <v/>
      </c>
      <c r="G425">
        <f t="shared" si="50"/>
        <v>49</v>
      </c>
      <c r="H425" s="36" t="str">
        <f>IF(SUM($F$4:F425)&lt;2,"",IF(F425=1,G424,""))</f>
        <v/>
      </c>
      <c r="I425" s="7">
        <f t="shared" si="55"/>
        <v>-0.189</v>
      </c>
      <c r="J425" s="64" t="str">
        <f t="shared" si="51"/>
        <v>CALL</v>
      </c>
      <c r="K425" s="29">
        <f>IF(SUM($F$4:F425)&lt;1,"",IF(F425="",K424,ROUND(C425,0)))</f>
        <v>154</v>
      </c>
      <c r="L425" s="32">
        <f>IF(SUM($F$4:F425)&lt;1,"",IF(E425=1,1,IF(AND(F424=1,ROUNDDOWN(Q424/(C424*100),0)&gt;=1),L424+ROUNDDOWN(Q424/(C424*100),0),L424)))</f>
        <v>1</v>
      </c>
      <c r="M425" s="29">
        <f>IF(G425="","",IF(VLOOKUP(I425,settings!$B$12:$C$1012,2,0)*C425*L425*100-settings!$C$5*L425&lt;0,"",VLOOKUP(I425,settings!$B$12:$C$1012,2,0)*C425*L425*100-settings!$C$5*L425))</f>
        <v>1.7447280391919535</v>
      </c>
      <c r="N425" s="29">
        <f>IF(M425="","",M425*settings!$C$7)</f>
        <v>0.43618200979798838</v>
      </c>
      <c r="O425" s="29">
        <f t="shared" si="52"/>
        <v>1.3085460293939652</v>
      </c>
      <c r="P425" s="29">
        <f>IF(G425="","",C425*100*settings!$C$6)</f>
        <v>0</v>
      </c>
      <c r="Q425" s="29">
        <f>IF(G425="","",IF(E425=1,settings!$C$4-K425*100,IF(O425="",Q424,IF(F425=1,K424*L424*100+Q424+O424-K425*L425*100,Q424+O424))))</f>
        <v>5905.2681642107982</v>
      </c>
      <c r="R425" s="29">
        <f t="shared" si="53"/>
        <v>12495.999899999999</v>
      </c>
      <c r="S425" s="29">
        <f t="shared" si="54"/>
        <v>18401.268064210795</v>
      </c>
    </row>
    <row r="426" spans="2:19" x14ac:dyDescent="0.25">
      <c r="B426" s="2">
        <v>36948</v>
      </c>
      <c r="C426" s="3">
        <v>123.610001</v>
      </c>
      <c r="D426" s="1">
        <f t="shared" si="48"/>
        <v>-1.0803441187607565E-2</v>
      </c>
      <c r="E426" t="str">
        <f>IF(B426&lt;settings!$C$2,"",IF(B426=settings!$C$2,1,IF(C426&gt;K425,MAX($E$4:E425)+1,"")))</f>
        <v/>
      </c>
      <c r="F426" t="str">
        <f t="shared" si="49"/>
        <v/>
      </c>
      <c r="G426">
        <f t="shared" si="50"/>
        <v>50</v>
      </c>
      <c r="H426" s="36" t="str">
        <f>IF(SUM($F$4:F426)&lt;2,"",IF(F426=1,G425,""))</f>
        <v/>
      </c>
      <c r="I426" s="7">
        <f t="shared" si="55"/>
        <v>-0.19700000000000001</v>
      </c>
      <c r="J426" s="64" t="str">
        <f t="shared" si="51"/>
        <v>CALL</v>
      </c>
      <c r="K426" s="29">
        <f>IF(SUM($F$4:F426)&lt;1,"",IF(F426="",K425,ROUND(C426,0)))</f>
        <v>154</v>
      </c>
      <c r="L426" s="32">
        <f>IF(SUM($F$4:F426)&lt;1,"",IF(E426=1,1,IF(AND(F425=1,ROUNDDOWN(Q425/(C425*100),0)&gt;=1),L425+ROUNDDOWN(Q425/(C425*100),0),L425)))</f>
        <v>1</v>
      </c>
      <c r="M426" s="29">
        <f>IF(G426="","",IF(VLOOKUP(I426,settings!$B$12:$C$1012,2,0)*C426*L426*100-settings!$C$5*L426&lt;0,"",VLOOKUP(I426,settings!$B$12:$C$1012,2,0)*C426*L426*100-settings!$C$5*L426))</f>
        <v>1.3098858654994747</v>
      </c>
      <c r="N426" s="29">
        <f>IF(M426="","",M426*settings!$C$7)</f>
        <v>0.32747146637486868</v>
      </c>
      <c r="O426" s="29">
        <f t="shared" si="52"/>
        <v>0.98241439912460604</v>
      </c>
      <c r="P426" s="29">
        <f>IF(G426="","",C426*100*settings!$C$6)</f>
        <v>0</v>
      </c>
      <c r="Q426" s="29">
        <f>IF(G426="","",IF(E426=1,settings!$C$4-K426*100,IF(O426="",Q425,IF(F426=1,K425*L425*100+Q425+O425-K426*L426*100,Q425+O425))))</f>
        <v>5906.5767102401924</v>
      </c>
      <c r="R426" s="29">
        <f t="shared" si="53"/>
        <v>12361.000099999999</v>
      </c>
      <c r="S426" s="29">
        <f t="shared" si="54"/>
        <v>18267.576810240193</v>
      </c>
    </row>
    <row r="427" spans="2:19" x14ac:dyDescent="0.25">
      <c r="B427" s="2">
        <v>36955</v>
      </c>
      <c r="C427" s="3">
        <v>123.360001</v>
      </c>
      <c r="D427" s="1">
        <f t="shared" si="48"/>
        <v>-2.0224900734366891E-3</v>
      </c>
      <c r="E427" t="str">
        <f>IF(B427&lt;settings!$C$2,"",IF(B427=settings!$C$2,1,IF(C427&gt;K426,MAX($E$4:E426)+1,"")))</f>
        <v/>
      </c>
      <c r="F427" t="str">
        <f t="shared" si="49"/>
        <v/>
      </c>
      <c r="G427">
        <f t="shared" si="50"/>
        <v>51</v>
      </c>
      <c r="H427" s="36" t="str">
        <f>IF(SUM($F$4:F427)&lt;2,"",IF(F427=1,G426,""))</f>
        <v/>
      </c>
      <c r="I427" s="7">
        <f t="shared" si="55"/>
        <v>-0.19900000000000001</v>
      </c>
      <c r="J427" s="64" t="str">
        <f t="shared" si="51"/>
        <v>CALL</v>
      </c>
      <c r="K427" s="29">
        <f>IF(SUM($F$4:F427)&lt;1,"",IF(F427="",K426,ROUND(C427,0)))</f>
        <v>154</v>
      </c>
      <c r="L427" s="32">
        <f>IF(SUM($F$4:F427)&lt;1,"",IF(E427=1,1,IF(AND(F426=1,ROUNDDOWN(Q426/(C426*100),0)&gt;=1),L426+ROUNDDOWN(Q426/(C426*100),0),L426)))</f>
        <v>1</v>
      </c>
      <c r="M427" s="29">
        <f>IF(G427="","",IF(VLOOKUP(I427,settings!$B$12:$C$1012,2,0)*C427*L427*100-settings!$C$5*L427&lt;0,"",VLOOKUP(I427,settings!$B$12:$C$1012,2,0)*C427*L427*100-settings!$C$5*L427))</f>
        <v>1.213927664152807</v>
      </c>
      <c r="N427" s="29">
        <f>IF(M427="","",M427*settings!$C$7)</f>
        <v>0.30348191603820174</v>
      </c>
      <c r="O427" s="29">
        <f t="shared" si="52"/>
        <v>0.91044574811460521</v>
      </c>
      <c r="P427" s="29">
        <f>IF(G427="","",C427*100*settings!$C$6)</f>
        <v>0</v>
      </c>
      <c r="Q427" s="29">
        <f>IF(G427="","",IF(E427=1,settings!$C$4-K427*100,IF(O427="",Q426,IF(F427=1,K426*L426*100+Q426+O426-K427*L427*100,Q426+O426))))</f>
        <v>5907.5591246393169</v>
      </c>
      <c r="R427" s="29">
        <f t="shared" si="53"/>
        <v>12336.000099999999</v>
      </c>
      <c r="S427" s="29">
        <f t="shared" si="54"/>
        <v>18243.559224639317</v>
      </c>
    </row>
    <row r="428" spans="2:19" x14ac:dyDescent="0.25">
      <c r="B428" s="2">
        <v>36962</v>
      </c>
      <c r="C428" s="3">
        <v>115.010002</v>
      </c>
      <c r="D428" s="1">
        <f t="shared" si="48"/>
        <v>-6.7688058789817873E-2</v>
      </c>
      <c r="E428" t="str">
        <f>IF(B428&lt;settings!$C$2,"",IF(B428=settings!$C$2,1,IF(C428&gt;K427,MAX($E$4:E427)+1,"")))</f>
        <v/>
      </c>
      <c r="F428" t="str">
        <f t="shared" si="49"/>
        <v/>
      </c>
      <c r="G428">
        <f t="shared" si="50"/>
        <v>52</v>
      </c>
      <c r="H428" s="36" t="str">
        <f>IF(SUM($F$4:F428)&lt;2,"",IF(F428=1,G427,""))</f>
        <v/>
      </c>
      <c r="I428" s="7">
        <f t="shared" si="55"/>
        <v>-0.253</v>
      </c>
      <c r="J428" s="64" t="str">
        <f t="shared" si="51"/>
        <v/>
      </c>
      <c r="K428" s="29">
        <f>IF(SUM($F$4:F428)&lt;1,"",IF(F428="",K427,ROUND(C428,0)))</f>
        <v>154</v>
      </c>
      <c r="L428" s="32">
        <f>IF(SUM($F$4:F428)&lt;1,"",IF(E428=1,1,IF(AND(F427=1,ROUNDDOWN(Q427/(C427*100),0)&gt;=1),L427+ROUNDDOWN(Q427/(C427*100),0),L427)))</f>
        <v>1</v>
      </c>
      <c r="M428" s="29" t="str">
        <f>IF(G428="","",IF(VLOOKUP(I428,settings!$B$12:$C$1012,2,0)*C428*L428*100-settings!$C$5*L428&lt;0,"",VLOOKUP(I428,settings!$B$12:$C$1012,2,0)*C428*L428*100-settings!$C$5*L428))</f>
        <v/>
      </c>
      <c r="N428" s="29" t="str">
        <f>IF(M428="","",M428*settings!$C$7)</f>
        <v/>
      </c>
      <c r="O428" s="29">
        <f t="shared" si="52"/>
        <v>0</v>
      </c>
      <c r="P428" s="29">
        <f>IF(G428="","",C428*100*settings!$C$6)</f>
        <v>0</v>
      </c>
      <c r="Q428" s="29">
        <f>IF(G428="","",IF(E428=1,settings!$C$4-K428*100,IF(O428="",Q427,IF(F428=1,K427*L427*100+Q427+O427-K428*L428*100,Q427+O427))))</f>
        <v>5908.4695703874313</v>
      </c>
      <c r="R428" s="29">
        <f t="shared" si="53"/>
        <v>11501.0002</v>
      </c>
      <c r="S428" s="29">
        <f t="shared" si="54"/>
        <v>17409.469770387434</v>
      </c>
    </row>
    <row r="429" spans="2:19" x14ac:dyDescent="0.25">
      <c r="B429" s="2">
        <v>36969</v>
      </c>
      <c r="C429" s="3">
        <v>114.480003</v>
      </c>
      <c r="D429" s="1">
        <f t="shared" si="48"/>
        <v>-4.6082861558424115E-3</v>
      </c>
      <c r="E429" t="str">
        <f>IF(B429&lt;settings!$C$2,"",IF(B429=settings!$C$2,1,IF(C429&gt;K428,MAX($E$4:E428)+1,"")))</f>
        <v/>
      </c>
      <c r="F429" t="str">
        <f t="shared" si="49"/>
        <v/>
      </c>
      <c r="G429">
        <f t="shared" si="50"/>
        <v>53</v>
      </c>
      <c r="H429" s="36" t="str">
        <f>IF(SUM($F$4:F429)&lt;2,"",IF(F429=1,G428,""))</f>
        <v/>
      </c>
      <c r="I429" s="7">
        <f t="shared" si="55"/>
        <v>-0.25700000000000001</v>
      </c>
      <c r="J429" s="64" t="str">
        <f t="shared" si="51"/>
        <v/>
      </c>
      <c r="K429" s="29">
        <f>IF(SUM($F$4:F429)&lt;1,"",IF(F429="",K428,ROUND(C429,0)))</f>
        <v>154</v>
      </c>
      <c r="L429" s="32">
        <f>IF(SUM($F$4:F429)&lt;1,"",IF(E429=1,1,IF(AND(F428=1,ROUNDDOWN(Q428/(C428*100),0)&gt;=1),L428+ROUNDDOWN(Q428/(C428*100),0),L428)))</f>
        <v>1</v>
      </c>
      <c r="M429" s="29" t="str">
        <f>IF(G429="","",IF(VLOOKUP(I429,settings!$B$12:$C$1012,2,0)*C429*L429*100-settings!$C$5*L429&lt;0,"",VLOOKUP(I429,settings!$B$12:$C$1012,2,0)*C429*L429*100-settings!$C$5*L429))</f>
        <v/>
      </c>
      <c r="N429" s="29" t="str">
        <f>IF(M429="","",M429*settings!$C$7)</f>
        <v/>
      </c>
      <c r="O429" s="29">
        <f t="shared" si="52"/>
        <v>0</v>
      </c>
      <c r="P429" s="29">
        <f>IF(G429="","",C429*100*settings!$C$6)</f>
        <v>0</v>
      </c>
      <c r="Q429" s="29">
        <f>IF(G429="","",IF(E429=1,settings!$C$4-K429*100,IF(O429="",Q428,IF(F429=1,K428*L428*100+Q428+O428-K429*L429*100,Q428+O428))))</f>
        <v>5908.4695703874313</v>
      </c>
      <c r="R429" s="29">
        <f t="shared" si="53"/>
        <v>11448.0003</v>
      </c>
      <c r="S429" s="29">
        <f t="shared" si="54"/>
        <v>17356.469870387431</v>
      </c>
    </row>
    <row r="430" spans="2:19" x14ac:dyDescent="0.25">
      <c r="B430" s="2">
        <v>36976</v>
      </c>
      <c r="C430" s="3">
        <v>116.69000200000001</v>
      </c>
      <c r="D430" s="1">
        <f t="shared" si="48"/>
        <v>1.9304672799493217E-2</v>
      </c>
      <c r="E430" t="str">
        <f>IF(B430&lt;settings!$C$2,"",IF(B430=settings!$C$2,1,IF(C430&gt;K429,MAX($E$4:E429)+1,"")))</f>
        <v/>
      </c>
      <c r="F430" t="str">
        <f t="shared" si="49"/>
        <v/>
      </c>
      <c r="G430">
        <f t="shared" si="50"/>
        <v>54</v>
      </c>
      <c r="H430" s="36" t="str">
        <f>IF(SUM($F$4:F430)&lt;2,"",IF(F430=1,G429,""))</f>
        <v/>
      </c>
      <c r="I430" s="7">
        <f t="shared" si="55"/>
        <v>-0.24199999999999999</v>
      </c>
      <c r="J430" s="64" t="str">
        <f t="shared" si="51"/>
        <v/>
      </c>
      <c r="K430" s="29">
        <f>IF(SUM($F$4:F430)&lt;1,"",IF(F430="",K429,ROUND(C430,0)))</f>
        <v>154</v>
      </c>
      <c r="L430" s="32">
        <f>IF(SUM($F$4:F430)&lt;1,"",IF(E430=1,1,IF(AND(F429=1,ROUNDDOWN(Q429/(C429*100),0)&gt;=1),L429+ROUNDDOWN(Q429/(C429*100),0),L429)))</f>
        <v>1</v>
      </c>
      <c r="M430" s="29" t="str">
        <f>IF(G430="","",IF(VLOOKUP(I430,settings!$B$12:$C$1012,2,0)*C430*L430*100-settings!$C$5*L430&lt;0,"",VLOOKUP(I430,settings!$B$12:$C$1012,2,0)*C430*L430*100-settings!$C$5*L430))</f>
        <v/>
      </c>
      <c r="N430" s="29" t="str">
        <f>IF(M430="","",M430*settings!$C$7)</f>
        <v/>
      </c>
      <c r="O430" s="29">
        <f t="shared" si="52"/>
        <v>0</v>
      </c>
      <c r="P430" s="29">
        <f>IF(G430="","",C430*100*settings!$C$6)</f>
        <v>0</v>
      </c>
      <c r="Q430" s="29">
        <f>IF(G430="","",IF(E430=1,settings!$C$4-K430*100,IF(O430="",Q429,IF(F430=1,K429*L429*100+Q429+O429-K430*L430*100,Q429+O429))))</f>
        <v>5908.4695703874313</v>
      </c>
      <c r="R430" s="29">
        <f t="shared" si="53"/>
        <v>11669.0002</v>
      </c>
      <c r="S430" s="29">
        <f t="shared" si="54"/>
        <v>17577.469770387434</v>
      </c>
    </row>
    <row r="431" spans="2:19" x14ac:dyDescent="0.25">
      <c r="B431" s="2">
        <v>36983</v>
      </c>
      <c r="C431" s="3">
        <v>113.300003</v>
      </c>
      <c r="D431" s="1">
        <f t="shared" si="48"/>
        <v>-2.9051323522987005E-2</v>
      </c>
      <c r="E431" t="str">
        <f>IF(B431&lt;settings!$C$2,"",IF(B431=settings!$C$2,1,IF(C431&gt;K430,MAX($E$4:E430)+1,"")))</f>
        <v/>
      </c>
      <c r="F431" t="str">
        <f t="shared" si="49"/>
        <v/>
      </c>
      <c r="G431">
        <f t="shared" si="50"/>
        <v>55</v>
      </c>
      <c r="H431" s="36" t="str">
        <f>IF(SUM($F$4:F431)&lt;2,"",IF(F431=1,G430,""))</f>
        <v/>
      </c>
      <c r="I431" s="7">
        <f t="shared" si="55"/>
        <v>-0.26400000000000001</v>
      </c>
      <c r="J431" s="64" t="str">
        <f t="shared" si="51"/>
        <v/>
      </c>
      <c r="K431" s="29">
        <f>IF(SUM($F$4:F431)&lt;1,"",IF(F431="",K430,ROUND(C431,0)))</f>
        <v>154</v>
      </c>
      <c r="L431" s="32">
        <f>IF(SUM($F$4:F431)&lt;1,"",IF(E431=1,1,IF(AND(F430=1,ROUNDDOWN(Q430/(C430*100),0)&gt;=1),L430+ROUNDDOWN(Q430/(C430*100),0),L430)))</f>
        <v>1</v>
      </c>
      <c r="M431" s="29" t="str">
        <f>IF(G431="","",IF(VLOOKUP(I431,settings!$B$12:$C$1012,2,0)*C431*L431*100-settings!$C$5*L431&lt;0,"",VLOOKUP(I431,settings!$B$12:$C$1012,2,0)*C431*L431*100-settings!$C$5*L431))</f>
        <v/>
      </c>
      <c r="N431" s="29" t="str">
        <f>IF(M431="","",M431*settings!$C$7)</f>
        <v/>
      </c>
      <c r="O431" s="29">
        <f t="shared" si="52"/>
        <v>0</v>
      </c>
      <c r="P431" s="29">
        <f>IF(G431="","",C431*100*settings!$C$6)</f>
        <v>0</v>
      </c>
      <c r="Q431" s="29">
        <f>IF(G431="","",IF(E431=1,settings!$C$4-K431*100,IF(O431="",Q430,IF(F431=1,K430*L430*100+Q430+O430-K431*L431*100,Q430+O430))))</f>
        <v>5908.4695703874313</v>
      </c>
      <c r="R431" s="29">
        <f t="shared" si="53"/>
        <v>11330.0003</v>
      </c>
      <c r="S431" s="29">
        <f t="shared" si="54"/>
        <v>17238.469870387431</v>
      </c>
    </row>
    <row r="432" spans="2:19" x14ac:dyDescent="0.25">
      <c r="B432" s="2">
        <v>36990</v>
      </c>
      <c r="C432" s="3">
        <v>118.849998</v>
      </c>
      <c r="D432" s="1">
        <f t="shared" si="48"/>
        <v>4.8984950159268736E-2</v>
      </c>
      <c r="E432" t="str">
        <f>IF(B432&lt;settings!$C$2,"",IF(B432=settings!$C$2,1,IF(C432&gt;K431,MAX($E$4:E431)+1,"")))</f>
        <v/>
      </c>
      <c r="F432" t="str">
        <f t="shared" si="49"/>
        <v/>
      </c>
      <c r="G432">
        <f t="shared" si="50"/>
        <v>56</v>
      </c>
      <c r="H432" s="36" t="str">
        <f>IF(SUM($F$4:F432)&lt;2,"",IF(F432=1,G431,""))</f>
        <v/>
      </c>
      <c r="I432" s="7">
        <f t="shared" si="55"/>
        <v>-0.22800000000000001</v>
      </c>
      <c r="J432" s="64" t="str">
        <f t="shared" si="51"/>
        <v>CALL</v>
      </c>
      <c r="K432" s="29">
        <f>IF(SUM($F$4:F432)&lt;1,"",IF(F432="",K431,ROUND(C432,0)))</f>
        <v>154</v>
      </c>
      <c r="L432" s="32">
        <f>IF(SUM($F$4:F432)&lt;1,"",IF(E432=1,1,IF(AND(F431=1,ROUNDDOWN(Q431/(C431*100),0)&gt;=1),L431+ROUNDDOWN(Q431/(C431*100),0),L431)))</f>
        <v>1</v>
      </c>
      <c r="M432" s="29">
        <f>IF(G432="","",IF(VLOOKUP(I432,settings!$B$12:$C$1012,2,0)*C432*L432*100-settings!$C$5*L432&lt;0,"",VLOOKUP(I432,settings!$B$12:$C$1012,2,0)*C432*L432*100-settings!$C$5*L432))</f>
        <v>0.18725617387839222</v>
      </c>
      <c r="N432" s="29">
        <f>IF(M432="","",M432*settings!$C$7)</f>
        <v>4.6814043469598055E-2</v>
      </c>
      <c r="O432" s="29">
        <f t="shared" si="52"/>
        <v>0.14044213040879416</v>
      </c>
      <c r="P432" s="29">
        <f>IF(G432="","",C432*100*settings!$C$6)</f>
        <v>0</v>
      </c>
      <c r="Q432" s="29">
        <f>IF(G432="","",IF(E432=1,settings!$C$4-K432*100,IF(O432="",Q431,IF(F432=1,K431*L431*100+Q431+O431-K432*L432*100,Q431+O431))))</f>
        <v>5908.4695703874313</v>
      </c>
      <c r="R432" s="29">
        <f t="shared" si="53"/>
        <v>11884.9998</v>
      </c>
      <c r="S432" s="29">
        <f t="shared" si="54"/>
        <v>17793.469370387429</v>
      </c>
    </row>
    <row r="433" spans="2:19" x14ac:dyDescent="0.25">
      <c r="B433" s="2">
        <v>36997</v>
      </c>
      <c r="C433" s="3">
        <v>124.5</v>
      </c>
      <c r="D433" s="1">
        <f t="shared" si="48"/>
        <v>4.7538932226149466E-2</v>
      </c>
      <c r="E433" t="str">
        <f>IF(B433&lt;settings!$C$2,"",IF(B433=settings!$C$2,1,IF(C433&gt;K432,MAX($E$4:E432)+1,"")))</f>
        <v/>
      </c>
      <c r="F433" t="str">
        <f t="shared" si="49"/>
        <v/>
      </c>
      <c r="G433">
        <f t="shared" si="50"/>
        <v>57</v>
      </c>
      <c r="H433" s="36" t="str">
        <f>IF(SUM($F$4:F433)&lt;2,"",IF(F433=1,G432,""))</f>
        <v/>
      </c>
      <c r="I433" s="7">
        <f t="shared" si="55"/>
        <v>-0.192</v>
      </c>
      <c r="J433" s="64" t="str">
        <f t="shared" si="51"/>
        <v>CALL</v>
      </c>
      <c r="K433" s="29">
        <f>IF(SUM($F$4:F433)&lt;1,"",IF(F433="",K432,ROUND(C433,0)))</f>
        <v>154</v>
      </c>
      <c r="L433" s="32">
        <f>IF(SUM($F$4:F433)&lt;1,"",IF(E433=1,1,IF(AND(F432=1,ROUNDDOWN(Q432/(C432*100),0)&gt;=1),L432+ROUNDDOWN(Q432/(C432*100),0),L432)))</f>
        <v>1</v>
      </c>
      <c r="M433" s="29">
        <f>IF(G433="","",IF(VLOOKUP(I433,settings!$B$12:$C$1012,2,0)*C433*L433*100-settings!$C$5*L433&lt;0,"",VLOOKUP(I433,settings!$B$12:$C$1012,2,0)*C433*L433*100-settings!$C$5*L433))</f>
        <v>1.5738064470260005</v>
      </c>
      <c r="N433" s="29">
        <f>IF(M433="","",M433*settings!$C$7)</f>
        <v>0.39345161175650012</v>
      </c>
      <c r="O433" s="29">
        <f t="shared" si="52"/>
        <v>1.1803548352695004</v>
      </c>
      <c r="P433" s="29">
        <f>IF(G433="","",C433*100*settings!$C$6)</f>
        <v>0</v>
      </c>
      <c r="Q433" s="29">
        <f>IF(G433="","",IF(E433=1,settings!$C$4-K433*100,IF(O433="",Q432,IF(F433=1,K432*L432*100+Q432+O432-K433*L433*100,Q432+O432))))</f>
        <v>5908.61001251784</v>
      </c>
      <c r="R433" s="29">
        <f t="shared" si="53"/>
        <v>12450</v>
      </c>
      <c r="S433" s="29">
        <f t="shared" si="54"/>
        <v>18358.610012517842</v>
      </c>
    </row>
    <row r="434" spans="2:19" x14ac:dyDescent="0.25">
      <c r="B434" s="2">
        <v>37004</v>
      </c>
      <c r="C434" s="3">
        <v>125.779999</v>
      </c>
      <c r="D434" s="1">
        <f t="shared" si="48"/>
        <v>1.0281116465863382E-2</v>
      </c>
      <c r="E434" t="str">
        <f>IF(B434&lt;settings!$C$2,"",IF(B434=settings!$C$2,1,IF(C434&gt;K433,MAX($E$4:E433)+1,"")))</f>
        <v/>
      </c>
      <c r="F434" t="str">
        <f t="shared" si="49"/>
        <v/>
      </c>
      <c r="G434">
        <f t="shared" si="50"/>
        <v>58</v>
      </c>
      <c r="H434" s="36" t="str">
        <f>IF(SUM($F$4:F434)&lt;2,"",IF(F434=1,G433,""))</f>
        <v/>
      </c>
      <c r="I434" s="7">
        <f t="shared" si="55"/>
        <v>-0.183</v>
      </c>
      <c r="J434" s="64" t="str">
        <f t="shared" si="51"/>
        <v>CALL</v>
      </c>
      <c r="K434" s="29">
        <f>IF(SUM($F$4:F434)&lt;1,"",IF(F434="",K433,ROUND(C434,0)))</f>
        <v>154</v>
      </c>
      <c r="L434" s="32">
        <f>IF(SUM($F$4:F434)&lt;1,"",IF(E434=1,1,IF(AND(F433=1,ROUNDDOWN(Q433/(C433*100),0)&gt;=1),L433+ROUNDDOWN(Q433/(C433*100),0),L433)))</f>
        <v>1</v>
      </c>
      <c r="M434" s="29">
        <f>IF(G434="","",IF(VLOOKUP(I434,settings!$B$12:$C$1012,2,0)*C434*L434*100-settings!$C$5*L434&lt;0,"",VLOOKUP(I434,settings!$B$12:$C$1012,2,0)*C434*L434*100-settings!$C$5*L434))</f>
        <v>2.1187706510000299</v>
      </c>
      <c r="N434" s="29">
        <f>IF(M434="","",M434*settings!$C$7)</f>
        <v>0.52969266275000748</v>
      </c>
      <c r="O434" s="29">
        <f t="shared" si="52"/>
        <v>1.5890779882500223</v>
      </c>
      <c r="P434" s="29">
        <f>IF(G434="","",C434*100*settings!$C$6)</f>
        <v>0</v>
      </c>
      <c r="Q434" s="29">
        <f>IF(G434="","",IF(E434=1,settings!$C$4-K434*100,IF(O434="",Q433,IF(F434=1,K433*L433*100+Q433+O433-K434*L434*100,Q433+O433))))</f>
        <v>5909.7903673531091</v>
      </c>
      <c r="R434" s="29">
        <f t="shared" si="53"/>
        <v>12577.999900000001</v>
      </c>
      <c r="S434" s="29">
        <f t="shared" si="54"/>
        <v>18487.79026735311</v>
      </c>
    </row>
    <row r="435" spans="2:19" x14ac:dyDescent="0.25">
      <c r="B435" s="2">
        <v>37011</v>
      </c>
      <c r="C435" s="3">
        <v>127.339996</v>
      </c>
      <c r="D435" s="1">
        <f t="shared" si="48"/>
        <v>1.240258397521532E-2</v>
      </c>
      <c r="E435" t="str">
        <f>IF(B435&lt;settings!$C$2,"",IF(B435=settings!$C$2,1,IF(C435&gt;K434,MAX($E$4:E434)+1,"")))</f>
        <v/>
      </c>
      <c r="F435" t="str">
        <f t="shared" si="49"/>
        <v/>
      </c>
      <c r="G435">
        <f t="shared" si="50"/>
        <v>59</v>
      </c>
      <c r="H435" s="36" t="str">
        <f>IF(SUM($F$4:F435)&lt;2,"",IF(F435=1,G434,""))</f>
        <v/>
      </c>
      <c r="I435" s="7">
        <f t="shared" si="55"/>
        <v>-0.17299999999999999</v>
      </c>
      <c r="J435" s="64" t="str">
        <f t="shared" si="51"/>
        <v>CALL</v>
      </c>
      <c r="K435" s="29">
        <f>IF(SUM($F$4:F435)&lt;1,"",IF(F435="",K434,ROUND(C435,0)))</f>
        <v>154</v>
      </c>
      <c r="L435" s="32">
        <f>IF(SUM($F$4:F435)&lt;1,"",IF(E435=1,1,IF(AND(F434=1,ROUNDDOWN(Q434/(C434*100),0)&gt;=1),L434+ROUNDDOWN(Q434/(C434*100),0),L434)))</f>
        <v>1</v>
      </c>
      <c r="M435" s="29">
        <f>IF(G435="","",IF(VLOOKUP(I435,settings!$B$12:$C$1012,2,0)*C435*L435*100-settings!$C$5*L435&lt;0,"",VLOOKUP(I435,settings!$B$12:$C$1012,2,0)*C435*L435*100-settings!$C$5*L435))</f>
        <v>2.8643453059294535</v>
      </c>
      <c r="N435" s="29">
        <f>IF(M435="","",M435*settings!$C$7)</f>
        <v>0.71608632648236337</v>
      </c>
      <c r="O435" s="29">
        <f t="shared" si="52"/>
        <v>2.1482589794470899</v>
      </c>
      <c r="P435" s="29">
        <f>IF(G435="","",C435*100*settings!$C$6)</f>
        <v>0</v>
      </c>
      <c r="Q435" s="29">
        <f>IF(G435="","",IF(E435=1,settings!$C$4-K435*100,IF(O435="",Q434,IF(F435=1,K434*L434*100+Q434+O434-K435*L435*100,Q434+O434))))</f>
        <v>5911.3794453413593</v>
      </c>
      <c r="R435" s="29">
        <f t="shared" si="53"/>
        <v>12733.999599999999</v>
      </c>
      <c r="S435" s="29">
        <f t="shared" si="54"/>
        <v>18645.37904534136</v>
      </c>
    </row>
    <row r="436" spans="2:19" x14ac:dyDescent="0.25">
      <c r="B436" s="2">
        <v>37018</v>
      </c>
      <c r="C436" s="3">
        <v>125.150002</v>
      </c>
      <c r="D436" s="1">
        <f t="shared" si="48"/>
        <v>-1.7198005880257772E-2</v>
      </c>
      <c r="E436" t="str">
        <f>IF(B436&lt;settings!$C$2,"",IF(B436=settings!$C$2,1,IF(C436&gt;K435,MAX($E$4:E435)+1,"")))</f>
        <v/>
      </c>
      <c r="F436" t="str">
        <f t="shared" si="49"/>
        <v/>
      </c>
      <c r="G436">
        <f t="shared" si="50"/>
        <v>60</v>
      </c>
      <c r="H436" s="36" t="str">
        <f>IF(SUM($F$4:F436)&lt;2,"",IF(F436=1,G435,""))</f>
        <v/>
      </c>
      <c r="I436" s="7">
        <f t="shared" si="55"/>
        <v>-0.187</v>
      </c>
      <c r="J436" s="64" t="str">
        <f t="shared" si="51"/>
        <v>CALL</v>
      </c>
      <c r="K436" s="29">
        <f>IF(SUM($F$4:F436)&lt;1,"",IF(F436="",K435,ROUND(C436,0)))</f>
        <v>154</v>
      </c>
      <c r="L436" s="32">
        <f>IF(SUM($F$4:F436)&lt;1,"",IF(E436=1,1,IF(AND(F435=1,ROUNDDOWN(Q435/(C435*100),0)&gt;=1),L435+ROUNDDOWN(Q435/(C435*100),0),L435)))</f>
        <v>1</v>
      </c>
      <c r="M436" s="29">
        <f>IF(G436="","",IF(VLOOKUP(I436,settings!$B$12:$C$1012,2,0)*C436*L436*100-settings!$C$5*L436&lt;0,"",VLOOKUP(I436,settings!$B$12:$C$1012,2,0)*C436*L436*100-settings!$C$5*L436))</f>
        <v>1.862246384009318</v>
      </c>
      <c r="N436" s="29">
        <f>IF(M436="","",M436*settings!$C$7)</f>
        <v>0.46556159600232949</v>
      </c>
      <c r="O436" s="29">
        <f t="shared" si="52"/>
        <v>1.3966847880069886</v>
      </c>
      <c r="P436" s="29">
        <f>IF(G436="","",C436*100*settings!$C$6)</f>
        <v>0</v>
      </c>
      <c r="Q436" s="29">
        <f>IF(G436="","",IF(E436=1,settings!$C$4-K436*100,IF(O436="",Q435,IF(F436=1,K435*L435*100+Q435+O435-K436*L436*100,Q435+O435))))</f>
        <v>5913.5277043208062</v>
      </c>
      <c r="R436" s="29">
        <f t="shared" si="53"/>
        <v>12515.0002</v>
      </c>
      <c r="S436" s="29">
        <f t="shared" si="54"/>
        <v>18428.527904320807</v>
      </c>
    </row>
    <row r="437" spans="2:19" x14ac:dyDescent="0.25">
      <c r="B437" s="2">
        <v>37025</v>
      </c>
      <c r="C437" s="3">
        <v>129.740005</v>
      </c>
      <c r="D437" s="1">
        <f t="shared" si="48"/>
        <v>3.6676012198545438E-2</v>
      </c>
      <c r="E437" t="str">
        <f>IF(B437&lt;settings!$C$2,"",IF(B437=settings!$C$2,1,IF(C437&gt;K436,MAX($E$4:E436)+1,"")))</f>
        <v/>
      </c>
      <c r="F437" t="str">
        <f t="shared" si="49"/>
        <v/>
      </c>
      <c r="G437">
        <f t="shared" si="50"/>
        <v>61</v>
      </c>
      <c r="H437" s="36" t="str">
        <f>IF(SUM($F$4:F437)&lt;2,"",IF(F437=1,G436,""))</f>
        <v/>
      </c>
      <c r="I437" s="7">
        <f t="shared" si="55"/>
        <v>-0.158</v>
      </c>
      <c r="J437" s="64" t="str">
        <f t="shared" si="51"/>
        <v>CALL</v>
      </c>
      <c r="K437" s="29">
        <f>IF(SUM($F$4:F437)&lt;1,"",IF(F437="",K436,ROUND(C437,0)))</f>
        <v>154</v>
      </c>
      <c r="L437" s="32">
        <f>IF(SUM($F$4:F437)&lt;1,"",IF(E437=1,1,IF(AND(F436=1,ROUNDDOWN(Q436/(C436*100),0)&gt;=1),L436+ROUNDDOWN(Q436/(C436*100),0),L436)))</f>
        <v>1</v>
      </c>
      <c r="M437" s="29">
        <f>IF(G437="","",IF(VLOOKUP(I437,settings!$B$12:$C$1012,2,0)*C437*L437*100-settings!$C$5*L437&lt;0,"",VLOOKUP(I437,settings!$B$12:$C$1012,2,0)*C437*L437*100-settings!$C$5*L437))</f>
        <v>4.330818175031161</v>
      </c>
      <c r="N437" s="29">
        <f>IF(M437="","",M437*settings!$C$7)</f>
        <v>1.0827045437577902</v>
      </c>
      <c r="O437" s="29">
        <f t="shared" si="52"/>
        <v>3.2481136312733705</v>
      </c>
      <c r="P437" s="29">
        <f>IF(G437="","",C437*100*settings!$C$6)</f>
        <v>0</v>
      </c>
      <c r="Q437" s="29">
        <f>IF(G437="","",IF(E437=1,settings!$C$4-K437*100,IF(O437="",Q436,IF(F437=1,K436*L436*100+Q436+O436-K437*L437*100,Q436+O436))))</f>
        <v>5914.9243891088136</v>
      </c>
      <c r="R437" s="29">
        <f t="shared" si="53"/>
        <v>12974.0005</v>
      </c>
      <c r="S437" s="29">
        <f t="shared" si="54"/>
        <v>18888.924889108814</v>
      </c>
    </row>
    <row r="438" spans="2:19" x14ac:dyDescent="0.25">
      <c r="B438" s="2">
        <v>37032</v>
      </c>
      <c r="C438" s="3">
        <v>128.10000600000001</v>
      </c>
      <c r="D438" s="1">
        <f t="shared" si="48"/>
        <v>-1.2640657752402529E-2</v>
      </c>
      <c r="E438" t="str">
        <f>IF(B438&lt;settings!$C$2,"",IF(B438=settings!$C$2,1,IF(C438&gt;K437,MAX($E$4:E437)+1,"")))</f>
        <v/>
      </c>
      <c r="F438" t="str">
        <f t="shared" si="49"/>
        <v/>
      </c>
      <c r="G438">
        <f t="shared" si="50"/>
        <v>62</v>
      </c>
      <c r="H438" s="36" t="str">
        <f>IF(SUM($F$4:F438)&lt;2,"",IF(F438=1,G437,""))</f>
        <v/>
      </c>
      <c r="I438" s="7">
        <f t="shared" si="55"/>
        <v>-0.16800000000000001</v>
      </c>
      <c r="J438" s="64" t="str">
        <f t="shared" si="51"/>
        <v>CALL</v>
      </c>
      <c r="K438" s="29">
        <f>IF(SUM($F$4:F438)&lt;1,"",IF(F438="",K437,ROUND(C438,0)))</f>
        <v>154</v>
      </c>
      <c r="L438" s="32">
        <f>IF(SUM($F$4:F438)&lt;1,"",IF(E438=1,1,IF(AND(F437=1,ROUNDDOWN(Q437/(C437*100),0)&gt;=1),L437+ROUNDDOWN(Q437/(C437*100),0),L437)))</f>
        <v>1</v>
      </c>
      <c r="M438" s="29">
        <f>IF(G438="","",IF(VLOOKUP(I438,settings!$B$12:$C$1012,2,0)*C438*L438*100-settings!$C$5*L438&lt;0,"",VLOOKUP(I438,settings!$B$12:$C$1012,2,0)*C438*L438*100-settings!$C$5*L438))</f>
        <v>3.3006080788940118</v>
      </c>
      <c r="N438" s="29">
        <f>IF(M438="","",M438*settings!$C$7)</f>
        <v>0.82515201972350294</v>
      </c>
      <c r="O438" s="29">
        <f t="shared" si="52"/>
        <v>2.4754560591705088</v>
      </c>
      <c r="P438" s="29">
        <f>IF(G438="","",C438*100*settings!$C$6)</f>
        <v>0</v>
      </c>
      <c r="Q438" s="29">
        <f>IF(G438="","",IF(E438=1,settings!$C$4-K438*100,IF(O438="",Q437,IF(F438=1,K437*L437*100+Q437+O437-K438*L438*100,Q437+O437))))</f>
        <v>5918.1725027400871</v>
      </c>
      <c r="R438" s="29">
        <f t="shared" si="53"/>
        <v>12810.000600000001</v>
      </c>
      <c r="S438" s="29">
        <f t="shared" si="54"/>
        <v>18728.173102740089</v>
      </c>
    </row>
    <row r="439" spans="2:19" x14ac:dyDescent="0.25">
      <c r="B439" s="2">
        <v>37039</v>
      </c>
      <c r="C439" s="3">
        <v>126.730003</v>
      </c>
      <c r="D439" s="1">
        <f t="shared" si="48"/>
        <v>-1.0694792629439953E-2</v>
      </c>
      <c r="E439" t="str">
        <f>IF(B439&lt;settings!$C$2,"",IF(B439=settings!$C$2,1,IF(C439&gt;K438,MAX($E$4:E438)+1,"")))</f>
        <v/>
      </c>
      <c r="F439" t="str">
        <f t="shared" si="49"/>
        <v/>
      </c>
      <c r="G439">
        <f t="shared" si="50"/>
        <v>63</v>
      </c>
      <c r="H439" s="36" t="str">
        <f>IF(SUM($F$4:F439)&lt;2,"",IF(F439=1,G438,""))</f>
        <v/>
      </c>
      <c r="I439" s="7">
        <f t="shared" si="55"/>
        <v>-0.17699999999999999</v>
      </c>
      <c r="J439" s="64" t="str">
        <f t="shared" si="51"/>
        <v>CALL</v>
      </c>
      <c r="K439" s="29">
        <f>IF(SUM($F$4:F439)&lt;1,"",IF(F439="",K438,ROUND(C439,0)))</f>
        <v>154</v>
      </c>
      <c r="L439" s="32">
        <f>IF(SUM($F$4:F439)&lt;1,"",IF(E439=1,1,IF(AND(F438=1,ROUNDDOWN(Q438/(C438*100),0)&gt;=1),L438+ROUNDDOWN(Q438/(C438*100),0),L438)))</f>
        <v>1</v>
      </c>
      <c r="M439" s="29">
        <f>IF(G439="","",IF(VLOOKUP(I439,settings!$B$12:$C$1012,2,0)*C439*L439*100-settings!$C$5*L439&lt;0,"",VLOOKUP(I439,settings!$B$12:$C$1012,2,0)*C439*L439*100-settings!$C$5*L439))</f>
        <v>2.5472748739721798</v>
      </c>
      <c r="N439" s="29">
        <f>IF(M439="","",M439*settings!$C$7)</f>
        <v>0.63681871849304494</v>
      </c>
      <c r="O439" s="29">
        <f t="shared" si="52"/>
        <v>1.9104561554791348</v>
      </c>
      <c r="P439" s="29">
        <f>IF(G439="","",C439*100*settings!$C$6)</f>
        <v>0</v>
      </c>
      <c r="Q439" s="29">
        <f>IF(G439="","",IF(E439=1,settings!$C$4-K439*100,IF(O439="",Q438,IF(F439=1,K438*L438*100+Q438+O438-K439*L439*100,Q438+O438))))</f>
        <v>5920.647958799258</v>
      </c>
      <c r="R439" s="29">
        <f t="shared" si="53"/>
        <v>12673.0003</v>
      </c>
      <c r="S439" s="29">
        <f t="shared" si="54"/>
        <v>18593.648258799258</v>
      </c>
    </row>
    <row r="440" spans="2:19" x14ac:dyDescent="0.25">
      <c r="B440" s="2">
        <v>37046</v>
      </c>
      <c r="C440" s="3">
        <v>127</v>
      </c>
      <c r="D440" s="1">
        <f t="shared" si="48"/>
        <v>2.1304899677150324E-3</v>
      </c>
      <c r="E440" t="str">
        <f>IF(B440&lt;settings!$C$2,"",IF(B440=settings!$C$2,1,IF(C440&gt;K439,MAX($E$4:E439)+1,"")))</f>
        <v/>
      </c>
      <c r="F440" t="str">
        <f t="shared" si="49"/>
        <v/>
      </c>
      <c r="G440">
        <f t="shared" si="50"/>
        <v>64</v>
      </c>
      <c r="H440" s="36" t="str">
        <f>IF(SUM($F$4:F440)&lt;2,"",IF(F440=1,G439,""))</f>
        <v/>
      </c>
      <c r="I440" s="7">
        <f t="shared" si="55"/>
        <v>-0.17499999999999999</v>
      </c>
      <c r="J440" s="64" t="str">
        <f t="shared" si="51"/>
        <v>CALL</v>
      </c>
      <c r="K440" s="29">
        <f>IF(SUM($F$4:F440)&lt;1,"",IF(F440="",K439,ROUND(C440,0)))</f>
        <v>154</v>
      </c>
      <c r="L440" s="32">
        <f>IF(SUM($F$4:F440)&lt;1,"",IF(E440=1,1,IF(AND(F439=1,ROUNDDOWN(Q439/(C439*100),0)&gt;=1),L439+ROUNDDOWN(Q439/(C439*100),0),L439)))</f>
        <v>1</v>
      </c>
      <c r="M440" s="29">
        <f>IF(G440="","",IF(VLOOKUP(I440,settings!$B$12:$C$1012,2,0)*C440*L440*100-settings!$C$5*L440&lt;0,"",VLOOKUP(I440,settings!$B$12:$C$1012,2,0)*C440*L440*100-settings!$C$5*L440))</f>
        <v>2.7014080669553362</v>
      </c>
      <c r="N440" s="29">
        <f>IF(M440="","",M440*settings!$C$7)</f>
        <v>0.67535201673883405</v>
      </c>
      <c r="O440" s="29">
        <f t="shared" si="52"/>
        <v>2.0260560502165021</v>
      </c>
      <c r="P440" s="29">
        <f>IF(G440="","",C440*100*settings!$C$6)</f>
        <v>0</v>
      </c>
      <c r="Q440" s="29">
        <f>IF(G440="","",IF(E440=1,settings!$C$4-K440*100,IF(O440="",Q439,IF(F440=1,K439*L439*100+Q439+O439-K440*L440*100,Q439+O439))))</f>
        <v>5922.5584149547376</v>
      </c>
      <c r="R440" s="29">
        <f t="shared" si="53"/>
        <v>12700</v>
      </c>
      <c r="S440" s="29">
        <f t="shared" si="54"/>
        <v>18622.558414954736</v>
      </c>
    </row>
    <row r="441" spans="2:19" x14ac:dyDescent="0.25">
      <c r="B441" s="2">
        <v>37053</v>
      </c>
      <c r="C441" s="3">
        <v>121.849998</v>
      </c>
      <c r="D441" s="1">
        <f t="shared" si="48"/>
        <v>-4.0551196850393656E-2</v>
      </c>
      <c r="E441" t="str">
        <f>IF(B441&lt;settings!$C$2,"",IF(B441=settings!$C$2,1,IF(C441&gt;K440,MAX($E$4:E440)+1,"")))</f>
        <v/>
      </c>
      <c r="F441" t="str">
        <f t="shared" si="49"/>
        <v/>
      </c>
      <c r="G441">
        <f t="shared" si="50"/>
        <v>65</v>
      </c>
      <c r="H441" s="36" t="str">
        <f>IF(SUM($F$4:F441)&lt;2,"",IF(F441=1,G440,""))</f>
        <v/>
      </c>
      <c r="I441" s="7">
        <f t="shared" si="55"/>
        <v>-0.20899999999999999</v>
      </c>
      <c r="J441" s="64" t="str">
        <f t="shared" si="51"/>
        <v>CALL</v>
      </c>
      <c r="K441" s="29">
        <f>IF(SUM($F$4:F441)&lt;1,"",IF(F441="",K440,ROUND(C441,0)))</f>
        <v>154</v>
      </c>
      <c r="L441" s="32">
        <f>IF(SUM($F$4:F441)&lt;1,"",IF(E441=1,1,IF(AND(F440=1,ROUNDDOWN(Q440/(C440*100),0)&gt;=1),L440+ROUNDDOWN(Q440/(C440*100),0),L440)))</f>
        <v>1</v>
      </c>
      <c r="M441" s="29">
        <f>IF(G441="","",IF(VLOOKUP(I441,settings!$B$12:$C$1012,2,0)*C441*L441*100-settings!$C$5*L441&lt;0,"",VLOOKUP(I441,settings!$B$12:$C$1012,2,0)*C441*L441*100-settings!$C$5*L441))</f>
        <v>0.78679754100788357</v>
      </c>
      <c r="N441" s="29">
        <f>IF(M441="","",M441*settings!$C$7)</f>
        <v>0.19669938525197089</v>
      </c>
      <c r="O441" s="29">
        <f t="shared" si="52"/>
        <v>0.59009815575591262</v>
      </c>
      <c r="P441" s="29">
        <f>IF(G441="","",C441*100*settings!$C$6)</f>
        <v>0</v>
      </c>
      <c r="Q441" s="29">
        <f>IF(G441="","",IF(E441=1,settings!$C$4-K441*100,IF(O441="",Q440,IF(F441=1,K440*L440*100+Q440+O440-K441*L441*100,Q440+O440))))</f>
        <v>5924.5844710049541</v>
      </c>
      <c r="R441" s="29">
        <f t="shared" si="53"/>
        <v>12184.9998</v>
      </c>
      <c r="S441" s="29">
        <f t="shared" si="54"/>
        <v>18109.584271004955</v>
      </c>
    </row>
    <row r="442" spans="2:19" x14ac:dyDescent="0.25">
      <c r="B442" s="2">
        <v>37060</v>
      </c>
      <c r="C442" s="3">
        <v>122.849998</v>
      </c>
      <c r="D442" s="1">
        <f t="shared" si="48"/>
        <v>8.2068117883760117E-3</v>
      </c>
      <c r="E442" t="str">
        <f>IF(B442&lt;settings!$C$2,"",IF(B442=settings!$C$2,1,IF(C442&gt;K441,MAX($E$4:E441)+1,"")))</f>
        <v/>
      </c>
      <c r="F442" t="str">
        <f t="shared" si="49"/>
        <v/>
      </c>
      <c r="G442">
        <f t="shared" si="50"/>
        <v>66</v>
      </c>
      <c r="H442" s="36" t="str">
        <f>IF(SUM($F$4:F442)&lt;2,"",IF(F442=1,G441,""))</f>
        <v/>
      </c>
      <c r="I442" s="7">
        <f t="shared" si="55"/>
        <v>-0.20200000000000001</v>
      </c>
      <c r="J442" s="64" t="str">
        <f t="shared" si="51"/>
        <v>CALL</v>
      </c>
      <c r="K442" s="29">
        <f>IF(SUM($F$4:F442)&lt;1,"",IF(F442="",K441,ROUND(C442,0)))</f>
        <v>154</v>
      </c>
      <c r="L442" s="32">
        <f>IF(SUM($F$4:F442)&lt;1,"",IF(E442=1,1,IF(AND(F441=1,ROUNDDOWN(Q441/(C441*100),0)&gt;=1),L441+ROUNDDOWN(Q441/(C441*100),0),L441)))</f>
        <v>1</v>
      </c>
      <c r="M442" s="29">
        <f>IF(G442="","",IF(VLOOKUP(I442,settings!$B$12:$C$1012,2,0)*C442*L442*100-settings!$C$5*L442&lt;0,"",VLOOKUP(I442,settings!$B$12:$C$1012,2,0)*C442*L442*100-settings!$C$5*L442))</f>
        <v>1.0751163088056481</v>
      </c>
      <c r="N442" s="29">
        <f>IF(M442="","",M442*settings!$C$7)</f>
        <v>0.26877907720141203</v>
      </c>
      <c r="O442" s="29">
        <f t="shared" si="52"/>
        <v>0.80633723160423609</v>
      </c>
      <c r="P442" s="29">
        <f>IF(G442="","",C442*100*settings!$C$6)</f>
        <v>0</v>
      </c>
      <c r="Q442" s="29">
        <f>IF(G442="","",IF(E442=1,settings!$C$4-K442*100,IF(O442="",Q441,IF(F442=1,K441*L441*100+Q441+O441-K442*L442*100,Q441+O441))))</f>
        <v>5925.1745691607102</v>
      </c>
      <c r="R442" s="29">
        <f t="shared" si="53"/>
        <v>12284.9998</v>
      </c>
      <c r="S442" s="29">
        <f t="shared" si="54"/>
        <v>18210.174369160712</v>
      </c>
    </row>
    <row r="443" spans="2:19" x14ac:dyDescent="0.25">
      <c r="B443" s="2">
        <v>37067</v>
      </c>
      <c r="C443" s="3">
        <v>122.599998</v>
      </c>
      <c r="D443" s="1">
        <f t="shared" si="48"/>
        <v>-2.035002068131897E-3</v>
      </c>
      <c r="E443" t="str">
        <f>IF(B443&lt;settings!$C$2,"",IF(B443=settings!$C$2,1,IF(C443&gt;K442,MAX($E$4:E442)+1,"")))</f>
        <v/>
      </c>
      <c r="F443" t="str">
        <f t="shared" si="49"/>
        <v/>
      </c>
      <c r="G443">
        <f t="shared" si="50"/>
        <v>67</v>
      </c>
      <c r="H443" s="36" t="str">
        <f>IF(SUM($F$4:F443)&lt;2,"",IF(F443=1,G442,""))</f>
        <v/>
      </c>
      <c r="I443" s="7">
        <f t="shared" si="55"/>
        <v>-0.20399999999999999</v>
      </c>
      <c r="J443" s="64" t="str">
        <f t="shared" si="51"/>
        <v>CALL</v>
      </c>
      <c r="K443" s="29">
        <f>IF(SUM($F$4:F443)&lt;1,"",IF(F443="",K442,ROUND(C443,0)))</f>
        <v>154</v>
      </c>
      <c r="L443" s="32">
        <f>IF(SUM($F$4:F443)&lt;1,"",IF(E443=1,1,IF(AND(F442=1,ROUNDDOWN(Q442/(C442*100),0)&gt;=1),L442+ROUNDDOWN(Q442/(C442*100),0),L442)))</f>
        <v>1</v>
      </c>
      <c r="M443" s="29">
        <f>IF(G443="","",IF(VLOOKUP(I443,settings!$B$12:$C$1012,2,0)*C443*L443*100-settings!$C$5*L443&lt;0,"",VLOOKUP(I443,settings!$B$12:$C$1012,2,0)*C443*L443*100-settings!$C$5*L443))</f>
        <v>0.98888606248972022</v>
      </c>
      <c r="N443" s="29">
        <f>IF(M443="","",M443*settings!$C$7)</f>
        <v>0.24722151562243005</v>
      </c>
      <c r="O443" s="29">
        <f t="shared" si="52"/>
        <v>0.74166454686729022</v>
      </c>
      <c r="P443" s="29">
        <f>IF(G443="","",C443*100*settings!$C$6)</f>
        <v>0</v>
      </c>
      <c r="Q443" s="29">
        <f>IF(G443="","",IF(E443=1,settings!$C$4-K443*100,IF(O443="",Q442,IF(F443=1,K442*L442*100+Q442+O442-K443*L443*100,Q442+O442))))</f>
        <v>5925.9809063923149</v>
      </c>
      <c r="R443" s="29">
        <f t="shared" si="53"/>
        <v>12259.9998</v>
      </c>
      <c r="S443" s="29">
        <f t="shared" si="54"/>
        <v>18185.980706392314</v>
      </c>
    </row>
    <row r="444" spans="2:19" x14ac:dyDescent="0.25">
      <c r="B444" s="2">
        <v>37074</v>
      </c>
      <c r="C444" s="3">
        <v>119.050003</v>
      </c>
      <c r="D444" s="1">
        <f t="shared" si="48"/>
        <v>-2.895591401233133E-2</v>
      </c>
      <c r="E444" t="str">
        <f>IF(B444&lt;settings!$C$2,"",IF(B444=settings!$C$2,1,IF(C444&gt;K443,MAX($E$4:E443)+1,"")))</f>
        <v/>
      </c>
      <c r="F444" t="str">
        <f t="shared" si="49"/>
        <v/>
      </c>
      <c r="G444">
        <f t="shared" si="50"/>
        <v>68</v>
      </c>
      <c r="H444" s="36" t="str">
        <f>IF(SUM($F$4:F444)&lt;2,"",IF(F444=1,G443,""))</f>
        <v/>
      </c>
      <c r="I444" s="7">
        <f t="shared" si="55"/>
        <v>-0.22700000000000001</v>
      </c>
      <c r="J444" s="64" t="str">
        <f t="shared" si="51"/>
        <v>CALL</v>
      </c>
      <c r="K444" s="29">
        <f>IF(SUM($F$4:F444)&lt;1,"",IF(F444="",K443,ROUND(C444,0)))</f>
        <v>154</v>
      </c>
      <c r="L444" s="32">
        <f>IF(SUM($F$4:F444)&lt;1,"",IF(E444=1,1,IF(AND(F443=1,ROUNDDOWN(Q443/(C443*100),0)&gt;=1),L443+ROUNDDOWN(Q443/(C443*100),0),L443)))</f>
        <v>1</v>
      </c>
      <c r="M444" s="29">
        <f>IF(G444="","",IF(VLOOKUP(I444,settings!$B$12:$C$1012,2,0)*C444*L444*100-settings!$C$5*L444&lt;0,"",VLOOKUP(I444,settings!$B$12:$C$1012,2,0)*C444*L444*100-settings!$C$5*L444))</f>
        <v>0.21352462322168564</v>
      </c>
      <c r="N444" s="29">
        <f>IF(M444="","",M444*settings!$C$7)</f>
        <v>5.338115580542141E-2</v>
      </c>
      <c r="O444" s="29">
        <f t="shared" si="52"/>
        <v>0.16014346741626423</v>
      </c>
      <c r="P444" s="29">
        <f>IF(G444="","",C444*100*settings!$C$6)</f>
        <v>0</v>
      </c>
      <c r="Q444" s="29">
        <f>IF(G444="","",IF(E444=1,settings!$C$4-K444*100,IF(O444="",Q443,IF(F444=1,K443*L443*100+Q443+O443-K444*L444*100,Q443+O443))))</f>
        <v>5926.7225709391823</v>
      </c>
      <c r="R444" s="29">
        <f t="shared" si="53"/>
        <v>11905.0003</v>
      </c>
      <c r="S444" s="29">
        <f t="shared" si="54"/>
        <v>17831.722870939182</v>
      </c>
    </row>
    <row r="445" spans="2:19" x14ac:dyDescent="0.25">
      <c r="B445" s="2">
        <v>37081</v>
      </c>
      <c r="C445" s="3">
        <v>122.239998</v>
      </c>
      <c r="D445" s="1">
        <f t="shared" si="48"/>
        <v>2.679542141632707E-2</v>
      </c>
      <c r="E445" t="str">
        <f>IF(B445&lt;settings!$C$2,"",IF(B445=settings!$C$2,1,IF(C445&gt;K444,MAX($E$4:E444)+1,"")))</f>
        <v/>
      </c>
      <c r="F445" t="str">
        <f t="shared" si="49"/>
        <v/>
      </c>
      <c r="G445">
        <f t="shared" si="50"/>
        <v>69</v>
      </c>
      <c r="H445" s="36" t="str">
        <f>IF(SUM($F$4:F445)&lt;2,"",IF(F445=1,G444,""))</f>
        <v/>
      </c>
      <c r="I445" s="7">
        <f t="shared" si="55"/>
        <v>-0.20599999999999999</v>
      </c>
      <c r="J445" s="64" t="str">
        <f t="shared" si="51"/>
        <v>CALL</v>
      </c>
      <c r="K445" s="29">
        <f>IF(SUM($F$4:F445)&lt;1,"",IF(F445="",K444,ROUND(C445,0)))</f>
        <v>154</v>
      </c>
      <c r="L445" s="32">
        <f>IF(SUM($F$4:F445)&lt;1,"",IF(E445=1,1,IF(AND(F444=1,ROUNDDOWN(Q444/(C444*100),0)&gt;=1),L444+ROUNDDOWN(Q444/(C444*100),0),L444)))</f>
        <v>1</v>
      </c>
      <c r="M445" s="29">
        <f>IF(G445="","",IF(VLOOKUP(I445,settings!$B$12:$C$1012,2,0)*C445*L445*100-settings!$C$5*L445&lt;0,"",VLOOKUP(I445,settings!$B$12:$C$1012,2,0)*C445*L445*100-settings!$C$5*L445))</f>
        <v>0.90451732095666748</v>
      </c>
      <c r="N445" s="29">
        <f>IF(M445="","",M445*settings!$C$7)</f>
        <v>0.22612933023916687</v>
      </c>
      <c r="O445" s="29">
        <f t="shared" si="52"/>
        <v>0.67838799071750056</v>
      </c>
      <c r="P445" s="29">
        <f>IF(G445="","",C445*100*settings!$C$6)</f>
        <v>0</v>
      </c>
      <c r="Q445" s="29">
        <f>IF(G445="","",IF(E445=1,settings!$C$4-K445*100,IF(O445="",Q444,IF(F445=1,K444*L444*100+Q444+O444-K445*L445*100,Q444+O444))))</f>
        <v>5926.882714406599</v>
      </c>
      <c r="R445" s="29">
        <f t="shared" si="53"/>
        <v>12223.9998</v>
      </c>
      <c r="S445" s="29">
        <f t="shared" si="54"/>
        <v>18150.8825144066</v>
      </c>
    </row>
    <row r="446" spans="2:19" x14ac:dyDescent="0.25">
      <c r="B446" s="2">
        <v>37088</v>
      </c>
      <c r="C446" s="3">
        <v>121.339996</v>
      </c>
      <c r="D446" s="1">
        <f t="shared" si="48"/>
        <v>-7.362581926743772E-3</v>
      </c>
      <c r="E446" t="str">
        <f>IF(B446&lt;settings!$C$2,"",IF(B446=settings!$C$2,1,IF(C446&gt;K445,MAX($E$4:E445)+1,"")))</f>
        <v/>
      </c>
      <c r="F446" t="str">
        <f t="shared" si="49"/>
        <v/>
      </c>
      <c r="G446">
        <f t="shared" si="50"/>
        <v>70</v>
      </c>
      <c r="H446" s="36" t="str">
        <f>IF(SUM($F$4:F446)&lt;2,"",IF(F446=1,G445,""))</f>
        <v/>
      </c>
      <c r="I446" s="7">
        <f t="shared" si="55"/>
        <v>-0.21199999999999999</v>
      </c>
      <c r="J446" s="64" t="str">
        <f t="shared" si="51"/>
        <v>CALL</v>
      </c>
      <c r="K446" s="29">
        <f>IF(SUM($F$4:F446)&lt;1,"",IF(F446="",K445,ROUND(C446,0)))</f>
        <v>154</v>
      </c>
      <c r="L446" s="32">
        <f>IF(SUM($F$4:F446)&lt;1,"",IF(E446=1,1,IF(AND(F445=1,ROUNDDOWN(Q445/(C445*100),0)&gt;=1),L445+ROUNDDOWN(Q445/(C445*100),0),L445)))</f>
        <v>1</v>
      </c>
      <c r="M446" s="29">
        <f>IF(G446="","",IF(VLOOKUP(I446,settings!$B$12:$C$1012,2,0)*C446*L446*100-settings!$C$5*L446&lt;0,"",VLOOKUP(I446,settings!$B$12:$C$1012,2,0)*C446*L446*100-settings!$C$5*L446))</f>
        <v>0.67468073013597141</v>
      </c>
      <c r="N446" s="29">
        <f>IF(M446="","",M446*settings!$C$7)</f>
        <v>0.16867018253399285</v>
      </c>
      <c r="O446" s="29">
        <f t="shared" si="52"/>
        <v>0.5060105476019785</v>
      </c>
      <c r="P446" s="29">
        <f>IF(G446="","",C446*100*settings!$C$6)</f>
        <v>0</v>
      </c>
      <c r="Q446" s="29">
        <f>IF(G446="","",IF(E446=1,settings!$C$4-K446*100,IF(O446="",Q445,IF(F446=1,K445*L445*100+Q445+O445-K446*L446*100,Q445+O445))))</f>
        <v>5927.5611023973161</v>
      </c>
      <c r="R446" s="29">
        <f t="shared" si="53"/>
        <v>12133.999599999999</v>
      </c>
      <c r="S446" s="29">
        <f t="shared" si="54"/>
        <v>18061.560702397313</v>
      </c>
    </row>
    <row r="447" spans="2:19" x14ac:dyDescent="0.25">
      <c r="B447" s="2">
        <v>37095</v>
      </c>
      <c r="C447" s="3">
        <v>120.80999799999999</v>
      </c>
      <c r="D447" s="1">
        <f t="shared" si="48"/>
        <v>-4.3678755354500387E-3</v>
      </c>
      <c r="E447" t="str">
        <f>IF(B447&lt;settings!$C$2,"",IF(B447=settings!$C$2,1,IF(C447&gt;K446,MAX($E$4:E446)+1,"")))</f>
        <v/>
      </c>
      <c r="F447" t="str">
        <f t="shared" si="49"/>
        <v/>
      </c>
      <c r="G447">
        <f t="shared" si="50"/>
        <v>71</v>
      </c>
      <c r="H447" s="36" t="str">
        <f>IF(SUM($F$4:F447)&lt;2,"",IF(F447=1,G446,""))</f>
        <v/>
      </c>
      <c r="I447" s="7">
        <f t="shared" si="55"/>
        <v>-0.216</v>
      </c>
      <c r="J447" s="64" t="str">
        <f t="shared" si="51"/>
        <v>CALL</v>
      </c>
      <c r="K447" s="29">
        <f>IF(SUM($F$4:F447)&lt;1,"",IF(F447="",K446,ROUND(C447,0)))</f>
        <v>154</v>
      </c>
      <c r="L447" s="32">
        <f>IF(SUM($F$4:F447)&lt;1,"",IF(E447=1,1,IF(AND(F446=1,ROUNDDOWN(Q446/(C446*100),0)&gt;=1),L446+ROUNDDOWN(Q446/(C446*100),0),L446)))</f>
        <v>1</v>
      </c>
      <c r="M447" s="29">
        <f>IF(G447="","",IF(VLOOKUP(I447,settings!$B$12:$C$1012,2,0)*C447*L447*100-settings!$C$5*L447&lt;0,"",VLOOKUP(I447,settings!$B$12:$C$1012,2,0)*C447*L447*100-settings!$C$5*L447))</f>
        <v>0.537925247801748</v>
      </c>
      <c r="N447" s="29">
        <f>IF(M447="","",M447*settings!$C$7)</f>
        <v>0.134481311950437</v>
      </c>
      <c r="O447" s="29">
        <f t="shared" si="52"/>
        <v>0.403443935851311</v>
      </c>
      <c r="P447" s="29">
        <f>IF(G447="","",C447*100*settings!$C$6)</f>
        <v>0</v>
      </c>
      <c r="Q447" s="29">
        <f>IF(G447="","",IF(E447=1,settings!$C$4-K447*100,IF(O447="",Q446,IF(F447=1,K446*L446*100+Q446+O446-K447*L447*100,Q446+O446))))</f>
        <v>5928.0671129449183</v>
      </c>
      <c r="R447" s="29">
        <f t="shared" si="53"/>
        <v>12080.9998</v>
      </c>
      <c r="S447" s="29">
        <f t="shared" si="54"/>
        <v>18009.066912944916</v>
      </c>
    </row>
    <row r="448" spans="2:19" x14ac:dyDescent="0.25">
      <c r="B448" s="2">
        <v>37102</v>
      </c>
      <c r="C448" s="3">
        <v>121.94000200000001</v>
      </c>
      <c r="D448" s="1">
        <f t="shared" si="48"/>
        <v>9.3535636015822377E-3</v>
      </c>
      <c r="E448" t="str">
        <f>IF(B448&lt;settings!$C$2,"",IF(B448=settings!$C$2,1,IF(C448&gt;K447,MAX($E$4:E447)+1,"")))</f>
        <v/>
      </c>
      <c r="F448" t="str">
        <f t="shared" si="49"/>
        <v/>
      </c>
      <c r="G448">
        <f t="shared" si="50"/>
        <v>72</v>
      </c>
      <c r="H448" s="36" t="str">
        <f>IF(SUM($F$4:F448)&lt;2,"",IF(F448=1,G447,""))</f>
        <v/>
      </c>
      <c r="I448" s="7">
        <f t="shared" si="55"/>
        <v>-0.20799999999999999</v>
      </c>
      <c r="J448" s="64" t="str">
        <f t="shared" si="51"/>
        <v>CALL</v>
      </c>
      <c r="K448" s="29">
        <f>IF(SUM($F$4:F448)&lt;1,"",IF(F448="",K447,ROUND(C448,0)))</f>
        <v>154</v>
      </c>
      <c r="L448" s="32">
        <f>IF(SUM($F$4:F448)&lt;1,"",IF(E448=1,1,IF(AND(F447=1,ROUNDDOWN(Q447/(C447*100),0)&gt;=1),L447+ROUNDDOWN(Q447/(C447*100),0),L447)))</f>
        <v>1</v>
      </c>
      <c r="M448" s="29">
        <f>IF(G448="","",IF(VLOOKUP(I448,settings!$B$12:$C$1012,2,0)*C448*L448*100-settings!$C$5*L448&lt;0,"",VLOOKUP(I448,settings!$B$12:$C$1012,2,0)*C448*L448*100-settings!$C$5*L448))</f>
        <v>0.82460954251489471</v>
      </c>
      <c r="N448" s="29">
        <f>IF(M448="","",M448*settings!$C$7)</f>
        <v>0.20615238562872368</v>
      </c>
      <c r="O448" s="29">
        <f t="shared" si="52"/>
        <v>0.61845715688617098</v>
      </c>
      <c r="P448" s="29">
        <f>IF(G448="","",C448*100*settings!$C$6)</f>
        <v>0</v>
      </c>
      <c r="Q448" s="29">
        <f>IF(G448="","",IF(E448=1,settings!$C$4-K448*100,IF(O448="",Q447,IF(F448=1,K447*L447*100+Q447+O447-K448*L448*100,Q447+O447))))</f>
        <v>5928.4705568807694</v>
      </c>
      <c r="R448" s="29">
        <f t="shared" si="53"/>
        <v>12194.0002</v>
      </c>
      <c r="S448" s="29">
        <f t="shared" si="54"/>
        <v>18122.470756880772</v>
      </c>
    </row>
    <row r="449" spans="2:19" x14ac:dyDescent="0.25">
      <c r="B449" s="2">
        <v>37109</v>
      </c>
      <c r="C449" s="3">
        <v>119.290001</v>
      </c>
      <c r="D449" s="1">
        <f t="shared" si="48"/>
        <v>-2.1732007188256408E-2</v>
      </c>
      <c r="E449" t="str">
        <f>IF(B449&lt;settings!$C$2,"",IF(B449=settings!$C$2,1,IF(C449&gt;K448,MAX($E$4:E448)+1,"")))</f>
        <v/>
      </c>
      <c r="F449" t="str">
        <f t="shared" si="49"/>
        <v/>
      </c>
      <c r="G449">
        <f t="shared" si="50"/>
        <v>73</v>
      </c>
      <c r="H449" s="36" t="str">
        <f>IF(SUM($F$4:F449)&lt;2,"",IF(F449=1,G448,""))</f>
        <v/>
      </c>
      <c r="I449" s="7">
        <f t="shared" si="55"/>
        <v>-0.22500000000000001</v>
      </c>
      <c r="J449" s="64" t="str">
        <f t="shared" si="51"/>
        <v>CALL</v>
      </c>
      <c r="K449" s="29">
        <f>IF(SUM($F$4:F449)&lt;1,"",IF(F449="",K448,ROUND(C449,0)))</f>
        <v>154</v>
      </c>
      <c r="L449" s="32">
        <f>IF(SUM($F$4:F449)&lt;1,"",IF(E449=1,1,IF(AND(F448=1,ROUNDDOWN(Q448/(C448*100),0)&gt;=1),L448+ROUNDDOWN(Q448/(C448*100),0),L448)))</f>
        <v>1</v>
      </c>
      <c r="M449" s="29">
        <f>IF(G449="","",IF(VLOOKUP(I449,settings!$B$12:$C$1012,2,0)*C449*L449*100-settings!$C$5*L449&lt;0,"",VLOOKUP(I449,settings!$B$12:$C$1012,2,0)*C449*L449*100-settings!$C$5*L449))</f>
        <v>0.26610893324168305</v>
      </c>
      <c r="N449" s="29">
        <f>IF(M449="","",M449*settings!$C$7)</f>
        <v>6.6527233310420764E-2</v>
      </c>
      <c r="O449" s="29">
        <f t="shared" si="52"/>
        <v>0.19958169993126229</v>
      </c>
      <c r="P449" s="29">
        <f>IF(G449="","",C449*100*settings!$C$6)</f>
        <v>0</v>
      </c>
      <c r="Q449" s="29">
        <f>IF(G449="","",IF(E449=1,settings!$C$4-K449*100,IF(O449="",Q448,IF(F449=1,K448*L448*100+Q448+O448-K449*L449*100,Q448+O448))))</f>
        <v>5929.0890140376559</v>
      </c>
      <c r="R449" s="29">
        <f t="shared" si="53"/>
        <v>11929.000100000001</v>
      </c>
      <c r="S449" s="29">
        <f t="shared" si="54"/>
        <v>17858.089114037655</v>
      </c>
    </row>
    <row r="450" spans="2:19" x14ac:dyDescent="0.25">
      <c r="B450" s="2">
        <v>37116</v>
      </c>
      <c r="C450" s="3">
        <v>116.75</v>
      </c>
      <c r="D450" s="1">
        <f t="shared" si="48"/>
        <v>-2.1292656372766783E-2</v>
      </c>
      <c r="E450" t="str">
        <f>IF(B450&lt;settings!$C$2,"",IF(B450=settings!$C$2,1,IF(C450&gt;K449,MAX($E$4:E449)+1,"")))</f>
        <v/>
      </c>
      <c r="F450" t="str">
        <f t="shared" si="49"/>
        <v/>
      </c>
      <c r="G450">
        <f t="shared" si="50"/>
        <v>74</v>
      </c>
      <c r="H450" s="36" t="str">
        <f>IF(SUM($F$4:F450)&lt;2,"",IF(F450=1,G449,""))</f>
        <v/>
      </c>
      <c r="I450" s="7">
        <f t="shared" si="55"/>
        <v>-0.24199999999999999</v>
      </c>
      <c r="J450" s="64" t="str">
        <f t="shared" si="51"/>
        <v/>
      </c>
      <c r="K450" s="29">
        <f>IF(SUM($F$4:F450)&lt;1,"",IF(F450="",K449,ROUND(C450,0)))</f>
        <v>154</v>
      </c>
      <c r="L450" s="32">
        <f>IF(SUM($F$4:F450)&lt;1,"",IF(E450=1,1,IF(AND(F449=1,ROUNDDOWN(Q449/(C449*100),0)&gt;=1),L449+ROUNDDOWN(Q449/(C449*100),0),L449)))</f>
        <v>1</v>
      </c>
      <c r="M450" s="29" t="str">
        <f>IF(G450="","",IF(VLOOKUP(I450,settings!$B$12:$C$1012,2,0)*C450*L450*100-settings!$C$5*L450&lt;0,"",VLOOKUP(I450,settings!$B$12:$C$1012,2,0)*C450*L450*100-settings!$C$5*L450))</f>
        <v/>
      </c>
      <c r="N450" s="29" t="str">
        <f>IF(M450="","",M450*settings!$C$7)</f>
        <v/>
      </c>
      <c r="O450" s="29">
        <f t="shared" si="52"/>
        <v>0</v>
      </c>
      <c r="P450" s="29">
        <f>IF(G450="","",C450*100*settings!$C$6)</f>
        <v>0</v>
      </c>
      <c r="Q450" s="29">
        <f>IF(G450="","",IF(E450=1,settings!$C$4-K450*100,IF(O450="",Q449,IF(F450=1,K449*L449*100+Q449+O449-K450*L450*100,Q449+O449))))</f>
        <v>5929.2885957375875</v>
      </c>
      <c r="R450" s="29">
        <f t="shared" si="53"/>
        <v>11675</v>
      </c>
      <c r="S450" s="29">
        <f t="shared" si="54"/>
        <v>17604.288595737587</v>
      </c>
    </row>
    <row r="451" spans="2:19" x14ac:dyDescent="0.25">
      <c r="B451" s="2">
        <v>37123</v>
      </c>
      <c r="C451" s="3">
        <v>119.019997</v>
      </c>
      <c r="D451" s="1">
        <f t="shared" si="48"/>
        <v>1.944322912205565E-2</v>
      </c>
      <c r="E451" t="str">
        <f>IF(B451&lt;settings!$C$2,"",IF(B451=settings!$C$2,1,IF(C451&gt;K450,MAX($E$4:E450)+1,"")))</f>
        <v/>
      </c>
      <c r="F451" t="str">
        <f t="shared" si="49"/>
        <v/>
      </c>
      <c r="G451">
        <f t="shared" si="50"/>
        <v>75</v>
      </c>
      <c r="H451" s="36" t="str">
        <f>IF(SUM($F$4:F451)&lt;2,"",IF(F451=1,G450,""))</f>
        <v/>
      </c>
      <c r="I451" s="7">
        <f t="shared" si="55"/>
        <v>-0.22700000000000001</v>
      </c>
      <c r="J451" s="64" t="str">
        <f t="shared" si="51"/>
        <v>CALL</v>
      </c>
      <c r="K451" s="29">
        <f>IF(SUM($F$4:F451)&lt;1,"",IF(F451="",K450,ROUND(C451,0)))</f>
        <v>154</v>
      </c>
      <c r="L451" s="32">
        <f>IF(SUM($F$4:F451)&lt;1,"",IF(E451=1,1,IF(AND(F450=1,ROUNDDOWN(Q450/(C450*100),0)&gt;=1),L450+ROUNDDOWN(Q450/(C450*100),0),L450)))</f>
        <v>1</v>
      </c>
      <c r="M451" s="29">
        <f>IF(G451="","",IF(VLOOKUP(I451,settings!$B$12:$C$1012,2,0)*C451*L451*100-settings!$C$5*L451&lt;0,"",VLOOKUP(I451,settings!$B$12:$C$1012,2,0)*C451*L451*100-settings!$C$5*L451))</f>
        <v>0.21321875997996531</v>
      </c>
      <c r="N451" s="29">
        <f>IF(M451="","",M451*settings!$C$7)</f>
        <v>5.3304689994991328E-2</v>
      </c>
      <c r="O451" s="29">
        <f t="shared" si="52"/>
        <v>0.15991406998497398</v>
      </c>
      <c r="P451" s="29">
        <f>IF(G451="","",C451*100*settings!$C$6)</f>
        <v>0</v>
      </c>
      <c r="Q451" s="29">
        <f>IF(G451="","",IF(E451=1,settings!$C$4-K451*100,IF(O451="",Q450,IF(F451=1,K450*L450*100+Q450+O450-K451*L451*100,Q450+O450))))</f>
        <v>5929.2885957375875</v>
      </c>
      <c r="R451" s="29">
        <f t="shared" si="53"/>
        <v>11901.9997</v>
      </c>
      <c r="S451" s="29">
        <f t="shared" si="54"/>
        <v>17831.288295737588</v>
      </c>
    </row>
    <row r="452" spans="2:19" x14ac:dyDescent="0.25">
      <c r="B452" s="2">
        <v>37130</v>
      </c>
      <c r="C452" s="3">
        <v>114.150002</v>
      </c>
      <c r="D452" s="1">
        <f t="shared" si="48"/>
        <v>-4.0917451879955991E-2</v>
      </c>
      <c r="E452" t="str">
        <f>IF(B452&lt;settings!$C$2,"",IF(B452=settings!$C$2,1,IF(C452&gt;K451,MAX($E$4:E451)+1,"")))</f>
        <v/>
      </c>
      <c r="F452" t="str">
        <f t="shared" si="49"/>
        <v/>
      </c>
      <c r="G452">
        <f t="shared" si="50"/>
        <v>76</v>
      </c>
      <c r="H452" s="36" t="str">
        <f>IF(SUM($F$4:F452)&lt;2,"",IF(F452=1,G451,""))</f>
        <v/>
      </c>
      <c r="I452" s="7">
        <f t="shared" si="55"/>
        <v>-0.25900000000000001</v>
      </c>
      <c r="J452" s="64" t="str">
        <f t="shared" si="51"/>
        <v/>
      </c>
      <c r="K452" s="29">
        <f>IF(SUM($F$4:F452)&lt;1,"",IF(F452="",K451,ROUND(C452,0)))</f>
        <v>154</v>
      </c>
      <c r="L452" s="32">
        <f>IF(SUM($F$4:F452)&lt;1,"",IF(E452=1,1,IF(AND(F451=1,ROUNDDOWN(Q451/(C451*100),0)&gt;=1),L451+ROUNDDOWN(Q451/(C451*100),0),L451)))</f>
        <v>1</v>
      </c>
      <c r="M452" s="29" t="str">
        <f>IF(G452="","",IF(VLOOKUP(I452,settings!$B$12:$C$1012,2,0)*C452*L452*100-settings!$C$5*L452&lt;0,"",VLOOKUP(I452,settings!$B$12:$C$1012,2,0)*C452*L452*100-settings!$C$5*L452))</f>
        <v/>
      </c>
      <c r="N452" s="29" t="str">
        <f>IF(M452="","",M452*settings!$C$7)</f>
        <v/>
      </c>
      <c r="O452" s="29">
        <f t="shared" si="52"/>
        <v>0</v>
      </c>
      <c r="P452" s="29">
        <f>IF(G452="","",C452*100*settings!$C$6)</f>
        <v>0</v>
      </c>
      <c r="Q452" s="29">
        <f>IF(G452="","",IF(E452=1,settings!$C$4-K452*100,IF(O452="",Q451,IF(F452=1,K451*L451*100+Q451+O451-K452*L452*100,Q451+O451))))</f>
        <v>5929.448509807572</v>
      </c>
      <c r="R452" s="29">
        <f t="shared" si="53"/>
        <v>11415.0002</v>
      </c>
      <c r="S452" s="29">
        <f t="shared" si="54"/>
        <v>17344.448709807573</v>
      </c>
    </row>
    <row r="453" spans="2:19" x14ac:dyDescent="0.25">
      <c r="B453" s="2">
        <v>37137</v>
      </c>
      <c r="C453" s="3">
        <v>108.720001</v>
      </c>
      <c r="D453" s="1">
        <f t="shared" ref="D453:D516" si="56">IFERROR(C453/C452-1,"")</f>
        <v>-4.7568996100411876E-2</v>
      </c>
      <c r="E453" t="str">
        <f>IF(B453&lt;settings!$C$2,"",IF(B453=settings!$C$2,1,IF(C453&gt;K452,MAX($E$4:E452)+1,"")))</f>
        <v/>
      </c>
      <c r="F453" t="str">
        <f t="shared" ref="F453:F516" si="57">IF(E453&lt;&gt;"",1,"")</f>
        <v/>
      </c>
      <c r="G453">
        <f t="shared" ref="G453:G516" si="58">IFERROR(IF(E453&lt;&gt;"",1,G452+1),"")</f>
        <v>77</v>
      </c>
      <c r="H453" s="36" t="str">
        <f>IF(SUM($F$4:F453)&lt;2,"",IF(F453=1,G452,""))</f>
        <v/>
      </c>
      <c r="I453" s="7">
        <f t="shared" si="55"/>
        <v>-0.29399999999999998</v>
      </c>
      <c r="J453" s="64" t="str">
        <f t="shared" ref="J453:J516" si="59">IF(G453="","",IF(F453=1,"PUT",IF(M453&lt;&gt;"","CALL","")))</f>
        <v/>
      </c>
      <c r="K453" s="29">
        <f>IF(SUM($F$4:F453)&lt;1,"",IF(F453="",K452,ROUND(C453,0)))</f>
        <v>154</v>
      </c>
      <c r="L453" s="32">
        <f>IF(SUM($F$4:F453)&lt;1,"",IF(E453=1,1,IF(AND(F452=1,ROUNDDOWN(Q452/(C452*100),0)&gt;=1),L452+ROUNDDOWN(Q452/(C452*100),0),L452)))</f>
        <v>1</v>
      </c>
      <c r="M453" s="29" t="str">
        <f>IF(G453="","",IF(VLOOKUP(I453,settings!$B$12:$C$1012,2,0)*C453*L453*100-settings!$C$5*L453&lt;0,"",VLOOKUP(I453,settings!$B$12:$C$1012,2,0)*C453*L453*100-settings!$C$5*L453))</f>
        <v/>
      </c>
      <c r="N453" s="29" t="str">
        <f>IF(M453="","",M453*settings!$C$7)</f>
        <v/>
      </c>
      <c r="O453" s="29">
        <f t="shared" ref="O453:O516" si="60">IFERROR(IF(G453="","",M453-N453),0)</f>
        <v>0</v>
      </c>
      <c r="P453" s="29">
        <f>IF(G453="","",C453*100*settings!$C$6)</f>
        <v>0</v>
      </c>
      <c r="Q453" s="29">
        <f>IF(G453="","",IF(E453=1,settings!$C$4-K453*100,IF(O453="",Q452,IF(F453=1,K452*L452*100+Q452+O452-K453*L453*100,Q452+O452))))</f>
        <v>5929.448509807572</v>
      </c>
      <c r="R453" s="29">
        <f t="shared" ref="R453:R516" si="61">IF(G453="","",L453*C453*100)</f>
        <v>10872.000099999999</v>
      </c>
      <c r="S453" s="29">
        <f t="shared" ref="S453:S516" si="62">IF(G453="","",R453+Q453)</f>
        <v>16801.448609807572</v>
      </c>
    </row>
    <row r="454" spans="2:19" x14ac:dyDescent="0.25">
      <c r="B454" s="2">
        <v>37144</v>
      </c>
      <c r="C454" s="3">
        <v>110.050003</v>
      </c>
      <c r="D454" s="1">
        <f t="shared" si="56"/>
        <v>1.2233278033174422E-2</v>
      </c>
      <c r="E454" t="str">
        <f>IF(B454&lt;settings!$C$2,"",IF(B454=settings!$C$2,1,IF(C454&gt;K453,MAX($E$4:E453)+1,"")))</f>
        <v/>
      </c>
      <c r="F454" t="str">
        <f t="shared" si="57"/>
        <v/>
      </c>
      <c r="G454">
        <f t="shared" si="58"/>
        <v>78</v>
      </c>
      <c r="H454" s="36" t="str">
        <f>IF(SUM($F$4:F454)&lt;2,"",IF(F454=1,G453,""))</f>
        <v/>
      </c>
      <c r="I454" s="7">
        <f t="shared" ref="I454:I517" si="63">IF(G454="","",ROUND(C454/K454-1,3))</f>
        <v>-0.28499999999999998</v>
      </c>
      <c r="J454" s="64" t="str">
        <f t="shared" si="59"/>
        <v/>
      </c>
      <c r="K454" s="29">
        <f>IF(SUM($F$4:F454)&lt;1,"",IF(F454="",K453,ROUND(C454,0)))</f>
        <v>154</v>
      </c>
      <c r="L454" s="32">
        <f>IF(SUM($F$4:F454)&lt;1,"",IF(E454=1,1,IF(AND(F453=1,ROUNDDOWN(Q453/(C453*100),0)&gt;=1),L453+ROUNDDOWN(Q453/(C453*100),0),L453)))</f>
        <v>1</v>
      </c>
      <c r="M454" s="29" t="str">
        <f>IF(G454="","",IF(VLOOKUP(I454,settings!$B$12:$C$1012,2,0)*C454*L454*100-settings!$C$5*L454&lt;0,"",VLOOKUP(I454,settings!$B$12:$C$1012,2,0)*C454*L454*100-settings!$C$5*L454))</f>
        <v/>
      </c>
      <c r="N454" s="29" t="str">
        <f>IF(M454="","",M454*settings!$C$7)</f>
        <v/>
      </c>
      <c r="O454" s="29">
        <f t="shared" si="60"/>
        <v>0</v>
      </c>
      <c r="P454" s="29">
        <f>IF(G454="","",C454*100*settings!$C$6)</f>
        <v>0</v>
      </c>
      <c r="Q454" s="29">
        <f>IF(G454="","",IF(E454=1,settings!$C$4-K454*100,IF(O454="",Q453,IF(F454=1,K453*L453*100+Q453+O453-K454*L454*100,Q453+O453))))</f>
        <v>5929.448509807572</v>
      </c>
      <c r="R454" s="29">
        <f t="shared" si="61"/>
        <v>11005.0003</v>
      </c>
      <c r="S454" s="29">
        <f t="shared" si="62"/>
        <v>16934.448809807571</v>
      </c>
    </row>
    <row r="455" spans="2:19" x14ac:dyDescent="0.25">
      <c r="B455" s="2">
        <v>37151</v>
      </c>
      <c r="C455" s="3">
        <v>97.279999000000004</v>
      </c>
      <c r="D455" s="1">
        <f t="shared" si="56"/>
        <v>-0.1160381976545698</v>
      </c>
      <c r="E455" t="str">
        <f>IF(B455&lt;settings!$C$2,"",IF(B455=settings!$C$2,1,IF(C455&gt;K454,MAX($E$4:E454)+1,"")))</f>
        <v/>
      </c>
      <c r="F455" t="str">
        <f t="shared" si="57"/>
        <v/>
      </c>
      <c r="G455">
        <f t="shared" si="58"/>
        <v>79</v>
      </c>
      <c r="H455" s="36" t="str">
        <f>IF(SUM($F$4:F455)&lt;2,"",IF(F455=1,G454,""))</f>
        <v/>
      </c>
      <c r="I455" s="7">
        <f t="shared" si="63"/>
        <v>-0.36799999999999999</v>
      </c>
      <c r="J455" s="64" t="str">
        <f t="shared" si="59"/>
        <v/>
      </c>
      <c r="K455" s="29">
        <f>IF(SUM($F$4:F455)&lt;1,"",IF(F455="",K454,ROUND(C455,0)))</f>
        <v>154</v>
      </c>
      <c r="L455" s="32">
        <f>IF(SUM($F$4:F455)&lt;1,"",IF(E455=1,1,IF(AND(F454=1,ROUNDDOWN(Q454/(C454*100),0)&gt;=1),L454+ROUNDDOWN(Q454/(C454*100),0),L454)))</f>
        <v>1</v>
      </c>
      <c r="M455" s="29" t="str">
        <f>IF(G455="","",IF(VLOOKUP(I455,settings!$B$12:$C$1012,2,0)*C455*L455*100-settings!$C$5*L455&lt;0,"",VLOOKUP(I455,settings!$B$12:$C$1012,2,0)*C455*L455*100-settings!$C$5*L455))</f>
        <v/>
      </c>
      <c r="N455" s="29" t="str">
        <f>IF(M455="","",M455*settings!$C$7)</f>
        <v/>
      </c>
      <c r="O455" s="29">
        <f t="shared" si="60"/>
        <v>0</v>
      </c>
      <c r="P455" s="29">
        <f>IF(G455="","",C455*100*settings!$C$6)</f>
        <v>0</v>
      </c>
      <c r="Q455" s="29">
        <f>IF(G455="","",IF(E455=1,settings!$C$4-K455*100,IF(O455="",Q454,IF(F455=1,K454*L454*100+Q454+O454-K455*L455*100,Q454+O454))))</f>
        <v>5929.448509807572</v>
      </c>
      <c r="R455" s="29">
        <f t="shared" si="61"/>
        <v>9727.9999000000007</v>
      </c>
      <c r="S455" s="29">
        <f t="shared" si="62"/>
        <v>15657.448409807574</v>
      </c>
    </row>
    <row r="456" spans="2:19" x14ac:dyDescent="0.25">
      <c r="B456" s="2">
        <v>37158</v>
      </c>
      <c r="C456" s="3">
        <v>104.44000200000001</v>
      </c>
      <c r="D456" s="1">
        <f t="shared" si="56"/>
        <v>7.3602005279626015E-2</v>
      </c>
      <c r="E456" t="str">
        <f>IF(B456&lt;settings!$C$2,"",IF(B456=settings!$C$2,1,IF(C456&gt;K455,MAX($E$4:E455)+1,"")))</f>
        <v/>
      </c>
      <c r="F456" t="str">
        <f t="shared" si="57"/>
        <v/>
      </c>
      <c r="G456">
        <f t="shared" si="58"/>
        <v>80</v>
      </c>
      <c r="H456" s="36" t="str">
        <f>IF(SUM($F$4:F456)&lt;2,"",IF(F456=1,G455,""))</f>
        <v/>
      </c>
      <c r="I456" s="7">
        <f t="shared" si="63"/>
        <v>-0.32200000000000001</v>
      </c>
      <c r="J456" s="64" t="str">
        <f t="shared" si="59"/>
        <v/>
      </c>
      <c r="K456" s="29">
        <f>IF(SUM($F$4:F456)&lt;1,"",IF(F456="",K455,ROUND(C456,0)))</f>
        <v>154</v>
      </c>
      <c r="L456" s="32">
        <f>IF(SUM($F$4:F456)&lt;1,"",IF(E456=1,1,IF(AND(F455=1,ROUNDDOWN(Q455/(C455*100),0)&gt;=1),L455+ROUNDDOWN(Q455/(C455*100),0),L455)))</f>
        <v>1</v>
      </c>
      <c r="M456" s="29" t="str">
        <f>IF(G456="","",IF(VLOOKUP(I456,settings!$B$12:$C$1012,2,0)*C456*L456*100-settings!$C$5*L456&lt;0,"",VLOOKUP(I456,settings!$B$12:$C$1012,2,0)*C456*L456*100-settings!$C$5*L456))</f>
        <v/>
      </c>
      <c r="N456" s="29" t="str">
        <f>IF(M456="","",M456*settings!$C$7)</f>
        <v/>
      </c>
      <c r="O456" s="29">
        <f t="shared" si="60"/>
        <v>0</v>
      </c>
      <c r="P456" s="29">
        <f>IF(G456="","",C456*100*settings!$C$6)</f>
        <v>0</v>
      </c>
      <c r="Q456" s="29">
        <f>IF(G456="","",IF(E456=1,settings!$C$4-K456*100,IF(O456="",Q455,IF(F456=1,K455*L455*100+Q455+O455-K456*L456*100,Q455+O455))))</f>
        <v>5929.448509807572</v>
      </c>
      <c r="R456" s="29">
        <f t="shared" si="61"/>
        <v>10444.0002</v>
      </c>
      <c r="S456" s="29">
        <f t="shared" si="62"/>
        <v>16373.448709807573</v>
      </c>
    </row>
    <row r="457" spans="2:19" x14ac:dyDescent="0.25">
      <c r="B457" s="2">
        <v>37165</v>
      </c>
      <c r="C457" s="3">
        <v>107.230003</v>
      </c>
      <c r="D457" s="1">
        <f t="shared" si="56"/>
        <v>2.6713911782575206E-2</v>
      </c>
      <c r="E457" t="str">
        <f>IF(B457&lt;settings!$C$2,"",IF(B457=settings!$C$2,1,IF(C457&gt;K456,MAX($E$4:E456)+1,"")))</f>
        <v/>
      </c>
      <c r="F457" t="str">
        <f t="shared" si="57"/>
        <v/>
      </c>
      <c r="G457">
        <f t="shared" si="58"/>
        <v>81</v>
      </c>
      <c r="H457" s="36" t="str">
        <f>IF(SUM($F$4:F457)&lt;2,"",IF(F457=1,G456,""))</f>
        <v/>
      </c>
      <c r="I457" s="7">
        <f t="shared" si="63"/>
        <v>-0.30399999999999999</v>
      </c>
      <c r="J457" s="64" t="str">
        <f t="shared" si="59"/>
        <v/>
      </c>
      <c r="K457" s="29">
        <f>IF(SUM($F$4:F457)&lt;1,"",IF(F457="",K456,ROUND(C457,0)))</f>
        <v>154</v>
      </c>
      <c r="L457" s="32">
        <f>IF(SUM($F$4:F457)&lt;1,"",IF(E457=1,1,IF(AND(F456=1,ROUNDDOWN(Q456/(C456*100),0)&gt;=1),L456+ROUNDDOWN(Q456/(C456*100),0),L456)))</f>
        <v>1</v>
      </c>
      <c r="M457" s="29" t="str">
        <f>IF(G457="","",IF(VLOOKUP(I457,settings!$B$12:$C$1012,2,0)*C457*L457*100-settings!$C$5*L457&lt;0,"",VLOOKUP(I457,settings!$B$12:$C$1012,2,0)*C457*L457*100-settings!$C$5*L457))</f>
        <v/>
      </c>
      <c r="N457" s="29" t="str">
        <f>IF(M457="","",M457*settings!$C$7)</f>
        <v/>
      </c>
      <c r="O457" s="29">
        <f t="shared" si="60"/>
        <v>0</v>
      </c>
      <c r="P457" s="29">
        <f>IF(G457="","",C457*100*settings!$C$6)</f>
        <v>0</v>
      </c>
      <c r="Q457" s="29">
        <f>IF(G457="","",IF(E457=1,settings!$C$4-K457*100,IF(O457="",Q456,IF(F457=1,K456*L456*100+Q456+O456-K457*L457*100,Q456+O456))))</f>
        <v>5929.448509807572</v>
      </c>
      <c r="R457" s="29">
        <f t="shared" si="61"/>
        <v>10723.0003</v>
      </c>
      <c r="S457" s="29">
        <f t="shared" si="62"/>
        <v>16652.448809807571</v>
      </c>
    </row>
    <row r="458" spans="2:19" x14ac:dyDescent="0.25">
      <c r="B458" s="2">
        <v>37172</v>
      </c>
      <c r="C458" s="3">
        <v>109.5</v>
      </c>
      <c r="D458" s="1">
        <f t="shared" si="56"/>
        <v>2.1169420278762896E-2</v>
      </c>
      <c r="E458" t="str">
        <f>IF(B458&lt;settings!$C$2,"",IF(B458=settings!$C$2,1,IF(C458&gt;K457,MAX($E$4:E457)+1,"")))</f>
        <v/>
      </c>
      <c r="F458" t="str">
        <f t="shared" si="57"/>
        <v/>
      </c>
      <c r="G458">
        <f t="shared" si="58"/>
        <v>82</v>
      </c>
      <c r="H458" s="36" t="str">
        <f>IF(SUM($F$4:F458)&lt;2,"",IF(F458=1,G457,""))</f>
        <v/>
      </c>
      <c r="I458" s="7">
        <f t="shared" si="63"/>
        <v>-0.28899999999999998</v>
      </c>
      <c r="J458" s="64" t="str">
        <f t="shared" si="59"/>
        <v/>
      </c>
      <c r="K458" s="29">
        <f>IF(SUM($F$4:F458)&lt;1,"",IF(F458="",K457,ROUND(C458,0)))</f>
        <v>154</v>
      </c>
      <c r="L458" s="32">
        <f>IF(SUM($F$4:F458)&lt;1,"",IF(E458=1,1,IF(AND(F457=1,ROUNDDOWN(Q457/(C457*100),0)&gt;=1),L457+ROUNDDOWN(Q457/(C457*100),0),L457)))</f>
        <v>1</v>
      </c>
      <c r="M458" s="29" t="str">
        <f>IF(G458="","",IF(VLOOKUP(I458,settings!$B$12:$C$1012,2,0)*C458*L458*100-settings!$C$5*L458&lt;0,"",VLOOKUP(I458,settings!$B$12:$C$1012,2,0)*C458*L458*100-settings!$C$5*L458))</f>
        <v/>
      </c>
      <c r="N458" s="29" t="str">
        <f>IF(M458="","",M458*settings!$C$7)</f>
        <v/>
      </c>
      <c r="O458" s="29">
        <f t="shared" si="60"/>
        <v>0</v>
      </c>
      <c r="P458" s="29">
        <f>IF(G458="","",C458*100*settings!$C$6)</f>
        <v>0</v>
      </c>
      <c r="Q458" s="29">
        <f>IF(G458="","",IF(E458=1,settings!$C$4-K458*100,IF(O458="",Q457,IF(F458=1,K457*L457*100+Q457+O457-K458*L458*100,Q457+O457))))</f>
        <v>5929.448509807572</v>
      </c>
      <c r="R458" s="29">
        <f t="shared" si="61"/>
        <v>10950</v>
      </c>
      <c r="S458" s="29">
        <f t="shared" si="62"/>
        <v>16879.448509807571</v>
      </c>
    </row>
    <row r="459" spans="2:19" x14ac:dyDescent="0.25">
      <c r="B459" s="2">
        <v>37179</v>
      </c>
      <c r="C459" s="3">
        <v>107.349998</v>
      </c>
      <c r="D459" s="1">
        <f t="shared" si="56"/>
        <v>-1.9634721461187166E-2</v>
      </c>
      <c r="E459" t="str">
        <f>IF(B459&lt;settings!$C$2,"",IF(B459=settings!$C$2,1,IF(C459&gt;K458,MAX($E$4:E458)+1,"")))</f>
        <v/>
      </c>
      <c r="F459" t="str">
        <f t="shared" si="57"/>
        <v/>
      </c>
      <c r="G459">
        <f t="shared" si="58"/>
        <v>83</v>
      </c>
      <c r="H459" s="36" t="str">
        <f>IF(SUM($F$4:F459)&lt;2,"",IF(F459=1,G458,""))</f>
        <v/>
      </c>
      <c r="I459" s="7">
        <f t="shared" si="63"/>
        <v>-0.30299999999999999</v>
      </c>
      <c r="J459" s="64" t="str">
        <f t="shared" si="59"/>
        <v/>
      </c>
      <c r="K459" s="29">
        <f>IF(SUM($F$4:F459)&lt;1,"",IF(F459="",K458,ROUND(C459,0)))</f>
        <v>154</v>
      </c>
      <c r="L459" s="32">
        <f>IF(SUM($F$4:F459)&lt;1,"",IF(E459=1,1,IF(AND(F458=1,ROUNDDOWN(Q458/(C458*100),0)&gt;=1),L458+ROUNDDOWN(Q458/(C458*100),0),L458)))</f>
        <v>1</v>
      </c>
      <c r="M459" s="29" t="str">
        <f>IF(G459="","",IF(VLOOKUP(I459,settings!$B$12:$C$1012,2,0)*C459*L459*100-settings!$C$5*L459&lt;0,"",VLOOKUP(I459,settings!$B$12:$C$1012,2,0)*C459*L459*100-settings!$C$5*L459))</f>
        <v/>
      </c>
      <c r="N459" s="29" t="str">
        <f>IF(M459="","",M459*settings!$C$7)</f>
        <v/>
      </c>
      <c r="O459" s="29">
        <f t="shared" si="60"/>
        <v>0</v>
      </c>
      <c r="P459" s="29">
        <f>IF(G459="","",C459*100*settings!$C$6)</f>
        <v>0</v>
      </c>
      <c r="Q459" s="29">
        <f>IF(G459="","",IF(E459=1,settings!$C$4-K459*100,IF(O459="",Q458,IF(F459=1,K458*L458*100+Q458+O458-K459*L459*100,Q458+O458))))</f>
        <v>5929.448509807572</v>
      </c>
      <c r="R459" s="29">
        <f t="shared" si="61"/>
        <v>10734.9998</v>
      </c>
      <c r="S459" s="29">
        <f t="shared" si="62"/>
        <v>16664.448309807573</v>
      </c>
    </row>
    <row r="460" spans="2:19" x14ac:dyDescent="0.25">
      <c r="B460" s="2">
        <v>37186</v>
      </c>
      <c r="C460" s="3">
        <v>110.32</v>
      </c>
      <c r="D460" s="1">
        <f t="shared" si="56"/>
        <v>2.7666530557364233E-2</v>
      </c>
      <c r="E460" t="str">
        <f>IF(B460&lt;settings!$C$2,"",IF(B460=settings!$C$2,1,IF(C460&gt;K459,MAX($E$4:E459)+1,"")))</f>
        <v/>
      </c>
      <c r="F460" t="str">
        <f t="shared" si="57"/>
        <v/>
      </c>
      <c r="G460">
        <f t="shared" si="58"/>
        <v>84</v>
      </c>
      <c r="H460" s="36" t="str">
        <f>IF(SUM($F$4:F460)&lt;2,"",IF(F460=1,G459,""))</f>
        <v/>
      </c>
      <c r="I460" s="7">
        <f t="shared" si="63"/>
        <v>-0.28399999999999997</v>
      </c>
      <c r="J460" s="64" t="str">
        <f t="shared" si="59"/>
        <v/>
      </c>
      <c r="K460" s="29">
        <f>IF(SUM($F$4:F460)&lt;1,"",IF(F460="",K459,ROUND(C460,0)))</f>
        <v>154</v>
      </c>
      <c r="L460" s="32">
        <f>IF(SUM($F$4:F460)&lt;1,"",IF(E460=1,1,IF(AND(F459=1,ROUNDDOWN(Q459/(C459*100),0)&gt;=1),L459+ROUNDDOWN(Q459/(C459*100),0),L459)))</f>
        <v>1</v>
      </c>
      <c r="M460" s="29" t="str">
        <f>IF(G460="","",IF(VLOOKUP(I460,settings!$B$12:$C$1012,2,0)*C460*L460*100-settings!$C$5*L460&lt;0,"",VLOOKUP(I460,settings!$B$12:$C$1012,2,0)*C460*L460*100-settings!$C$5*L460))</f>
        <v/>
      </c>
      <c r="N460" s="29" t="str">
        <f>IF(M460="","",M460*settings!$C$7)</f>
        <v/>
      </c>
      <c r="O460" s="29">
        <f t="shared" si="60"/>
        <v>0</v>
      </c>
      <c r="P460" s="29">
        <f>IF(G460="","",C460*100*settings!$C$6)</f>
        <v>0</v>
      </c>
      <c r="Q460" s="29">
        <f>IF(G460="","",IF(E460=1,settings!$C$4-K460*100,IF(O460="",Q459,IF(F460=1,K459*L459*100+Q459+O459-K460*L460*100,Q459+O459))))</f>
        <v>5929.448509807572</v>
      </c>
      <c r="R460" s="29">
        <f t="shared" si="61"/>
        <v>11032</v>
      </c>
      <c r="S460" s="29">
        <f t="shared" si="62"/>
        <v>16961.448509807571</v>
      </c>
    </row>
    <row r="461" spans="2:19" x14ac:dyDescent="0.25">
      <c r="B461" s="2">
        <v>37193</v>
      </c>
      <c r="C461" s="3">
        <v>109.25</v>
      </c>
      <c r="D461" s="1">
        <f t="shared" si="56"/>
        <v>-9.6990572878896675E-3</v>
      </c>
      <c r="E461" t="str">
        <f>IF(B461&lt;settings!$C$2,"",IF(B461=settings!$C$2,1,IF(C461&gt;K460,MAX($E$4:E460)+1,"")))</f>
        <v/>
      </c>
      <c r="F461" t="str">
        <f t="shared" si="57"/>
        <v/>
      </c>
      <c r="G461">
        <f t="shared" si="58"/>
        <v>85</v>
      </c>
      <c r="H461" s="36" t="str">
        <f>IF(SUM($F$4:F461)&lt;2,"",IF(F461=1,G460,""))</f>
        <v/>
      </c>
      <c r="I461" s="7">
        <f t="shared" si="63"/>
        <v>-0.29099999999999998</v>
      </c>
      <c r="J461" s="64" t="str">
        <f t="shared" si="59"/>
        <v/>
      </c>
      <c r="K461" s="29">
        <f>IF(SUM($F$4:F461)&lt;1,"",IF(F461="",K460,ROUND(C461,0)))</f>
        <v>154</v>
      </c>
      <c r="L461" s="32">
        <f>IF(SUM($F$4:F461)&lt;1,"",IF(E461=1,1,IF(AND(F460=1,ROUNDDOWN(Q460/(C460*100),0)&gt;=1),L460+ROUNDDOWN(Q460/(C460*100),0),L460)))</f>
        <v>1</v>
      </c>
      <c r="M461" s="29" t="str">
        <f>IF(G461="","",IF(VLOOKUP(I461,settings!$B$12:$C$1012,2,0)*C461*L461*100-settings!$C$5*L461&lt;0,"",VLOOKUP(I461,settings!$B$12:$C$1012,2,0)*C461*L461*100-settings!$C$5*L461))</f>
        <v/>
      </c>
      <c r="N461" s="29" t="str">
        <f>IF(M461="","",M461*settings!$C$7)</f>
        <v/>
      </c>
      <c r="O461" s="29">
        <f t="shared" si="60"/>
        <v>0</v>
      </c>
      <c r="P461" s="29">
        <f>IF(G461="","",C461*100*settings!$C$6)</f>
        <v>0</v>
      </c>
      <c r="Q461" s="29">
        <f>IF(G461="","",IF(E461=1,settings!$C$4-K461*100,IF(O461="",Q460,IF(F461=1,K460*L460*100+Q460+O460-K461*L461*100,Q460+O460))))</f>
        <v>5929.448509807572</v>
      </c>
      <c r="R461" s="29">
        <f t="shared" si="61"/>
        <v>10925</v>
      </c>
      <c r="S461" s="29">
        <f t="shared" si="62"/>
        <v>16854.448509807571</v>
      </c>
    </row>
    <row r="462" spans="2:19" x14ac:dyDescent="0.25">
      <c r="B462" s="2">
        <v>37200</v>
      </c>
      <c r="C462" s="3">
        <v>112.720001</v>
      </c>
      <c r="D462" s="1">
        <f t="shared" si="56"/>
        <v>3.1762022883295105E-2</v>
      </c>
      <c r="E462" t="str">
        <f>IF(B462&lt;settings!$C$2,"",IF(B462=settings!$C$2,1,IF(C462&gt;K461,MAX($E$4:E461)+1,"")))</f>
        <v/>
      </c>
      <c r="F462" t="str">
        <f t="shared" si="57"/>
        <v/>
      </c>
      <c r="G462">
        <f t="shared" si="58"/>
        <v>86</v>
      </c>
      <c r="H462" s="36" t="str">
        <f>IF(SUM($F$4:F462)&lt;2,"",IF(F462=1,G461,""))</f>
        <v/>
      </c>
      <c r="I462" s="7">
        <f t="shared" si="63"/>
        <v>-0.26800000000000002</v>
      </c>
      <c r="J462" s="64" t="str">
        <f t="shared" si="59"/>
        <v/>
      </c>
      <c r="K462" s="29">
        <f>IF(SUM($F$4:F462)&lt;1,"",IF(F462="",K461,ROUND(C462,0)))</f>
        <v>154</v>
      </c>
      <c r="L462" s="32">
        <f>IF(SUM($F$4:F462)&lt;1,"",IF(E462=1,1,IF(AND(F461=1,ROUNDDOWN(Q461/(C461*100),0)&gt;=1),L461+ROUNDDOWN(Q461/(C461*100),0),L461)))</f>
        <v>1</v>
      </c>
      <c r="M462" s="29" t="str">
        <f>IF(G462="","",IF(VLOOKUP(I462,settings!$B$12:$C$1012,2,0)*C462*L462*100-settings!$C$5*L462&lt;0,"",VLOOKUP(I462,settings!$B$12:$C$1012,2,0)*C462*L462*100-settings!$C$5*L462))</f>
        <v/>
      </c>
      <c r="N462" s="29" t="str">
        <f>IF(M462="","",M462*settings!$C$7)</f>
        <v/>
      </c>
      <c r="O462" s="29">
        <f t="shared" si="60"/>
        <v>0</v>
      </c>
      <c r="P462" s="29">
        <f>IF(G462="","",C462*100*settings!$C$6)</f>
        <v>0</v>
      </c>
      <c r="Q462" s="29">
        <f>IF(G462="","",IF(E462=1,settings!$C$4-K462*100,IF(O462="",Q461,IF(F462=1,K461*L461*100+Q461+O461-K462*L462*100,Q461+O461))))</f>
        <v>5929.448509807572</v>
      </c>
      <c r="R462" s="29">
        <f t="shared" si="61"/>
        <v>11272.000099999999</v>
      </c>
      <c r="S462" s="29">
        <f t="shared" si="62"/>
        <v>17201.448609807572</v>
      </c>
    </row>
    <row r="463" spans="2:19" x14ac:dyDescent="0.25">
      <c r="B463" s="2">
        <v>37207</v>
      </c>
      <c r="C463" s="3">
        <v>114.360001</v>
      </c>
      <c r="D463" s="1">
        <f t="shared" si="56"/>
        <v>1.4549325633877563E-2</v>
      </c>
      <c r="E463" t="str">
        <f>IF(B463&lt;settings!$C$2,"",IF(B463=settings!$C$2,1,IF(C463&gt;K462,MAX($E$4:E462)+1,"")))</f>
        <v/>
      </c>
      <c r="F463" t="str">
        <f t="shared" si="57"/>
        <v/>
      </c>
      <c r="G463">
        <f t="shared" si="58"/>
        <v>87</v>
      </c>
      <c r="H463" s="36" t="str">
        <f>IF(SUM($F$4:F463)&lt;2,"",IF(F463=1,G462,""))</f>
        <v/>
      </c>
      <c r="I463" s="7">
        <f t="shared" si="63"/>
        <v>-0.25700000000000001</v>
      </c>
      <c r="J463" s="64" t="str">
        <f t="shared" si="59"/>
        <v/>
      </c>
      <c r="K463" s="29">
        <f>IF(SUM($F$4:F463)&lt;1,"",IF(F463="",K462,ROUND(C463,0)))</f>
        <v>154</v>
      </c>
      <c r="L463" s="32">
        <f>IF(SUM($F$4:F463)&lt;1,"",IF(E463=1,1,IF(AND(F462=1,ROUNDDOWN(Q462/(C462*100),0)&gt;=1),L462+ROUNDDOWN(Q462/(C462*100),0),L462)))</f>
        <v>1</v>
      </c>
      <c r="M463" s="29" t="str">
        <f>IF(G463="","",IF(VLOOKUP(I463,settings!$B$12:$C$1012,2,0)*C463*L463*100-settings!$C$5*L463&lt;0,"",VLOOKUP(I463,settings!$B$12:$C$1012,2,0)*C463*L463*100-settings!$C$5*L463))</f>
        <v/>
      </c>
      <c r="N463" s="29" t="str">
        <f>IF(M463="","",M463*settings!$C$7)</f>
        <v/>
      </c>
      <c r="O463" s="29">
        <f t="shared" si="60"/>
        <v>0</v>
      </c>
      <c r="P463" s="29">
        <f>IF(G463="","",C463*100*settings!$C$6)</f>
        <v>0</v>
      </c>
      <c r="Q463" s="29">
        <f>IF(G463="","",IF(E463=1,settings!$C$4-K463*100,IF(O463="",Q462,IF(F463=1,K462*L462*100+Q462+O462-K463*L463*100,Q462+O462))))</f>
        <v>5929.448509807572</v>
      </c>
      <c r="R463" s="29">
        <f t="shared" si="61"/>
        <v>11436.000099999999</v>
      </c>
      <c r="S463" s="29">
        <f t="shared" si="62"/>
        <v>17365.448609807572</v>
      </c>
    </row>
    <row r="464" spans="2:19" x14ac:dyDescent="0.25">
      <c r="B464" s="2">
        <v>37214</v>
      </c>
      <c r="C464" s="3">
        <v>115.68</v>
      </c>
      <c r="D464" s="1">
        <f t="shared" si="56"/>
        <v>1.1542488531457895E-2</v>
      </c>
      <c r="E464" t="str">
        <f>IF(B464&lt;settings!$C$2,"",IF(B464=settings!$C$2,1,IF(C464&gt;K463,MAX($E$4:E463)+1,"")))</f>
        <v/>
      </c>
      <c r="F464" t="str">
        <f t="shared" si="57"/>
        <v/>
      </c>
      <c r="G464">
        <f t="shared" si="58"/>
        <v>88</v>
      </c>
      <c r="H464" s="36" t="str">
        <f>IF(SUM($F$4:F464)&lt;2,"",IF(F464=1,G463,""))</f>
        <v/>
      </c>
      <c r="I464" s="7">
        <f t="shared" si="63"/>
        <v>-0.249</v>
      </c>
      <c r="J464" s="64" t="str">
        <f t="shared" si="59"/>
        <v/>
      </c>
      <c r="K464" s="29">
        <f>IF(SUM($F$4:F464)&lt;1,"",IF(F464="",K463,ROUND(C464,0)))</f>
        <v>154</v>
      </c>
      <c r="L464" s="32">
        <f>IF(SUM($F$4:F464)&lt;1,"",IF(E464=1,1,IF(AND(F463=1,ROUNDDOWN(Q463/(C463*100),0)&gt;=1),L463+ROUNDDOWN(Q463/(C463*100),0),L463)))</f>
        <v>1</v>
      </c>
      <c r="M464" s="29" t="str">
        <f>IF(G464="","",IF(VLOOKUP(I464,settings!$B$12:$C$1012,2,0)*C464*L464*100-settings!$C$5*L464&lt;0,"",VLOOKUP(I464,settings!$B$12:$C$1012,2,0)*C464*L464*100-settings!$C$5*L464))</f>
        <v/>
      </c>
      <c r="N464" s="29" t="str">
        <f>IF(M464="","",M464*settings!$C$7)</f>
        <v/>
      </c>
      <c r="O464" s="29">
        <f t="shared" si="60"/>
        <v>0</v>
      </c>
      <c r="P464" s="29">
        <f>IF(G464="","",C464*100*settings!$C$6)</f>
        <v>0</v>
      </c>
      <c r="Q464" s="29">
        <f>IF(G464="","",IF(E464=1,settings!$C$4-K464*100,IF(O464="",Q463,IF(F464=1,K463*L463*100+Q463+O463-K464*L464*100,Q463+O463))))</f>
        <v>5929.448509807572</v>
      </c>
      <c r="R464" s="29">
        <f t="shared" si="61"/>
        <v>11568</v>
      </c>
      <c r="S464" s="29">
        <f t="shared" si="62"/>
        <v>17497.448509807571</v>
      </c>
    </row>
    <row r="465" spans="2:19" x14ac:dyDescent="0.25">
      <c r="B465" s="2">
        <v>37221</v>
      </c>
      <c r="C465" s="3">
        <v>114.050003</v>
      </c>
      <c r="D465" s="1">
        <f t="shared" si="56"/>
        <v>-1.4090568810511739E-2</v>
      </c>
      <c r="E465" t="str">
        <f>IF(B465&lt;settings!$C$2,"",IF(B465=settings!$C$2,1,IF(C465&gt;K464,MAX($E$4:E464)+1,"")))</f>
        <v/>
      </c>
      <c r="F465" t="str">
        <f t="shared" si="57"/>
        <v/>
      </c>
      <c r="G465">
        <f t="shared" si="58"/>
        <v>89</v>
      </c>
      <c r="H465" s="36" t="str">
        <f>IF(SUM($F$4:F465)&lt;2,"",IF(F465=1,G464,""))</f>
        <v/>
      </c>
      <c r="I465" s="7">
        <f t="shared" si="63"/>
        <v>-0.25900000000000001</v>
      </c>
      <c r="J465" s="64" t="str">
        <f t="shared" si="59"/>
        <v/>
      </c>
      <c r="K465" s="29">
        <f>IF(SUM($F$4:F465)&lt;1,"",IF(F465="",K464,ROUND(C465,0)))</f>
        <v>154</v>
      </c>
      <c r="L465" s="32">
        <f>IF(SUM($F$4:F465)&lt;1,"",IF(E465=1,1,IF(AND(F464=1,ROUNDDOWN(Q464/(C464*100),0)&gt;=1),L464+ROUNDDOWN(Q464/(C464*100),0),L464)))</f>
        <v>1</v>
      </c>
      <c r="M465" s="29" t="str">
        <f>IF(G465="","",IF(VLOOKUP(I465,settings!$B$12:$C$1012,2,0)*C465*L465*100-settings!$C$5*L465&lt;0,"",VLOOKUP(I465,settings!$B$12:$C$1012,2,0)*C465*L465*100-settings!$C$5*L465))</f>
        <v/>
      </c>
      <c r="N465" s="29" t="str">
        <f>IF(M465="","",M465*settings!$C$7)</f>
        <v/>
      </c>
      <c r="O465" s="29">
        <f t="shared" si="60"/>
        <v>0</v>
      </c>
      <c r="P465" s="29">
        <f>IF(G465="","",C465*100*settings!$C$6)</f>
        <v>0</v>
      </c>
      <c r="Q465" s="29">
        <f>IF(G465="","",IF(E465=1,settings!$C$4-K465*100,IF(O465="",Q464,IF(F465=1,K464*L464*100+Q464+O464-K465*L465*100,Q464+O464))))</f>
        <v>5929.448509807572</v>
      </c>
      <c r="R465" s="29">
        <f t="shared" si="61"/>
        <v>11405.0003</v>
      </c>
      <c r="S465" s="29">
        <f t="shared" si="62"/>
        <v>17334.448809807571</v>
      </c>
    </row>
    <row r="466" spans="2:19" x14ac:dyDescent="0.25">
      <c r="B466" s="2">
        <v>37228</v>
      </c>
      <c r="C466" s="3">
        <v>116.55999799999999</v>
      </c>
      <c r="D466" s="1">
        <f t="shared" si="56"/>
        <v>2.2007846856435309E-2</v>
      </c>
      <c r="E466" t="str">
        <f>IF(B466&lt;settings!$C$2,"",IF(B466=settings!$C$2,1,IF(C466&gt;K465,MAX($E$4:E465)+1,"")))</f>
        <v/>
      </c>
      <c r="F466" t="str">
        <f t="shared" si="57"/>
        <v/>
      </c>
      <c r="G466">
        <f t="shared" si="58"/>
        <v>90</v>
      </c>
      <c r="H466" s="36" t="str">
        <f>IF(SUM($F$4:F466)&lt;2,"",IF(F466=1,G465,""))</f>
        <v/>
      </c>
      <c r="I466" s="7">
        <f t="shared" si="63"/>
        <v>-0.24299999999999999</v>
      </c>
      <c r="J466" s="64" t="str">
        <f t="shared" si="59"/>
        <v/>
      </c>
      <c r="K466" s="29">
        <f>IF(SUM($F$4:F466)&lt;1,"",IF(F466="",K465,ROUND(C466,0)))</f>
        <v>154</v>
      </c>
      <c r="L466" s="32">
        <f>IF(SUM($F$4:F466)&lt;1,"",IF(E466=1,1,IF(AND(F465=1,ROUNDDOWN(Q465/(C465*100),0)&gt;=1),L465+ROUNDDOWN(Q465/(C465*100),0),L465)))</f>
        <v>1</v>
      </c>
      <c r="M466" s="29" t="str">
        <f>IF(G466="","",IF(VLOOKUP(I466,settings!$B$12:$C$1012,2,0)*C466*L466*100-settings!$C$5*L466&lt;0,"",VLOOKUP(I466,settings!$B$12:$C$1012,2,0)*C466*L466*100-settings!$C$5*L466))</f>
        <v/>
      </c>
      <c r="N466" s="29" t="str">
        <f>IF(M466="","",M466*settings!$C$7)</f>
        <v/>
      </c>
      <c r="O466" s="29">
        <f t="shared" si="60"/>
        <v>0</v>
      </c>
      <c r="P466" s="29">
        <f>IF(G466="","",C466*100*settings!$C$6)</f>
        <v>0</v>
      </c>
      <c r="Q466" s="29">
        <f>IF(G466="","",IF(E466=1,settings!$C$4-K466*100,IF(O466="",Q465,IF(F466=1,K465*L465*100+Q465+O465-K466*L466*100,Q465+O465))))</f>
        <v>5929.448509807572</v>
      </c>
      <c r="R466" s="29">
        <f t="shared" si="61"/>
        <v>11655.9998</v>
      </c>
      <c r="S466" s="29">
        <f t="shared" si="62"/>
        <v>17585.448309807573</v>
      </c>
    </row>
    <row r="467" spans="2:19" x14ac:dyDescent="0.25">
      <c r="B467" s="2">
        <v>37235</v>
      </c>
      <c r="C467" s="3">
        <v>113.129997</v>
      </c>
      <c r="D467" s="1">
        <f t="shared" si="56"/>
        <v>-2.9426913682685463E-2</v>
      </c>
      <c r="E467" t="str">
        <f>IF(B467&lt;settings!$C$2,"",IF(B467=settings!$C$2,1,IF(C467&gt;K466,MAX($E$4:E466)+1,"")))</f>
        <v/>
      </c>
      <c r="F467" t="str">
        <f t="shared" si="57"/>
        <v/>
      </c>
      <c r="G467">
        <f t="shared" si="58"/>
        <v>91</v>
      </c>
      <c r="H467" s="36" t="str">
        <f>IF(SUM($F$4:F467)&lt;2,"",IF(F467=1,G466,""))</f>
        <v/>
      </c>
      <c r="I467" s="7">
        <f t="shared" si="63"/>
        <v>-0.26500000000000001</v>
      </c>
      <c r="J467" s="64" t="str">
        <f t="shared" si="59"/>
        <v/>
      </c>
      <c r="K467" s="29">
        <f>IF(SUM($F$4:F467)&lt;1,"",IF(F467="",K466,ROUND(C467,0)))</f>
        <v>154</v>
      </c>
      <c r="L467" s="32">
        <f>IF(SUM($F$4:F467)&lt;1,"",IF(E467=1,1,IF(AND(F466=1,ROUNDDOWN(Q466/(C466*100),0)&gt;=1),L466+ROUNDDOWN(Q466/(C466*100),0),L466)))</f>
        <v>1</v>
      </c>
      <c r="M467" s="29" t="str">
        <f>IF(G467="","",IF(VLOOKUP(I467,settings!$B$12:$C$1012,2,0)*C467*L467*100-settings!$C$5*L467&lt;0,"",VLOOKUP(I467,settings!$B$12:$C$1012,2,0)*C467*L467*100-settings!$C$5*L467))</f>
        <v/>
      </c>
      <c r="N467" s="29" t="str">
        <f>IF(M467="","",M467*settings!$C$7)</f>
        <v/>
      </c>
      <c r="O467" s="29">
        <f t="shared" si="60"/>
        <v>0</v>
      </c>
      <c r="P467" s="29">
        <f>IF(G467="","",C467*100*settings!$C$6)</f>
        <v>0</v>
      </c>
      <c r="Q467" s="29">
        <f>IF(G467="","",IF(E467=1,settings!$C$4-K467*100,IF(O467="",Q466,IF(F467=1,K466*L466*100+Q466+O466-K467*L467*100,Q466+O466))))</f>
        <v>5929.448509807572</v>
      </c>
      <c r="R467" s="29">
        <f t="shared" si="61"/>
        <v>11312.9997</v>
      </c>
      <c r="S467" s="29">
        <f t="shared" si="62"/>
        <v>17242.448209807571</v>
      </c>
    </row>
    <row r="468" spans="2:19" x14ac:dyDescent="0.25">
      <c r="B468" s="2">
        <v>37242</v>
      </c>
      <c r="C468" s="3">
        <v>114.949997</v>
      </c>
      <c r="D468" s="1">
        <f t="shared" si="56"/>
        <v>1.6087687158694131E-2</v>
      </c>
      <c r="E468" t="str">
        <f>IF(B468&lt;settings!$C$2,"",IF(B468=settings!$C$2,1,IF(C468&gt;K467,MAX($E$4:E467)+1,"")))</f>
        <v/>
      </c>
      <c r="F468" t="str">
        <f t="shared" si="57"/>
        <v/>
      </c>
      <c r="G468">
        <f t="shared" si="58"/>
        <v>92</v>
      </c>
      <c r="H468" s="36" t="str">
        <f>IF(SUM($F$4:F468)&lt;2,"",IF(F468=1,G467,""))</f>
        <v/>
      </c>
      <c r="I468" s="7">
        <f t="shared" si="63"/>
        <v>-0.254</v>
      </c>
      <c r="J468" s="64" t="str">
        <f t="shared" si="59"/>
        <v/>
      </c>
      <c r="K468" s="29">
        <f>IF(SUM($F$4:F468)&lt;1,"",IF(F468="",K467,ROUND(C468,0)))</f>
        <v>154</v>
      </c>
      <c r="L468" s="32">
        <f>IF(SUM($F$4:F468)&lt;1,"",IF(E468=1,1,IF(AND(F467=1,ROUNDDOWN(Q467/(C467*100),0)&gt;=1),L467+ROUNDDOWN(Q467/(C467*100),0),L467)))</f>
        <v>1</v>
      </c>
      <c r="M468" s="29" t="str">
        <f>IF(G468="","",IF(VLOOKUP(I468,settings!$B$12:$C$1012,2,0)*C468*L468*100-settings!$C$5*L468&lt;0,"",VLOOKUP(I468,settings!$B$12:$C$1012,2,0)*C468*L468*100-settings!$C$5*L468))</f>
        <v/>
      </c>
      <c r="N468" s="29" t="str">
        <f>IF(M468="","",M468*settings!$C$7)</f>
        <v/>
      </c>
      <c r="O468" s="29">
        <f t="shared" si="60"/>
        <v>0</v>
      </c>
      <c r="P468" s="29">
        <f>IF(G468="","",C468*100*settings!$C$6)</f>
        <v>0</v>
      </c>
      <c r="Q468" s="29">
        <f>IF(G468="","",IF(E468=1,settings!$C$4-K468*100,IF(O468="",Q467,IF(F468=1,K467*L467*100+Q467+O467-K468*L468*100,Q467+O467))))</f>
        <v>5929.448509807572</v>
      </c>
      <c r="R468" s="29">
        <f t="shared" si="61"/>
        <v>11494.9997</v>
      </c>
      <c r="S468" s="29">
        <f t="shared" si="62"/>
        <v>17424.448209807571</v>
      </c>
    </row>
    <row r="469" spans="2:19" x14ac:dyDescent="0.25">
      <c r="B469" s="2">
        <v>37249</v>
      </c>
      <c r="C469" s="3">
        <v>116</v>
      </c>
      <c r="D469" s="1">
        <f t="shared" si="56"/>
        <v>9.134432600289788E-3</v>
      </c>
      <c r="E469" t="str">
        <f>IF(B469&lt;settings!$C$2,"",IF(B469=settings!$C$2,1,IF(C469&gt;K468,MAX($E$4:E468)+1,"")))</f>
        <v/>
      </c>
      <c r="F469" t="str">
        <f t="shared" si="57"/>
        <v/>
      </c>
      <c r="G469">
        <f t="shared" si="58"/>
        <v>93</v>
      </c>
      <c r="H469" s="36" t="str">
        <f>IF(SUM($F$4:F469)&lt;2,"",IF(F469=1,G468,""))</f>
        <v/>
      </c>
      <c r="I469" s="7">
        <f t="shared" si="63"/>
        <v>-0.247</v>
      </c>
      <c r="J469" s="64" t="str">
        <f t="shared" si="59"/>
        <v/>
      </c>
      <c r="K469" s="29">
        <f>IF(SUM($F$4:F469)&lt;1,"",IF(F469="",K468,ROUND(C469,0)))</f>
        <v>154</v>
      </c>
      <c r="L469" s="32">
        <f>IF(SUM($F$4:F469)&lt;1,"",IF(E469=1,1,IF(AND(F468=1,ROUNDDOWN(Q468/(C468*100),0)&gt;=1),L468+ROUNDDOWN(Q468/(C468*100),0),L468)))</f>
        <v>1</v>
      </c>
      <c r="M469" s="29" t="str">
        <f>IF(G469="","",IF(VLOOKUP(I469,settings!$B$12:$C$1012,2,0)*C469*L469*100-settings!$C$5*L469&lt;0,"",VLOOKUP(I469,settings!$B$12:$C$1012,2,0)*C469*L469*100-settings!$C$5*L469))</f>
        <v/>
      </c>
      <c r="N469" s="29" t="str">
        <f>IF(M469="","",M469*settings!$C$7)</f>
        <v/>
      </c>
      <c r="O469" s="29">
        <f t="shared" si="60"/>
        <v>0</v>
      </c>
      <c r="P469" s="29">
        <f>IF(G469="","",C469*100*settings!$C$6)</f>
        <v>0</v>
      </c>
      <c r="Q469" s="29">
        <f>IF(G469="","",IF(E469=1,settings!$C$4-K469*100,IF(O469="",Q468,IF(F469=1,K468*L468*100+Q468+O468-K469*L469*100,Q468+O468))))</f>
        <v>5929.448509807572</v>
      </c>
      <c r="R469" s="29">
        <f t="shared" si="61"/>
        <v>11600</v>
      </c>
      <c r="S469" s="29">
        <f t="shared" si="62"/>
        <v>17529.448509807571</v>
      </c>
    </row>
    <row r="470" spans="2:19" x14ac:dyDescent="0.25">
      <c r="B470" s="2">
        <v>37256</v>
      </c>
      <c r="C470" s="3">
        <v>117.620003</v>
      </c>
      <c r="D470" s="1">
        <f t="shared" si="56"/>
        <v>1.3965543103448219E-2</v>
      </c>
      <c r="E470" t="str">
        <f>IF(B470&lt;settings!$C$2,"",IF(B470=settings!$C$2,1,IF(C470&gt;K469,MAX($E$4:E469)+1,"")))</f>
        <v/>
      </c>
      <c r="F470" t="str">
        <f t="shared" si="57"/>
        <v/>
      </c>
      <c r="G470">
        <f t="shared" si="58"/>
        <v>94</v>
      </c>
      <c r="H470" s="36" t="str">
        <f>IF(SUM($F$4:F470)&lt;2,"",IF(F470=1,G469,""))</f>
        <v/>
      </c>
      <c r="I470" s="7">
        <f t="shared" si="63"/>
        <v>-0.23599999999999999</v>
      </c>
      <c r="J470" s="64" t="str">
        <f t="shared" si="59"/>
        <v/>
      </c>
      <c r="K470" s="29">
        <f>IF(SUM($F$4:F470)&lt;1,"",IF(F470="",K469,ROUND(C470,0)))</f>
        <v>154</v>
      </c>
      <c r="L470" s="32">
        <f>IF(SUM($F$4:F470)&lt;1,"",IF(E470=1,1,IF(AND(F469=1,ROUNDDOWN(Q469/(C469*100),0)&gt;=1),L469+ROUNDDOWN(Q469/(C469*100),0),L469)))</f>
        <v>1</v>
      </c>
      <c r="M470" s="29" t="str">
        <f>IF(G470="","",IF(VLOOKUP(I470,settings!$B$12:$C$1012,2,0)*C470*L470*100-settings!$C$5*L470&lt;0,"",VLOOKUP(I470,settings!$B$12:$C$1012,2,0)*C470*L470*100-settings!$C$5*L470))</f>
        <v/>
      </c>
      <c r="N470" s="29" t="str">
        <f>IF(M470="","",M470*settings!$C$7)</f>
        <v/>
      </c>
      <c r="O470" s="29">
        <f t="shared" si="60"/>
        <v>0</v>
      </c>
      <c r="P470" s="29">
        <f>IF(G470="","",C470*100*settings!$C$6)</f>
        <v>0</v>
      </c>
      <c r="Q470" s="29">
        <f>IF(G470="","",IF(E470=1,settings!$C$4-K470*100,IF(O470="",Q469,IF(F470=1,K469*L469*100+Q469+O469-K470*L470*100,Q469+O469))))</f>
        <v>5929.448509807572</v>
      </c>
      <c r="R470" s="29">
        <f t="shared" si="61"/>
        <v>11762.0003</v>
      </c>
      <c r="S470" s="29">
        <f t="shared" si="62"/>
        <v>17691.448809807571</v>
      </c>
    </row>
    <row r="471" spans="2:19" x14ac:dyDescent="0.25">
      <c r="B471" s="2">
        <v>37263</v>
      </c>
      <c r="C471" s="3">
        <v>114.94000200000001</v>
      </c>
      <c r="D471" s="1">
        <f t="shared" si="56"/>
        <v>-2.2785248526137059E-2</v>
      </c>
      <c r="E471" t="str">
        <f>IF(B471&lt;settings!$C$2,"",IF(B471=settings!$C$2,1,IF(C471&gt;K470,MAX($E$4:E470)+1,"")))</f>
        <v/>
      </c>
      <c r="F471" t="str">
        <f t="shared" si="57"/>
        <v/>
      </c>
      <c r="G471">
        <f t="shared" si="58"/>
        <v>95</v>
      </c>
      <c r="H471" s="36" t="str">
        <f>IF(SUM($F$4:F471)&lt;2,"",IF(F471=1,G470,""))</f>
        <v/>
      </c>
      <c r="I471" s="7">
        <f t="shared" si="63"/>
        <v>-0.254</v>
      </c>
      <c r="J471" s="64" t="str">
        <f t="shared" si="59"/>
        <v/>
      </c>
      <c r="K471" s="29">
        <f>IF(SUM($F$4:F471)&lt;1,"",IF(F471="",K470,ROUND(C471,0)))</f>
        <v>154</v>
      </c>
      <c r="L471" s="32">
        <f>IF(SUM($F$4:F471)&lt;1,"",IF(E471=1,1,IF(AND(F470=1,ROUNDDOWN(Q470/(C470*100),0)&gt;=1),L470+ROUNDDOWN(Q470/(C470*100),0),L470)))</f>
        <v>1</v>
      </c>
      <c r="M471" s="29" t="str">
        <f>IF(G471="","",IF(VLOOKUP(I471,settings!$B$12:$C$1012,2,0)*C471*L471*100-settings!$C$5*L471&lt;0,"",VLOOKUP(I471,settings!$B$12:$C$1012,2,0)*C471*L471*100-settings!$C$5*L471))</f>
        <v/>
      </c>
      <c r="N471" s="29" t="str">
        <f>IF(M471="","",M471*settings!$C$7)</f>
        <v/>
      </c>
      <c r="O471" s="29">
        <f t="shared" si="60"/>
        <v>0</v>
      </c>
      <c r="P471" s="29">
        <f>IF(G471="","",C471*100*settings!$C$6)</f>
        <v>0</v>
      </c>
      <c r="Q471" s="29">
        <f>IF(G471="","",IF(E471=1,settings!$C$4-K471*100,IF(O471="",Q470,IF(F471=1,K470*L470*100+Q470+O470-K471*L471*100,Q470+O470))))</f>
        <v>5929.448509807572</v>
      </c>
      <c r="R471" s="29">
        <f t="shared" si="61"/>
        <v>11494.0002</v>
      </c>
      <c r="S471" s="29">
        <f t="shared" si="62"/>
        <v>17423.448709807573</v>
      </c>
    </row>
    <row r="472" spans="2:19" x14ac:dyDescent="0.25">
      <c r="B472" s="2">
        <v>37270</v>
      </c>
      <c r="C472" s="3">
        <v>113.150002</v>
      </c>
      <c r="D472" s="1">
        <f t="shared" si="56"/>
        <v>-1.5573342342555474E-2</v>
      </c>
      <c r="E472" t="str">
        <f>IF(B472&lt;settings!$C$2,"",IF(B472=settings!$C$2,1,IF(C472&gt;K471,MAX($E$4:E471)+1,"")))</f>
        <v/>
      </c>
      <c r="F472" t="str">
        <f t="shared" si="57"/>
        <v/>
      </c>
      <c r="G472">
        <f t="shared" si="58"/>
        <v>96</v>
      </c>
      <c r="H472" s="36" t="str">
        <f>IF(SUM($F$4:F472)&lt;2,"",IF(F472=1,G471,""))</f>
        <v/>
      </c>
      <c r="I472" s="7">
        <f t="shared" si="63"/>
        <v>-0.26500000000000001</v>
      </c>
      <c r="J472" s="64" t="str">
        <f t="shared" si="59"/>
        <v/>
      </c>
      <c r="K472" s="29">
        <f>IF(SUM($F$4:F472)&lt;1,"",IF(F472="",K471,ROUND(C472,0)))</f>
        <v>154</v>
      </c>
      <c r="L472" s="32">
        <f>IF(SUM($F$4:F472)&lt;1,"",IF(E472=1,1,IF(AND(F471=1,ROUNDDOWN(Q471/(C471*100),0)&gt;=1),L471+ROUNDDOWN(Q471/(C471*100),0),L471)))</f>
        <v>1</v>
      </c>
      <c r="M472" s="29" t="str">
        <f>IF(G472="","",IF(VLOOKUP(I472,settings!$B$12:$C$1012,2,0)*C472*L472*100-settings!$C$5*L472&lt;0,"",VLOOKUP(I472,settings!$B$12:$C$1012,2,0)*C472*L472*100-settings!$C$5*L472))</f>
        <v/>
      </c>
      <c r="N472" s="29" t="str">
        <f>IF(M472="","",M472*settings!$C$7)</f>
        <v/>
      </c>
      <c r="O472" s="29">
        <f t="shared" si="60"/>
        <v>0</v>
      </c>
      <c r="P472" s="29">
        <f>IF(G472="","",C472*100*settings!$C$6)</f>
        <v>0</v>
      </c>
      <c r="Q472" s="29">
        <f>IF(G472="","",IF(E472=1,settings!$C$4-K472*100,IF(O472="",Q471,IF(F472=1,K471*L471*100+Q471+O471-K472*L472*100,Q471+O471))))</f>
        <v>5929.448509807572</v>
      </c>
      <c r="R472" s="29">
        <f t="shared" si="61"/>
        <v>11315.0002</v>
      </c>
      <c r="S472" s="29">
        <f t="shared" si="62"/>
        <v>17244.448709807573</v>
      </c>
    </row>
    <row r="473" spans="2:19" x14ac:dyDescent="0.25">
      <c r="B473" s="2">
        <v>37277</v>
      </c>
      <c r="C473" s="3">
        <v>113.550003</v>
      </c>
      <c r="D473" s="1">
        <f t="shared" si="56"/>
        <v>3.5351391332720805E-3</v>
      </c>
      <c r="E473" t="str">
        <f>IF(B473&lt;settings!$C$2,"",IF(B473=settings!$C$2,1,IF(C473&gt;K472,MAX($E$4:E472)+1,"")))</f>
        <v/>
      </c>
      <c r="F473" t="str">
        <f t="shared" si="57"/>
        <v/>
      </c>
      <c r="G473">
        <f t="shared" si="58"/>
        <v>97</v>
      </c>
      <c r="H473" s="36" t="str">
        <f>IF(SUM($F$4:F473)&lt;2,"",IF(F473=1,G472,""))</f>
        <v/>
      </c>
      <c r="I473" s="7">
        <f t="shared" si="63"/>
        <v>-0.26300000000000001</v>
      </c>
      <c r="J473" s="64" t="str">
        <f t="shared" si="59"/>
        <v/>
      </c>
      <c r="K473" s="29">
        <f>IF(SUM($F$4:F473)&lt;1,"",IF(F473="",K472,ROUND(C473,0)))</f>
        <v>154</v>
      </c>
      <c r="L473" s="32">
        <f>IF(SUM($F$4:F473)&lt;1,"",IF(E473=1,1,IF(AND(F472=1,ROUNDDOWN(Q472/(C472*100),0)&gt;=1),L472+ROUNDDOWN(Q472/(C472*100),0),L472)))</f>
        <v>1</v>
      </c>
      <c r="M473" s="29" t="str">
        <f>IF(G473="","",IF(VLOOKUP(I473,settings!$B$12:$C$1012,2,0)*C473*L473*100-settings!$C$5*L473&lt;0,"",VLOOKUP(I473,settings!$B$12:$C$1012,2,0)*C473*L473*100-settings!$C$5*L473))</f>
        <v/>
      </c>
      <c r="N473" s="29" t="str">
        <f>IF(M473="","",M473*settings!$C$7)</f>
        <v/>
      </c>
      <c r="O473" s="29">
        <f t="shared" si="60"/>
        <v>0</v>
      </c>
      <c r="P473" s="29">
        <f>IF(G473="","",C473*100*settings!$C$6)</f>
        <v>0</v>
      </c>
      <c r="Q473" s="29">
        <f>IF(G473="","",IF(E473=1,settings!$C$4-K473*100,IF(O473="",Q472,IF(F473=1,K472*L472*100+Q472+O472-K473*L473*100,Q472+O472))))</f>
        <v>5929.448509807572</v>
      </c>
      <c r="R473" s="29">
        <f t="shared" si="61"/>
        <v>11355.0003</v>
      </c>
      <c r="S473" s="29">
        <f t="shared" si="62"/>
        <v>17284.448809807571</v>
      </c>
    </row>
    <row r="474" spans="2:19" x14ac:dyDescent="0.25">
      <c r="B474" s="2">
        <v>37284</v>
      </c>
      <c r="C474" s="3">
        <v>112.650002</v>
      </c>
      <c r="D474" s="1">
        <f t="shared" si="56"/>
        <v>-7.9260323753580497E-3</v>
      </c>
      <c r="E474" t="str">
        <f>IF(B474&lt;settings!$C$2,"",IF(B474=settings!$C$2,1,IF(C474&gt;K473,MAX($E$4:E473)+1,"")))</f>
        <v/>
      </c>
      <c r="F474" t="str">
        <f t="shared" si="57"/>
        <v/>
      </c>
      <c r="G474">
        <f t="shared" si="58"/>
        <v>98</v>
      </c>
      <c r="H474" s="36" t="str">
        <f>IF(SUM($F$4:F474)&lt;2,"",IF(F474=1,G473,""))</f>
        <v/>
      </c>
      <c r="I474" s="7">
        <f t="shared" si="63"/>
        <v>-0.26900000000000002</v>
      </c>
      <c r="J474" s="64" t="str">
        <f t="shared" si="59"/>
        <v/>
      </c>
      <c r="K474" s="29">
        <f>IF(SUM($F$4:F474)&lt;1,"",IF(F474="",K473,ROUND(C474,0)))</f>
        <v>154</v>
      </c>
      <c r="L474" s="32">
        <f>IF(SUM($F$4:F474)&lt;1,"",IF(E474=1,1,IF(AND(F473=1,ROUNDDOWN(Q473/(C473*100),0)&gt;=1),L473+ROUNDDOWN(Q473/(C473*100),0),L473)))</f>
        <v>1</v>
      </c>
      <c r="M474" s="29" t="str">
        <f>IF(G474="","",IF(VLOOKUP(I474,settings!$B$12:$C$1012,2,0)*C474*L474*100-settings!$C$5*L474&lt;0,"",VLOOKUP(I474,settings!$B$12:$C$1012,2,0)*C474*L474*100-settings!$C$5*L474))</f>
        <v/>
      </c>
      <c r="N474" s="29" t="str">
        <f>IF(M474="","",M474*settings!$C$7)</f>
        <v/>
      </c>
      <c r="O474" s="29">
        <f t="shared" si="60"/>
        <v>0</v>
      </c>
      <c r="P474" s="29">
        <f>IF(G474="","",C474*100*settings!$C$6)</f>
        <v>0</v>
      </c>
      <c r="Q474" s="29">
        <f>IF(G474="","",IF(E474=1,settings!$C$4-K474*100,IF(O474="",Q473,IF(F474=1,K473*L473*100+Q473+O473-K474*L474*100,Q473+O473))))</f>
        <v>5929.448509807572</v>
      </c>
      <c r="R474" s="29">
        <f t="shared" si="61"/>
        <v>11265.0002</v>
      </c>
      <c r="S474" s="29">
        <f t="shared" si="62"/>
        <v>17194.448709807573</v>
      </c>
    </row>
    <row r="475" spans="2:19" x14ac:dyDescent="0.25">
      <c r="B475" s="2">
        <v>37291</v>
      </c>
      <c r="C475" s="3">
        <v>110.089996</v>
      </c>
      <c r="D475" s="1">
        <f t="shared" si="56"/>
        <v>-2.2725308074117878E-2</v>
      </c>
      <c r="E475" t="str">
        <f>IF(B475&lt;settings!$C$2,"",IF(B475=settings!$C$2,1,IF(C475&gt;K474,MAX($E$4:E474)+1,"")))</f>
        <v/>
      </c>
      <c r="F475" t="str">
        <f t="shared" si="57"/>
        <v/>
      </c>
      <c r="G475">
        <f t="shared" si="58"/>
        <v>99</v>
      </c>
      <c r="H475" s="36" t="str">
        <f>IF(SUM($F$4:F475)&lt;2,"",IF(F475=1,G474,""))</f>
        <v/>
      </c>
      <c r="I475" s="7">
        <f t="shared" si="63"/>
        <v>-0.28499999999999998</v>
      </c>
      <c r="J475" s="64" t="str">
        <f t="shared" si="59"/>
        <v/>
      </c>
      <c r="K475" s="29">
        <f>IF(SUM($F$4:F475)&lt;1,"",IF(F475="",K474,ROUND(C475,0)))</f>
        <v>154</v>
      </c>
      <c r="L475" s="32">
        <f>IF(SUM($F$4:F475)&lt;1,"",IF(E475=1,1,IF(AND(F474=1,ROUNDDOWN(Q474/(C474*100),0)&gt;=1),L474+ROUNDDOWN(Q474/(C474*100),0),L474)))</f>
        <v>1</v>
      </c>
      <c r="M475" s="29" t="str">
        <f>IF(G475="","",IF(VLOOKUP(I475,settings!$B$12:$C$1012,2,0)*C475*L475*100-settings!$C$5*L475&lt;0,"",VLOOKUP(I475,settings!$B$12:$C$1012,2,0)*C475*L475*100-settings!$C$5*L475))</f>
        <v/>
      </c>
      <c r="N475" s="29" t="str">
        <f>IF(M475="","",M475*settings!$C$7)</f>
        <v/>
      </c>
      <c r="O475" s="29">
        <f t="shared" si="60"/>
        <v>0</v>
      </c>
      <c r="P475" s="29">
        <f>IF(G475="","",C475*100*settings!$C$6)</f>
        <v>0</v>
      </c>
      <c r="Q475" s="29">
        <f>IF(G475="","",IF(E475=1,settings!$C$4-K475*100,IF(O475="",Q474,IF(F475=1,K474*L474*100+Q474+O474-K475*L475*100,Q474+O474))))</f>
        <v>5929.448509807572</v>
      </c>
      <c r="R475" s="29">
        <f t="shared" si="61"/>
        <v>11008.999599999999</v>
      </c>
      <c r="S475" s="29">
        <f t="shared" si="62"/>
        <v>16938.44810980757</v>
      </c>
    </row>
    <row r="476" spans="2:19" x14ac:dyDescent="0.25">
      <c r="B476" s="2">
        <v>37298</v>
      </c>
      <c r="C476" s="3">
        <v>110.889999</v>
      </c>
      <c r="D476" s="1">
        <f t="shared" si="56"/>
        <v>7.2668092385070882E-3</v>
      </c>
      <c r="E476" t="str">
        <f>IF(B476&lt;settings!$C$2,"",IF(B476=settings!$C$2,1,IF(C476&gt;K475,MAX($E$4:E475)+1,"")))</f>
        <v/>
      </c>
      <c r="F476" t="str">
        <f t="shared" si="57"/>
        <v/>
      </c>
      <c r="G476">
        <f t="shared" si="58"/>
        <v>100</v>
      </c>
      <c r="H476" s="36" t="str">
        <f>IF(SUM($F$4:F476)&lt;2,"",IF(F476=1,G475,""))</f>
        <v/>
      </c>
      <c r="I476" s="7">
        <f t="shared" si="63"/>
        <v>-0.28000000000000003</v>
      </c>
      <c r="J476" s="64" t="str">
        <f t="shared" si="59"/>
        <v/>
      </c>
      <c r="K476" s="29">
        <f>IF(SUM($F$4:F476)&lt;1,"",IF(F476="",K475,ROUND(C476,0)))</f>
        <v>154</v>
      </c>
      <c r="L476" s="32">
        <f>IF(SUM($F$4:F476)&lt;1,"",IF(E476=1,1,IF(AND(F475=1,ROUNDDOWN(Q475/(C475*100),0)&gt;=1),L475+ROUNDDOWN(Q475/(C475*100),0),L475)))</f>
        <v>1</v>
      </c>
      <c r="M476" s="29" t="str">
        <f>IF(G476="","",IF(VLOOKUP(I476,settings!$B$12:$C$1012,2,0)*C476*L476*100-settings!$C$5*L476&lt;0,"",VLOOKUP(I476,settings!$B$12:$C$1012,2,0)*C476*L476*100-settings!$C$5*L476))</f>
        <v/>
      </c>
      <c r="N476" s="29" t="str">
        <f>IF(M476="","",M476*settings!$C$7)</f>
        <v/>
      </c>
      <c r="O476" s="29">
        <f t="shared" si="60"/>
        <v>0</v>
      </c>
      <c r="P476" s="29">
        <f>IF(G476="","",C476*100*settings!$C$6)</f>
        <v>0</v>
      </c>
      <c r="Q476" s="29">
        <f>IF(G476="","",IF(E476=1,settings!$C$4-K476*100,IF(O476="",Q475,IF(F476=1,K475*L475*100+Q475+O475-K476*L476*100,Q475+O475))))</f>
        <v>5929.448509807572</v>
      </c>
      <c r="R476" s="29">
        <f t="shared" si="61"/>
        <v>11088.999900000001</v>
      </c>
      <c r="S476" s="29">
        <f t="shared" si="62"/>
        <v>17018.448409807574</v>
      </c>
    </row>
    <row r="477" spans="2:19" x14ac:dyDescent="0.25">
      <c r="B477" s="2">
        <v>37305</v>
      </c>
      <c r="C477" s="3">
        <v>109.639999</v>
      </c>
      <c r="D477" s="1">
        <f t="shared" si="56"/>
        <v>-1.1272432241612673E-2</v>
      </c>
      <c r="E477" t="str">
        <f>IF(B477&lt;settings!$C$2,"",IF(B477=settings!$C$2,1,IF(C477&gt;K476,MAX($E$4:E476)+1,"")))</f>
        <v/>
      </c>
      <c r="F477" t="str">
        <f t="shared" si="57"/>
        <v/>
      </c>
      <c r="G477">
        <f t="shared" si="58"/>
        <v>101</v>
      </c>
      <c r="H477" s="36" t="str">
        <f>IF(SUM($F$4:F477)&lt;2,"",IF(F477=1,G476,""))</f>
        <v/>
      </c>
      <c r="I477" s="7">
        <f t="shared" si="63"/>
        <v>-0.28799999999999998</v>
      </c>
      <c r="J477" s="64" t="str">
        <f t="shared" si="59"/>
        <v/>
      </c>
      <c r="K477" s="29">
        <f>IF(SUM($F$4:F477)&lt;1,"",IF(F477="",K476,ROUND(C477,0)))</f>
        <v>154</v>
      </c>
      <c r="L477" s="32">
        <f>IF(SUM($F$4:F477)&lt;1,"",IF(E477=1,1,IF(AND(F476=1,ROUNDDOWN(Q476/(C476*100),0)&gt;=1),L476+ROUNDDOWN(Q476/(C476*100),0),L476)))</f>
        <v>1</v>
      </c>
      <c r="M477" s="29" t="str">
        <f>IF(G477="","",IF(VLOOKUP(I477,settings!$B$12:$C$1012,2,0)*C477*L477*100-settings!$C$5*L477&lt;0,"",VLOOKUP(I477,settings!$B$12:$C$1012,2,0)*C477*L477*100-settings!$C$5*L477))</f>
        <v/>
      </c>
      <c r="N477" s="29" t="str">
        <f>IF(M477="","",M477*settings!$C$7)</f>
        <v/>
      </c>
      <c r="O477" s="29">
        <f t="shared" si="60"/>
        <v>0</v>
      </c>
      <c r="P477" s="29">
        <f>IF(G477="","",C477*100*settings!$C$6)</f>
        <v>0</v>
      </c>
      <c r="Q477" s="29">
        <f>IF(G477="","",IF(E477=1,settings!$C$4-K477*100,IF(O477="",Q476,IF(F477=1,K476*L476*100+Q476+O476-K477*L477*100,Q476+O476))))</f>
        <v>5929.448509807572</v>
      </c>
      <c r="R477" s="29">
        <f t="shared" si="61"/>
        <v>10963.999900000001</v>
      </c>
      <c r="S477" s="29">
        <f t="shared" si="62"/>
        <v>16893.448409807574</v>
      </c>
    </row>
    <row r="478" spans="2:19" x14ac:dyDescent="0.25">
      <c r="B478" s="2">
        <v>37312</v>
      </c>
      <c r="C478" s="3">
        <v>113.739998</v>
      </c>
      <c r="D478" s="1">
        <f t="shared" si="56"/>
        <v>3.7395102493570809E-2</v>
      </c>
      <c r="E478" t="str">
        <f>IF(B478&lt;settings!$C$2,"",IF(B478=settings!$C$2,1,IF(C478&gt;K477,MAX($E$4:E477)+1,"")))</f>
        <v/>
      </c>
      <c r="F478" t="str">
        <f t="shared" si="57"/>
        <v/>
      </c>
      <c r="G478">
        <f t="shared" si="58"/>
        <v>102</v>
      </c>
      <c r="H478" s="36" t="str">
        <f>IF(SUM($F$4:F478)&lt;2,"",IF(F478=1,G477,""))</f>
        <v/>
      </c>
      <c r="I478" s="7">
        <f t="shared" si="63"/>
        <v>-0.26100000000000001</v>
      </c>
      <c r="J478" s="64" t="str">
        <f t="shared" si="59"/>
        <v/>
      </c>
      <c r="K478" s="29">
        <f>IF(SUM($F$4:F478)&lt;1,"",IF(F478="",K477,ROUND(C478,0)))</f>
        <v>154</v>
      </c>
      <c r="L478" s="32">
        <f>IF(SUM($F$4:F478)&lt;1,"",IF(E478=1,1,IF(AND(F477=1,ROUNDDOWN(Q477/(C477*100),0)&gt;=1),L477+ROUNDDOWN(Q477/(C477*100),0),L477)))</f>
        <v>1</v>
      </c>
      <c r="M478" s="29" t="str">
        <f>IF(G478="","",IF(VLOOKUP(I478,settings!$B$12:$C$1012,2,0)*C478*L478*100-settings!$C$5*L478&lt;0,"",VLOOKUP(I478,settings!$B$12:$C$1012,2,0)*C478*L478*100-settings!$C$5*L478))</f>
        <v/>
      </c>
      <c r="N478" s="29" t="str">
        <f>IF(M478="","",M478*settings!$C$7)</f>
        <v/>
      </c>
      <c r="O478" s="29">
        <f t="shared" si="60"/>
        <v>0</v>
      </c>
      <c r="P478" s="29">
        <f>IF(G478="","",C478*100*settings!$C$6)</f>
        <v>0</v>
      </c>
      <c r="Q478" s="29">
        <f>IF(G478="","",IF(E478=1,settings!$C$4-K478*100,IF(O478="",Q477,IF(F478=1,K477*L477*100+Q477+O477-K478*L478*100,Q477+O477))))</f>
        <v>5929.448509807572</v>
      </c>
      <c r="R478" s="29">
        <f t="shared" si="61"/>
        <v>11373.9998</v>
      </c>
      <c r="S478" s="29">
        <f t="shared" si="62"/>
        <v>17303.448309807573</v>
      </c>
    </row>
    <row r="479" spans="2:19" x14ac:dyDescent="0.25">
      <c r="B479" s="2">
        <v>37319</v>
      </c>
      <c r="C479" s="3">
        <v>116.989998</v>
      </c>
      <c r="D479" s="1">
        <f t="shared" si="56"/>
        <v>2.8573941068646747E-2</v>
      </c>
      <c r="E479" t="str">
        <f>IF(B479&lt;settings!$C$2,"",IF(B479=settings!$C$2,1,IF(C479&gt;K478,MAX($E$4:E478)+1,"")))</f>
        <v/>
      </c>
      <c r="F479" t="str">
        <f t="shared" si="57"/>
        <v/>
      </c>
      <c r="G479">
        <f t="shared" si="58"/>
        <v>103</v>
      </c>
      <c r="H479" s="36" t="str">
        <f>IF(SUM($F$4:F479)&lt;2,"",IF(F479=1,G478,""))</f>
        <v/>
      </c>
      <c r="I479" s="7">
        <f t="shared" si="63"/>
        <v>-0.24</v>
      </c>
      <c r="J479" s="64" t="str">
        <f t="shared" si="59"/>
        <v/>
      </c>
      <c r="K479" s="29">
        <f>IF(SUM($F$4:F479)&lt;1,"",IF(F479="",K478,ROUND(C479,0)))</f>
        <v>154</v>
      </c>
      <c r="L479" s="32">
        <f>IF(SUM($F$4:F479)&lt;1,"",IF(E479=1,1,IF(AND(F478=1,ROUNDDOWN(Q478/(C478*100),0)&gt;=1),L478+ROUNDDOWN(Q478/(C478*100),0),L478)))</f>
        <v>1</v>
      </c>
      <c r="M479" s="29" t="str">
        <f>IF(G479="","",IF(VLOOKUP(I479,settings!$B$12:$C$1012,2,0)*C479*L479*100-settings!$C$5*L479&lt;0,"",VLOOKUP(I479,settings!$B$12:$C$1012,2,0)*C479*L479*100-settings!$C$5*L479))</f>
        <v/>
      </c>
      <c r="N479" s="29" t="str">
        <f>IF(M479="","",M479*settings!$C$7)</f>
        <v/>
      </c>
      <c r="O479" s="29">
        <f t="shared" si="60"/>
        <v>0</v>
      </c>
      <c r="P479" s="29">
        <f>IF(G479="","",C479*100*settings!$C$6)</f>
        <v>0</v>
      </c>
      <c r="Q479" s="29">
        <f>IF(G479="","",IF(E479=1,settings!$C$4-K479*100,IF(O479="",Q478,IF(F479=1,K478*L478*100+Q478+O478-K479*L479*100,Q478+O478))))</f>
        <v>5929.448509807572</v>
      </c>
      <c r="R479" s="29">
        <f t="shared" si="61"/>
        <v>11698.9998</v>
      </c>
      <c r="S479" s="29">
        <f t="shared" si="62"/>
        <v>17628.448309807573</v>
      </c>
    </row>
    <row r="480" spans="2:19" x14ac:dyDescent="0.25">
      <c r="B480" s="2">
        <v>37326</v>
      </c>
      <c r="C480" s="3">
        <v>116.650002</v>
      </c>
      <c r="D480" s="1">
        <f t="shared" si="56"/>
        <v>-2.9061971605469639E-3</v>
      </c>
      <c r="E480" t="str">
        <f>IF(B480&lt;settings!$C$2,"",IF(B480=settings!$C$2,1,IF(C480&gt;K479,MAX($E$4:E479)+1,"")))</f>
        <v/>
      </c>
      <c r="F480" t="str">
        <f t="shared" si="57"/>
        <v/>
      </c>
      <c r="G480">
        <f t="shared" si="58"/>
        <v>104</v>
      </c>
      <c r="H480" s="36" t="str">
        <f>IF(SUM($F$4:F480)&lt;2,"",IF(F480=1,G479,""))</f>
        <v/>
      </c>
      <c r="I480" s="7">
        <f t="shared" si="63"/>
        <v>-0.24299999999999999</v>
      </c>
      <c r="J480" s="64" t="str">
        <f t="shared" si="59"/>
        <v/>
      </c>
      <c r="K480" s="29">
        <f>IF(SUM($F$4:F480)&lt;1,"",IF(F480="",K479,ROUND(C480,0)))</f>
        <v>154</v>
      </c>
      <c r="L480" s="32">
        <f>IF(SUM($F$4:F480)&lt;1,"",IF(E480=1,1,IF(AND(F479=1,ROUNDDOWN(Q479/(C479*100),0)&gt;=1),L479+ROUNDDOWN(Q479/(C479*100),0),L479)))</f>
        <v>1</v>
      </c>
      <c r="M480" s="29" t="str">
        <f>IF(G480="","",IF(VLOOKUP(I480,settings!$B$12:$C$1012,2,0)*C480*L480*100-settings!$C$5*L480&lt;0,"",VLOOKUP(I480,settings!$B$12:$C$1012,2,0)*C480*L480*100-settings!$C$5*L480))</f>
        <v/>
      </c>
      <c r="N480" s="29" t="str">
        <f>IF(M480="","",M480*settings!$C$7)</f>
        <v/>
      </c>
      <c r="O480" s="29">
        <f t="shared" si="60"/>
        <v>0</v>
      </c>
      <c r="P480" s="29">
        <f>IF(G480="","",C480*100*settings!$C$6)</f>
        <v>0</v>
      </c>
      <c r="Q480" s="29">
        <f>IF(G480="","",IF(E480=1,settings!$C$4-K480*100,IF(O480="",Q479,IF(F480=1,K479*L479*100+Q479+O479-K480*L480*100,Q479+O479))))</f>
        <v>5929.448509807572</v>
      </c>
      <c r="R480" s="29">
        <f t="shared" si="61"/>
        <v>11665.0002</v>
      </c>
      <c r="S480" s="29">
        <f t="shared" si="62"/>
        <v>17594.448709807573</v>
      </c>
    </row>
    <row r="481" spans="2:19" x14ac:dyDescent="0.25">
      <c r="B481" s="2">
        <v>37333</v>
      </c>
      <c r="C481" s="3">
        <v>115.040001</v>
      </c>
      <c r="D481" s="1">
        <f t="shared" si="56"/>
        <v>-1.3801980046258322E-2</v>
      </c>
      <c r="E481" t="str">
        <f>IF(B481&lt;settings!$C$2,"",IF(B481=settings!$C$2,1,IF(C481&gt;K480,MAX($E$4:E480)+1,"")))</f>
        <v/>
      </c>
      <c r="F481" t="str">
        <f t="shared" si="57"/>
        <v/>
      </c>
      <c r="G481">
        <f t="shared" si="58"/>
        <v>105</v>
      </c>
      <c r="H481" s="36" t="str">
        <f>IF(SUM($F$4:F481)&lt;2,"",IF(F481=1,G480,""))</f>
        <v/>
      </c>
      <c r="I481" s="7">
        <f t="shared" si="63"/>
        <v>-0.253</v>
      </c>
      <c r="J481" s="64" t="str">
        <f t="shared" si="59"/>
        <v/>
      </c>
      <c r="K481" s="29">
        <f>IF(SUM($F$4:F481)&lt;1,"",IF(F481="",K480,ROUND(C481,0)))</f>
        <v>154</v>
      </c>
      <c r="L481" s="32">
        <f>IF(SUM($F$4:F481)&lt;1,"",IF(E481=1,1,IF(AND(F480=1,ROUNDDOWN(Q480/(C480*100),0)&gt;=1),L480+ROUNDDOWN(Q480/(C480*100),0),L480)))</f>
        <v>1</v>
      </c>
      <c r="M481" s="29" t="str">
        <f>IF(G481="","",IF(VLOOKUP(I481,settings!$B$12:$C$1012,2,0)*C481*L481*100-settings!$C$5*L481&lt;0,"",VLOOKUP(I481,settings!$B$12:$C$1012,2,0)*C481*L481*100-settings!$C$5*L481))</f>
        <v/>
      </c>
      <c r="N481" s="29" t="str">
        <f>IF(M481="","",M481*settings!$C$7)</f>
        <v/>
      </c>
      <c r="O481" s="29">
        <f t="shared" si="60"/>
        <v>0</v>
      </c>
      <c r="P481" s="29">
        <f>IF(G481="","",C481*100*settings!$C$6)</f>
        <v>0</v>
      </c>
      <c r="Q481" s="29">
        <f>IF(G481="","",IF(E481=1,settings!$C$4-K481*100,IF(O481="",Q480,IF(F481=1,K480*L480*100+Q480+O480-K481*L481*100,Q480+O480))))</f>
        <v>5929.448509807572</v>
      </c>
      <c r="R481" s="29">
        <f t="shared" si="61"/>
        <v>11504.000100000001</v>
      </c>
      <c r="S481" s="29">
        <f t="shared" si="62"/>
        <v>17433.448609807572</v>
      </c>
    </row>
    <row r="482" spans="2:19" x14ac:dyDescent="0.25">
      <c r="B482" s="2">
        <v>37340</v>
      </c>
      <c r="C482" s="3">
        <v>114.519997</v>
      </c>
      <c r="D482" s="1">
        <f t="shared" si="56"/>
        <v>-4.5202016296922443E-3</v>
      </c>
      <c r="E482" t="str">
        <f>IF(B482&lt;settings!$C$2,"",IF(B482=settings!$C$2,1,IF(C482&gt;K481,MAX($E$4:E481)+1,"")))</f>
        <v/>
      </c>
      <c r="F482" t="str">
        <f t="shared" si="57"/>
        <v/>
      </c>
      <c r="G482">
        <f t="shared" si="58"/>
        <v>106</v>
      </c>
      <c r="H482" s="36" t="str">
        <f>IF(SUM($F$4:F482)&lt;2,"",IF(F482=1,G481,""))</f>
        <v/>
      </c>
      <c r="I482" s="7">
        <f t="shared" si="63"/>
        <v>-0.25600000000000001</v>
      </c>
      <c r="J482" s="64" t="str">
        <f t="shared" si="59"/>
        <v/>
      </c>
      <c r="K482" s="29">
        <f>IF(SUM($F$4:F482)&lt;1,"",IF(F482="",K481,ROUND(C482,0)))</f>
        <v>154</v>
      </c>
      <c r="L482" s="32">
        <f>IF(SUM($F$4:F482)&lt;1,"",IF(E482=1,1,IF(AND(F481=1,ROUNDDOWN(Q481/(C481*100),0)&gt;=1),L481+ROUNDDOWN(Q481/(C481*100),0),L481)))</f>
        <v>1</v>
      </c>
      <c r="M482" s="29" t="str">
        <f>IF(G482="","",IF(VLOOKUP(I482,settings!$B$12:$C$1012,2,0)*C482*L482*100-settings!$C$5*L482&lt;0,"",VLOOKUP(I482,settings!$B$12:$C$1012,2,0)*C482*L482*100-settings!$C$5*L482))</f>
        <v/>
      </c>
      <c r="N482" s="29" t="str">
        <f>IF(M482="","",M482*settings!$C$7)</f>
        <v/>
      </c>
      <c r="O482" s="29">
        <f t="shared" si="60"/>
        <v>0</v>
      </c>
      <c r="P482" s="29">
        <f>IF(G482="","",C482*100*settings!$C$6)</f>
        <v>0</v>
      </c>
      <c r="Q482" s="29">
        <f>IF(G482="","",IF(E482=1,settings!$C$4-K482*100,IF(O482="",Q481,IF(F482=1,K481*L481*100+Q481+O481-K482*L482*100,Q481+O481))))</f>
        <v>5929.448509807572</v>
      </c>
      <c r="R482" s="29">
        <f t="shared" si="61"/>
        <v>11451.9997</v>
      </c>
      <c r="S482" s="29">
        <f t="shared" si="62"/>
        <v>17381.448209807571</v>
      </c>
    </row>
    <row r="483" spans="2:19" x14ac:dyDescent="0.25">
      <c r="B483" s="2">
        <v>37347</v>
      </c>
      <c r="C483" s="3">
        <v>112.69000200000001</v>
      </c>
      <c r="D483" s="1">
        <f t="shared" si="56"/>
        <v>-1.597969828797674E-2</v>
      </c>
      <c r="E483" t="str">
        <f>IF(B483&lt;settings!$C$2,"",IF(B483=settings!$C$2,1,IF(C483&gt;K482,MAX($E$4:E482)+1,"")))</f>
        <v/>
      </c>
      <c r="F483" t="str">
        <f t="shared" si="57"/>
        <v/>
      </c>
      <c r="G483">
        <f t="shared" si="58"/>
        <v>107</v>
      </c>
      <c r="H483" s="36" t="str">
        <f>IF(SUM($F$4:F483)&lt;2,"",IF(F483=1,G482,""))</f>
        <v/>
      </c>
      <c r="I483" s="7">
        <f t="shared" si="63"/>
        <v>-0.26800000000000002</v>
      </c>
      <c r="J483" s="64" t="str">
        <f t="shared" si="59"/>
        <v/>
      </c>
      <c r="K483" s="29">
        <f>IF(SUM($F$4:F483)&lt;1,"",IF(F483="",K482,ROUND(C483,0)))</f>
        <v>154</v>
      </c>
      <c r="L483" s="32">
        <f>IF(SUM($F$4:F483)&lt;1,"",IF(E483=1,1,IF(AND(F482=1,ROUNDDOWN(Q482/(C482*100),0)&gt;=1),L482+ROUNDDOWN(Q482/(C482*100),0),L482)))</f>
        <v>1</v>
      </c>
      <c r="M483" s="29" t="str">
        <f>IF(G483="","",IF(VLOOKUP(I483,settings!$B$12:$C$1012,2,0)*C483*L483*100-settings!$C$5*L483&lt;0,"",VLOOKUP(I483,settings!$B$12:$C$1012,2,0)*C483*L483*100-settings!$C$5*L483))</f>
        <v/>
      </c>
      <c r="N483" s="29" t="str">
        <f>IF(M483="","",M483*settings!$C$7)</f>
        <v/>
      </c>
      <c r="O483" s="29">
        <f t="shared" si="60"/>
        <v>0</v>
      </c>
      <c r="P483" s="29">
        <f>IF(G483="","",C483*100*settings!$C$6)</f>
        <v>0</v>
      </c>
      <c r="Q483" s="29">
        <f>IF(G483="","",IF(E483=1,settings!$C$4-K483*100,IF(O483="",Q482,IF(F483=1,K482*L482*100+Q482+O482-K483*L483*100,Q482+O482))))</f>
        <v>5929.448509807572</v>
      </c>
      <c r="R483" s="29">
        <f t="shared" si="61"/>
        <v>11269.0002</v>
      </c>
      <c r="S483" s="29">
        <f t="shared" si="62"/>
        <v>17198.448709807573</v>
      </c>
    </row>
    <row r="484" spans="2:19" x14ac:dyDescent="0.25">
      <c r="B484" s="2">
        <v>37354</v>
      </c>
      <c r="C484" s="3">
        <v>111.41999800000001</v>
      </c>
      <c r="D484" s="1">
        <f t="shared" si="56"/>
        <v>-1.1269890650991377E-2</v>
      </c>
      <c r="E484" t="str">
        <f>IF(B484&lt;settings!$C$2,"",IF(B484=settings!$C$2,1,IF(C484&gt;K483,MAX($E$4:E483)+1,"")))</f>
        <v/>
      </c>
      <c r="F484" t="str">
        <f t="shared" si="57"/>
        <v/>
      </c>
      <c r="G484">
        <f t="shared" si="58"/>
        <v>108</v>
      </c>
      <c r="H484" s="36" t="str">
        <f>IF(SUM($F$4:F484)&lt;2,"",IF(F484=1,G483,""))</f>
        <v/>
      </c>
      <c r="I484" s="7">
        <f t="shared" si="63"/>
        <v>-0.27600000000000002</v>
      </c>
      <c r="J484" s="64" t="str">
        <f t="shared" si="59"/>
        <v/>
      </c>
      <c r="K484" s="29">
        <f>IF(SUM($F$4:F484)&lt;1,"",IF(F484="",K483,ROUND(C484,0)))</f>
        <v>154</v>
      </c>
      <c r="L484" s="32">
        <f>IF(SUM($F$4:F484)&lt;1,"",IF(E484=1,1,IF(AND(F483=1,ROUNDDOWN(Q483/(C483*100),0)&gt;=1),L483+ROUNDDOWN(Q483/(C483*100),0),L483)))</f>
        <v>1</v>
      </c>
      <c r="M484" s="29" t="str">
        <f>IF(G484="","",IF(VLOOKUP(I484,settings!$B$12:$C$1012,2,0)*C484*L484*100-settings!$C$5*L484&lt;0,"",VLOOKUP(I484,settings!$B$12:$C$1012,2,0)*C484*L484*100-settings!$C$5*L484))</f>
        <v/>
      </c>
      <c r="N484" s="29" t="str">
        <f>IF(M484="","",M484*settings!$C$7)</f>
        <v/>
      </c>
      <c r="O484" s="29">
        <f t="shared" si="60"/>
        <v>0</v>
      </c>
      <c r="P484" s="29">
        <f>IF(G484="","",C484*100*settings!$C$6)</f>
        <v>0</v>
      </c>
      <c r="Q484" s="29">
        <f>IF(G484="","",IF(E484=1,settings!$C$4-K484*100,IF(O484="",Q483,IF(F484=1,K483*L483*100+Q483+O483-K484*L484*100,Q483+O483))))</f>
        <v>5929.448509807572</v>
      </c>
      <c r="R484" s="29">
        <f t="shared" si="61"/>
        <v>11141.999800000001</v>
      </c>
      <c r="S484" s="29">
        <f t="shared" si="62"/>
        <v>17071.448309807573</v>
      </c>
    </row>
    <row r="485" spans="2:19" x14ac:dyDescent="0.25">
      <c r="B485" s="2">
        <v>37361</v>
      </c>
      <c r="C485" s="3">
        <v>112.879997</v>
      </c>
      <c r="D485" s="1">
        <f t="shared" si="56"/>
        <v>1.3103563329807333E-2</v>
      </c>
      <c r="E485" t="str">
        <f>IF(B485&lt;settings!$C$2,"",IF(B485=settings!$C$2,1,IF(C485&gt;K484,MAX($E$4:E484)+1,"")))</f>
        <v/>
      </c>
      <c r="F485" t="str">
        <f t="shared" si="57"/>
        <v/>
      </c>
      <c r="G485">
        <f t="shared" si="58"/>
        <v>109</v>
      </c>
      <c r="H485" s="36" t="str">
        <f>IF(SUM($F$4:F485)&lt;2,"",IF(F485=1,G484,""))</f>
        <v/>
      </c>
      <c r="I485" s="7">
        <f t="shared" si="63"/>
        <v>-0.26700000000000002</v>
      </c>
      <c r="J485" s="64" t="str">
        <f t="shared" si="59"/>
        <v/>
      </c>
      <c r="K485" s="29">
        <f>IF(SUM($F$4:F485)&lt;1,"",IF(F485="",K484,ROUND(C485,0)))</f>
        <v>154</v>
      </c>
      <c r="L485" s="32">
        <f>IF(SUM($F$4:F485)&lt;1,"",IF(E485=1,1,IF(AND(F484=1,ROUNDDOWN(Q484/(C484*100),0)&gt;=1),L484+ROUNDDOWN(Q484/(C484*100),0),L484)))</f>
        <v>1</v>
      </c>
      <c r="M485" s="29" t="str">
        <f>IF(G485="","",IF(VLOOKUP(I485,settings!$B$12:$C$1012,2,0)*C485*L485*100-settings!$C$5*L485&lt;0,"",VLOOKUP(I485,settings!$B$12:$C$1012,2,0)*C485*L485*100-settings!$C$5*L485))</f>
        <v/>
      </c>
      <c r="N485" s="29" t="str">
        <f>IF(M485="","",M485*settings!$C$7)</f>
        <v/>
      </c>
      <c r="O485" s="29">
        <f t="shared" si="60"/>
        <v>0</v>
      </c>
      <c r="P485" s="29">
        <f>IF(G485="","",C485*100*settings!$C$6)</f>
        <v>0</v>
      </c>
      <c r="Q485" s="29">
        <f>IF(G485="","",IF(E485=1,settings!$C$4-K485*100,IF(O485="",Q484,IF(F485=1,K484*L484*100+Q484+O484-K485*L485*100,Q484+O484))))</f>
        <v>5929.448509807572</v>
      </c>
      <c r="R485" s="29">
        <f t="shared" si="61"/>
        <v>11287.9997</v>
      </c>
      <c r="S485" s="29">
        <f t="shared" si="62"/>
        <v>17217.448209807571</v>
      </c>
    </row>
    <row r="486" spans="2:19" x14ac:dyDescent="0.25">
      <c r="B486" s="2">
        <v>37368</v>
      </c>
      <c r="C486" s="3">
        <v>107.389999</v>
      </c>
      <c r="D486" s="1">
        <f t="shared" si="56"/>
        <v>-4.8635702922635637E-2</v>
      </c>
      <c r="E486" t="str">
        <f>IF(B486&lt;settings!$C$2,"",IF(B486=settings!$C$2,1,IF(C486&gt;K485,MAX($E$4:E485)+1,"")))</f>
        <v/>
      </c>
      <c r="F486" t="str">
        <f t="shared" si="57"/>
        <v/>
      </c>
      <c r="G486">
        <f t="shared" si="58"/>
        <v>110</v>
      </c>
      <c r="H486" s="36" t="str">
        <f>IF(SUM($F$4:F486)&lt;2,"",IF(F486=1,G485,""))</f>
        <v/>
      </c>
      <c r="I486" s="7">
        <f t="shared" si="63"/>
        <v>-0.30299999999999999</v>
      </c>
      <c r="J486" s="64" t="str">
        <f t="shared" si="59"/>
        <v/>
      </c>
      <c r="K486" s="29">
        <f>IF(SUM($F$4:F486)&lt;1,"",IF(F486="",K485,ROUND(C486,0)))</f>
        <v>154</v>
      </c>
      <c r="L486" s="32">
        <f>IF(SUM($F$4:F486)&lt;1,"",IF(E486=1,1,IF(AND(F485=1,ROUNDDOWN(Q485/(C485*100),0)&gt;=1),L485+ROUNDDOWN(Q485/(C485*100),0),L485)))</f>
        <v>1</v>
      </c>
      <c r="M486" s="29" t="str">
        <f>IF(G486="","",IF(VLOOKUP(I486,settings!$B$12:$C$1012,2,0)*C486*L486*100-settings!$C$5*L486&lt;0,"",VLOOKUP(I486,settings!$B$12:$C$1012,2,0)*C486*L486*100-settings!$C$5*L486))</f>
        <v/>
      </c>
      <c r="N486" s="29" t="str">
        <f>IF(M486="","",M486*settings!$C$7)</f>
        <v/>
      </c>
      <c r="O486" s="29">
        <f t="shared" si="60"/>
        <v>0</v>
      </c>
      <c r="P486" s="29">
        <f>IF(G486="","",C486*100*settings!$C$6)</f>
        <v>0</v>
      </c>
      <c r="Q486" s="29">
        <f>IF(G486="","",IF(E486=1,settings!$C$4-K486*100,IF(O486="",Q485,IF(F486=1,K485*L485*100+Q485+O485-K486*L486*100,Q485+O485))))</f>
        <v>5929.448509807572</v>
      </c>
      <c r="R486" s="29">
        <f t="shared" si="61"/>
        <v>10738.999900000001</v>
      </c>
      <c r="S486" s="29">
        <f t="shared" si="62"/>
        <v>16668.448409807574</v>
      </c>
    </row>
    <row r="487" spans="2:19" x14ac:dyDescent="0.25">
      <c r="B487" s="2">
        <v>37375</v>
      </c>
      <c r="C487" s="3">
        <v>107.58000199999999</v>
      </c>
      <c r="D487" s="1">
        <f t="shared" si="56"/>
        <v>1.76928021016165E-3</v>
      </c>
      <c r="E487" t="str">
        <f>IF(B487&lt;settings!$C$2,"",IF(B487=settings!$C$2,1,IF(C487&gt;K486,MAX($E$4:E486)+1,"")))</f>
        <v/>
      </c>
      <c r="F487" t="str">
        <f t="shared" si="57"/>
        <v/>
      </c>
      <c r="G487">
        <f t="shared" si="58"/>
        <v>111</v>
      </c>
      <c r="H487" s="36" t="str">
        <f>IF(SUM($F$4:F487)&lt;2,"",IF(F487=1,G486,""))</f>
        <v/>
      </c>
      <c r="I487" s="7">
        <f t="shared" si="63"/>
        <v>-0.30099999999999999</v>
      </c>
      <c r="J487" s="64" t="str">
        <f t="shared" si="59"/>
        <v/>
      </c>
      <c r="K487" s="29">
        <f>IF(SUM($F$4:F487)&lt;1,"",IF(F487="",K486,ROUND(C487,0)))</f>
        <v>154</v>
      </c>
      <c r="L487" s="32">
        <f>IF(SUM($F$4:F487)&lt;1,"",IF(E487=1,1,IF(AND(F486=1,ROUNDDOWN(Q486/(C486*100),0)&gt;=1),L486+ROUNDDOWN(Q486/(C486*100),0),L486)))</f>
        <v>1</v>
      </c>
      <c r="M487" s="29" t="str">
        <f>IF(G487="","",IF(VLOOKUP(I487,settings!$B$12:$C$1012,2,0)*C487*L487*100-settings!$C$5*L487&lt;0,"",VLOOKUP(I487,settings!$B$12:$C$1012,2,0)*C487*L487*100-settings!$C$5*L487))</f>
        <v/>
      </c>
      <c r="N487" s="29" t="str">
        <f>IF(M487="","",M487*settings!$C$7)</f>
        <v/>
      </c>
      <c r="O487" s="29">
        <f t="shared" si="60"/>
        <v>0</v>
      </c>
      <c r="P487" s="29">
        <f>IF(G487="","",C487*100*settings!$C$6)</f>
        <v>0</v>
      </c>
      <c r="Q487" s="29">
        <f>IF(G487="","",IF(E487=1,settings!$C$4-K487*100,IF(O487="",Q486,IF(F487=1,K486*L486*100+Q486+O486-K487*L487*100,Q486+O486))))</f>
        <v>5929.448509807572</v>
      </c>
      <c r="R487" s="29">
        <f t="shared" si="61"/>
        <v>10758.000199999999</v>
      </c>
      <c r="S487" s="29">
        <f t="shared" si="62"/>
        <v>16687.44870980757</v>
      </c>
    </row>
    <row r="488" spans="2:19" x14ac:dyDescent="0.25">
      <c r="B488" s="2">
        <v>37382</v>
      </c>
      <c r="C488" s="3">
        <v>105.720001</v>
      </c>
      <c r="D488" s="1">
        <f t="shared" si="56"/>
        <v>-1.7289467981233098E-2</v>
      </c>
      <c r="E488" t="str">
        <f>IF(B488&lt;settings!$C$2,"",IF(B488=settings!$C$2,1,IF(C488&gt;K487,MAX($E$4:E487)+1,"")))</f>
        <v/>
      </c>
      <c r="F488" t="str">
        <f t="shared" si="57"/>
        <v/>
      </c>
      <c r="G488">
        <f t="shared" si="58"/>
        <v>112</v>
      </c>
      <c r="H488" s="36" t="str">
        <f>IF(SUM($F$4:F488)&lt;2,"",IF(F488=1,G487,""))</f>
        <v/>
      </c>
      <c r="I488" s="7">
        <f t="shared" si="63"/>
        <v>-0.314</v>
      </c>
      <c r="J488" s="64" t="str">
        <f t="shared" si="59"/>
        <v/>
      </c>
      <c r="K488" s="29">
        <f>IF(SUM($F$4:F488)&lt;1,"",IF(F488="",K487,ROUND(C488,0)))</f>
        <v>154</v>
      </c>
      <c r="L488" s="32">
        <f>IF(SUM($F$4:F488)&lt;1,"",IF(E488=1,1,IF(AND(F487=1,ROUNDDOWN(Q487/(C487*100),0)&gt;=1),L487+ROUNDDOWN(Q487/(C487*100),0),L487)))</f>
        <v>1</v>
      </c>
      <c r="M488" s="29" t="str">
        <f>IF(G488="","",IF(VLOOKUP(I488,settings!$B$12:$C$1012,2,0)*C488*L488*100-settings!$C$5*L488&lt;0,"",VLOOKUP(I488,settings!$B$12:$C$1012,2,0)*C488*L488*100-settings!$C$5*L488))</f>
        <v/>
      </c>
      <c r="N488" s="29" t="str">
        <f>IF(M488="","",M488*settings!$C$7)</f>
        <v/>
      </c>
      <c r="O488" s="29">
        <f t="shared" si="60"/>
        <v>0</v>
      </c>
      <c r="P488" s="29">
        <f>IF(G488="","",C488*100*settings!$C$6)</f>
        <v>0</v>
      </c>
      <c r="Q488" s="29">
        <f>IF(G488="","",IF(E488=1,settings!$C$4-K488*100,IF(O488="",Q487,IF(F488=1,K487*L487*100+Q487+O487-K488*L488*100,Q487+O487))))</f>
        <v>5929.448509807572</v>
      </c>
      <c r="R488" s="29">
        <f t="shared" si="61"/>
        <v>10572.000099999999</v>
      </c>
      <c r="S488" s="29">
        <f t="shared" si="62"/>
        <v>16501.448609807572</v>
      </c>
    </row>
    <row r="489" spans="2:19" x14ac:dyDescent="0.25">
      <c r="B489" s="2">
        <v>37389</v>
      </c>
      <c r="C489" s="3">
        <v>110.900002</v>
      </c>
      <c r="D489" s="1">
        <f t="shared" si="56"/>
        <v>4.8997360489998476E-2</v>
      </c>
      <c r="E489" t="str">
        <f>IF(B489&lt;settings!$C$2,"",IF(B489=settings!$C$2,1,IF(C489&gt;K488,MAX($E$4:E488)+1,"")))</f>
        <v/>
      </c>
      <c r="F489" t="str">
        <f t="shared" si="57"/>
        <v/>
      </c>
      <c r="G489">
        <f t="shared" si="58"/>
        <v>113</v>
      </c>
      <c r="H489" s="36" t="str">
        <f>IF(SUM($F$4:F489)&lt;2,"",IF(F489=1,G488,""))</f>
        <v/>
      </c>
      <c r="I489" s="7">
        <f t="shared" si="63"/>
        <v>-0.28000000000000003</v>
      </c>
      <c r="J489" s="64" t="str">
        <f t="shared" si="59"/>
        <v/>
      </c>
      <c r="K489" s="29">
        <f>IF(SUM($F$4:F489)&lt;1,"",IF(F489="",K488,ROUND(C489,0)))</f>
        <v>154</v>
      </c>
      <c r="L489" s="32">
        <f>IF(SUM($F$4:F489)&lt;1,"",IF(E489=1,1,IF(AND(F488=1,ROUNDDOWN(Q488/(C488*100),0)&gt;=1),L488+ROUNDDOWN(Q488/(C488*100),0),L488)))</f>
        <v>1</v>
      </c>
      <c r="M489" s="29" t="str">
        <f>IF(G489="","",IF(VLOOKUP(I489,settings!$B$12:$C$1012,2,0)*C489*L489*100-settings!$C$5*L489&lt;0,"",VLOOKUP(I489,settings!$B$12:$C$1012,2,0)*C489*L489*100-settings!$C$5*L489))</f>
        <v/>
      </c>
      <c r="N489" s="29" t="str">
        <f>IF(M489="","",M489*settings!$C$7)</f>
        <v/>
      </c>
      <c r="O489" s="29">
        <f t="shared" si="60"/>
        <v>0</v>
      </c>
      <c r="P489" s="29">
        <f>IF(G489="","",C489*100*settings!$C$6)</f>
        <v>0</v>
      </c>
      <c r="Q489" s="29">
        <f>IF(G489="","",IF(E489=1,settings!$C$4-K489*100,IF(O489="",Q488,IF(F489=1,K488*L488*100+Q488+O488-K489*L489*100,Q488+O488))))</f>
        <v>5929.448509807572</v>
      </c>
      <c r="R489" s="29">
        <f t="shared" si="61"/>
        <v>11090.0002</v>
      </c>
      <c r="S489" s="29">
        <f t="shared" si="62"/>
        <v>17019.448709807573</v>
      </c>
    </row>
    <row r="490" spans="2:19" x14ac:dyDescent="0.25">
      <c r="B490" s="2">
        <v>37396</v>
      </c>
      <c r="C490" s="3">
        <v>108.69000200000001</v>
      </c>
      <c r="D490" s="1">
        <f t="shared" si="56"/>
        <v>-1.992786258020085E-2</v>
      </c>
      <c r="E490" t="str">
        <f>IF(B490&lt;settings!$C$2,"",IF(B490=settings!$C$2,1,IF(C490&gt;K489,MAX($E$4:E489)+1,"")))</f>
        <v/>
      </c>
      <c r="F490" t="str">
        <f t="shared" si="57"/>
        <v/>
      </c>
      <c r="G490">
        <f t="shared" si="58"/>
        <v>114</v>
      </c>
      <c r="H490" s="36" t="str">
        <f>IF(SUM($F$4:F490)&lt;2,"",IF(F490=1,G489,""))</f>
        <v/>
      </c>
      <c r="I490" s="7">
        <f t="shared" si="63"/>
        <v>-0.29399999999999998</v>
      </c>
      <c r="J490" s="64" t="str">
        <f t="shared" si="59"/>
        <v/>
      </c>
      <c r="K490" s="29">
        <f>IF(SUM($F$4:F490)&lt;1,"",IF(F490="",K489,ROUND(C490,0)))</f>
        <v>154</v>
      </c>
      <c r="L490" s="32">
        <f>IF(SUM($F$4:F490)&lt;1,"",IF(E490=1,1,IF(AND(F489=1,ROUNDDOWN(Q489/(C489*100),0)&gt;=1),L489+ROUNDDOWN(Q489/(C489*100),0),L489)))</f>
        <v>1</v>
      </c>
      <c r="M490" s="29" t="str">
        <f>IF(G490="","",IF(VLOOKUP(I490,settings!$B$12:$C$1012,2,0)*C490*L490*100-settings!$C$5*L490&lt;0,"",VLOOKUP(I490,settings!$B$12:$C$1012,2,0)*C490*L490*100-settings!$C$5*L490))</f>
        <v/>
      </c>
      <c r="N490" s="29" t="str">
        <f>IF(M490="","",M490*settings!$C$7)</f>
        <v/>
      </c>
      <c r="O490" s="29">
        <f t="shared" si="60"/>
        <v>0</v>
      </c>
      <c r="P490" s="29">
        <f>IF(G490="","",C490*100*settings!$C$6)</f>
        <v>0</v>
      </c>
      <c r="Q490" s="29">
        <f>IF(G490="","",IF(E490=1,settings!$C$4-K490*100,IF(O490="",Q489,IF(F490=1,K489*L489*100+Q489+O489-K490*L490*100,Q489+O489))))</f>
        <v>5929.448509807572</v>
      </c>
      <c r="R490" s="29">
        <f t="shared" si="61"/>
        <v>10869.0002</v>
      </c>
      <c r="S490" s="29">
        <f t="shared" si="62"/>
        <v>16798.448709807573</v>
      </c>
    </row>
    <row r="491" spans="2:19" x14ac:dyDescent="0.25">
      <c r="B491" s="2">
        <v>37403</v>
      </c>
      <c r="C491" s="3">
        <v>107.220001</v>
      </c>
      <c r="D491" s="1">
        <f t="shared" si="56"/>
        <v>-1.352471223618168E-2</v>
      </c>
      <c r="E491" t="str">
        <f>IF(B491&lt;settings!$C$2,"",IF(B491=settings!$C$2,1,IF(C491&gt;K490,MAX($E$4:E490)+1,"")))</f>
        <v/>
      </c>
      <c r="F491" t="str">
        <f t="shared" si="57"/>
        <v/>
      </c>
      <c r="G491">
        <f t="shared" si="58"/>
        <v>115</v>
      </c>
      <c r="H491" s="36" t="str">
        <f>IF(SUM($F$4:F491)&lt;2,"",IF(F491=1,G490,""))</f>
        <v/>
      </c>
      <c r="I491" s="7">
        <f t="shared" si="63"/>
        <v>-0.30399999999999999</v>
      </c>
      <c r="J491" s="64" t="str">
        <f t="shared" si="59"/>
        <v/>
      </c>
      <c r="K491" s="29">
        <f>IF(SUM($F$4:F491)&lt;1,"",IF(F491="",K490,ROUND(C491,0)))</f>
        <v>154</v>
      </c>
      <c r="L491" s="32">
        <f>IF(SUM($F$4:F491)&lt;1,"",IF(E491=1,1,IF(AND(F490=1,ROUNDDOWN(Q490/(C490*100),0)&gt;=1),L490+ROUNDDOWN(Q490/(C490*100),0),L490)))</f>
        <v>1</v>
      </c>
      <c r="M491" s="29" t="str">
        <f>IF(G491="","",IF(VLOOKUP(I491,settings!$B$12:$C$1012,2,0)*C491*L491*100-settings!$C$5*L491&lt;0,"",VLOOKUP(I491,settings!$B$12:$C$1012,2,0)*C491*L491*100-settings!$C$5*L491))</f>
        <v/>
      </c>
      <c r="N491" s="29" t="str">
        <f>IF(M491="","",M491*settings!$C$7)</f>
        <v/>
      </c>
      <c r="O491" s="29">
        <f t="shared" si="60"/>
        <v>0</v>
      </c>
      <c r="P491" s="29">
        <f>IF(G491="","",C491*100*settings!$C$6)</f>
        <v>0</v>
      </c>
      <c r="Q491" s="29">
        <f>IF(G491="","",IF(E491=1,settings!$C$4-K491*100,IF(O491="",Q490,IF(F491=1,K490*L490*100+Q490+O490-K491*L491*100,Q490+O490))))</f>
        <v>5929.448509807572</v>
      </c>
      <c r="R491" s="29">
        <f t="shared" si="61"/>
        <v>10722.000099999999</v>
      </c>
      <c r="S491" s="29">
        <f t="shared" si="62"/>
        <v>16651.448609807572</v>
      </c>
    </row>
    <row r="492" spans="2:19" x14ac:dyDescent="0.25">
      <c r="B492" s="2">
        <v>37410</v>
      </c>
      <c r="C492" s="3">
        <v>103.339996</v>
      </c>
      <c r="D492" s="1">
        <f t="shared" si="56"/>
        <v>-3.6187324788403918E-2</v>
      </c>
      <c r="E492" t="str">
        <f>IF(B492&lt;settings!$C$2,"",IF(B492=settings!$C$2,1,IF(C492&gt;K491,MAX($E$4:E491)+1,"")))</f>
        <v/>
      </c>
      <c r="F492" t="str">
        <f t="shared" si="57"/>
        <v/>
      </c>
      <c r="G492">
        <f t="shared" si="58"/>
        <v>116</v>
      </c>
      <c r="H492" s="36" t="str">
        <f>IF(SUM($F$4:F492)&lt;2,"",IF(F492=1,G491,""))</f>
        <v/>
      </c>
      <c r="I492" s="7">
        <f t="shared" si="63"/>
        <v>-0.32900000000000001</v>
      </c>
      <c r="J492" s="64" t="str">
        <f t="shared" si="59"/>
        <v/>
      </c>
      <c r="K492" s="29">
        <f>IF(SUM($F$4:F492)&lt;1,"",IF(F492="",K491,ROUND(C492,0)))</f>
        <v>154</v>
      </c>
      <c r="L492" s="32">
        <f>IF(SUM($F$4:F492)&lt;1,"",IF(E492=1,1,IF(AND(F491=1,ROUNDDOWN(Q491/(C491*100),0)&gt;=1),L491+ROUNDDOWN(Q491/(C491*100),0),L491)))</f>
        <v>1</v>
      </c>
      <c r="M492" s="29" t="str">
        <f>IF(G492="","",IF(VLOOKUP(I492,settings!$B$12:$C$1012,2,0)*C492*L492*100-settings!$C$5*L492&lt;0,"",VLOOKUP(I492,settings!$B$12:$C$1012,2,0)*C492*L492*100-settings!$C$5*L492))</f>
        <v/>
      </c>
      <c r="N492" s="29" t="str">
        <f>IF(M492="","",M492*settings!$C$7)</f>
        <v/>
      </c>
      <c r="O492" s="29">
        <f t="shared" si="60"/>
        <v>0</v>
      </c>
      <c r="P492" s="29">
        <f>IF(G492="","",C492*100*settings!$C$6)</f>
        <v>0</v>
      </c>
      <c r="Q492" s="29">
        <f>IF(G492="","",IF(E492=1,settings!$C$4-K492*100,IF(O492="",Q491,IF(F492=1,K491*L491*100+Q491+O491-K492*L492*100,Q491+O491))))</f>
        <v>5929.448509807572</v>
      </c>
      <c r="R492" s="29">
        <f t="shared" si="61"/>
        <v>10333.999599999999</v>
      </c>
      <c r="S492" s="29">
        <f t="shared" si="62"/>
        <v>16263.44810980757</v>
      </c>
    </row>
    <row r="493" spans="2:19" x14ac:dyDescent="0.25">
      <c r="B493" s="2">
        <v>37417</v>
      </c>
      <c r="C493" s="3">
        <v>101.400002</v>
      </c>
      <c r="D493" s="1">
        <f t="shared" si="56"/>
        <v>-1.8772925054109768E-2</v>
      </c>
      <c r="E493" t="str">
        <f>IF(B493&lt;settings!$C$2,"",IF(B493=settings!$C$2,1,IF(C493&gt;K492,MAX($E$4:E492)+1,"")))</f>
        <v/>
      </c>
      <c r="F493" t="str">
        <f t="shared" si="57"/>
        <v/>
      </c>
      <c r="G493">
        <f t="shared" si="58"/>
        <v>117</v>
      </c>
      <c r="H493" s="36" t="str">
        <f>IF(SUM($F$4:F493)&lt;2,"",IF(F493=1,G492,""))</f>
        <v/>
      </c>
      <c r="I493" s="7">
        <f t="shared" si="63"/>
        <v>-0.34200000000000003</v>
      </c>
      <c r="J493" s="64" t="str">
        <f t="shared" si="59"/>
        <v/>
      </c>
      <c r="K493" s="29">
        <f>IF(SUM($F$4:F493)&lt;1,"",IF(F493="",K492,ROUND(C493,0)))</f>
        <v>154</v>
      </c>
      <c r="L493" s="32">
        <f>IF(SUM($F$4:F493)&lt;1,"",IF(E493=1,1,IF(AND(F492=1,ROUNDDOWN(Q492/(C492*100),0)&gt;=1),L492+ROUNDDOWN(Q492/(C492*100),0),L492)))</f>
        <v>1</v>
      </c>
      <c r="M493" s="29" t="str">
        <f>IF(G493="","",IF(VLOOKUP(I493,settings!$B$12:$C$1012,2,0)*C493*L493*100-settings!$C$5*L493&lt;0,"",VLOOKUP(I493,settings!$B$12:$C$1012,2,0)*C493*L493*100-settings!$C$5*L493))</f>
        <v/>
      </c>
      <c r="N493" s="29" t="str">
        <f>IF(M493="","",M493*settings!$C$7)</f>
        <v/>
      </c>
      <c r="O493" s="29">
        <f t="shared" si="60"/>
        <v>0</v>
      </c>
      <c r="P493" s="29">
        <f>IF(G493="","",C493*100*settings!$C$6)</f>
        <v>0</v>
      </c>
      <c r="Q493" s="29">
        <f>IF(G493="","",IF(E493=1,settings!$C$4-K493*100,IF(O493="",Q492,IF(F493=1,K492*L492*100+Q492+O492-K493*L493*100,Q492+O492))))</f>
        <v>5929.448509807572</v>
      </c>
      <c r="R493" s="29">
        <f t="shared" si="61"/>
        <v>10140.0002</v>
      </c>
      <c r="S493" s="29">
        <f t="shared" si="62"/>
        <v>16069.448709807573</v>
      </c>
    </row>
    <row r="494" spans="2:19" x14ac:dyDescent="0.25">
      <c r="B494" s="2">
        <v>37424</v>
      </c>
      <c r="C494" s="3">
        <v>99.279999000000004</v>
      </c>
      <c r="D494" s="1">
        <f t="shared" si="56"/>
        <v>-2.0907327003800269E-2</v>
      </c>
      <c r="E494" t="str">
        <f>IF(B494&lt;settings!$C$2,"",IF(B494=settings!$C$2,1,IF(C494&gt;K493,MAX($E$4:E493)+1,"")))</f>
        <v/>
      </c>
      <c r="F494" t="str">
        <f t="shared" si="57"/>
        <v/>
      </c>
      <c r="G494">
        <f t="shared" si="58"/>
        <v>118</v>
      </c>
      <c r="H494" s="36" t="str">
        <f>IF(SUM($F$4:F494)&lt;2,"",IF(F494=1,G493,""))</f>
        <v/>
      </c>
      <c r="I494" s="7">
        <f t="shared" si="63"/>
        <v>-0.35499999999999998</v>
      </c>
      <c r="J494" s="64" t="str">
        <f t="shared" si="59"/>
        <v/>
      </c>
      <c r="K494" s="29">
        <f>IF(SUM($F$4:F494)&lt;1,"",IF(F494="",K493,ROUND(C494,0)))</f>
        <v>154</v>
      </c>
      <c r="L494" s="32">
        <f>IF(SUM($F$4:F494)&lt;1,"",IF(E494=1,1,IF(AND(F493=1,ROUNDDOWN(Q493/(C493*100),0)&gt;=1),L493+ROUNDDOWN(Q493/(C493*100),0),L493)))</f>
        <v>1</v>
      </c>
      <c r="M494" s="29" t="str">
        <f>IF(G494="","",IF(VLOOKUP(I494,settings!$B$12:$C$1012,2,0)*C494*L494*100-settings!$C$5*L494&lt;0,"",VLOOKUP(I494,settings!$B$12:$C$1012,2,0)*C494*L494*100-settings!$C$5*L494))</f>
        <v/>
      </c>
      <c r="N494" s="29" t="str">
        <f>IF(M494="","",M494*settings!$C$7)</f>
        <v/>
      </c>
      <c r="O494" s="29">
        <f t="shared" si="60"/>
        <v>0</v>
      </c>
      <c r="P494" s="29">
        <f>IF(G494="","",C494*100*settings!$C$6)</f>
        <v>0</v>
      </c>
      <c r="Q494" s="29">
        <f>IF(G494="","",IF(E494=1,settings!$C$4-K494*100,IF(O494="",Q493,IF(F494=1,K493*L493*100+Q493+O493-K494*L494*100,Q493+O493))))</f>
        <v>5929.448509807572</v>
      </c>
      <c r="R494" s="29">
        <f t="shared" si="61"/>
        <v>9927.9999000000007</v>
      </c>
      <c r="S494" s="29">
        <f t="shared" si="62"/>
        <v>15857.448409807574</v>
      </c>
    </row>
    <row r="495" spans="2:19" x14ac:dyDescent="0.25">
      <c r="B495" s="2">
        <v>37431</v>
      </c>
      <c r="C495" s="3">
        <v>98.959998999999996</v>
      </c>
      <c r="D495" s="1">
        <f t="shared" si="56"/>
        <v>-3.223207123521532E-3</v>
      </c>
      <c r="E495" t="str">
        <f>IF(B495&lt;settings!$C$2,"",IF(B495=settings!$C$2,1,IF(C495&gt;K494,MAX($E$4:E494)+1,"")))</f>
        <v/>
      </c>
      <c r="F495" t="str">
        <f t="shared" si="57"/>
        <v/>
      </c>
      <c r="G495">
        <f t="shared" si="58"/>
        <v>119</v>
      </c>
      <c r="H495" s="36" t="str">
        <f>IF(SUM($F$4:F495)&lt;2,"",IF(F495=1,G494,""))</f>
        <v/>
      </c>
      <c r="I495" s="7">
        <f t="shared" si="63"/>
        <v>-0.35699999999999998</v>
      </c>
      <c r="J495" s="64" t="str">
        <f t="shared" si="59"/>
        <v/>
      </c>
      <c r="K495" s="29">
        <f>IF(SUM($F$4:F495)&lt;1,"",IF(F495="",K494,ROUND(C495,0)))</f>
        <v>154</v>
      </c>
      <c r="L495" s="32">
        <f>IF(SUM($F$4:F495)&lt;1,"",IF(E495=1,1,IF(AND(F494=1,ROUNDDOWN(Q494/(C494*100),0)&gt;=1),L494+ROUNDDOWN(Q494/(C494*100),0),L494)))</f>
        <v>1</v>
      </c>
      <c r="M495" s="29" t="str">
        <f>IF(G495="","",IF(VLOOKUP(I495,settings!$B$12:$C$1012,2,0)*C495*L495*100-settings!$C$5*L495&lt;0,"",VLOOKUP(I495,settings!$B$12:$C$1012,2,0)*C495*L495*100-settings!$C$5*L495))</f>
        <v/>
      </c>
      <c r="N495" s="29" t="str">
        <f>IF(M495="","",M495*settings!$C$7)</f>
        <v/>
      </c>
      <c r="O495" s="29">
        <f t="shared" si="60"/>
        <v>0</v>
      </c>
      <c r="P495" s="29">
        <f>IF(G495="","",C495*100*settings!$C$6)</f>
        <v>0</v>
      </c>
      <c r="Q495" s="29">
        <f>IF(G495="","",IF(E495=1,settings!$C$4-K495*100,IF(O495="",Q494,IF(F495=1,K494*L494*100+Q494+O494-K495*L495*100,Q494+O494))))</f>
        <v>5929.448509807572</v>
      </c>
      <c r="R495" s="29">
        <f t="shared" si="61"/>
        <v>9895.9998999999989</v>
      </c>
      <c r="S495" s="29">
        <f t="shared" si="62"/>
        <v>15825.44840980757</v>
      </c>
    </row>
    <row r="496" spans="2:19" x14ac:dyDescent="0.25">
      <c r="B496" s="2">
        <v>37438</v>
      </c>
      <c r="C496" s="3">
        <v>99.309997999999993</v>
      </c>
      <c r="D496" s="1">
        <f t="shared" si="56"/>
        <v>3.5367724690458235E-3</v>
      </c>
      <c r="E496" t="str">
        <f>IF(B496&lt;settings!$C$2,"",IF(B496=settings!$C$2,1,IF(C496&gt;K495,MAX($E$4:E495)+1,"")))</f>
        <v/>
      </c>
      <c r="F496" t="str">
        <f t="shared" si="57"/>
        <v/>
      </c>
      <c r="G496">
        <f t="shared" si="58"/>
        <v>120</v>
      </c>
      <c r="H496" s="36" t="str">
        <f>IF(SUM($F$4:F496)&lt;2,"",IF(F496=1,G495,""))</f>
        <v/>
      </c>
      <c r="I496" s="7">
        <f t="shared" si="63"/>
        <v>-0.35499999999999998</v>
      </c>
      <c r="J496" s="64" t="str">
        <f t="shared" si="59"/>
        <v/>
      </c>
      <c r="K496" s="29">
        <f>IF(SUM($F$4:F496)&lt;1,"",IF(F496="",K495,ROUND(C496,0)))</f>
        <v>154</v>
      </c>
      <c r="L496" s="32">
        <f>IF(SUM($F$4:F496)&lt;1,"",IF(E496=1,1,IF(AND(F495=1,ROUNDDOWN(Q495/(C495*100),0)&gt;=1),L495+ROUNDDOWN(Q495/(C495*100),0),L495)))</f>
        <v>1</v>
      </c>
      <c r="M496" s="29" t="str">
        <f>IF(G496="","",IF(VLOOKUP(I496,settings!$B$12:$C$1012,2,0)*C496*L496*100-settings!$C$5*L496&lt;0,"",VLOOKUP(I496,settings!$B$12:$C$1012,2,0)*C496*L496*100-settings!$C$5*L496))</f>
        <v/>
      </c>
      <c r="N496" s="29" t="str">
        <f>IF(M496="","",M496*settings!$C$7)</f>
        <v/>
      </c>
      <c r="O496" s="29">
        <f t="shared" si="60"/>
        <v>0</v>
      </c>
      <c r="P496" s="29">
        <f>IF(G496="","",C496*100*settings!$C$6)</f>
        <v>0</v>
      </c>
      <c r="Q496" s="29">
        <f>IF(G496="","",IF(E496=1,settings!$C$4-K496*100,IF(O496="",Q495,IF(F496=1,K495*L495*100+Q495+O495-K496*L496*100,Q495+O495))))</f>
        <v>5929.448509807572</v>
      </c>
      <c r="R496" s="29">
        <f t="shared" si="61"/>
        <v>9930.9997999999996</v>
      </c>
      <c r="S496" s="29">
        <f t="shared" si="62"/>
        <v>15860.448309807573</v>
      </c>
    </row>
    <row r="497" spans="2:19" x14ac:dyDescent="0.25">
      <c r="B497" s="2">
        <v>37445</v>
      </c>
      <c r="C497" s="3">
        <v>91.849997999999999</v>
      </c>
      <c r="D497" s="1">
        <f t="shared" si="56"/>
        <v>-7.5118317895847664E-2</v>
      </c>
      <c r="E497" t="str">
        <f>IF(B497&lt;settings!$C$2,"",IF(B497=settings!$C$2,1,IF(C497&gt;K496,MAX($E$4:E496)+1,"")))</f>
        <v/>
      </c>
      <c r="F497" t="str">
        <f t="shared" si="57"/>
        <v/>
      </c>
      <c r="G497">
        <f t="shared" si="58"/>
        <v>121</v>
      </c>
      <c r="H497" s="36" t="str">
        <f>IF(SUM($F$4:F497)&lt;2,"",IF(F497=1,G496,""))</f>
        <v/>
      </c>
      <c r="I497" s="7">
        <f t="shared" si="63"/>
        <v>-0.40400000000000003</v>
      </c>
      <c r="J497" s="64" t="str">
        <f t="shared" si="59"/>
        <v/>
      </c>
      <c r="K497" s="29">
        <f>IF(SUM($F$4:F497)&lt;1,"",IF(F497="",K496,ROUND(C497,0)))</f>
        <v>154</v>
      </c>
      <c r="L497" s="32">
        <f>IF(SUM($F$4:F497)&lt;1,"",IF(E497=1,1,IF(AND(F496=1,ROUNDDOWN(Q496/(C496*100),0)&gt;=1),L496+ROUNDDOWN(Q496/(C496*100),0),L496)))</f>
        <v>1</v>
      </c>
      <c r="M497" s="29" t="str">
        <f>IF(G497="","",IF(VLOOKUP(I497,settings!$B$12:$C$1012,2,0)*C497*L497*100-settings!$C$5*L497&lt;0,"",VLOOKUP(I497,settings!$B$12:$C$1012,2,0)*C497*L497*100-settings!$C$5*L497))</f>
        <v/>
      </c>
      <c r="N497" s="29" t="str">
        <f>IF(M497="","",M497*settings!$C$7)</f>
        <v/>
      </c>
      <c r="O497" s="29">
        <f t="shared" si="60"/>
        <v>0</v>
      </c>
      <c r="P497" s="29">
        <f>IF(G497="","",C497*100*settings!$C$6)</f>
        <v>0</v>
      </c>
      <c r="Q497" s="29">
        <f>IF(G497="","",IF(E497=1,settings!$C$4-K497*100,IF(O497="",Q496,IF(F497=1,K496*L496*100+Q496+O496-K497*L497*100,Q496+O496))))</f>
        <v>5929.448509807572</v>
      </c>
      <c r="R497" s="29">
        <f t="shared" si="61"/>
        <v>9184.9997999999996</v>
      </c>
      <c r="S497" s="29">
        <f t="shared" si="62"/>
        <v>15114.448309807573</v>
      </c>
    </row>
    <row r="498" spans="2:19" x14ac:dyDescent="0.25">
      <c r="B498" s="2">
        <v>37452</v>
      </c>
      <c r="C498" s="3">
        <v>84.709998999999996</v>
      </c>
      <c r="D498" s="1">
        <f t="shared" si="56"/>
        <v>-7.7735429019824331E-2</v>
      </c>
      <c r="E498" t="str">
        <f>IF(B498&lt;settings!$C$2,"",IF(B498=settings!$C$2,1,IF(C498&gt;K497,MAX($E$4:E497)+1,"")))</f>
        <v/>
      </c>
      <c r="F498" t="str">
        <f t="shared" si="57"/>
        <v/>
      </c>
      <c r="G498">
        <f t="shared" si="58"/>
        <v>122</v>
      </c>
      <c r="H498" s="36" t="str">
        <f>IF(SUM($F$4:F498)&lt;2,"",IF(F498=1,G497,""))</f>
        <v/>
      </c>
      <c r="I498" s="7">
        <f t="shared" si="63"/>
        <v>-0.45</v>
      </c>
      <c r="J498" s="64" t="str">
        <f t="shared" si="59"/>
        <v/>
      </c>
      <c r="K498" s="29">
        <f>IF(SUM($F$4:F498)&lt;1,"",IF(F498="",K497,ROUND(C498,0)))</f>
        <v>154</v>
      </c>
      <c r="L498" s="32">
        <f>IF(SUM($F$4:F498)&lt;1,"",IF(E498=1,1,IF(AND(F497=1,ROUNDDOWN(Q497/(C497*100),0)&gt;=1),L497+ROUNDDOWN(Q497/(C497*100),0),L497)))</f>
        <v>1</v>
      </c>
      <c r="M498" s="29" t="str">
        <f>IF(G498="","",IF(VLOOKUP(I498,settings!$B$12:$C$1012,2,0)*C498*L498*100-settings!$C$5*L498&lt;0,"",VLOOKUP(I498,settings!$B$12:$C$1012,2,0)*C498*L498*100-settings!$C$5*L498))</f>
        <v/>
      </c>
      <c r="N498" s="29" t="str">
        <f>IF(M498="","",M498*settings!$C$7)</f>
        <v/>
      </c>
      <c r="O498" s="29">
        <f t="shared" si="60"/>
        <v>0</v>
      </c>
      <c r="P498" s="29">
        <f>IF(G498="","",C498*100*settings!$C$6)</f>
        <v>0</v>
      </c>
      <c r="Q498" s="29">
        <f>IF(G498="","",IF(E498=1,settings!$C$4-K498*100,IF(O498="",Q497,IF(F498=1,K497*L497*100+Q497+O497-K498*L498*100,Q497+O497))))</f>
        <v>5929.448509807572</v>
      </c>
      <c r="R498" s="29">
        <f t="shared" si="61"/>
        <v>8470.9998999999989</v>
      </c>
      <c r="S498" s="29">
        <f t="shared" si="62"/>
        <v>14400.44840980757</v>
      </c>
    </row>
    <row r="499" spans="2:19" x14ac:dyDescent="0.25">
      <c r="B499" s="2">
        <v>37459</v>
      </c>
      <c r="C499" s="3">
        <v>85.599997999999999</v>
      </c>
      <c r="D499" s="1">
        <f t="shared" si="56"/>
        <v>1.0506422034074259E-2</v>
      </c>
      <c r="E499" t="str">
        <f>IF(B499&lt;settings!$C$2,"",IF(B499=settings!$C$2,1,IF(C499&gt;K498,MAX($E$4:E498)+1,"")))</f>
        <v/>
      </c>
      <c r="F499" t="str">
        <f t="shared" si="57"/>
        <v/>
      </c>
      <c r="G499">
        <f t="shared" si="58"/>
        <v>123</v>
      </c>
      <c r="H499" s="36" t="str">
        <f>IF(SUM($F$4:F499)&lt;2,"",IF(F499=1,G498,""))</f>
        <v/>
      </c>
      <c r="I499" s="7">
        <f t="shared" si="63"/>
        <v>-0.44400000000000001</v>
      </c>
      <c r="J499" s="64" t="str">
        <f t="shared" si="59"/>
        <v/>
      </c>
      <c r="K499" s="29">
        <f>IF(SUM($F$4:F499)&lt;1,"",IF(F499="",K498,ROUND(C499,0)))</f>
        <v>154</v>
      </c>
      <c r="L499" s="32">
        <f>IF(SUM($F$4:F499)&lt;1,"",IF(E499=1,1,IF(AND(F498=1,ROUNDDOWN(Q498/(C498*100),0)&gt;=1),L498+ROUNDDOWN(Q498/(C498*100),0),L498)))</f>
        <v>1</v>
      </c>
      <c r="M499" s="29" t="str">
        <f>IF(G499="","",IF(VLOOKUP(I499,settings!$B$12:$C$1012,2,0)*C499*L499*100-settings!$C$5*L499&lt;0,"",VLOOKUP(I499,settings!$B$12:$C$1012,2,0)*C499*L499*100-settings!$C$5*L499))</f>
        <v/>
      </c>
      <c r="N499" s="29" t="str">
        <f>IF(M499="","",M499*settings!$C$7)</f>
        <v/>
      </c>
      <c r="O499" s="29">
        <f t="shared" si="60"/>
        <v>0</v>
      </c>
      <c r="P499" s="29">
        <f>IF(G499="","",C499*100*settings!$C$6)</f>
        <v>0</v>
      </c>
      <c r="Q499" s="29">
        <f>IF(G499="","",IF(E499=1,settings!$C$4-K499*100,IF(O499="",Q498,IF(F499=1,K498*L498*100+Q498+O498-K499*L499*100,Q498+O498))))</f>
        <v>5929.448509807572</v>
      </c>
      <c r="R499" s="29">
        <f t="shared" si="61"/>
        <v>8559.9997999999996</v>
      </c>
      <c r="S499" s="29">
        <f t="shared" si="62"/>
        <v>14489.448309807573</v>
      </c>
    </row>
    <row r="500" spans="2:19" x14ac:dyDescent="0.25">
      <c r="B500" s="2">
        <v>37466</v>
      </c>
      <c r="C500" s="3">
        <v>86.790001000000004</v>
      </c>
      <c r="D500" s="1">
        <f t="shared" si="56"/>
        <v>1.3901904530418285E-2</v>
      </c>
      <c r="E500" t="str">
        <f>IF(B500&lt;settings!$C$2,"",IF(B500=settings!$C$2,1,IF(C500&gt;K499,MAX($E$4:E499)+1,"")))</f>
        <v/>
      </c>
      <c r="F500" t="str">
        <f t="shared" si="57"/>
        <v/>
      </c>
      <c r="G500">
        <f t="shared" si="58"/>
        <v>124</v>
      </c>
      <c r="H500" s="36" t="str">
        <f>IF(SUM($F$4:F500)&lt;2,"",IF(F500=1,G499,""))</f>
        <v/>
      </c>
      <c r="I500" s="7">
        <f t="shared" si="63"/>
        <v>-0.436</v>
      </c>
      <c r="J500" s="64" t="str">
        <f t="shared" si="59"/>
        <v/>
      </c>
      <c r="K500" s="29">
        <f>IF(SUM($F$4:F500)&lt;1,"",IF(F500="",K499,ROUND(C500,0)))</f>
        <v>154</v>
      </c>
      <c r="L500" s="32">
        <f>IF(SUM($F$4:F500)&lt;1,"",IF(E500=1,1,IF(AND(F499=1,ROUNDDOWN(Q499/(C499*100),0)&gt;=1),L499+ROUNDDOWN(Q499/(C499*100),0),L499)))</f>
        <v>1</v>
      </c>
      <c r="M500" s="29" t="str">
        <f>IF(G500="","",IF(VLOOKUP(I500,settings!$B$12:$C$1012,2,0)*C500*L500*100-settings!$C$5*L500&lt;0,"",VLOOKUP(I500,settings!$B$12:$C$1012,2,0)*C500*L500*100-settings!$C$5*L500))</f>
        <v/>
      </c>
      <c r="N500" s="29" t="str">
        <f>IF(M500="","",M500*settings!$C$7)</f>
        <v/>
      </c>
      <c r="O500" s="29">
        <f t="shared" si="60"/>
        <v>0</v>
      </c>
      <c r="P500" s="29">
        <f>IF(G500="","",C500*100*settings!$C$6)</f>
        <v>0</v>
      </c>
      <c r="Q500" s="29">
        <f>IF(G500="","",IF(E500=1,settings!$C$4-K500*100,IF(O500="",Q499,IF(F500=1,K499*L499*100+Q499+O499-K500*L500*100,Q499+O499))))</f>
        <v>5929.448509807572</v>
      </c>
      <c r="R500" s="29">
        <f t="shared" si="61"/>
        <v>8679.0001000000011</v>
      </c>
      <c r="S500" s="29">
        <f t="shared" si="62"/>
        <v>14608.448609807572</v>
      </c>
    </row>
    <row r="501" spans="2:19" x14ac:dyDescent="0.25">
      <c r="B501" s="2">
        <v>37473</v>
      </c>
      <c r="C501" s="3">
        <v>91.290001000000004</v>
      </c>
      <c r="D501" s="1">
        <f t="shared" si="56"/>
        <v>5.1849290795606739E-2</v>
      </c>
      <c r="E501" t="str">
        <f>IF(B501&lt;settings!$C$2,"",IF(B501=settings!$C$2,1,IF(C501&gt;K500,MAX($E$4:E500)+1,"")))</f>
        <v/>
      </c>
      <c r="F501" t="str">
        <f t="shared" si="57"/>
        <v/>
      </c>
      <c r="G501">
        <f t="shared" si="58"/>
        <v>125</v>
      </c>
      <c r="H501" s="36" t="str">
        <f>IF(SUM($F$4:F501)&lt;2,"",IF(F501=1,G500,""))</f>
        <v/>
      </c>
      <c r="I501" s="7">
        <f t="shared" si="63"/>
        <v>-0.40699999999999997</v>
      </c>
      <c r="J501" s="64" t="str">
        <f t="shared" si="59"/>
        <v/>
      </c>
      <c r="K501" s="29">
        <f>IF(SUM($F$4:F501)&lt;1,"",IF(F501="",K500,ROUND(C501,0)))</f>
        <v>154</v>
      </c>
      <c r="L501" s="32">
        <f>IF(SUM($F$4:F501)&lt;1,"",IF(E501=1,1,IF(AND(F500=1,ROUNDDOWN(Q500/(C500*100),0)&gt;=1),L500+ROUNDDOWN(Q500/(C500*100),0),L500)))</f>
        <v>1</v>
      </c>
      <c r="M501" s="29" t="str">
        <f>IF(G501="","",IF(VLOOKUP(I501,settings!$B$12:$C$1012,2,0)*C501*L501*100-settings!$C$5*L501&lt;0,"",VLOOKUP(I501,settings!$B$12:$C$1012,2,0)*C501*L501*100-settings!$C$5*L501))</f>
        <v/>
      </c>
      <c r="N501" s="29" t="str">
        <f>IF(M501="","",M501*settings!$C$7)</f>
        <v/>
      </c>
      <c r="O501" s="29">
        <f t="shared" si="60"/>
        <v>0</v>
      </c>
      <c r="P501" s="29">
        <f>IF(G501="","",C501*100*settings!$C$6)</f>
        <v>0</v>
      </c>
      <c r="Q501" s="29">
        <f>IF(G501="","",IF(E501=1,settings!$C$4-K501*100,IF(O501="",Q500,IF(F501=1,K500*L500*100+Q500+O500-K501*L501*100,Q500+O500))))</f>
        <v>5929.448509807572</v>
      </c>
      <c r="R501" s="29">
        <f t="shared" si="61"/>
        <v>9129.0001000000011</v>
      </c>
      <c r="S501" s="29">
        <f t="shared" si="62"/>
        <v>15058.448609807572</v>
      </c>
    </row>
    <row r="502" spans="2:19" x14ac:dyDescent="0.25">
      <c r="B502" s="2">
        <v>37480</v>
      </c>
      <c r="C502" s="3">
        <v>93.220000999999996</v>
      </c>
      <c r="D502" s="1">
        <f t="shared" si="56"/>
        <v>2.1141417229253667E-2</v>
      </c>
      <c r="E502" t="str">
        <f>IF(B502&lt;settings!$C$2,"",IF(B502=settings!$C$2,1,IF(C502&gt;K501,MAX($E$4:E501)+1,"")))</f>
        <v/>
      </c>
      <c r="F502" t="str">
        <f t="shared" si="57"/>
        <v/>
      </c>
      <c r="G502">
        <f t="shared" si="58"/>
        <v>126</v>
      </c>
      <c r="H502" s="36" t="str">
        <f>IF(SUM($F$4:F502)&lt;2,"",IF(F502=1,G501,""))</f>
        <v/>
      </c>
      <c r="I502" s="7">
        <f t="shared" si="63"/>
        <v>-0.39500000000000002</v>
      </c>
      <c r="J502" s="64" t="str">
        <f t="shared" si="59"/>
        <v/>
      </c>
      <c r="K502" s="29">
        <f>IF(SUM($F$4:F502)&lt;1,"",IF(F502="",K501,ROUND(C502,0)))</f>
        <v>154</v>
      </c>
      <c r="L502" s="32">
        <f>IF(SUM($F$4:F502)&lt;1,"",IF(E502=1,1,IF(AND(F501=1,ROUNDDOWN(Q501/(C501*100),0)&gt;=1),L501+ROUNDDOWN(Q501/(C501*100),0),L501)))</f>
        <v>1</v>
      </c>
      <c r="M502" s="29" t="str">
        <f>IF(G502="","",IF(VLOOKUP(I502,settings!$B$12:$C$1012,2,0)*C502*L502*100-settings!$C$5*L502&lt;0,"",VLOOKUP(I502,settings!$B$12:$C$1012,2,0)*C502*L502*100-settings!$C$5*L502))</f>
        <v/>
      </c>
      <c r="N502" s="29" t="str">
        <f>IF(M502="","",M502*settings!$C$7)</f>
        <v/>
      </c>
      <c r="O502" s="29">
        <f t="shared" si="60"/>
        <v>0</v>
      </c>
      <c r="P502" s="29">
        <f>IF(G502="","",C502*100*settings!$C$6)</f>
        <v>0</v>
      </c>
      <c r="Q502" s="29">
        <f>IF(G502="","",IF(E502=1,settings!$C$4-K502*100,IF(O502="",Q501,IF(F502=1,K501*L501*100+Q501+O501-K502*L502*100,Q501+O501))))</f>
        <v>5929.448509807572</v>
      </c>
      <c r="R502" s="29">
        <f t="shared" si="61"/>
        <v>9322.0000999999993</v>
      </c>
      <c r="S502" s="29">
        <f t="shared" si="62"/>
        <v>15251.448609807572</v>
      </c>
    </row>
    <row r="503" spans="2:19" x14ac:dyDescent="0.25">
      <c r="B503" s="2">
        <v>37487</v>
      </c>
      <c r="C503" s="3">
        <v>94.599997999999999</v>
      </c>
      <c r="D503" s="1">
        <f t="shared" si="56"/>
        <v>1.4803657854498553E-2</v>
      </c>
      <c r="E503" t="str">
        <f>IF(B503&lt;settings!$C$2,"",IF(B503=settings!$C$2,1,IF(C503&gt;K502,MAX($E$4:E502)+1,"")))</f>
        <v/>
      </c>
      <c r="F503" t="str">
        <f t="shared" si="57"/>
        <v/>
      </c>
      <c r="G503">
        <f t="shared" si="58"/>
        <v>127</v>
      </c>
      <c r="H503" s="36" t="str">
        <f>IF(SUM($F$4:F503)&lt;2,"",IF(F503=1,G502,""))</f>
        <v/>
      </c>
      <c r="I503" s="7">
        <f t="shared" si="63"/>
        <v>-0.38600000000000001</v>
      </c>
      <c r="J503" s="64" t="str">
        <f t="shared" si="59"/>
        <v/>
      </c>
      <c r="K503" s="29">
        <f>IF(SUM($F$4:F503)&lt;1,"",IF(F503="",K502,ROUND(C503,0)))</f>
        <v>154</v>
      </c>
      <c r="L503" s="32">
        <f>IF(SUM($F$4:F503)&lt;1,"",IF(E503=1,1,IF(AND(F502=1,ROUNDDOWN(Q502/(C502*100),0)&gt;=1),L502+ROUNDDOWN(Q502/(C502*100),0),L502)))</f>
        <v>1</v>
      </c>
      <c r="M503" s="29" t="str">
        <f>IF(G503="","",IF(VLOOKUP(I503,settings!$B$12:$C$1012,2,0)*C503*L503*100-settings!$C$5*L503&lt;0,"",VLOOKUP(I503,settings!$B$12:$C$1012,2,0)*C503*L503*100-settings!$C$5*L503))</f>
        <v/>
      </c>
      <c r="N503" s="29" t="str">
        <f>IF(M503="","",M503*settings!$C$7)</f>
        <v/>
      </c>
      <c r="O503" s="29">
        <f t="shared" si="60"/>
        <v>0</v>
      </c>
      <c r="P503" s="29">
        <f>IF(G503="","",C503*100*settings!$C$6)</f>
        <v>0</v>
      </c>
      <c r="Q503" s="29">
        <f>IF(G503="","",IF(E503=1,settings!$C$4-K503*100,IF(O503="",Q502,IF(F503=1,K502*L502*100+Q502+O502-K503*L503*100,Q502+O502))))</f>
        <v>5929.448509807572</v>
      </c>
      <c r="R503" s="29">
        <f t="shared" si="61"/>
        <v>9459.9997999999996</v>
      </c>
      <c r="S503" s="29">
        <f t="shared" si="62"/>
        <v>15389.448309807573</v>
      </c>
    </row>
    <row r="504" spans="2:19" x14ac:dyDescent="0.25">
      <c r="B504" s="2">
        <v>37494</v>
      </c>
      <c r="C504" s="3">
        <v>91.779999000000004</v>
      </c>
      <c r="D504" s="1">
        <f t="shared" si="56"/>
        <v>-2.9809715217964383E-2</v>
      </c>
      <c r="E504" t="str">
        <f>IF(B504&lt;settings!$C$2,"",IF(B504=settings!$C$2,1,IF(C504&gt;K503,MAX($E$4:E503)+1,"")))</f>
        <v/>
      </c>
      <c r="F504" t="str">
        <f t="shared" si="57"/>
        <v/>
      </c>
      <c r="G504">
        <f t="shared" si="58"/>
        <v>128</v>
      </c>
      <c r="H504" s="36" t="str">
        <f>IF(SUM($F$4:F504)&lt;2,"",IF(F504=1,G503,""))</f>
        <v/>
      </c>
      <c r="I504" s="7">
        <f t="shared" si="63"/>
        <v>-0.40400000000000003</v>
      </c>
      <c r="J504" s="64" t="str">
        <f t="shared" si="59"/>
        <v/>
      </c>
      <c r="K504" s="29">
        <f>IF(SUM($F$4:F504)&lt;1,"",IF(F504="",K503,ROUND(C504,0)))</f>
        <v>154</v>
      </c>
      <c r="L504" s="32">
        <f>IF(SUM($F$4:F504)&lt;1,"",IF(E504=1,1,IF(AND(F503=1,ROUNDDOWN(Q503/(C503*100),0)&gt;=1),L503+ROUNDDOWN(Q503/(C503*100),0),L503)))</f>
        <v>1</v>
      </c>
      <c r="M504" s="29" t="str">
        <f>IF(G504="","",IF(VLOOKUP(I504,settings!$B$12:$C$1012,2,0)*C504*L504*100-settings!$C$5*L504&lt;0,"",VLOOKUP(I504,settings!$B$12:$C$1012,2,0)*C504*L504*100-settings!$C$5*L504))</f>
        <v/>
      </c>
      <c r="N504" s="29" t="str">
        <f>IF(M504="","",M504*settings!$C$7)</f>
        <v/>
      </c>
      <c r="O504" s="29">
        <f t="shared" si="60"/>
        <v>0</v>
      </c>
      <c r="P504" s="29">
        <f>IF(G504="","",C504*100*settings!$C$6)</f>
        <v>0</v>
      </c>
      <c r="Q504" s="29">
        <f>IF(G504="","",IF(E504=1,settings!$C$4-K504*100,IF(O504="",Q503,IF(F504=1,K503*L503*100+Q503+O503-K504*L504*100,Q503+O503))))</f>
        <v>5929.448509807572</v>
      </c>
      <c r="R504" s="29">
        <f t="shared" si="61"/>
        <v>9177.9999000000007</v>
      </c>
      <c r="S504" s="29">
        <f t="shared" si="62"/>
        <v>15107.448409807574</v>
      </c>
    </row>
    <row r="505" spans="2:19" x14ac:dyDescent="0.25">
      <c r="B505" s="2">
        <v>37501</v>
      </c>
      <c r="C505" s="3">
        <v>90</v>
      </c>
      <c r="D505" s="1">
        <f t="shared" si="56"/>
        <v>-1.9394192845872738E-2</v>
      </c>
      <c r="E505" t="str">
        <f>IF(B505&lt;settings!$C$2,"",IF(B505=settings!$C$2,1,IF(C505&gt;K504,MAX($E$4:E504)+1,"")))</f>
        <v/>
      </c>
      <c r="F505" t="str">
        <f t="shared" si="57"/>
        <v/>
      </c>
      <c r="G505">
        <f t="shared" si="58"/>
        <v>129</v>
      </c>
      <c r="H505" s="36" t="str">
        <f>IF(SUM($F$4:F505)&lt;2,"",IF(F505=1,G504,""))</f>
        <v/>
      </c>
      <c r="I505" s="7">
        <f t="shared" si="63"/>
        <v>-0.41599999999999998</v>
      </c>
      <c r="J505" s="64" t="str">
        <f t="shared" si="59"/>
        <v/>
      </c>
      <c r="K505" s="29">
        <f>IF(SUM($F$4:F505)&lt;1,"",IF(F505="",K504,ROUND(C505,0)))</f>
        <v>154</v>
      </c>
      <c r="L505" s="32">
        <f>IF(SUM($F$4:F505)&lt;1,"",IF(E505=1,1,IF(AND(F504=1,ROUNDDOWN(Q504/(C504*100),0)&gt;=1),L504+ROUNDDOWN(Q504/(C504*100),0),L504)))</f>
        <v>1</v>
      </c>
      <c r="M505" s="29" t="str">
        <f>IF(G505="","",IF(VLOOKUP(I505,settings!$B$12:$C$1012,2,0)*C505*L505*100-settings!$C$5*L505&lt;0,"",VLOOKUP(I505,settings!$B$12:$C$1012,2,0)*C505*L505*100-settings!$C$5*L505))</f>
        <v/>
      </c>
      <c r="N505" s="29" t="str">
        <f>IF(M505="","",M505*settings!$C$7)</f>
        <v/>
      </c>
      <c r="O505" s="29">
        <f t="shared" si="60"/>
        <v>0</v>
      </c>
      <c r="P505" s="29">
        <f>IF(G505="","",C505*100*settings!$C$6)</f>
        <v>0</v>
      </c>
      <c r="Q505" s="29">
        <f>IF(G505="","",IF(E505=1,settings!$C$4-K505*100,IF(O505="",Q504,IF(F505=1,K504*L504*100+Q504+O504-K505*L505*100,Q504+O504))))</f>
        <v>5929.448509807572</v>
      </c>
      <c r="R505" s="29">
        <f t="shared" si="61"/>
        <v>9000</v>
      </c>
      <c r="S505" s="29">
        <f t="shared" si="62"/>
        <v>14929.448509807571</v>
      </c>
    </row>
    <row r="506" spans="2:19" x14ac:dyDescent="0.25">
      <c r="B506" s="2">
        <v>37508</v>
      </c>
      <c r="C506" s="3">
        <v>89.669998000000007</v>
      </c>
      <c r="D506" s="1">
        <f t="shared" si="56"/>
        <v>-3.6666888888887694E-3</v>
      </c>
      <c r="E506" t="str">
        <f>IF(B506&lt;settings!$C$2,"",IF(B506=settings!$C$2,1,IF(C506&gt;K505,MAX($E$4:E505)+1,"")))</f>
        <v/>
      </c>
      <c r="F506" t="str">
        <f t="shared" si="57"/>
        <v/>
      </c>
      <c r="G506">
        <f t="shared" si="58"/>
        <v>130</v>
      </c>
      <c r="H506" s="36" t="str">
        <f>IF(SUM($F$4:F506)&lt;2,"",IF(F506=1,G505,""))</f>
        <v/>
      </c>
      <c r="I506" s="7">
        <f t="shared" si="63"/>
        <v>-0.41799999999999998</v>
      </c>
      <c r="J506" s="64" t="str">
        <f t="shared" si="59"/>
        <v/>
      </c>
      <c r="K506" s="29">
        <f>IF(SUM($F$4:F506)&lt;1,"",IF(F506="",K505,ROUND(C506,0)))</f>
        <v>154</v>
      </c>
      <c r="L506" s="32">
        <f>IF(SUM($F$4:F506)&lt;1,"",IF(E506=1,1,IF(AND(F505=1,ROUNDDOWN(Q505/(C505*100),0)&gt;=1),L505+ROUNDDOWN(Q505/(C505*100),0),L505)))</f>
        <v>1</v>
      </c>
      <c r="M506" s="29" t="str">
        <f>IF(G506="","",IF(VLOOKUP(I506,settings!$B$12:$C$1012,2,0)*C506*L506*100-settings!$C$5*L506&lt;0,"",VLOOKUP(I506,settings!$B$12:$C$1012,2,0)*C506*L506*100-settings!$C$5*L506))</f>
        <v/>
      </c>
      <c r="N506" s="29" t="str">
        <f>IF(M506="","",M506*settings!$C$7)</f>
        <v/>
      </c>
      <c r="O506" s="29">
        <f t="shared" si="60"/>
        <v>0</v>
      </c>
      <c r="P506" s="29">
        <f>IF(G506="","",C506*100*settings!$C$6)</f>
        <v>0</v>
      </c>
      <c r="Q506" s="29">
        <f>IF(G506="","",IF(E506=1,settings!$C$4-K506*100,IF(O506="",Q505,IF(F506=1,K505*L505*100+Q505+O505-K506*L506*100,Q505+O505))))</f>
        <v>5929.448509807572</v>
      </c>
      <c r="R506" s="29">
        <f t="shared" si="61"/>
        <v>8966.9998000000014</v>
      </c>
      <c r="S506" s="29">
        <f t="shared" si="62"/>
        <v>14896.448309807573</v>
      </c>
    </row>
    <row r="507" spans="2:19" x14ac:dyDescent="0.25">
      <c r="B507" s="2">
        <v>37515</v>
      </c>
      <c r="C507" s="3">
        <v>84.349997999999999</v>
      </c>
      <c r="D507" s="1">
        <f t="shared" si="56"/>
        <v>-5.9328650815850481E-2</v>
      </c>
      <c r="E507" t="str">
        <f>IF(B507&lt;settings!$C$2,"",IF(B507=settings!$C$2,1,IF(C507&gt;K506,MAX($E$4:E506)+1,"")))</f>
        <v/>
      </c>
      <c r="F507" t="str">
        <f t="shared" si="57"/>
        <v/>
      </c>
      <c r="G507">
        <f t="shared" si="58"/>
        <v>131</v>
      </c>
      <c r="H507" s="36" t="str">
        <f>IF(SUM($F$4:F507)&lt;2,"",IF(F507=1,G506,""))</f>
        <v/>
      </c>
      <c r="I507" s="7">
        <f t="shared" si="63"/>
        <v>-0.45200000000000001</v>
      </c>
      <c r="J507" s="64" t="str">
        <f t="shared" si="59"/>
        <v/>
      </c>
      <c r="K507" s="29">
        <f>IF(SUM($F$4:F507)&lt;1,"",IF(F507="",K506,ROUND(C507,0)))</f>
        <v>154</v>
      </c>
      <c r="L507" s="32">
        <f>IF(SUM($F$4:F507)&lt;1,"",IF(E507=1,1,IF(AND(F506=1,ROUNDDOWN(Q506/(C506*100),0)&gt;=1),L506+ROUNDDOWN(Q506/(C506*100),0),L506)))</f>
        <v>1</v>
      </c>
      <c r="M507" s="29" t="str">
        <f>IF(G507="","",IF(VLOOKUP(I507,settings!$B$12:$C$1012,2,0)*C507*L507*100-settings!$C$5*L507&lt;0,"",VLOOKUP(I507,settings!$B$12:$C$1012,2,0)*C507*L507*100-settings!$C$5*L507))</f>
        <v/>
      </c>
      <c r="N507" s="29" t="str">
        <f>IF(M507="","",M507*settings!$C$7)</f>
        <v/>
      </c>
      <c r="O507" s="29">
        <f t="shared" si="60"/>
        <v>0</v>
      </c>
      <c r="P507" s="29">
        <f>IF(G507="","",C507*100*settings!$C$6)</f>
        <v>0</v>
      </c>
      <c r="Q507" s="29">
        <f>IF(G507="","",IF(E507=1,settings!$C$4-K507*100,IF(O507="",Q506,IF(F507=1,K506*L506*100+Q506+O506-K507*L507*100,Q506+O506))))</f>
        <v>5929.448509807572</v>
      </c>
      <c r="R507" s="29">
        <f t="shared" si="61"/>
        <v>8434.9997999999996</v>
      </c>
      <c r="S507" s="29">
        <f t="shared" si="62"/>
        <v>14364.448309807573</v>
      </c>
    </row>
    <row r="508" spans="2:19" x14ac:dyDescent="0.25">
      <c r="B508" s="2">
        <v>37522</v>
      </c>
      <c r="C508" s="3">
        <v>82.75</v>
      </c>
      <c r="D508" s="1">
        <f t="shared" si="56"/>
        <v>-1.8968560022965208E-2</v>
      </c>
      <c r="E508" t="str">
        <f>IF(B508&lt;settings!$C$2,"",IF(B508=settings!$C$2,1,IF(C508&gt;K507,MAX($E$4:E507)+1,"")))</f>
        <v/>
      </c>
      <c r="F508" t="str">
        <f t="shared" si="57"/>
        <v/>
      </c>
      <c r="G508">
        <f t="shared" si="58"/>
        <v>132</v>
      </c>
      <c r="H508" s="36" t="str">
        <f>IF(SUM($F$4:F508)&lt;2,"",IF(F508=1,G507,""))</f>
        <v/>
      </c>
      <c r="I508" s="7">
        <f t="shared" si="63"/>
        <v>-0.46300000000000002</v>
      </c>
      <c r="J508" s="64" t="str">
        <f t="shared" si="59"/>
        <v/>
      </c>
      <c r="K508" s="29">
        <f>IF(SUM($F$4:F508)&lt;1,"",IF(F508="",K507,ROUND(C508,0)))</f>
        <v>154</v>
      </c>
      <c r="L508" s="32">
        <f>IF(SUM($F$4:F508)&lt;1,"",IF(E508=1,1,IF(AND(F507=1,ROUNDDOWN(Q507/(C507*100),0)&gt;=1),L507+ROUNDDOWN(Q507/(C507*100),0),L507)))</f>
        <v>1</v>
      </c>
      <c r="M508" s="29" t="str">
        <f>IF(G508="","",IF(VLOOKUP(I508,settings!$B$12:$C$1012,2,0)*C508*L508*100-settings!$C$5*L508&lt;0,"",VLOOKUP(I508,settings!$B$12:$C$1012,2,0)*C508*L508*100-settings!$C$5*L508))</f>
        <v/>
      </c>
      <c r="N508" s="29" t="str">
        <f>IF(M508="","",M508*settings!$C$7)</f>
        <v/>
      </c>
      <c r="O508" s="29">
        <f t="shared" si="60"/>
        <v>0</v>
      </c>
      <c r="P508" s="29">
        <f>IF(G508="","",C508*100*settings!$C$6)</f>
        <v>0</v>
      </c>
      <c r="Q508" s="29">
        <f>IF(G508="","",IF(E508=1,settings!$C$4-K508*100,IF(O508="",Q507,IF(F508=1,K507*L507*100+Q507+O507-K508*L508*100,Q507+O507))))</f>
        <v>5929.448509807572</v>
      </c>
      <c r="R508" s="29">
        <f t="shared" si="61"/>
        <v>8275</v>
      </c>
      <c r="S508" s="29">
        <f t="shared" si="62"/>
        <v>14204.448509807571</v>
      </c>
    </row>
    <row r="509" spans="2:19" x14ac:dyDescent="0.25">
      <c r="B509" s="2">
        <v>37529</v>
      </c>
      <c r="C509" s="3">
        <v>80.800003000000004</v>
      </c>
      <c r="D509" s="1">
        <f t="shared" si="56"/>
        <v>-2.356491842900299E-2</v>
      </c>
      <c r="E509" t="str">
        <f>IF(B509&lt;settings!$C$2,"",IF(B509=settings!$C$2,1,IF(C509&gt;K508,MAX($E$4:E508)+1,"")))</f>
        <v/>
      </c>
      <c r="F509" t="str">
        <f t="shared" si="57"/>
        <v/>
      </c>
      <c r="G509">
        <f t="shared" si="58"/>
        <v>133</v>
      </c>
      <c r="H509" s="36" t="str">
        <f>IF(SUM($F$4:F509)&lt;2,"",IF(F509=1,G508,""))</f>
        <v/>
      </c>
      <c r="I509" s="7">
        <f t="shared" si="63"/>
        <v>-0.47499999999999998</v>
      </c>
      <c r="J509" s="64" t="str">
        <f t="shared" si="59"/>
        <v/>
      </c>
      <c r="K509" s="29">
        <f>IF(SUM($F$4:F509)&lt;1,"",IF(F509="",K508,ROUND(C509,0)))</f>
        <v>154</v>
      </c>
      <c r="L509" s="32">
        <f>IF(SUM($F$4:F509)&lt;1,"",IF(E509=1,1,IF(AND(F508=1,ROUNDDOWN(Q508/(C508*100),0)&gt;=1),L508+ROUNDDOWN(Q508/(C508*100),0),L508)))</f>
        <v>1</v>
      </c>
      <c r="M509" s="29" t="str">
        <f>IF(G509="","",IF(VLOOKUP(I509,settings!$B$12:$C$1012,2,0)*C509*L509*100-settings!$C$5*L509&lt;0,"",VLOOKUP(I509,settings!$B$12:$C$1012,2,0)*C509*L509*100-settings!$C$5*L509))</f>
        <v/>
      </c>
      <c r="N509" s="29" t="str">
        <f>IF(M509="","",M509*settings!$C$7)</f>
        <v/>
      </c>
      <c r="O509" s="29">
        <f t="shared" si="60"/>
        <v>0</v>
      </c>
      <c r="P509" s="29">
        <f>IF(G509="","",C509*100*settings!$C$6)</f>
        <v>0</v>
      </c>
      <c r="Q509" s="29">
        <f>IF(G509="","",IF(E509=1,settings!$C$4-K509*100,IF(O509="",Q508,IF(F509=1,K508*L508*100+Q508+O508-K509*L509*100,Q508+O508))))</f>
        <v>5929.448509807572</v>
      </c>
      <c r="R509" s="29">
        <f t="shared" si="61"/>
        <v>8080.0003000000006</v>
      </c>
      <c r="S509" s="29">
        <f t="shared" si="62"/>
        <v>14009.448809807573</v>
      </c>
    </row>
    <row r="510" spans="2:19" x14ac:dyDescent="0.25">
      <c r="B510" s="2">
        <v>37536</v>
      </c>
      <c r="C510" s="3">
        <v>84.160004000000001</v>
      </c>
      <c r="D510" s="1">
        <f t="shared" si="56"/>
        <v>4.1584169248112479E-2</v>
      </c>
      <c r="E510" t="str">
        <f>IF(B510&lt;settings!$C$2,"",IF(B510=settings!$C$2,1,IF(C510&gt;K509,MAX($E$4:E509)+1,"")))</f>
        <v/>
      </c>
      <c r="F510" t="str">
        <f t="shared" si="57"/>
        <v/>
      </c>
      <c r="G510">
        <f t="shared" si="58"/>
        <v>134</v>
      </c>
      <c r="H510" s="36" t="str">
        <f>IF(SUM($F$4:F510)&lt;2,"",IF(F510=1,G509,""))</f>
        <v/>
      </c>
      <c r="I510" s="7">
        <f t="shared" si="63"/>
        <v>-0.45400000000000001</v>
      </c>
      <c r="J510" s="64" t="str">
        <f t="shared" si="59"/>
        <v/>
      </c>
      <c r="K510" s="29">
        <f>IF(SUM($F$4:F510)&lt;1,"",IF(F510="",K509,ROUND(C510,0)))</f>
        <v>154</v>
      </c>
      <c r="L510" s="32">
        <f>IF(SUM($F$4:F510)&lt;1,"",IF(E510=1,1,IF(AND(F509=1,ROUNDDOWN(Q509/(C509*100),0)&gt;=1),L509+ROUNDDOWN(Q509/(C509*100),0),L509)))</f>
        <v>1</v>
      </c>
      <c r="M510" s="29" t="str">
        <f>IF(G510="","",IF(VLOOKUP(I510,settings!$B$12:$C$1012,2,0)*C510*L510*100-settings!$C$5*L510&lt;0,"",VLOOKUP(I510,settings!$B$12:$C$1012,2,0)*C510*L510*100-settings!$C$5*L510))</f>
        <v/>
      </c>
      <c r="N510" s="29" t="str">
        <f>IF(M510="","",M510*settings!$C$7)</f>
        <v/>
      </c>
      <c r="O510" s="29">
        <f t="shared" si="60"/>
        <v>0</v>
      </c>
      <c r="P510" s="29">
        <f>IF(G510="","",C510*100*settings!$C$6)</f>
        <v>0</v>
      </c>
      <c r="Q510" s="29">
        <f>IF(G510="","",IF(E510=1,settings!$C$4-K510*100,IF(O510="",Q509,IF(F510=1,K509*L509*100+Q509+O509-K510*L510*100,Q509+O509))))</f>
        <v>5929.448509807572</v>
      </c>
      <c r="R510" s="29">
        <f t="shared" si="61"/>
        <v>8416.0004000000008</v>
      </c>
      <c r="S510" s="29">
        <f t="shared" si="62"/>
        <v>14345.448909807572</v>
      </c>
    </row>
    <row r="511" spans="2:19" x14ac:dyDescent="0.25">
      <c r="B511" s="2">
        <v>37543</v>
      </c>
      <c r="C511" s="3">
        <v>88.639999000000003</v>
      </c>
      <c r="D511" s="1">
        <f t="shared" si="56"/>
        <v>5.3231877222819524E-2</v>
      </c>
      <c r="E511" t="str">
        <f>IF(B511&lt;settings!$C$2,"",IF(B511=settings!$C$2,1,IF(C511&gt;K510,MAX($E$4:E510)+1,"")))</f>
        <v/>
      </c>
      <c r="F511" t="str">
        <f t="shared" si="57"/>
        <v/>
      </c>
      <c r="G511">
        <f t="shared" si="58"/>
        <v>135</v>
      </c>
      <c r="H511" s="36" t="str">
        <f>IF(SUM($F$4:F511)&lt;2,"",IF(F511=1,G510,""))</f>
        <v/>
      </c>
      <c r="I511" s="7">
        <f t="shared" si="63"/>
        <v>-0.42399999999999999</v>
      </c>
      <c r="J511" s="64" t="str">
        <f t="shared" si="59"/>
        <v/>
      </c>
      <c r="K511" s="29">
        <f>IF(SUM($F$4:F511)&lt;1,"",IF(F511="",K510,ROUND(C511,0)))</f>
        <v>154</v>
      </c>
      <c r="L511" s="32">
        <f>IF(SUM($F$4:F511)&lt;1,"",IF(E511=1,1,IF(AND(F510=1,ROUNDDOWN(Q510/(C510*100),0)&gt;=1),L510+ROUNDDOWN(Q510/(C510*100),0),L510)))</f>
        <v>1</v>
      </c>
      <c r="M511" s="29" t="str">
        <f>IF(G511="","",IF(VLOOKUP(I511,settings!$B$12:$C$1012,2,0)*C511*L511*100-settings!$C$5*L511&lt;0,"",VLOOKUP(I511,settings!$B$12:$C$1012,2,0)*C511*L511*100-settings!$C$5*L511))</f>
        <v/>
      </c>
      <c r="N511" s="29" t="str">
        <f>IF(M511="","",M511*settings!$C$7)</f>
        <v/>
      </c>
      <c r="O511" s="29">
        <f t="shared" si="60"/>
        <v>0</v>
      </c>
      <c r="P511" s="29">
        <f>IF(G511="","",C511*100*settings!$C$6)</f>
        <v>0</v>
      </c>
      <c r="Q511" s="29">
        <f>IF(G511="","",IF(E511=1,settings!$C$4-K511*100,IF(O511="",Q510,IF(F511=1,K510*L510*100+Q510+O510-K511*L511*100,Q510+O510))))</f>
        <v>5929.448509807572</v>
      </c>
      <c r="R511" s="29">
        <f t="shared" si="61"/>
        <v>8863.9999000000007</v>
      </c>
      <c r="S511" s="29">
        <f t="shared" si="62"/>
        <v>14793.448409807574</v>
      </c>
    </row>
    <row r="512" spans="2:19" x14ac:dyDescent="0.25">
      <c r="B512" s="2">
        <v>37550</v>
      </c>
      <c r="C512" s="3">
        <v>90.199996999999996</v>
      </c>
      <c r="D512" s="1">
        <f t="shared" si="56"/>
        <v>1.7599255613709897E-2</v>
      </c>
      <c r="E512" t="str">
        <f>IF(B512&lt;settings!$C$2,"",IF(B512=settings!$C$2,1,IF(C512&gt;K511,MAX($E$4:E511)+1,"")))</f>
        <v/>
      </c>
      <c r="F512" t="str">
        <f t="shared" si="57"/>
        <v/>
      </c>
      <c r="G512">
        <f t="shared" si="58"/>
        <v>136</v>
      </c>
      <c r="H512" s="36" t="str">
        <f>IF(SUM($F$4:F512)&lt;2,"",IF(F512=1,G511,""))</f>
        <v/>
      </c>
      <c r="I512" s="7">
        <f t="shared" si="63"/>
        <v>-0.41399999999999998</v>
      </c>
      <c r="J512" s="64" t="str">
        <f t="shared" si="59"/>
        <v/>
      </c>
      <c r="K512" s="29">
        <f>IF(SUM($F$4:F512)&lt;1,"",IF(F512="",K511,ROUND(C512,0)))</f>
        <v>154</v>
      </c>
      <c r="L512" s="32">
        <f>IF(SUM($F$4:F512)&lt;1,"",IF(E512=1,1,IF(AND(F511=1,ROUNDDOWN(Q511/(C511*100),0)&gt;=1),L511+ROUNDDOWN(Q511/(C511*100),0),L511)))</f>
        <v>1</v>
      </c>
      <c r="M512" s="29" t="str">
        <f>IF(G512="","",IF(VLOOKUP(I512,settings!$B$12:$C$1012,2,0)*C512*L512*100-settings!$C$5*L512&lt;0,"",VLOOKUP(I512,settings!$B$12:$C$1012,2,0)*C512*L512*100-settings!$C$5*L512))</f>
        <v/>
      </c>
      <c r="N512" s="29" t="str">
        <f>IF(M512="","",M512*settings!$C$7)</f>
        <v/>
      </c>
      <c r="O512" s="29">
        <f t="shared" si="60"/>
        <v>0</v>
      </c>
      <c r="P512" s="29">
        <f>IF(G512="","",C512*100*settings!$C$6)</f>
        <v>0</v>
      </c>
      <c r="Q512" s="29">
        <f>IF(G512="","",IF(E512=1,settings!$C$4-K512*100,IF(O512="",Q511,IF(F512=1,K511*L511*100+Q511+O511-K512*L512*100,Q511+O511))))</f>
        <v>5929.448509807572</v>
      </c>
      <c r="R512" s="29">
        <f t="shared" si="61"/>
        <v>9019.9997000000003</v>
      </c>
      <c r="S512" s="29">
        <f t="shared" si="62"/>
        <v>14949.448209807571</v>
      </c>
    </row>
    <row r="513" spans="2:19" x14ac:dyDescent="0.25">
      <c r="B513" s="2">
        <v>37557</v>
      </c>
      <c r="C513" s="3">
        <v>90.269997000000004</v>
      </c>
      <c r="D513" s="1">
        <f t="shared" si="56"/>
        <v>7.7605324088869665E-4</v>
      </c>
      <c r="E513" t="str">
        <f>IF(B513&lt;settings!$C$2,"",IF(B513=settings!$C$2,1,IF(C513&gt;K512,MAX($E$4:E512)+1,"")))</f>
        <v/>
      </c>
      <c r="F513" t="str">
        <f t="shared" si="57"/>
        <v/>
      </c>
      <c r="G513">
        <f t="shared" si="58"/>
        <v>137</v>
      </c>
      <c r="H513" s="36" t="str">
        <f>IF(SUM($F$4:F513)&lt;2,"",IF(F513=1,G512,""))</f>
        <v/>
      </c>
      <c r="I513" s="7">
        <f t="shared" si="63"/>
        <v>-0.41399999999999998</v>
      </c>
      <c r="J513" s="64" t="str">
        <f t="shared" si="59"/>
        <v/>
      </c>
      <c r="K513" s="29">
        <f>IF(SUM($F$4:F513)&lt;1,"",IF(F513="",K512,ROUND(C513,0)))</f>
        <v>154</v>
      </c>
      <c r="L513" s="32">
        <f>IF(SUM($F$4:F513)&lt;1,"",IF(E513=1,1,IF(AND(F512=1,ROUNDDOWN(Q512/(C512*100),0)&gt;=1),L512+ROUNDDOWN(Q512/(C512*100),0),L512)))</f>
        <v>1</v>
      </c>
      <c r="M513" s="29" t="str">
        <f>IF(G513="","",IF(VLOOKUP(I513,settings!$B$12:$C$1012,2,0)*C513*L513*100-settings!$C$5*L513&lt;0,"",VLOOKUP(I513,settings!$B$12:$C$1012,2,0)*C513*L513*100-settings!$C$5*L513))</f>
        <v/>
      </c>
      <c r="N513" s="29" t="str">
        <f>IF(M513="","",M513*settings!$C$7)</f>
        <v/>
      </c>
      <c r="O513" s="29">
        <f t="shared" si="60"/>
        <v>0</v>
      </c>
      <c r="P513" s="29">
        <f>IF(G513="","",C513*100*settings!$C$6)</f>
        <v>0</v>
      </c>
      <c r="Q513" s="29">
        <f>IF(G513="","",IF(E513=1,settings!$C$4-K513*100,IF(O513="",Q512,IF(F513=1,K512*L512*100+Q512+O512-K513*L513*100,Q512+O512))))</f>
        <v>5929.448509807572</v>
      </c>
      <c r="R513" s="29">
        <f t="shared" si="61"/>
        <v>9026.9997000000003</v>
      </c>
      <c r="S513" s="29">
        <f t="shared" si="62"/>
        <v>14956.448209807571</v>
      </c>
    </row>
    <row r="514" spans="2:19" x14ac:dyDescent="0.25">
      <c r="B514" s="2">
        <v>37564</v>
      </c>
      <c r="C514" s="3">
        <v>89.650002000000001</v>
      </c>
      <c r="D514" s="1">
        <f t="shared" si="56"/>
        <v>-6.8682288756474197E-3</v>
      </c>
      <c r="E514" t="str">
        <f>IF(B514&lt;settings!$C$2,"",IF(B514=settings!$C$2,1,IF(C514&gt;K513,MAX($E$4:E513)+1,"")))</f>
        <v/>
      </c>
      <c r="F514" t="str">
        <f t="shared" si="57"/>
        <v/>
      </c>
      <c r="G514">
        <f t="shared" si="58"/>
        <v>138</v>
      </c>
      <c r="H514" s="36" t="str">
        <f>IF(SUM($F$4:F514)&lt;2,"",IF(F514=1,G513,""))</f>
        <v/>
      </c>
      <c r="I514" s="7">
        <f t="shared" si="63"/>
        <v>-0.41799999999999998</v>
      </c>
      <c r="J514" s="64" t="str">
        <f t="shared" si="59"/>
        <v/>
      </c>
      <c r="K514" s="29">
        <f>IF(SUM($F$4:F514)&lt;1,"",IF(F514="",K513,ROUND(C514,0)))</f>
        <v>154</v>
      </c>
      <c r="L514" s="32">
        <f>IF(SUM($F$4:F514)&lt;1,"",IF(E514=1,1,IF(AND(F513=1,ROUNDDOWN(Q513/(C513*100),0)&gt;=1),L513+ROUNDDOWN(Q513/(C513*100),0),L513)))</f>
        <v>1</v>
      </c>
      <c r="M514" s="29" t="str">
        <f>IF(G514="","",IF(VLOOKUP(I514,settings!$B$12:$C$1012,2,0)*C514*L514*100-settings!$C$5*L514&lt;0,"",VLOOKUP(I514,settings!$B$12:$C$1012,2,0)*C514*L514*100-settings!$C$5*L514))</f>
        <v/>
      </c>
      <c r="N514" s="29" t="str">
        <f>IF(M514="","",M514*settings!$C$7)</f>
        <v/>
      </c>
      <c r="O514" s="29">
        <f t="shared" si="60"/>
        <v>0</v>
      </c>
      <c r="P514" s="29">
        <f>IF(G514="","",C514*100*settings!$C$6)</f>
        <v>0</v>
      </c>
      <c r="Q514" s="29">
        <f>IF(G514="","",IF(E514=1,settings!$C$4-K514*100,IF(O514="",Q513,IF(F514=1,K513*L513*100+Q513+O513-K514*L514*100,Q513+O513))))</f>
        <v>5929.448509807572</v>
      </c>
      <c r="R514" s="29">
        <f t="shared" si="61"/>
        <v>8965.0002000000004</v>
      </c>
      <c r="S514" s="29">
        <f t="shared" si="62"/>
        <v>14894.448709807573</v>
      </c>
    </row>
    <row r="515" spans="2:19" x14ac:dyDescent="0.25">
      <c r="B515" s="2">
        <v>37571</v>
      </c>
      <c r="C515" s="3">
        <v>91.400002000000001</v>
      </c>
      <c r="D515" s="1">
        <f t="shared" si="56"/>
        <v>1.9520356508190506E-2</v>
      </c>
      <c r="E515" t="str">
        <f>IF(B515&lt;settings!$C$2,"",IF(B515=settings!$C$2,1,IF(C515&gt;K514,MAX($E$4:E514)+1,"")))</f>
        <v/>
      </c>
      <c r="F515" t="str">
        <f t="shared" si="57"/>
        <v/>
      </c>
      <c r="G515">
        <f t="shared" si="58"/>
        <v>139</v>
      </c>
      <c r="H515" s="36" t="str">
        <f>IF(SUM($F$4:F515)&lt;2,"",IF(F515=1,G514,""))</f>
        <v/>
      </c>
      <c r="I515" s="7">
        <f t="shared" si="63"/>
        <v>-0.40600000000000003</v>
      </c>
      <c r="J515" s="64" t="str">
        <f t="shared" si="59"/>
        <v/>
      </c>
      <c r="K515" s="29">
        <f>IF(SUM($F$4:F515)&lt;1,"",IF(F515="",K514,ROUND(C515,0)))</f>
        <v>154</v>
      </c>
      <c r="L515" s="32">
        <f>IF(SUM($F$4:F515)&lt;1,"",IF(E515=1,1,IF(AND(F514=1,ROUNDDOWN(Q514/(C514*100),0)&gt;=1),L514+ROUNDDOWN(Q514/(C514*100),0),L514)))</f>
        <v>1</v>
      </c>
      <c r="M515" s="29" t="str">
        <f>IF(G515="","",IF(VLOOKUP(I515,settings!$B$12:$C$1012,2,0)*C515*L515*100-settings!$C$5*L515&lt;0,"",VLOOKUP(I515,settings!$B$12:$C$1012,2,0)*C515*L515*100-settings!$C$5*L515))</f>
        <v/>
      </c>
      <c r="N515" s="29" t="str">
        <f>IF(M515="","",M515*settings!$C$7)</f>
        <v/>
      </c>
      <c r="O515" s="29">
        <f t="shared" si="60"/>
        <v>0</v>
      </c>
      <c r="P515" s="29">
        <f>IF(G515="","",C515*100*settings!$C$6)</f>
        <v>0</v>
      </c>
      <c r="Q515" s="29">
        <f>IF(G515="","",IF(E515=1,settings!$C$4-K515*100,IF(O515="",Q514,IF(F515=1,K514*L514*100+Q514+O514-K515*L515*100,Q514+O514))))</f>
        <v>5929.448509807572</v>
      </c>
      <c r="R515" s="29">
        <f t="shared" si="61"/>
        <v>9140.0002000000004</v>
      </c>
      <c r="S515" s="29">
        <f t="shared" si="62"/>
        <v>15069.448709807573</v>
      </c>
    </row>
    <row r="516" spans="2:19" x14ac:dyDescent="0.25">
      <c r="B516" s="2">
        <v>37578</v>
      </c>
      <c r="C516" s="3">
        <v>93.419998000000007</v>
      </c>
      <c r="D516" s="1">
        <f t="shared" si="56"/>
        <v>2.210061220786419E-2</v>
      </c>
      <c r="E516" t="str">
        <f>IF(B516&lt;settings!$C$2,"",IF(B516=settings!$C$2,1,IF(C516&gt;K515,MAX($E$4:E515)+1,"")))</f>
        <v/>
      </c>
      <c r="F516" t="str">
        <f t="shared" si="57"/>
        <v/>
      </c>
      <c r="G516">
        <f t="shared" si="58"/>
        <v>140</v>
      </c>
      <c r="H516" s="36" t="str">
        <f>IF(SUM($F$4:F516)&lt;2,"",IF(F516=1,G515,""))</f>
        <v/>
      </c>
      <c r="I516" s="7">
        <f t="shared" si="63"/>
        <v>-0.39300000000000002</v>
      </c>
      <c r="J516" s="64" t="str">
        <f t="shared" si="59"/>
        <v/>
      </c>
      <c r="K516" s="29">
        <f>IF(SUM($F$4:F516)&lt;1,"",IF(F516="",K515,ROUND(C516,0)))</f>
        <v>154</v>
      </c>
      <c r="L516" s="32">
        <f>IF(SUM($F$4:F516)&lt;1,"",IF(E516=1,1,IF(AND(F515=1,ROUNDDOWN(Q515/(C515*100),0)&gt;=1),L515+ROUNDDOWN(Q515/(C515*100),0),L515)))</f>
        <v>1</v>
      </c>
      <c r="M516" s="29" t="str">
        <f>IF(G516="","",IF(VLOOKUP(I516,settings!$B$12:$C$1012,2,0)*C516*L516*100-settings!$C$5*L516&lt;0,"",VLOOKUP(I516,settings!$B$12:$C$1012,2,0)*C516*L516*100-settings!$C$5*L516))</f>
        <v/>
      </c>
      <c r="N516" s="29" t="str">
        <f>IF(M516="","",M516*settings!$C$7)</f>
        <v/>
      </c>
      <c r="O516" s="29">
        <f t="shared" si="60"/>
        <v>0</v>
      </c>
      <c r="P516" s="29">
        <f>IF(G516="","",C516*100*settings!$C$6)</f>
        <v>0</v>
      </c>
      <c r="Q516" s="29">
        <f>IF(G516="","",IF(E516=1,settings!$C$4-K516*100,IF(O516="",Q515,IF(F516=1,K515*L515*100+Q515+O515-K516*L516*100,Q515+O515))))</f>
        <v>5929.448509807572</v>
      </c>
      <c r="R516" s="29">
        <f t="shared" si="61"/>
        <v>9341.9998000000014</v>
      </c>
      <c r="S516" s="29">
        <f t="shared" si="62"/>
        <v>15271.448309807573</v>
      </c>
    </row>
    <row r="517" spans="2:19" x14ac:dyDescent="0.25">
      <c r="B517" s="2">
        <v>37585</v>
      </c>
      <c r="C517" s="3">
        <v>93.980002999999996</v>
      </c>
      <c r="D517" s="1">
        <f t="shared" ref="D517:D580" si="64">IFERROR(C517/C516-1,"")</f>
        <v>5.9944873901622842E-3</v>
      </c>
      <c r="E517" t="str">
        <f>IF(B517&lt;settings!$C$2,"",IF(B517=settings!$C$2,1,IF(C517&gt;K516,MAX($E$4:E516)+1,"")))</f>
        <v/>
      </c>
      <c r="F517" t="str">
        <f t="shared" ref="F517:F580" si="65">IF(E517&lt;&gt;"",1,"")</f>
        <v/>
      </c>
      <c r="G517">
        <f t="shared" ref="G517:G580" si="66">IFERROR(IF(E517&lt;&gt;"",1,G516+1),"")</f>
        <v>141</v>
      </c>
      <c r="H517" s="36" t="str">
        <f>IF(SUM($F$4:F517)&lt;2,"",IF(F517=1,G516,""))</f>
        <v/>
      </c>
      <c r="I517" s="7">
        <f t="shared" si="63"/>
        <v>-0.39</v>
      </c>
      <c r="J517" s="64" t="str">
        <f t="shared" ref="J517:J580" si="67">IF(G517="","",IF(F517=1,"PUT",IF(M517&lt;&gt;"","CALL","")))</f>
        <v/>
      </c>
      <c r="K517" s="29">
        <f>IF(SUM($F$4:F517)&lt;1,"",IF(F517="",K516,ROUND(C517,0)))</f>
        <v>154</v>
      </c>
      <c r="L517" s="32">
        <f>IF(SUM($F$4:F517)&lt;1,"",IF(E517=1,1,IF(AND(F516=1,ROUNDDOWN(Q516/(C516*100),0)&gt;=1),L516+ROUNDDOWN(Q516/(C516*100),0),L516)))</f>
        <v>1</v>
      </c>
      <c r="M517" s="29" t="str">
        <f>IF(G517="","",IF(VLOOKUP(I517,settings!$B$12:$C$1012,2,0)*C517*L517*100-settings!$C$5*L517&lt;0,"",VLOOKUP(I517,settings!$B$12:$C$1012,2,0)*C517*L517*100-settings!$C$5*L517))</f>
        <v/>
      </c>
      <c r="N517" s="29" t="str">
        <f>IF(M517="","",M517*settings!$C$7)</f>
        <v/>
      </c>
      <c r="O517" s="29">
        <f t="shared" ref="O517:O580" si="68">IFERROR(IF(G517="","",M517-N517),0)</f>
        <v>0</v>
      </c>
      <c r="P517" s="29">
        <f>IF(G517="","",C517*100*settings!$C$6)</f>
        <v>0</v>
      </c>
      <c r="Q517" s="29">
        <f>IF(G517="","",IF(E517=1,settings!$C$4-K517*100,IF(O517="",Q516,IF(F517=1,K516*L516*100+Q516+O516-K517*L517*100,Q516+O516))))</f>
        <v>5929.448509807572</v>
      </c>
      <c r="R517" s="29">
        <f t="shared" ref="R517:R580" si="69">IF(G517="","",L517*C517*100)</f>
        <v>9398.0002999999997</v>
      </c>
      <c r="S517" s="29">
        <f t="shared" ref="S517:S580" si="70">IF(G517="","",R517+Q517)</f>
        <v>15327.448809807571</v>
      </c>
    </row>
    <row r="518" spans="2:19" x14ac:dyDescent="0.25">
      <c r="B518" s="2">
        <v>37592</v>
      </c>
      <c r="C518" s="3">
        <v>92.029999000000004</v>
      </c>
      <c r="D518" s="1">
        <f t="shared" si="64"/>
        <v>-2.0749137452144906E-2</v>
      </c>
      <c r="E518" t="str">
        <f>IF(B518&lt;settings!$C$2,"",IF(B518=settings!$C$2,1,IF(C518&gt;K517,MAX($E$4:E517)+1,"")))</f>
        <v/>
      </c>
      <c r="F518" t="str">
        <f t="shared" si="65"/>
        <v/>
      </c>
      <c r="G518">
        <f t="shared" si="66"/>
        <v>142</v>
      </c>
      <c r="H518" s="36" t="str">
        <f>IF(SUM($F$4:F518)&lt;2,"",IF(F518=1,G517,""))</f>
        <v/>
      </c>
      <c r="I518" s="7">
        <f t="shared" ref="I518:I581" si="71">IF(G518="","",ROUND(C518/K518-1,3))</f>
        <v>-0.40200000000000002</v>
      </c>
      <c r="J518" s="64" t="str">
        <f t="shared" si="67"/>
        <v/>
      </c>
      <c r="K518" s="29">
        <f>IF(SUM($F$4:F518)&lt;1,"",IF(F518="",K517,ROUND(C518,0)))</f>
        <v>154</v>
      </c>
      <c r="L518" s="32">
        <f>IF(SUM($F$4:F518)&lt;1,"",IF(E518=1,1,IF(AND(F517=1,ROUNDDOWN(Q517/(C517*100),0)&gt;=1),L517+ROUNDDOWN(Q517/(C517*100),0),L517)))</f>
        <v>1</v>
      </c>
      <c r="M518" s="29" t="str">
        <f>IF(G518="","",IF(VLOOKUP(I518,settings!$B$12:$C$1012,2,0)*C518*L518*100-settings!$C$5*L518&lt;0,"",VLOOKUP(I518,settings!$B$12:$C$1012,2,0)*C518*L518*100-settings!$C$5*L518))</f>
        <v/>
      </c>
      <c r="N518" s="29" t="str">
        <f>IF(M518="","",M518*settings!$C$7)</f>
        <v/>
      </c>
      <c r="O518" s="29">
        <f t="shared" si="68"/>
        <v>0</v>
      </c>
      <c r="P518" s="29">
        <f>IF(G518="","",C518*100*settings!$C$6)</f>
        <v>0</v>
      </c>
      <c r="Q518" s="29">
        <f>IF(G518="","",IF(E518=1,settings!$C$4-K518*100,IF(O518="",Q517,IF(F518=1,K517*L517*100+Q517+O517-K518*L518*100,Q517+O517))))</f>
        <v>5929.448509807572</v>
      </c>
      <c r="R518" s="29">
        <f t="shared" si="69"/>
        <v>9202.9999000000007</v>
      </c>
      <c r="S518" s="29">
        <f t="shared" si="70"/>
        <v>15132.448409807574</v>
      </c>
    </row>
    <row r="519" spans="2:19" x14ac:dyDescent="0.25">
      <c r="B519" s="2">
        <v>37599</v>
      </c>
      <c r="C519" s="3">
        <v>89.339995999999999</v>
      </c>
      <c r="D519" s="1">
        <f t="shared" si="64"/>
        <v>-2.9229631959465818E-2</v>
      </c>
      <c r="E519" t="str">
        <f>IF(B519&lt;settings!$C$2,"",IF(B519=settings!$C$2,1,IF(C519&gt;K518,MAX($E$4:E518)+1,"")))</f>
        <v/>
      </c>
      <c r="F519" t="str">
        <f t="shared" si="65"/>
        <v/>
      </c>
      <c r="G519">
        <f t="shared" si="66"/>
        <v>143</v>
      </c>
      <c r="H519" s="36" t="str">
        <f>IF(SUM($F$4:F519)&lt;2,"",IF(F519=1,G518,""))</f>
        <v/>
      </c>
      <c r="I519" s="7">
        <f t="shared" si="71"/>
        <v>-0.42</v>
      </c>
      <c r="J519" s="64" t="str">
        <f t="shared" si="67"/>
        <v/>
      </c>
      <c r="K519" s="29">
        <f>IF(SUM($F$4:F519)&lt;1,"",IF(F519="",K518,ROUND(C519,0)))</f>
        <v>154</v>
      </c>
      <c r="L519" s="32">
        <f>IF(SUM($F$4:F519)&lt;1,"",IF(E519=1,1,IF(AND(F518=1,ROUNDDOWN(Q518/(C518*100),0)&gt;=1),L518+ROUNDDOWN(Q518/(C518*100),0),L518)))</f>
        <v>1</v>
      </c>
      <c r="M519" s="29" t="str">
        <f>IF(G519="","",IF(VLOOKUP(I519,settings!$B$12:$C$1012,2,0)*C519*L519*100-settings!$C$5*L519&lt;0,"",VLOOKUP(I519,settings!$B$12:$C$1012,2,0)*C519*L519*100-settings!$C$5*L519))</f>
        <v/>
      </c>
      <c r="N519" s="29" t="str">
        <f>IF(M519="","",M519*settings!$C$7)</f>
        <v/>
      </c>
      <c r="O519" s="29">
        <f t="shared" si="68"/>
        <v>0</v>
      </c>
      <c r="P519" s="29">
        <f>IF(G519="","",C519*100*settings!$C$6)</f>
        <v>0</v>
      </c>
      <c r="Q519" s="29">
        <f>IF(G519="","",IF(E519=1,settings!$C$4-K519*100,IF(O519="",Q518,IF(F519=1,K518*L518*100+Q518+O518-K519*L519*100,Q518+O518))))</f>
        <v>5929.448509807572</v>
      </c>
      <c r="R519" s="29">
        <f t="shared" si="69"/>
        <v>8933.9995999999992</v>
      </c>
      <c r="S519" s="29">
        <f t="shared" si="70"/>
        <v>14863.44810980757</v>
      </c>
    </row>
    <row r="520" spans="2:19" x14ac:dyDescent="0.25">
      <c r="B520" s="2">
        <v>37606</v>
      </c>
      <c r="C520" s="3">
        <v>89.989998</v>
      </c>
      <c r="D520" s="1">
        <f t="shared" si="64"/>
        <v>7.275599161656654E-3</v>
      </c>
      <c r="E520" t="str">
        <f>IF(B520&lt;settings!$C$2,"",IF(B520=settings!$C$2,1,IF(C520&gt;K519,MAX($E$4:E519)+1,"")))</f>
        <v/>
      </c>
      <c r="F520" t="str">
        <f t="shared" si="65"/>
        <v/>
      </c>
      <c r="G520">
        <f t="shared" si="66"/>
        <v>144</v>
      </c>
      <c r="H520" s="36" t="str">
        <f>IF(SUM($F$4:F520)&lt;2,"",IF(F520=1,G519,""))</f>
        <v/>
      </c>
      <c r="I520" s="7">
        <f t="shared" si="71"/>
        <v>-0.41599999999999998</v>
      </c>
      <c r="J520" s="64" t="str">
        <f t="shared" si="67"/>
        <v/>
      </c>
      <c r="K520" s="29">
        <f>IF(SUM($F$4:F520)&lt;1,"",IF(F520="",K519,ROUND(C520,0)))</f>
        <v>154</v>
      </c>
      <c r="L520" s="32">
        <f>IF(SUM($F$4:F520)&lt;1,"",IF(E520=1,1,IF(AND(F519=1,ROUNDDOWN(Q519/(C519*100),0)&gt;=1),L519+ROUNDDOWN(Q519/(C519*100),0),L519)))</f>
        <v>1</v>
      </c>
      <c r="M520" s="29" t="str">
        <f>IF(G520="","",IF(VLOOKUP(I520,settings!$B$12:$C$1012,2,0)*C520*L520*100-settings!$C$5*L520&lt;0,"",VLOOKUP(I520,settings!$B$12:$C$1012,2,0)*C520*L520*100-settings!$C$5*L520))</f>
        <v/>
      </c>
      <c r="N520" s="29" t="str">
        <f>IF(M520="","",M520*settings!$C$7)</f>
        <v/>
      </c>
      <c r="O520" s="29">
        <f t="shared" si="68"/>
        <v>0</v>
      </c>
      <c r="P520" s="29">
        <f>IF(G520="","",C520*100*settings!$C$6)</f>
        <v>0</v>
      </c>
      <c r="Q520" s="29">
        <f>IF(G520="","",IF(E520=1,settings!$C$4-K520*100,IF(O520="",Q519,IF(F520=1,K519*L519*100+Q519+O519-K520*L520*100,Q519+O519))))</f>
        <v>5929.448509807572</v>
      </c>
      <c r="R520" s="29">
        <f t="shared" si="69"/>
        <v>8998.9997999999996</v>
      </c>
      <c r="S520" s="29">
        <f t="shared" si="70"/>
        <v>14928.448309807573</v>
      </c>
    </row>
    <row r="521" spans="2:19" x14ac:dyDescent="0.25">
      <c r="B521" s="2">
        <v>37613</v>
      </c>
      <c r="C521" s="3">
        <v>87.379997000000003</v>
      </c>
      <c r="D521" s="1">
        <f t="shared" si="64"/>
        <v>-2.9003234337220407E-2</v>
      </c>
      <c r="E521" t="str">
        <f>IF(B521&lt;settings!$C$2,"",IF(B521=settings!$C$2,1,IF(C521&gt;K520,MAX($E$4:E520)+1,"")))</f>
        <v/>
      </c>
      <c r="F521" t="str">
        <f t="shared" si="65"/>
        <v/>
      </c>
      <c r="G521">
        <f t="shared" si="66"/>
        <v>145</v>
      </c>
      <c r="H521" s="36" t="str">
        <f>IF(SUM($F$4:F521)&lt;2,"",IF(F521=1,G520,""))</f>
        <v/>
      </c>
      <c r="I521" s="7">
        <f t="shared" si="71"/>
        <v>-0.433</v>
      </c>
      <c r="J521" s="64" t="str">
        <f t="shared" si="67"/>
        <v/>
      </c>
      <c r="K521" s="29">
        <f>IF(SUM($F$4:F521)&lt;1,"",IF(F521="",K520,ROUND(C521,0)))</f>
        <v>154</v>
      </c>
      <c r="L521" s="32">
        <f>IF(SUM($F$4:F521)&lt;1,"",IF(E521=1,1,IF(AND(F520=1,ROUNDDOWN(Q520/(C520*100),0)&gt;=1),L520+ROUNDDOWN(Q520/(C520*100),0),L520)))</f>
        <v>1</v>
      </c>
      <c r="M521" s="29" t="str">
        <f>IF(G521="","",IF(VLOOKUP(I521,settings!$B$12:$C$1012,2,0)*C521*L521*100-settings!$C$5*L521&lt;0,"",VLOOKUP(I521,settings!$B$12:$C$1012,2,0)*C521*L521*100-settings!$C$5*L521))</f>
        <v/>
      </c>
      <c r="N521" s="29" t="str">
        <f>IF(M521="","",M521*settings!$C$7)</f>
        <v/>
      </c>
      <c r="O521" s="29">
        <f t="shared" si="68"/>
        <v>0</v>
      </c>
      <c r="P521" s="29">
        <f>IF(G521="","",C521*100*settings!$C$6)</f>
        <v>0</v>
      </c>
      <c r="Q521" s="29">
        <f>IF(G521="","",IF(E521=1,settings!$C$4-K521*100,IF(O521="",Q520,IF(F521=1,K520*L520*100+Q520+O520-K521*L521*100,Q520+O520))))</f>
        <v>5929.448509807572</v>
      </c>
      <c r="R521" s="29">
        <f t="shared" si="69"/>
        <v>8737.9997000000003</v>
      </c>
      <c r="S521" s="29">
        <f t="shared" si="70"/>
        <v>14667.448209807571</v>
      </c>
    </row>
    <row r="522" spans="2:19" x14ac:dyDescent="0.25">
      <c r="B522" s="2">
        <v>37620</v>
      </c>
      <c r="C522" s="3">
        <v>91.349997999999999</v>
      </c>
      <c r="D522" s="1">
        <f t="shared" si="64"/>
        <v>4.543375070154787E-2</v>
      </c>
      <c r="E522" t="str">
        <f>IF(B522&lt;settings!$C$2,"",IF(B522=settings!$C$2,1,IF(C522&gt;K521,MAX($E$4:E521)+1,"")))</f>
        <v/>
      </c>
      <c r="F522" t="str">
        <f t="shared" si="65"/>
        <v/>
      </c>
      <c r="G522">
        <f t="shared" si="66"/>
        <v>146</v>
      </c>
      <c r="H522" s="36" t="str">
        <f>IF(SUM($F$4:F522)&lt;2,"",IF(F522=1,G521,""))</f>
        <v/>
      </c>
      <c r="I522" s="7">
        <f t="shared" si="71"/>
        <v>-0.40699999999999997</v>
      </c>
      <c r="J522" s="64" t="str">
        <f t="shared" si="67"/>
        <v/>
      </c>
      <c r="K522" s="29">
        <f>IF(SUM($F$4:F522)&lt;1,"",IF(F522="",K521,ROUND(C522,0)))</f>
        <v>154</v>
      </c>
      <c r="L522" s="32">
        <f>IF(SUM($F$4:F522)&lt;1,"",IF(E522=1,1,IF(AND(F521=1,ROUNDDOWN(Q521/(C521*100),0)&gt;=1),L521+ROUNDDOWN(Q521/(C521*100),0),L521)))</f>
        <v>1</v>
      </c>
      <c r="M522" s="29" t="str">
        <f>IF(G522="","",IF(VLOOKUP(I522,settings!$B$12:$C$1012,2,0)*C522*L522*100-settings!$C$5*L522&lt;0,"",VLOOKUP(I522,settings!$B$12:$C$1012,2,0)*C522*L522*100-settings!$C$5*L522))</f>
        <v/>
      </c>
      <c r="N522" s="29" t="str">
        <f>IF(M522="","",M522*settings!$C$7)</f>
        <v/>
      </c>
      <c r="O522" s="29">
        <f t="shared" si="68"/>
        <v>0</v>
      </c>
      <c r="P522" s="29">
        <f>IF(G522="","",C522*100*settings!$C$6)</f>
        <v>0</v>
      </c>
      <c r="Q522" s="29">
        <f>IF(G522="","",IF(E522=1,settings!$C$4-K522*100,IF(O522="",Q521,IF(F522=1,K521*L521*100+Q521+O521-K522*L522*100,Q521+O521))))</f>
        <v>5929.448509807572</v>
      </c>
      <c r="R522" s="29">
        <f t="shared" si="69"/>
        <v>9134.9997999999996</v>
      </c>
      <c r="S522" s="29">
        <f t="shared" si="70"/>
        <v>15064.448309807573</v>
      </c>
    </row>
    <row r="523" spans="2:19" x14ac:dyDescent="0.25">
      <c r="B523" s="2">
        <v>37627</v>
      </c>
      <c r="C523" s="3">
        <v>93.059997999999993</v>
      </c>
      <c r="D523" s="1">
        <f t="shared" si="64"/>
        <v>1.8719212232495064E-2</v>
      </c>
      <c r="E523" t="str">
        <f>IF(B523&lt;settings!$C$2,"",IF(B523=settings!$C$2,1,IF(C523&gt;K522,MAX($E$4:E522)+1,"")))</f>
        <v/>
      </c>
      <c r="F523" t="str">
        <f t="shared" si="65"/>
        <v/>
      </c>
      <c r="G523">
        <f t="shared" si="66"/>
        <v>147</v>
      </c>
      <c r="H523" s="36" t="str">
        <f>IF(SUM($F$4:F523)&lt;2,"",IF(F523=1,G522,""))</f>
        <v/>
      </c>
      <c r="I523" s="7">
        <f t="shared" si="71"/>
        <v>-0.39600000000000002</v>
      </c>
      <c r="J523" s="64" t="str">
        <f t="shared" si="67"/>
        <v/>
      </c>
      <c r="K523" s="29">
        <f>IF(SUM($F$4:F523)&lt;1,"",IF(F523="",K522,ROUND(C523,0)))</f>
        <v>154</v>
      </c>
      <c r="L523" s="32">
        <f>IF(SUM($F$4:F523)&lt;1,"",IF(E523=1,1,IF(AND(F522=1,ROUNDDOWN(Q522/(C522*100),0)&gt;=1),L522+ROUNDDOWN(Q522/(C522*100),0),L522)))</f>
        <v>1</v>
      </c>
      <c r="M523" s="29" t="str">
        <f>IF(G523="","",IF(VLOOKUP(I523,settings!$B$12:$C$1012,2,0)*C523*L523*100-settings!$C$5*L523&lt;0,"",VLOOKUP(I523,settings!$B$12:$C$1012,2,0)*C523*L523*100-settings!$C$5*L523))</f>
        <v/>
      </c>
      <c r="N523" s="29" t="str">
        <f>IF(M523="","",M523*settings!$C$7)</f>
        <v/>
      </c>
      <c r="O523" s="29">
        <f t="shared" si="68"/>
        <v>0</v>
      </c>
      <c r="P523" s="29">
        <f>IF(G523="","",C523*100*settings!$C$6)</f>
        <v>0</v>
      </c>
      <c r="Q523" s="29">
        <f>IF(G523="","",IF(E523=1,settings!$C$4-K523*100,IF(O523="",Q522,IF(F523=1,K522*L522*100+Q522+O522-K523*L523*100,Q522+O522))))</f>
        <v>5929.448509807572</v>
      </c>
      <c r="R523" s="29">
        <f t="shared" si="69"/>
        <v>9305.9997999999996</v>
      </c>
      <c r="S523" s="29">
        <f t="shared" si="70"/>
        <v>15235.448309807573</v>
      </c>
    </row>
    <row r="524" spans="2:19" x14ac:dyDescent="0.25">
      <c r="B524" s="2">
        <v>37634</v>
      </c>
      <c r="C524" s="3">
        <v>90.660004000000001</v>
      </c>
      <c r="D524" s="1">
        <f t="shared" si="64"/>
        <v>-2.5789749103583559E-2</v>
      </c>
      <c r="E524" t="str">
        <f>IF(B524&lt;settings!$C$2,"",IF(B524=settings!$C$2,1,IF(C524&gt;K523,MAX($E$4:E523)+1,"")))</f>
        <v/>
      </c>
      <c r="F524" t="str">
        <f t="shared" si="65"/>
        <v/>
      </c>
      <c r="G524">
        <f t="shared" si="66"/>
        <v>148</v>
      </c>
      <c r="H524" s="36" t="str">
        <f>IF(SUM($F$4:F524)&lt;2,"",IF(F524=1,G523,""))</f>
        <v/>
      </c>
      <c r="I524" s="7">
        <f t="shared" si="71"/>
        <v>-0.41099999999999998</v>
      </c>
      <c r="J524" s="64" t="str">
        <f t="shared" si="67"/>
        <v/>
      </c>
      <c r="K524" s="29">
        <f>IF(SUM($F$4:F524)&lt;1,"",IF(F524="",K523,ROUND(C524,0)))</f>
        <v>154</v>
      </c>
      <c r="L524" s="32">
        <f>IF(SUM($F$4:F524)&lt;1,"",IF(E524=1,1,IF(AND(F523=1,ROUNDDOWN(Q523/(C523*100),0)&gt;=1),L523+ROUNDDOWN(Q523/(C523*100),0),L523)))</f>
        <v>1</v>
      </c>
      <c r="M524" s="29" t="str">
        <f>IF(G524="","",IF(VLOOKUP(I524,settings!$B$12:$C$1012,2,0)*C524*L524*100-settings!$C$5*L524&lt;0,"",VLOOKUP(I524,settings!$B$12:$C$1012,2,0)*C524*L524*100-settings!$C$5*L524))</f>
        <v/>
      </c>
      <c r="N524" s="29" t="str">
        <f>IF(M524="","",M524*settings!$C$7)</f>
        <v/>
      </c>
      <c r="O524" s="29">
        <f t="shared" si="68"/>
        <v>0</v>
      </c>
      <c r="P524" s="29">
        <f>IF(G524="","",C524*100*settings!$C$6)</f>
        <v>0</v>
      </c>
      <c r="Q524" s="29">
        <f>IF(G524="","",IF(E524=1,settings!$C$4-K524*100,IF(O524="",Q523,IF(F524=1,K523*L523*100+Q523+O523-K524*L524*100,Q523+O523))))</f>
        <v>5929.448509807572</v>
      </c>
      <c r="R524" s="29">
        <f t="shared" si="69"/>
        <v>9066.0004000000008</v>
      </c>
      <c r="S524" s="29">
        <f t="shared" si="70"/>
        <v>14995.448909807572</v>
      </c>
    </row>
    <row r="525" spans="2:19" x14ac:dyDescent="0.25">
      <c r="B525" s="2">
        <v>37641</v>
      </c>
      <c r="C525" s="3">
        <v>86.379997000000003</v>
      </c>
      <c r="D525" s="1">
        <f t="shared" si="64"/>
        <v>-4.7209428757580829E-2</v>
      </c>
      <c r="E525" t="str">
        <f>IF(B525&lt;settings!$C$2,"",IF(B525=settings!$C$2,1,IF(C525&gt;K524,MAX($E$4:E524)+1,"")))</f>
        <v/>
      </c>
      <c r="F525" t="str">
        <f t="shared" si="65"/>
        <v/>
      </c>
      <c r="G525">
        <f t="shared" si="66"/>
        <v>149</v>
      </c>
      <c r="H525" s="36" t="str">
        <f>IF(SUM($F$4:F525)&lt;2,"",IF(F525=1,G524,""))</f>
        <v/>
      </c>
      <c r="I525" s="7">
        <f t="shared" si="71"/>
        <v>-0.439</v>
      </c>
      <c r="J525" s="64" t="str">
        <f t="shared" si="67"/>
        <v/>
      </c>
      <c r="K525" s="29">
        <f>IF(SUM($F$4:F525)&lt;1,"",IF(F525="",K524,ROUND(C525,0)))</f>
        <v>154</v>
      </c>
      <c r="L525" s="32">
        <f>IF(SUM($F$4:F525)&lt;1,"",IF(E525=1,1,IF(AND(F524=1,ROUNDDOWN(Q524/(C524*100),0)&gt;=1),L524+ROUNDDOWN(Q524/(C524*100),0),L524)))</f>
        <v>1</v>
      </c>
      <c r="M525" s="29" t="str">
        <f>IF(G525="","",IF(VLOOKUP(I525,settings!$B$12:$C$1012,2,0)*C525*L525*100-settings!$C$5*L525&lt;0,"",VLOOKUP(I525,settings!$B$12:$C$1012,2,0)*C525*L525*100-settings!$C$5*L525))</f>
        <v/>
      </c>
      <c r="N525" s="29" t="str">
        <f>IF(M525="","",M525*settings!$C$7)</f>
        <v/>
      </c>
      <c r="O525" s="29">
        <f t="shared" si="68"/>
        <v>0</v>
      </c>
      <c r="P525" s="29">
        <f>IF(G525="","",C525*100*settings!$C$6)</f>
        <v>0</v>
      </c>
      <c r="Q525" s="29">
        <f>IF(G525="","",IF(E525=1,settings!$C$4-K525*100,IF(O525="",Q524,IF(F525=1,K524*L524*100+Q524+O524-K525*L525*100,Q524+O524))))</f>
        <v>5929.448509807572</v>
      </c>
      <c r="R525" s="29">
        <f t="shared" si="69"/>
        <v>8637.9997000000003</v>
      </c>
      <c r="S525" s="29">
        <f t="shared" si="70"/>
        <v>14567.448209807571</v>
      </c>
    </row>
    <row r="526" spans="2:19" x14ac:dyDescent="0.25">
      <c r="B526" s="2">
        <v>37648</v>
      </c>
      <c r="C526" s="3">
        <v>86.059997999999993</v>
      </c>
      <c r="D526" s="1">
        <f t="shared" si="64"/>
        <v>-3.7045497929342197E-3</v>
      </c>
      <c r="E526" t="str">
        <f>IF(B526&lt;settings!$C$2,"",IF(B526=settings!$C$2,1,IF(C526&gt;K525,MAX($E$4:E525)+1,"")))</f>
        <v/>
      </c>
      <c r="F526" t="str">
        <f t="shared" si="65"/>
        <v/>
      </c>
      <c r="G526">
        <f t="shared" si="66"/>
        <v>150</v>
      </c>
      <c r="H526" s="36" t="str">
        <f>IF(SUM($F$4:F526)&lt;2,"",IF(F526=1,G525,""))</f>
        <v/>
      </c>
      <c r="I526" s="7">
        <f t="shared" si="71"/>
        <v>-0.441</v>
      </c>
      <c r="J526" s="64" t="str">
        <f t="shared" si="67"/>
        <v/>
      </c>
      <c r="K526" s="29">
        <f>IF(SUM($F$4:F526)&lt;1,"",IF(F526="",K525,ROUND(C526,0)))</f>
        <v>154</v>
      </c>
      <c r="L526" s="32">
        <f>IF(SUM($F$4:F526)&lt;1,"",IF(E526=1,1,IF(AND(F525=1,ROUNDDOWN(Q525/(C525*100),0)&gt;=1),L525+ROUNDDOWN(Q525/(C525*100),0),L525)))</f>
        <v>1</v>
      </c>
      <c r="M526" s="29" t="str">
        <f>IF(G526="","",IF(VLOOKUP(I526,settings!$B$12:$C$1012,2,0)*C526*L526*100-settings!$C$5*L526&lt;0,"",VLOOKUP(I526,settings!$B$12:$C$1012,2,0)*C526*L526*100-settings!$C$5*L526))</f>
        <v/>
      </c>
      <c r="N526" s="29" t="str">
        <f>IF(M526="","",M526*settings!$C$7)</f>
        <v/>
      </c>
      <c r="O526" s="29">
        <f t="shared" si="68"/>
        <v>0</v>
      </c>
      <c r="P526" s="29">
        <f>IF(G526="","",C526*100*settings!$C$6)</f>
        <v>0</v>
      </c>
      <c r="Q526" s="29">
        <f>IF(G526="","",IF(E526=1,settings!$C$4-K526*100,IF(O526="",Q525,IF(F526=1,K525*L525*100+Q525+O525-K526*L526*100,Q525+O525))))</f>
        <v>5929.448509807572</v>
      </c>
      <c r="R526" s="29">
        <f t="shared" si="69"/>
        <v>8605.9997999999996</v>
      </c>
      <c r="S526" s="29">
        <f t="shared" si="70"/>
        <v>14535.448309807573</v>
      </c>
    </row>
    <row r="527" spans="2:19" x14ac:dyDescent="0.25">
      <c r="B527" s="2">
        <v>37655</v>
      </c>
      <c r="C527" s="3">
        <v>83.419998000000007</v>
      </c>
      <c r="D527" s="1">
        <f t="shared" si="64"/>
        <v>-3.067627308101939E-2</v>
      </c>
      <c r="E527" t="str">
        <f>IF(B527&lt;settings!$C$2,"",IF(B527=settings!$C$2,1,IF(C527&gt;K526,MAX($E$4:E526)+1,"")))</f>
        <v/>
      </c>
      <c r="F527" t="str">
        <f t="shared" si="65"/>
        <v/>
      </c>
      <c r="G527">
        <f t="shared" si="66"/>
        <v>151</v>
      </c>
      <c r="H527" s="36" t="str">
        <f>IF(SUM($F$4:F527)&lt;2,"",IF(F527=1,G526,""))</f>
        <v/>
      </c>
      <c r="I527" s="7">
        <f t="shared" si="71"/>
        <v>-0.45800000000000002</v>
      </c>
      <c r="J527" s="64" t="str">
        <f t="shared" si="67"/>
        <v/>
      </c>
      <c r="K527" s="29">
        <f>IF(SUM($F$4:F527)&lt;1,"",IF(F527="",K526,ROUND(C527,0)))</f>
        <v>154</v>
      </c>
      <c r="L527" s="32">
        <f>IF(SUM($F$4:F527)&lt;1,"",IF(E527=1,1,IF(AND(F526=1,ROUNDDOWN(Q526/(C526*100),0)&gt;=1),L526+ROUNDDOWN(Q526/(C526*100),0),L526)))</f>
        <v>1</v>
      </c>
      <c r="M527" s="29" t="str">
        <f>IF(G527="","",IF(VLOOKUP(I527,settings!$B$12:$C$1012,2,0)*C527*L527*100-settings!$C$5*L527&lt;0,"",VLOOKUP(I527,settings!$B$12:$C$1012,2,0)*C527*L527*100-settings!$C$5*L527))</f>
        <v/>
      </c>
      <c r="N527" s="29" t="str">
        <f>IF(M527="","",M527*settings!$C$7)</f>
        <v/>
      </c>
      <c r="O527" s="29">
        <f t="shared" si="68"/>
        <v>0</v>
      </c>
      <c r="P527" s="29">
        <f>IF(G527="","",C527*100*settings!$C$6)</f>
        <v>0</v>
      </c>
      <c r="Q527" s="29">
        <f>IF(G527="","",IF(E527=1,settings!$C$4-K527*100,IF(O527="",Q526,IF(F527=1,K526*L526*100+Q526+O526-K527*L527*100,Q526+O526))))</f>
        <v>5929.448509807572</v>
      </c>
      <c r="R527" s="29">
        <f t="shared" si="69"/>
        <v>8341.9998000000014</v>
      </c>
      <c r="S527" s="29">
        <f t="shared" si="70"/>
        <v>14271.448309807573</v>
      </c>
    </row>
    <row r="528" spans="2:19" x14ac:dyDescent="0.25">
      <c r="B528" s="2">
        <v>37662</v>
      </c>
      <c r="C528" s="3">
        <v>84.150002000000001</v>
      </c>
      <c r="D528" s="1">
        <f t="shared" si="64"/>
        <v>8.7509472249087672E-3</v>
      </c>
      <c r="E528" t="str">
        <f>IF(B528&lt;settings!$C$2,"",IF(B528=settings!$C$2,1,IF(C528&gt;K527,MAX($E$4:E527)+1,"")))</f>
        <v/>
      </c>
      <c r="F528" t="str">
        <f t="shared" si="65"/>
        <v/>
      </c>
      <c r="G528">
        <f t="shared" si="66"/>
        <v>152</v>
      </c>
      <c r="H528" s="36" t="str">
        <f>IF(SUM($F$4:F528)&lt;2,"",IF(F528=1,G527,""))</f>
        <v/>
      </c>
      <c r="I528" s="7">
        <f t="shared" si="71"/>
        <v>-0.45400000000000001</v>
      </c>
      <c r="J528" s="64" t="str">
        <f t="shared" si="67"/>
        <v/>
      </c>
      <c r="K528" s="29">
        <f>IF(SUM($F$4:F528)&lt;1,"",IF(F528="",K527,ROUND(C528,0)))</f>
        <v>154</v>
      </c>
      <c r="L528" s="32">
        <f>IF(SUM($F$4:F528)&lt;1,"",IF(E528=1,1,IF(AND(F527=1,ROUNDDOWN(Q527/(C527*100),0)&gt;=1),L527+ROUNDDOWN(Q527/(C527*100),0),L527)))</f>
        <v>1</v>
      </c>
      <c r="M528" s="29" t="str">
        <f>IF(G528="","",IF(VLOOKUP(I528,settings!$B$12:$C$1012,2,0)*C528*L528*100-settings!$C$5*L528&lt;0,"",VLOOKUP(I528,settings!$B$12:$C$1012,2,0)*C528*L528*100-settings!$C$5*L528))</f>
        <v/>
      </c>
      <c r="N528" s="29" t="str">
        <f>IF(M528="","",M528*settings!$C$7)</f>
        <v/>
      </c>
      <c r="O528" s="29">
        <f t="shared" si="68"/>
        <v>0</v>
      </c>
      <c r="P528" s="29">
        <f>IF(G528="","",C528*100*settings!$C$6)</f>
        <v>0</v>
      </c>
      <c r="Q528" s="29">
        <f>IF(G528="","",IF(E528=1,settings!$C$4-K528*100,IF(O528="",Q527,IF(F528=1,K527*L527*100+Q527+O527-K528*L528*100,Q527+O527))))</f>
        <v>5929.448509807572</v>
      </c>
      <c r="R528" s="29">
        <f t="shared" si="69"/>
        <v>8415.0002000000004</v>
      </c>
      <c r="S528" s="29">
        <f t="shared" si="70"/>
        <v>14344.448709807573</v>
      </c>
    </row>
    <row r="529" spans="2:19" x14ac:dyDescent="0.25">
      <c r="B529" s="2">
        <v>37669</v>
      </c>
      <c r="C529" s="3">
        <v>85.18</v>
      </c>
      <c r="D529" s="1">
        <f t="shared" si="64"/>
        <v>1.2240023476173034E-2</v>
      </c>
      <c r="E529" t="str">
        <f>IF(B529&lt;settings!$C$2,"",IF(B529=settings!$C$2,1,IF(C529&gt;K528,MAX($E$4:E528)+1,"")))</f>
        <v/>
      </c>
      <c r="F529" t="str">
        <f t="shared" si="65"/>
        <v/>
      </c>
      <c r="G529">
        <f t="shared" si="66"/>
        <v>153</v>
      </c>
      <c r="H529" s="36" t="str">
        <f>IF(SUM($F$4:F529)&lt;2,"",IF(F529=1,G528,""))</f>
        <v/>
      </c>
      <c r="I529" s="7">
        <f t="shared" si="71"/>
        <v>-0.44700000000000001</v>
      </c>
      <c r="J529" s="64" t="str">
        <f t="shared" si="67"/>
        <v/>
      </c>
      <c r="K529" s="29">
        <f>IF(SUM($F$4:F529)&lt;1,"",IF(F529="",K528,ROUND(C529,0)))</f>
        <v>154</v>
      </c>
      <c r="L529" s="32">
        <f>IF(SUM($F$4:F529)&lt;1,"",IF(E529=1,1,IF(AND(F528=1,ROUNDDOWN(Q528/(C528*100),0)&gt;=1),L528+ROUNDDOWN(Q528/(C528*100),0),L528)))</f>
        <v>1</v>
      </c>
      <c r="M529" s="29" t="str">
        <f>IF(G529="","",IF(VLOOKUP(I529,settings!$B$12:$C$1012,2,0)*C529*L529*100-settings!$C$5*L529&lt;0,"",VLOOKUP(I529,settings!$B$12:$C$1012,2,0)*C529*L529*100-settings!$C$5*L529))</f>
        <v/>
      </c>
      <c r="N529" s="29" t="str">
        <f>IF(M529="","",M529*settings!$C$7)</f>
        <v/>
      </c>
      <c r="O529" s="29">
        <f t="shared" si="68"/>
        <v>0</v>
      </c>
      <c r="P529" s="29">
        <f>IF(G529="","",C529*100*settings!$C$6)</f>
        <v>0</v>
      </c>
      <c r="Q529" s="29">
        <f>IF(G529="","",IF(E529=1,settings!$C$4-K529*100,IF(O529="",Q528,IF(F529=1,K528*L528*100+Q528+O528-K529*L529*100,Q528+O528))))</f>
        <v>5929.448509807572</v>
      </c>
      <c r="R529" s="29">
        <f t="shared" si="69"/>
        <v>8518</v>
      </c>
      <c r="S529" s="29">
        <f t="shared" si="70"/>
        <v>14447.448509807571</v>
      </c>
    </row>
    <row r="530" spans="2:19" x14ac:dyDescent="0.25">
      <c r="B530" s="2">
        <v>37676</v>
      </c>
      <c r="C530" s="3">
        <v>84.900002000000001</v>
      </c>
      <c r="D530" s="1">
        <f t="shared" si="64"/>
        <v>-3.2871331298427453E-3</v>
      </c>
      <c r="E530" t="str">
        <f>IF(B530&lt;settings!$C$2,"",IF(B530=settings!$C$2,1,IF(C530&gt;K529,MAX($E$4:E529)+1,"")))</f>
        <v/>
      </c>
      <c r="F530" t="str">
        <f t="shared" si="65"/>
        <v/>
      </c>
      <c r="G530">
        <f t="shared" si="66"/>
        <v>154</v>
      </c>
      <c r="H530" s="36" t="str">
        <f>IF(SUM($F$4:F530)&lt;2,"",IF(F530=1,G529,""))</f>
        <v/>
      </c>
      <c r="I530" s="7">
        <f t="shared" si="71"/>
        <v>-0.44900000000000001</v>
      </c>
      <c r="J530" s="64" t="str">
        <f t="shared" si="67"/>
        <v/>
      </c>
      <c r="K530" s="29">
        <f>IF(SUM($F$4:F530)&lt;1,"",IF(F530="",K529,ROUND(C530,0)))</f>
        <v>154</v>
      </c>
      <c r="L530" s="32">
        <f>IF(SUM($F$4:F530)&lt;1,"",IF(E530=1,1,IF(AND(F529=1,ROUNDDOWN(Q529/(C529*100),0)&gt;=1),L529+ROUNDDOWN(Q529/(C529*100),0),L529)))</f>
        <v>1</v>
      </c>
      <c r="M530" s="29" t="str">
        <f>IF(G530="","",IF(VLOOKUP(I530,settings!$B$12:$C$1012,2,0)*C530*L530*100-settings!$C$5*L530&lt;0,"",VLOOKUP(I530,settings!$B$12:$C$1012,2,0)*C530*L530*100-settings!$C$5*L530))</f>
        <v/>
      </c>
      <c r="N530" s="29" t="str">
        <f>IF(M530="","",M530*settings!$C$7)</f>
        <v/>
      </c>
      <c r="O530" s="29">
        <f t="shared" si="68"/>
        <v>0</v>
      </c>
      <c r="P530" s="29">
        <f>IF(G530="","",C530*100*settings!$C$6)</f>
        <v>0</v>
      </c>
      <c r="Q530" s="29">
        <f>IF(G530="","",IF(E530=1,settings!$C$4-K530*100,IF(O530="",Q529,IF(F530=1,K529*L529*100+Q529+O529-K530*L530*100,Q529+O529))))</f>
        <v>5929.448509807572</v>
      </c>
      <c r="R530" s="29">
        <f t="shared" si="69"/>
        <v>8490.0002000000004</v>
      </c>
      <c r="S530" s="29">
        <f t="shared" si="70"/>
        <v>14419.448709807573</v>
      </c>
    </row>
    <row r="531" spans="2:19" x14ac:dyDescent="0.25">
      <c r="B531" s="2">
        <v>37683</v>
      </c>
      <c r="C531" s="3">
        <v>83.32</v>
      </c>
      <c r="D531" s="1">
        <f t="shared" si="64"/>
        <v>-1.8610152682917547E-2</v>
      </c>
      <c r="E531" t="str">
        <f>IF(B531&lt;settings!$C$2,"",IF(B531=settings!$C$2,1,IF(C531&gt;K530,MAX($E$4:E530)+1,"")))</f>
        <v/>
      </c>
      <c r="F531" t="str">
        <f t="shared" si="65"/>
        <v/>
      </c>
      <c r="G531">
        <f t="shared" si="66"/>
        <v>155</v>
      </c>
      <c r="H531" s="36" t="str">
        <f>IF(SUM($F$4:F531)&lt;2,"",IF(F531=1,G530,""))</f>
        <v/>
      </c>
      <c r="I531" s="7">
        <f t="shared" si="71"/>
        <v>-0.45900000000000002</v>
      </c>
      <c r="J531" s="64" t="str">
        <f t="shared" si="67"/>
        <v/>
      </c>
      <c r="K531" s="29">
        <f>IF(SUM($F$4:F531)&lt;1,"",IF(F531="",K530,ROUND(C531,0)))</f>
        <v>154</v>
      </c>
      <c r="L531" s="32">
        <f>IF(SUM($F$4:F531)&lt;1,"",IF(E531=1,1,IF(AND(F530=1,ROUNDDOWN(Q530/(C530*100),0)&gt;=1),L530+ROUNDDOWN(Q530/(C530*100),0),L530)))</f>
        <v>1</v>
      </c>
      <c r="M531" s="29" t="str">
        <f>IF(G531="","",IF(VLOOKUP(I531,settings!$B$12:$C$1012,2,0)*C531*L531*100-settings!$C$5*L531&lt;0,"",VLOOKUP(I531,settings!$B$12:$C$1012,2,0)*C531*L531*100-settings!$C$5*L531))</f>
        <v/>
      </c>
      <c r="N531" s="29" t="str">
        <f>IF(M531="","",M531*settings!$C$7)</f>
        <v/>
      </c>
      <c r="O531" s="29">
        <f t="shared" si="68"/>
        <v>0</v>
      </c>
      <c r="P531" s="29">
        <f>IF(G531="","",C531*100*settings!$C$6)</f>
        <v>0</v>
      </c>
      <c r="Q531" s="29">
        <f>IF(G531="","",IF(E531=1,settings!$C$4-K531*100,IF(O531="",Q530,IF(F531=1,K530*L530*100+Q530+O530-K531*L531*100,Q530+O530))))</f>
        <v>5929.448509807572</v>
      </c>
      <c r="R531" s="29">
        <f t="shared" si="69"/>
        <v>8332</v>
      </c>
      <c r="S531" s="29">
        <f t="shared" si="70"/>
        <v>14261.448509807571</v>
      </c>
    </row>
    <row r="532" spans="2:19" x14ac:dyDescent="0.25">
      <c r="B532" s="2">
        <v>37690</v>
      </c>
      <c r="C532" s="3">
        <v>84.129997000000003</v>
      </c>
      <c r="D532" s="1">
        <f t="shared" si="64"/>
        <v>9.7215194431110596E-3</v>
      </c>
      <c r="E532" t="str">
        <f>IF(B532&lt;settings!$C$2,"",IF(B532=settings!$C$2,1,IF(C532&gt;K531,MAX($E$4:E531)+1,"")))</f>
        <v/>
      </c>
      <c r="F532" t="str">
        <f t="shared" si="65"/>
        <v/>
      </c>
      <c r="G532">
        <f t="shared" si="66"/>
        <v>156</v>
      </c>
      <c r="H532" s="36" t="str">
        <f>IF(SUM($F$4:F532)&lt;2,"",IF(F532=1,G531,""))</f>
        <v/>
      </c>
      <c r="I532" s="7">
        <f t="shared" si="71"/>
        <v>-0.45400000000000001</v>
      </c>
      <c r="J532" s="64" t="str">
        <f t="shared" si="67"/>
        <v/>
      </c>
      <c r="K532" s="29">
        <f>IF(SUM($F$4:F532)&lt;1,"",IF(F532="",K531,ROUND(C532,0)))</f>
        <v>154</v>
      </c>
      <c r="L532" s="32">
        <f>IF(SUM($F$4:F532)&lt;1,"",IF(E532=1,1,IF(AND(F531=1,ROUNDDOWN(Q531/(C531*100),0)&gt;=1),L531+ROUNDDOWN(Q531/(C531*100),0),L531)))</f>
        <v>1</v>
      </c>
      <c r="M532" s="29" t="str">
        <f>IF(G532="","",IF(VLOOKUP(I532,settings!$B$12:$C$1012,2,0)*C532*L532*100-settings!$C$5*L532&lt;0,"",VLOOKUP(I532,settings!$B$12:$C$1012,2,0)*C532*L532*100-settings!$C$5*L532))</f>
        <v/>
      </c>
      <c r="N532" s="29" t="str">
        <f>IF(M532="","",M532*settings!$C$7)</f>
        <v/>
      </c>
      <c r="O532" s="29">
        <f t="shared" si="68"/>
        <v>0</v>
      </c>
      <c r="P532" s="29">
        <f>IF(G532="","",C532*100*settings!$C$6)</f>
        <v>0</v>
      </c>
      <c r="Q532" s="29">
        <f>IF(G532="","",IF(E532=1,settings!$C$4-K532*100,IF(O532="",Q531,IF(F532=1,K531*L531*100+Q531+O531-K532*L532*100,Q531+O531))))</f>
        <v>5929.448509807572</v>
      </c>
      <c r="R532" s="29">
        <f t="shared" si="69"/>
        <v>8412.9997000000003</v>
      </c>
      <c r="S532" s="29">
        <f t="shared" si="70"/>
        <v>14342.448209807571</v>
      </c>
    </row>
    <row r="533" spans="2:19" x14ac:dyDescent="0.25">
      <c r="B533" s="2">
        <v>37697</v>
      </c>
      <c r="C533" s="3">
        <v>89.669998000000007</v>
      </c>
      <c r="D533" s="1">
        <f t="shared" si="64"/>
        <v>6.5850483746005661E-2</v>
      </c>
      <c r="E533" t="str">
        <f>IF(B533&lt;settings!$C$2,"",IF(B533=settings!$C$2,1,IF(C533&gt;K532,MAX($E$4:E532)+1,"")))</f>
        <v/>
      </c>
      <c r="F533" t="str">
        <f t="shared" si="65"/>
        <v/>
      </c>
      <c r="G533">
        <f t="shared" si="66"/>
        <v>157</v>
      </c>
      <c r="H533" s="36" t="str">
        <f>IF(SUM($F$4:F533)&lt;2,"",IF(F533=1,G532,""))</f>
        <v/>
      </c>
      <c r="I533" s="7">
        <f t="shared" si="71"/>
        <v>-0.41799999999999998</v>
      </c>
      <c r="J533" s="64" t="str">
        <f t="shared" si="67"/>
        <v/>
      </c>
      <c r="K533" s="29">
        <f>IF(SUM($F$4:F533)&lt;1,"",IF(F533="",K532,ROUND(C533,0)))</f>
        <v>154</v>
      </c>
      <c r="L533" s="32">
        <f>IF(SUM($F$4:F533)&lt;1,"",IF(E533=1,1,IF(AND(F532=1,ROUNDDOWN(Q532/(C532*100),0)&gt;=1),L532+ROUNDDOWN(Q532/(C532*100),0),L532)))</f>
        <v>1</v>
      </c>
      <c r="M533" s="29" t="str">
        <f>IF(G533="","",IF(VLOOKUP(I533,settings!$B$12:$C$1012,2,0)*C533*L533*100-settings!$C$5*L533&lt;0,"",VLOOKUP(I533,settings!$B$12:$C$1012,2,0)*C533*L533*100-settings!$C$5*L533))</f>
        <v/>
      </c>
      <c r="N533" s="29" t="str">
        <f>IF(M533="","",M533*settings!$C$7)</f>
        <v/>
      </c>
      <c r="O533" s="29">
        <f t="shared" si="68"/>
        <v>0</v>
      </c>
      <c r="P533" s="29">
        <f>IF(G533="","",C533*100*settings!$C$6)</f>
        <v>0</v>
      </c>
      <c r="Q533" s="29">
        <f>IF(G533="","",IF(E533=1,settings!$C$4-K533*100,IF(O533="",Q532,IF(F533=1,K532*L532*100+Q532+O532-K533*L533*100,Q532+O532))))</f>
        <v>5929.448509807572</v>
      </c>
      <c r="R533" s="29">
        <f t="shared" si="69"/>
        <v>8966.9998000000014</v>
      </c>
      <c r="S533" s="29">
        <f t="shared" si="70"/>
        <v>14896.448309807573</v>
      </c>
    </row>
    <row r="534" spans="2:19" x14ac:dyDescent="0.25">
      <c r="B534" s="2">
        <v>37704</v>
      </c>
      <c r="C534" s="3">
        <v>86.709998999999996</v>
      </c>
      <c r="D534" s="1">
        <f t="shared" si="64"/>
        <v>-3.3009914865839596E-2</v>
      </c>
      <c r="E534" t="str">
        <f>IF(B534&lt;settings!$C$2,"",IF(B534=settings!$C$2,1,IF(C534&gt;K533,MAX($E$4:E533)+1,"")))</f>
        <v/>
      </c>
      <c r="F534" t="str">
        <f t="shared" si="65"/>
        <v/>
      </c>
      <c r="G534">
        <f t="shared" si="66"/>
        <v>158</v>
      </c>
      <c r="H534" s="36" t="str">
        <f>IF(SUM($F$4:F534)&lt;2,"",IF(F534=1,G533,""))</f>
        <v/>
      </c>
      <c r="I534" s="7">
        <f t="shared" si="71"/>
        <v>-0.437</v>
      </c>
      <c r="J534" s="64" t="str">
        <f t="shared" si="67"/>
        <v/>
      </c>
      <c r="K534" s="29">
        <f>IF(SUM($F$4:F534)&lt;1,"",IF(F534="",K533,ROUND(C534,0)))</f>
        <v>154</v>
      </c>
      <c r="L534" s="32">
        <f>IF(SUM($F$4:F534)&lt;1,"",IF(E534=1,1,IF(AND(F533=1,ROUNDDOWN(Q533/(C533*100),0)&gt;=1),L533+ROUNDDOWN(Q533/(C533*100),0),L533)))</f>
        <v>1</v>
      </c>
      <c r="M534" s="29" t="str">
        <f>IF(G534="","",IF(VLOOKUP(I534,settings!$B$12:$C$1012,2,0)*C534*L534*100-settings!$C$5*L534&lt;0,"",VLOOKUP(I534,settings!$B$12:$C$1012,2,0)*C534*L534*100-settings!$C$5*L534))</f>
        <v/>
      </c>
      <c r="N534" s="29" t="str">
        <f>IF(M534="","",M534*settings!$C$7)</f>
        <v/>
      </c>
      <c r="O534" s="29">
        <f t="shared" si="68"/>
        <v>0</v>
      </c>
      <c r="P534" s="29">
        <f>IF(G534="","",C534*100*settings!$C$6)</f>
        <v>0</v>
      </c>
      <c r="Q534" s="29">
        <f>IF(G534="","",IF(E534=1,settings!$C$4-K534*100,IF(O534="",Q533,IF(F534=1,K533*L533*100+Q533+O533-K534*L534*100,Q533+O533))))</f>
        <v>5929.448509807572</v>
      </c>
      <c r="R534" s="29">
        <f t="shared" si="69"/>
        <v>8670.9998999999989</v>
      </c>
      <c r="S534" s="29">
        <f t="shared" si="70"/>
        <v>14600.44840980757</v>
      </c>
    </row>
    <row r="535" spans="2:19" x14ac:dyDescent="0.25">
      <c r="B535" s="2">
        <v>37711</v>
      </c>
      <c r="C535" s="3">
        <v>88.220000999999996</v>
      </c>
      <c r="D535" s="1">
        <f t="shared" si="64"/>
        <v>1.7414393004433038E-2</v>
      </c>
      <c r="E535" t="str">
        <f>IF(B535&lt;settings!$C$2,"",IF(B535=settings!$C$2,1,IF(C535&gt;K534,MAX($E$4:E534)+1,"")))</f>
        <v/>
      </c>
      <c r="F535" t="str">
        <f t="shared" si="65"/>
        <v/>
      </c>
      <c r="G535">
        <f t="shared" si="66"/>
        <v>159</v>
      </c>
      <c r="H535" s="36" t="str">
        <f>IF(SUM($F$4:F535)&lt;2,"",IF(F535=1,G534,""))</f>
        <v/>
      </c>
      <c r="I535" s="7">
        <f t="shared" si="71"/>
        <v>-0.42699999999999999</v>
      </c>
      <c r="J535" s="64" t="str">
        <f t="shared" si="67"/>
        <v/>
      </c>
      <c r="K535" s="29">
        <f>IF(SUM($F$4:F535)&lt;1,"",IF(F535="",K534,ROUND(C535,0)))</f>
        <v>154</v>
      </c>
      <c r="L535" s="32">
        <f>IF(SUM($F$4:F535)&lt;1,"",IF(E535=1,1,IF(AND(F534=1,ROUNDDOWN(Q534/(C534*100),0)&gt;=1),L534+ROUNDDOWN(Q534/(C534*100),0),L534)))</f>
        <v>1</v>
      </c>
      <c r="M535" s="29" t="str">
        <f>IF(G535="","",IF(VLOOKUP(I535,settings!$B$12:$C$1012,2,0)*C535*L535*100-settings!$C$5*L535&lt;0,"",VLOOKUP(I535,settings!$B$12:$C$1012,2,0)*C535*L535*100-settings!$C$5*L535))</f>
        <v/>
      </c>
      <c r="N535" s="29" t="str">
        <f>IF(M535="","",M535*settings!$C$7)</f>
        <v/>
      </c>
      <c r="O535" s="29">
        <f t="shared" si="68"/>
        <v>0</v>
      </c>
      <c r="P535" s="29">
        <f>IF(G535="","",C535*100*settings!$C$6)</f>
        <v>0</v>
      </c>
      <c r="Q535" s="29">
        <f>IF(G535="","",IF(E535=1,settings!$C$4-K535*100,IF(O535="",Q534,IF(F535=1,K534*L534*100+Q534+O534-K535*L535*100,Q534+O534))))</f>
        <v>5929.448509807572</v>
      </c>
      <c r="R535" s="29">
        <f t="shared" si="69"/>
        <v>8822.0000999999993</v>
      </c>
      <c r="S535" s="29">
        <f t="shared" si="70"/>
        <v>14751.448609807572</v>
      </c>
    </row>
    <row r="536" spans="2:19" x14ac:dyDescent="0.25">
      <c r="B536" s="2">
        <v>37718</v>
      </c>
      <c r="C536" s="3">
        <v>87.150002000000001</v>
      </c>
      <c r="D536" s="1">
        <f t="shared" si="64"/>
        <v>-1.2128757513843125E-2</v>
      </c>
      <c r="E536" t="str">
        <f>IF(B536&lt;settings!$C$2,"",IF(B536=settings!$C$2,1,IF(C536&gt;K535,MAX($E$4:E535)+1,"")))</f>
        <v/>
      </c>
      <c r="F536" t="str">
        <f t="shared" si="65"/>
        <v/>
      </c>
      <c r="G536">
        <f t="shared" si="66"/>
        <v>160</v>
      </c>
      <c r="H536" s="36" t="str">
        <f>IF(SUM($F$4:F536)&lt;2,"",IF(F536=1,G535,""))</f>
        <v/>
      </c>
      <c r="I536" s="7">
        <f t="shared" si="71"/>
        <v>-0.434</v>
      </c>
      <c r="J536" s="64" t="str">
        <f t="shared" si="67"/>
        <v/>
      </c>
      <c r="K536" s="29">
        <f>IF(SUM($F$4:F536)&lt;1,"",IF(F536="",K535,ROUND(C536,0)))</f>
        <v>154</v>
      </c>
      <c r="L536" s="32">
        <f>IF(SUM($F$4:F536)&lt;1,"",IF(E536=1,1,IF(AND(F535=1,ROUNDDOWN(Q535/(C535*100),0)&gt;=1),L535+ROUNDDOWN(Q535/(C535*100),0),L535)))</f>
        <v>1</v>
      </c>
      <c r="M536" s="29" t="str">
        <f>IF(G536="","",IF(VLOOKUP(I536,settings!$B$12:$C$1012,2,0)*C536*L536*100-settings!$C$5*L536&lt;0,"",VLOOKUP(I536,settings!$B$12:$C$1012,2,0)*C536*L536*100-settings!$C$5*L536))</f>
        <v/>
      </c>
      <c r="N536" s="29" t="str">
        <f>IF(M536="","",M536*settings!$C$7)</f>
        <v/>
      </c>
      <c r="O536" s="29">
        <f t="shared" si="68"/>
        <v>0</v>
      </c>
      <c r="P536" s="29">
        <f>IF(G536="","",C536*100*settings!$C$6)</f>
        <v>0</v>
      </c>
      <c r="Q536" s="29">
        <f>IF(G536="","",IF(E536=1,settings!$C$4-K536*100,IF(O536="",Q535,IF(F536=1,K535*L535*100+Q535+O535-K536*L536*100,Q535+O535))))</f>
        <v>5929.448509807572</v>
      </c>
      <c r="R536" s="29">
        <f t="shared" si="69"/>
        <v>8715.0002000000004</v>
      </c>
      <c r="S536" s="29">
        <f t="shared" si="70"/>
        <v>14644.448709807573</v>
      </c>
    </row>
    <row r="537" spans="2:19" x14ac:dyDescent="0.25">
      <c r="B537" s="2">
        <v>37725</v>
      </c>
      <c r="C537" s="3">
        <v>89.559997999999993</v>
      </c>
      <c r="D537" s="1">
        <f t="shared" si="64"/>
        <v>2.7653424494471057E-2</v>
      </c>
      <c r="E537" t="str">
        <f>IF(B537&lt;settings!$C$2,"",IF(B537=settings!$C$2,1,IF(C537&gt;K536,MAX($E$4:E536)+1,"")))</f>
        <v/>
      </c>
      <c r="F537" t="str">
        <f t="shared" si="65"/>
        <v/>
      </c>
      <c r="G537">
        <f t="shared" si="66"/>
        <v>161</v>
      </c>
      <c r="H537" s="36" t="str">
        <f>IF(SUM($F$4:F537)&lt;2,"",IF(F537=1,G536,""))</f>
        <v/>
      </c>
      <c r="I537" s="7">
        <f t="shared" si="71"/>
        <v>-0.41799999999999998</v>
      </c>
      <c r="J537" s="64" t="str">
        <f t="shared" si="67"/>
        <v/>
      </c>
      <c r="K537" s="29">
        <f>IF(SUM($F$4:F537)&lt;1,"",IF(F537="",K536,ROUND(C537,0)))</f>
        <v>154</v>
      </c>
      <c r="L537" s="32">
        <f>IF(SUM($F$4:F537)&lt;1,"",IF(E537=1,1,IF(AND(F536=1,ROUNDDOWN(Q536/(C536*100),0)&gt;=1),L536+ROUNDDOWN(Q536/(C536*100),0),L536)))</f>
        <v>1</v>
      </c>
      <c r="M537" s="29" t="str">
        <f>IF(G537="","",IF(VLOOKUP(I537,settings!$B$12:$C$1012,2,0)*C537*L537*100-settings!$C$5*L537&lt;0,"",VLOOKUP(I537,settings!$B$12:$C$1012,2,0)*C537*L537*100-settings!$C$5*L537))</f>
        <v/>
      </c>
      <c r="N537" s="29" t="str">
        <f>IF(M537="","",M537*settings!$C$7)</f>
        <v/>
      </c>
      <c r="O537" s="29">
        <f t="shared" si="68"/>
        <v>0</v>
      </c>
      <c r="P537" s="29">
        <f>IF(G537="","",C537*100*settings!$C$6)</f>
        <v>0</v>
      </c>
      <c r="Q537" s="29">
        <f>IF(G537="","",IF(E537=1,settings!$C$4-K537*100,IF(O537="",Q536,IF(F537=1,K536*L536*100+Q536+O536-K537*L537*100,Q536+O536))))</f>
        <v>5929.448509807572</v>
      </c>
      <c r="R537" s="29">
        <f t="shared" si="69"/>
        <v>8955.9997999999996</v>
      </c>
      <c r="S537" s="29">
        <f t="shared" si="70"/>
        <v>14885.448309807573</v>
      </c>
    </row>
    <row r="538" spans="2:19" x14ac:dyDescent="0.25">
      <c r="B538" s="2">
        <v>37732</v>
      </c>
      <c r="C538" s="3">
        <v>90.230002999999996</v>
      </c>
      <c r="D538" s="1">
        <f t="shared" si="64"/>
        <v>7.4810743073041586E-3</v>
      </c>
      <c r="E538" t="str">
        <f>IF(B538&lt;settings!$C$2,"",IF(B538=settings!$C$2,1,IF(C538&gt;K537,MAX($E$4:E537)+1,"")))</f>
        <v/>
      </c>
      <c r="F538" t="str">
        <f t="shared" si="65"/>
        <v/>
      </c>
      <c r="G538">
        <f t="shared" si="66"/>
        <v>162</v>
      </c>
      <c r="H538" s="36" t="str">
        <f>IF(SUM($F$4:F538)&lt;2,"",IF(F538=1,G537,""))</f>
        <v/>
      </c>
      <c r="I538" s="7">
        <f t="shared" si="71"/>
        <v>-0.41399999999999998</v>
      </c>
      <c r="J538" s="64" t="str">
        <f t="shared" si="67"/>
        <v/>
      </c>
      <c r="K538" s="29">
        <f>IF(SUM($F$4:F538)&lt;1,"",IF(F538="",K537,ROUND(C538,0)))</f>
        <v>154</v>
      </c>
      <c r="L538" s="32">
        <f>IF(SUM($F$4:F538)&lt;1,"",IF(E538=1,1,IF(AND(F537=1,ROUNDDOWN(Q537/(C537*100),0)&gt;=1),L537+ROUNDDOWN(Q537/(C537*100),0),L537)))</f>
        <v>1</v>
      </c>
      <c r="M538" s="29" t="str">
        <f>IF(G538="","",IF(VLOOKUP(I538,settings!$B$12:$C$1012,2,0)*C538*L538*100-settings!$C$5*L538&lt;0,"",VLOOKUP(I538,settings!$B$12:$C$1012,2,0)*C538*L538*100-settings!$C$5*L538))</f>
        <v/>
      </c>
      <c r="N538" s="29" t="str">
        <f>IF(M538="","",M538*settings!$C$7)</f>
        <v/>
      </c>
      <c r="O538" s="29">
        <f t="shared" si="68"/>
        <v>0</v>
      </c>
      <c r="P538" s="29">
        <f>IF(G538="","",C538*100*settings!$C$6)</f>
        <v>0</v>
      </c>
      <c r="Q538" s="29">
        <f>IF(G538="","",IF(E538=1,settings!$C$4-K538*100,IF(O538="",Q537,IF(F538=1,K537*L537*100+Q537+O537-K538*L538*100,Q537+O537))))</f>
        <v>5929.448509807572</v>
      </c>
      <c r="R538" s="29">
        <f t="shared" si="69"/>
        <v>9023.0002999999997</v>
      </c>
      <c r="S538" s="29">
        <f t="shared" si="70"/>
        <v>14952.448809807571</v>
      </c>
    </row>
    <row r="539" spans="2:19" x14ac:dyDescent="0.25">
      <c r="B539" s="2">
        <v>37739</v>
      </c>
      <c r="C539" s="3">
        <v>93.209998999999996</v>
      </c>
      <c r="D539" s="1">
        <f t="shared" si="64"/>
        <v>3.3026664090878954E-2</v>
      </c>
      <c r="E539" t="str">
        <f>IF(B539&lt;settings!$C$2,"",IF(B539=settings!$C$2,1,IF(C539&gt;K538,MAX($E$4:E538)+1,"")))</f>
        <v/>
      </c>
      <c r="F539" t="str">
        <f t="shared" si="65"/>
        <v/>
      </c>
      <c r="G539">
        <f t="shared" si="66"/>
        <v>163</v>
      </c>
      <c r="H539" s="36" t="str">
        <f>IF(SUM($F$4:F539)&lt;2,"",IF(F539=1,G538,""))</f>
        <v/>
      </c>
      <c r="I539" s="7">
        <f t="shared" si="71"/>
        <v>-0.39500000000000002</v>
      </c>
      <c r="J539" s="64" t="str">
        <f t="shared" si="67"/>
        <v/>
      </c>
      <c r="K539" s="29">
        <f>IF(SUM($F$4:F539)&lt;1,"",IF(F539="",K538,ROUND(C539,0)))</f>
        <v>154</v>
      </c>
      <c r="L539" s="32">
        <f>IF(SUM($F$4:F539)&lt;1,"",IF(E539=1,1,IF(AND(F538=1,ROUNDDOWN(Q538/(C538*100),0)&gt;=1),L538+ROUNDDOWN(Q538/(C538*100),0),L538)))</f>
        <v>1</v>
      </c>
      <c r="M539" s="29" t="str">
        <f>IF(G539="","",IF(VLOOKUP(I539,settings!$B$12:$C$1012,2,0)*C539*L539*100-settings!$C$5*L539&lt;0,"",VLOOKUP(I539,settings!$B$12:$C$1012,2,0)*C539*L539*100-settings!$C$5*L539))</f>
        <v/>
      </c>
      <c r="N539" s="29" t="str">
        <f>IF(M539="","",M539*settings!$C$7)</f>
        <v/>
      </c>
      <c r="O539" s="29">
        <f t="shared" si="68"/>
        <v>0</v>
      </c>
      <c r="P539" s="29">
        <f>IF(G539="","",C539*100*settings!$C$6)</f>
        <v>0</v>
      </c>
      <c r="Q539" s="29">
        <f>IF(G539="","",IF(E539=1,settings!$C$4-K539*100,IF(O539="",Q538,IF(F539=1,K538*L538*100+Q538+O538-K539*L539*100,Q538+O538))))</f>
        <v>5929.448509807572</v>
      </c>
      <c r="R539" s="29">
        <f t="shared" si="69"/>
        <v>9320.9998999999989</v>
      </c>
      <c r="S539" s="29">
        <f t="shared" si="70"/>
        <v>15250.44840980757</v>
      </c>
    </row>
    <row r="540" spans="2:19" x14ac:dyDescent="0.25">
      <c r="B540" s="2">
        <v>37746</v>
      </c>
      <c r="C540" s="3">
        <v>93.730002999999996</v>
      </c>
      <c r="D540" s="1">
        <f t="shared" si="64"/>
        <v>5.5788435315828888E-3</v>
      </c>
      <c r="E540" t="str">
        <f>IF(B540&lt;settings!$C$2,"",IF(B540=settings!$C$2,1,IF(C540&gt;K539,MAX($E$4:E539)+1,"")))</f>
        <v/>
      </c>
      <c r="F540" t="str">
        <f t="shared" si="65"/>
        <v/>
      </c>
      <c r="G540">
        <f t="shared" si="66"/>
        <v>164</v>
      </c>
      <c r="H540" s="36" t="str">
        <f>IF(SUM($F$4:F540)&lt;2,"",IF(F540=1,G539,""))</f>
        <v/>
      </c>
      <c r="I540" s="7">
        <f t="shared" si="71"/>
        <v>-0.39100000000000001</v>
      </c>
      <c r="J540" s="64" t="str">
        <f t="shared" si="67"/>
        <v/>
      </c>
      <c r="K540" s="29">
        <f>IF(SUM($F$4:F540)&lt;1,"",IF(F540="",K539,ROUND(C540,0)))</f>
        <v>154</v>
      </c>
      <c r="L540" s="32">
        <f>IF(SUM($F$4:F540)&lt;1,"",IF(E540=1,1,IF(AND(F539=1,ROUNDDOWN(Q539/(C539*100),0)&gt;=1),L539+ROUNDDOWN(Q539/(C539*100),0),L539)))</f>
        <v>1</v>
      </c>
      <c r="M540" s="29" t="str">
        <f>IF(G540="","",IF(VLOOKUP(I540,settings!$B$12:$C$1012,2,0)*C540*L540*100-settings!$C$5*L540&lt;0,"",VLOOKUP(I540,settings!$B$12:$C$1012,2,0)*C540*L540*100-settings!$C$5*L540))</f>
        <v/>
      </c>
      <c r="N540" s="29" t="str">
        <f>IF(M540="","",M540*settings!$C$7)</f>
        <v/>
      </c>
      <c r="O540" s="29">
        <f t="shared" si="68"/>
        <v>0</v>
      </c>
      <c r="P540" s="29">
        <f>IF(G540="","",C540*100*settings!$C$6)</f>
        <v>0</v>
      </c>
      <c r="Q540" s="29">
        <f>IF(G540="","",IF(E540=1,settings!$C$4-K540*100,IF(O540="",Q539,IF(F540=1,K539*L539*100+Q539+O539-K540*L540*100,Q539+O539))))</f>
        <v>5929.448509807572</v>
      </c>
      <c r="R540" s="29">
        <f t="shared" si="69"/>
        <v>9373.0002999999997</v>
      </c>
      <c r="S540" s="29">
        <f t="shared" si="70"/>
        <v>15302.448809807571</v>
      </c>
    </row>
    <row r="541" spans="2:19" x14ac:dyDescent="0.25">
      <c r="B541" s="2">
        <v>37753</v>
      </c>
      <c r="C541" s="3">
        <v>94.870002999999997</v>
      </c>
      <c r="D541" s="1">
        <f t="shared" si="64"/>
        <v>1.2162594297580487E-2</v>
      </c>
      <c r="E541" t="str">
        <f>IF(B541&lt;settings!$C$2,"",IF(B541=settings!$C$2,1,IF(C541&gt;K540,MAX($E$4:E540)+1,"")))</f>
        <v/>
      </c>
      <c r="F541" t="str">
        <f t="shared" si="65"/>
        <v/>
      </c>
      <c r="G541">
        <f t="shared" si="66"/>
        <v>165</v>
      </c>
      <c r="H541" s="36" t="str">
        <f>IF(SUM($F$4:F541)&lt;2,"",IF(F541=1,G540,""))</f>
        <v/>
      </c>
      <c r="I541" s="7">
        <f t="shared" si="71"/>
        <v>-0.38400000000000001</v>
      </c>
      <c r="J541" s="64" t="str">
        <f t="shared" si="67"/>
        <v/>
      </c>
      <c r="K541" s="29">
        <f>IF(SUM($F$4:F541)&lt;1,"",IF(F541="",K540,ROUND(C541,0)))</f>
        <v>154</v>
      </c>
      <c r="L541" s="32">
        <f>IF(SUM($F$4:F541)&lt;1,"",IF(E541=1,1,IF(AND(F540=1,ROUNDDOWN(Q540/(C540*100),0)&gt;=1),L540+ROUNDDOWN(Q540/(C540*100),0),L540)))</f>
        <v>1</v>
      </c>
      <c r="M541" s="29" t="str">
        <f>IF(G541="","",IF(VLOOKUP(I541,settings!$B$12:$C$1012,2,0)*C541*L541*100-settings!$C$5*L541&lt;0,"",VLOOKUP(I541,settings!$B$12:$C$1012,2,0)*C541*L541*100-settings!$C$5*L541))</f>
        <v/>
      </c>
      <c r="N541" s="29" t="str">
        <f>IF(M541="","",M541*settings!$C$7)</f>
        <v/>
      </c>
      <c r="O541" s="29">
        <f t="shared" si="68"/>
        <v>0</v>
      </c>
      <c r="P541" s="29">
        <f>IF(G541="","",C541*100*settings!$C$6)</f>
        <v>0</v>
      </c>
      <c r="Q541" s="29">
        <f>IF(G541="","",IF(E541=1,settings!$C$4-K541*100,IF(O541="",Q540,IF(F541=1,K540*L540*100+Q540+O540-K541*L541*100,Q540+O540))))</f>
        <v>5929.448509807572</v>
      </c>
      <c r="R541" s="29">
        <f t="shared" si="69"/>
        <v>9487.0002999999997</v>
      </c>
      <c r="S541" s="29">
        <f t="shared" si="70"/>
        <v>15416.448809807571</v>
      </c>
    </row>
    <row r="542" spans="2:19" x14ac:dyDescent="0.25">
      <c r="B542" s="2">
        <v>37760</v>
      </c>
      <c r="C542" s="3">
        <v>93.760002</v>
      </c>
      <c r="D542" s="1">
        <f t="shared" si="64"/>
        <v>-1.1700231526291738E-2</v>
      </c>
      <c r="E542" t="str">
        <f>IF(B542&lt;settings!$C$2,"",IF(B542=settings!$C$2,1,IF(C542&gt;K541,MAX($E$4:E541)+1,"")))</f>
        <v/>
      </c>
      <c r="F542" t="str">
        <f t="shared" si="65"/>
        <v/>
      </c>
      <c r="G542">
        <f t="shared" si="66"/>
        <v>166</v>
      </c>
      <c r="H542" s="36" t="str">
        <f>IF(SUM($F$4:F542)&lt;2,"",IF(F542=1,G541,""))</f>
        <v/>
      </c>
      <c r="I542" s="7">
        <f t="shared" si="71"/>
        <v>-0.39100000000000001</v>
      </c>
      <c r="J542" s="64" t="str">
        <f t="shared" si="67"/>
        <v/>
      </c>
      <c r="K542" s="29">
        <f>IF(SUM($F$4:F542)&lt;1,"",IF(F542="",K541,ROUND(C542,0)))</f>
        <v>154</v>
      </c>
      <c r="L542" s="32">
        <f>IF(SUM($F$4:F542)&lt;1,"",IF(E542=1,1,IF(AND(F541=1,ROUNDDOWN(Q541/(C541*100),0)&gt;=1),L541+ROUNDDOWN(Q541/(C541*100),0),L541)))</f>
        <v>1</v>
      </c>
      <c r="M542" s="29" t="str">
        <f>IF(G542="","",IF(VLOOKUP(I542,settings!$B$12:$C$1012,2,0)*C542*L542*100-settings!$C$5*L542&lt;0,"",VLOOKUP(I542,settings!$B$12:$C$1012,2,0)*C542*L542*100-settings!$C$5*L542))</f>
        <v/>
      </c>
      <c r="N542" s="29" t="str">
        <f>IF(M542="","",M542*settings!$C$7)</f>
        <v/>
      </c>
      <c r="O542" s="29">
        <f t="shared" si="68"/>
        <v>0</v>
      </c>
      <c r="P542" s="29">
        <f>IF(G542="","",C542*100*settings!$C$6)</f>
        <v>0</v>
      </c>
      <c r="Q542" s="29">
        <f>IF(G542="","",IF(E542=1,settings!$C$4-K542*100,IF(O542="",Q541,IF(F542=1,K541*L541*100+Q541+O541-K542*L542*100,Q541+O541))))</f>
        <v>5929.448509807572</v>
      </c>
      <c r="R542" s="29">
        <f t="shared" si="69"/>
        <v>9376.0002000000004</v>
      </c>
      <c r="S542" s="29">
        <f t="shared" si="70"/>
        <v>15305.448709807573</v>
      </c>
    </row>
    <row r="543" spans="2:19" x14ac:dyDescent="0.25">
      <c r="B543" s="2">
        <v>37767</v>
      </c>
      <c r="C543" s="3">
        <v>96.949996999999996</v>
      </c>
      <c r="D543" s="1">
        <f t="shared" si="64"/>
        <v>3.4022983489270686E-2</v>
      </c>
      <c r="E543" t="str">
        <f>IF(B543&lt;settings!$C$2,"",IF(B543=settings!$C$2,1,IF(C543&gt;K542,MAX($E$4:E542)+1,"")))</f>
        <v/>
      </c>
      <c r="F543" t="str">
        <f t="shared" si="65"/>
        <v/>
      </c>
      <c r="G543">
        <f t="shared" si="66"/>
        <v>167</v>
      </c>
      <c r="H543" s="36" t="str">
        <f>IF(SUM($F$4:F543)&lt;2,"",IF(F543=1,G542,""))</f>
        <v/>
      </c>
      <c r="I543" s="7">
        <f t="shared" si="71"/>
        <v>-0.37</v>
      </c>
      <c r="J543" s="64" t="str">
        <f t="shared" si="67"/>
        <v/>
      </c>
      <c r="K543" s="29">
        <f>IF(SUM($F$4:F543)&lt;1,"",IF(F543="",K542,ROUND(C543,0)))</f>
        <v>154</v>
      </c>
      <c r="L543" s="32">
        <f>IF(SUM($F$4:F543)&lt;1,"",IF(E543=1,1,IF(AND(F542=1,ROUNDDOWN(Q542/(C542*100),0)&gt;=1),L542+ROUNDDOWN(Q542/(C542*100),0),L542)))</f>
        <v>1</v>
      </c>
      <c r="M543" s="29" t="str">
        <f>IF(G543="","",IF(VLOOKUP(I543,settings!$B$12:$C$1012,2,0)*C543*L543*100-settings!$C$5*L543&lt;0,"",VLOOKUP(I543,settings!$B$12:$C$1012,2,0)*C543*L543*100-settings!$C$5*L543))</f>
        <v/>
      </c>
      <c r="N543" s="29" t="str">
        <f>IF(M543="","",M543*settings!$C$7)</f>
        <v/>
      </c>
      <c r="O543" s="29">
        <f t="shared" si="68"/>
        <v>0</v>
      </c>
      <c r="P543" s="29">
        <f>IF(G543="","",C543*100*settings!$C$6)</f>
        <v>0</v>
      </c>
      <c r="Q543" s="29">
        <f>IF(G543="","",IF(E543=1,settings!$C$4-K543*100,IF(O543="",Q542,IF(F543=1,K542*L542*100+Q542+O542-K543*L543*100,Q542+O542))))</f>
        <v>5929.448509807572</v>
      </c>
      <c r="R543" s="29">
        <f t="shared" si="69"/>
        <v>9694.9997000000003</v>
      </c>
      <c r="S543" s="29">
        <f t="shared" si="70"/>
        <v>15624.448209807571</v>
      </c>
    </row>
    <row r="544" spans="2:19" x14ac:dyDescent="0.25">
      <c r="B544" s="2">
        <v>37774</v>
      </c>
      <c r="C544" s="3">
        <v>99.260002</v>
      </c>
      <c r="D544" s="1">
        <f t="shared" si="64"/>
        <v>2.3826767111710279E-2</v>
      </c>
      <c r="E544" t="str">
        <f>IF(B544&lt;settings!$C$2,"",IF(B544=settings!$C$2,1,IF(C544&gt;K543,MAX($E$4:E543)+1,"")))</f>
        <v/>
      </c>
      <c r="F544" t="str">
        <f t="shared" si="65"/>
        <v/>
      </c>
      <c r="G544">
        <f t="shared" si="66"/>
        <v>168</v>
      </c>
      <c r="H544" s="36" t="str">
        <f>IF(SUM($F$4:F544)&lt;2,"",IF(F544=1,G543,""))</f>
        <v/>
      </c>
      <c r="I544" s="7">
        <f t="shared" si="71"/>
        <v>-0.35499999999999998</v>
      </c>
      <c r="J544" s="64" t="str">
        <f t="shared" si="67"/>
        <v/>
      </c>
      <c r="K544" s="29">
        <f>IF(SUM($F$4:F544)&lt;1,"",IF(F544="",K543,ROUND(C544,0)))</f>
        <v>154</v>
      </c>
      <c r="L544" s="32">
        <f>IF(SUM($F$4:F544)&lt;1,"",IF(E544=1,1,IF(AND(F543=1,ROUNDDOWN(Q543/(C543*100),0)&gt;=1),L543+ROUNDDOWN(Q543/(C543*100),0),L543)))</f>
        <v>1</v>
      </c>
      <c r="M544" s="29" t="str">
        <f>IF(G544="","",IF(VLOOKUP(I544,settings!$B$12:$C$1012,2,0)*C544*L544*100-settings!$C$5*L544&lt;0,"",VLOOKUP(I544,settings!$B$12:$C$1012,2,0)*C544*L544*100-settings!$C$5*L544))</f>
        <v/>
      </c>
      <c r="N544" s="29" t="str">
        <f>IF(M544="","",M544*settings!$C$7)</f>
        <v/>
      </c>
      <c r="O544" s="29">
        <f t="shared" si="68"/>
        <v>0</v>
      </c>
      <c r="P544" s="29">
        <f>IF(G544="","",C544*100*settings!$C$6)</f>
        <v>0</v>
      </c>
      <c r="Q544" s="29">
        <f>IF(G544="","",IF(E544=1,settings!$C$4-K544*100,IF(O544="",Q543,IF(F544=1,K543*L543*100+Q543+O543-K544*L544*100,Q543+O543))))</f>
        <v>5929.448509807572</v>
      </c>
      <c r="R544" s="29">
        <f t="shared" si="69"/>
        <v>9926.0002000000004</v>
      </c>
      <c r="S544" s="29">
        <f t="shared" si="70"/>
        <v>15855.448709807573</v>
      </c>
    </row>
    <row r="545" spans="2:19" x14ac:dyDescent="0.25">
      <c r="B545" s="2">
        <v>37781</v>
      </c>
      <c r="C545" s="3">
        <v>99.559997999999993</v>
      </c>
      <c r="D545" s="1">
        <f t="shared" si="64"/>
        <v>3.0223251456311662E-3</v>
      </c>
      <c r="E545" t="str">
        <f>IF(B545&lt;settings!$C$2,"",IF(B545=settings!$C$2,1,IF(C545&gt;K544,MAX($E$4:E544)+1,"")))</f>
        <v/>
      </c>
      <c r="F545" t="str">
        <f t="shared" si="65"/>
        <v/>
      </c>
      <c r="G545">
        <f t="shared" si="66"/>
        <v>169</v>
      </c>
      <c r="H545" s="36" t="str">
        <f>IF(SUM($F$4:F545)&lt;2,"",IF(F545=1,G544,""))</f>
        <v/>
      </c>
      <c r="I545" s="7">
        <f t="shared" si="71"/>
        <v>-0.35399999999999998</v>
      </c>
      <c r="J545" s="64" t="str">
        <f t="shared" si="67"/>
        <v/>
      </c>
      <c r="K545" s="29">
        <f>IF(SUM($F$4:F545)&lt;1,"",IF(F545="",K544,ROUND(C545,0)))</f>
        <v>154</v>
      </c>
      <c r="L545" s="32">
        <f>IF(SUM($F$4:F545)&lt;1,"",IF(E545=1,1,IF(AND(F544=1,ROUNDDOWN(Q544/(C544*100),0)&gt;=1),L544+ROUNDDOWN(Q544/(C544*100),0),L544)))</f>
        <v>1</v>
      </c>
      <c r="M545" s="29" t="str">
        <f>IF(G545="","",IF(VLOOKUP(I545,settings!$B$12:$C$1012,2,0)*C545*L545*100-settings!$C$5*L545&lt;0,"",VLOOKUP(I545,settings!$B$12:$C$1012,2,0)*C545*L545*100-settings!$C$5*L545))</f>
        <v/>
      </c>
      <c r="N545" s="29" t="str">
        <f>IF(M545="","",M545*settings!$C$7)</f>
        <v/>
      </c>
      <c r="O545" s="29">
        <f t="shared" si="68"/>
        <v>0</v>
      </c>
      <c r="P545" s="29">
        <f>IF(G545="","",C545*100*settings!$C$6)</f>
        <v>0</v>
      </c>
      <c r="Q545" s="29">
        <f>IF(G545="","",IF(E545=1,settings!$C$4-K545*100,IF(O545="",Q544,IF(F545=1,K544*L544*100+Q544+O544-K545*L545*100,Q544+O544))))</f>
        <v>5929.448509807572</v>
      </c>
      <c r="R545" s="29">
        <f t="shared" si="69"/>
        <v>9955.9997999999996</v>
      </c>
      <c r="S545" s="29">
        <f t="shared" si="70"/>
        <v>15885.448309807573</v>
      </c>
    </row>
    <row r="546" spans="2:19" x14ac:dyDescent="0.25">
      <c r="B546" s="2">
        <v>37788</v>
      </c>
      <c r="C546" s="3">
        <v>99.440002000000007</v>
      </c>
      <c r="D546" s="1">
        <f t="shared" si="64"/>
        <v>-1.205263182106342E-3</v>
      </c>
      <c r="E546" t="str">
        <f>IF(B546&lt;settings!$C$2,"",IF(B546=settings!$C$2,1,IF(C546&gt;K545,MAX($E$4:E545)+1,"")))</f>
        <v/>
      </c>
      <c r="F546" t="str">
        <f t="shared" si="65"/>
        <v/>
      </c>
      <c r="G546">
        <f t="shared" si="66"/>
        <v>170</v>
      </c>
      <c r="H546" s="36" t="str">
        <f>IF(SUM($F$4:F546)&lt;2,"",IF(F546=1,G545,""))</f>
        <v/>
      </c>
      <c r="I546" s="7">
        <f t="shared" si="71"/>
        <v>-0.35399999999999998</v>
      </c>
      <c r="J546" s="64" t="str">
        <f t="shared" si="67"/>
        <v/>
      </c>
      <c r="K546" s="29">
        <f>IF(SUM($F$4:F546)&lt;1,"",IF(F546="",K545,ROUND(C546,0)))</f>
        <v>154</v>
      </c>
      <c r="L546" s="32">
        <f>IF(SUM($F$4:F546)&lt;1,"",IF(E546=1,1,IF(AND(F545=1,ROUNDDOWN(Q545/(C545*100),0)&gt;=1),L545+ROUNDDOWN(Q545/(C545*100),0),L545)))</f>
        <v>1</v>
      </c>
      <c r="M546" s="29" t="str">
        <f>IF(G546="","",IF(VLOOKUP(I546,settings!$B$12:$C$1012,2,0)*C546*L546*100-settings!$C$5*L546&lt;0,"",VLOOKUP(I546,settings!$B$12:$C$1012,2,0)*C546*L546*100-settings!$C$5*L546))</f>
        <v/>
      </c>
      <c r="N546" s="29" t="str">
        <f>IF(M546="","",M546*settings!$C$7)</f>
        <v/>
      </c>
      <c r="O546" s="29">
        <f t="shared" si="68"/>
        <v>0</v>
      </c>
      <c r="P546" s="29">
        <f>IF(G546="","",C546*100*settings!$C$6)</f>
        <v>0</v>
      </c>
      <c r="Q546" s="29">
        <f>IF(G546="","",IF(E546=1,settings!$C$4-K546*100,IF(O546="",Q545,IF(F546=1,K545*L545*100+Q545+O545-K546*L546*100,Q545+O545))))</f>
        <v>5929.448509807572</v>
      </c>
      <c r="R546" s="29">
        <f t="shared" si="69"/>
        <v>9944.0002000000004</v>
      </c>
      <c r="S546" s="29">
        <f t="shared" si="70"/>
        <v>15873.448709807573</v>
      </c>
    </row>
    <row r="547" spans="2:19" x14ac:dyDescent="0.25">
      <c r="B547" s="2">
        <v>37795</v>
      </c>
      <c r="C547" s="3">
        <v>97.660004000000001</v>
      </c>
      <c r="D547" s="1">
        <f t="shared" si="64"/>
        <v>-1.7900220878917628E-2</v>
      </c>
      <c r="E547" t="str">
        <f>IF(B547&lt;settings!$C$2,"",IF(B547=settings!$C$2,1,IF(C547&gt;K546,MAX($E$4:E546)+1,"")))</f>
        <v/>
      </c>
      <c r="F547" t="str">
        <f t="shared" si="65"/>
        <v/>
      </c>
      <c r="G547">
        <f t="shared" si="66"/>
        <v>171</v>
      </c>
      <c r="H547" s="36" t="str">
        <f>IF(SUM($F$4:F547)&lt;2,"",IF(F547=1,G546,""))</f>
        <v/>
      </c>
      <c r="I547" s="7">
        <f t="shared" si="71"/>
        <v>-0.36599999999999999</v>
      </c>
      <c r="J547" s="64" t="str">
        <f t="shared" si="67"/>
        <v/>
      </c>
      <c r="K547" s="29">
        <f>IF(SUM($F$4:F547)&lt;1,"",IF(F547="",K546,ROUND(C547,0)))</f>
        <v>154</v>
      </c>
      <c r="L547" s="32">
        <f>IF(SUM($F$4:F547)&lt;1,"",IF(E547=1,1,IF(AND(F546=1,ROUNDDOWN(Q546/(C546*100),0)&gt;=1),L546+ROUNDDOWN(Q546/(C546*100),0),L546)))</f>
        <v>1</v>
      </c>
      <c r="M547" s="29" t="str">
        <f>IF(G547="","",IF(VLOOKUP(I547,settings!$B$12:$C$1012,2,0)*C547*L547*100-settings!$C$5*L547&lt;0,"",VLOOKUP(I547,settings!$B$12:$C$1012,2,0)*C547*L547*100-settings!$C$5*L547))</f>
        <v/>
      </c>
      <c r="N547" s="29" t="str">
        <f>IF(M547="","",M547*settings!$C$7)</f>
        <v/>
      </c>
      <c r="O547" s="29">
        <f t="shared" si="68"/>
        <v>0</v>
      </c>
      <c r="P547" s="29">
        <f>IF(G547="","",C547*100*settings!$C$6)</f>
        <v>0</v>
      </c>
      <c r="Q547" s="29">
        <f>IF(G547="","",IF(E547=1,settings!$C$4-K547*100,IF(O547="",Q546,IF(F547=1,K546*L546*100+Q546+O546-K547*L547*100,Q546+O546))))</f>
        <v>5929.448509807572</v>
      </c>
      <c r="R547" s="29">
        <f t="shared" si="69"/>
        <v>9766.0004000000008</v>
      </c>
      <c r="S547" s="29">
        <f t="shared" si="70"/>
        <v>15695.448909807572</v>
      </c>
    </row>
    <row r="548" spans="2:19" x14ac:dyDescent="0.25">
      <c r="B548" s="2">
        <v>37802</v>
      </c>
      <c r="C548" s="3">
        <v>98.739998</v>
      </c>
      <c r="D548" s="1">
        <f t="shared" si="64"/>
        <v>1.1058713452438473E-2</v>
      </c>
      <c r="E548" t="str">
        <f>IF(B548&lt;settings!$C$2,"",IF(B548=settings!$C$2,1,IF(C548&gt;K547,MAX($E$4:E547)+1,"")))</f>
        <v/>
      </c>
      <c r="F548" t="str">
        <f t="shared" si="65"/>
        <v/>
      </c>
      <c r="G548">
        <f t="shared" si="66"/>
        <v>172</v>
      </c>
      <c r="H548" s="36" t="str">
        <f>IF(SUM($F$4:F548)&lt;2,"",IF(F548=1,G547,""))</f>
        <v/>
      </c>
      <c r="I548" s="7">
        <f t="shared" si="71"/>
        <v>-0.35899999999999999</v>
      </c>
      <c r="J548" s="64" t="str">
        <f t="shared" si="67"/>
        <v/>
      </c>
      <c r="K548" s="29">
        <f>IF(SUM($F$4:F548)&lt;1,"",IF(F548="",K547,ROUND(C548,0)))</f>
        <v>154</v>
      </c>
      <c r="L548" s="32">
        <f>IF(SUM($F$4:F548)&lt;1,"",IF(E548=1,1,IF(AND(F547=1,ROUNDDOWN(Q547/(C547*100),0)&gt;=1),L547+ROUNDDOWN(Q547/(C547*100),0),L547)))</f>
        <v>1</v>
      </c>
      <c r="M548" s="29" t="str">
        <f>IF(G548="","",IF(VLOOKUP(I548,settings!$B$12:$C$1012,2,0)*C548*L548*100-settings!$C$5*L548&lt;0,"",VLOOKUP(I548,settings!$B$12:$C$1012,2,0)*C548*L548*100-settings!$C$5*L548))</f>
        <v/>
      </c>
      <c r="N548" s="29" t="str">
        <f>IF(M548="","",M548*settings!$C$7)</f>
        <v/>
      </c>
      <c r="O548" s="29">
        <f t="shared" si="68"/>
        <v>0</v>
      </c>
      <c r="P548" s="29">
        <f>IF(G548="","",C548*100*settings!$C$6)</f>
        <v>0</v>
      </c>
      <c r="Q548" s="29">
        <f>IF(G548="","",IF(E548=1,settings!$C$4-K548*100,IF(O548="",Q547,IF(F548=1,K547*L547*100+Q547+O547-K548*L548*100,Q547+O547))))</f>
        <v>5929.448509807572</v>
      </c>
      <c r="R548" s="29">
        <f t="shared" si="69"/>
        <v>9873.9997999999996</v>
      </c>
      <c r="S548" s="29">
        <f t="shared" si="70"/>
        <v>15803.448309807573</v>
      </c>
    </row>
    <row r="549" spans="2:19" x14ac:dyDescent="0.25">
      <c r="B549" s="2">
        <v>37809</v>
      </c>
      <c r="C549" s="3">
        <v>100.239998</v>
      </c>
      <c r="D549" s="1">
        <f t="shared" si="64"/>
        <v>1.5191412096240864E-2</v>
      </c>
      <c r="E549" t="str">
        <f>IF(B549&lt;settings!$C$2,"",IF(B549=settings!$C$2,1,IF(C549&gt;K548,MAX($E$4:E548)+1,"")))</f>
        <v/>
      </c>
      <c r="F549" t="str">
        <f t="shared" si="65"/>
        <v/>
      </c>
      <c r="G549">
        <f t="shared" si="66"/>
        <v>173</v>
      </c>
      <c r="H549" s="36" t="str">
        <f>IF(SUM($F$4:F549)&lt;2,"",IF(F549=1,G548,""))</f>
        <v/>
      </c>
      <c r="I549" s="7">
        <f t="shared" si="71"/>
        <v>-0.34899999999999998</v>
      </c>
      <c r="J549" s="64" t="str">
        <f t="shared" si="67"/>
        <v/>
      </c>
      <c r="K549" s="29">
        <f>IF(SUM($F$4:F549)&lt;1,"",IF(F549="",K548,ROUND(C549,0)))</f>
        <v>154</v>
      </c>
      <c r="L549" s="32">
        <f>IF(SUM($F$4:F549)&lt;1,"",IF(E549=1,1,IF(AND(F548=1,ROUNDDOWN(Q548/(C548*100),0)&gt;=1),L548+ROUNDDOWN(Q548/(C548*100),0),L548)))</f>
        <v>1</v>
      </c>
      <c r="M549" s="29" t="str">
        <f>IF(G549="","",IF(VLOOKUP(I549,settings!$B$12:$C$1012,2,0)*C549*L549*100-settings!$C$5*L549&lt;0,"",VLOOKUP(I549,settings!$B$12:$C$1012,2,0)*C549*L549*100-settings!$C$5*L549))</f>
        <v/>
      </c>
      <c r="N549" s="29" t="str">
        <f>IF(M549="","",M549*settings!$C$7)</f>
        <v/>
      </c>
      <c r="O549" s="29">
        <f t="shared" si="68"/>
        <v>0</v>
      </c>
      <c r="P549" s="29">
        <f>IF(G549="","",C549*100*settings!$C$6)</f>
        <v>0</v>
      </c>
      <c r="Q549" s="29">
        <f>IF(G549="","",IF(E549=1,settings!$C$4-K549*100,IF(O549="",Q548,IF(F549=1,K548*L548*100+Q548+O548-K549*L549*100,Q548+O548))))</f>
        <v>5929.448509807572</v>
      </c>
      <c r="R549" s="29">
        <f t="shared" si="69"/>
        <v>10023.9998</v>
      </c>
      <c r="S549" s="29">
        <f t="shared" si="70"/>
        <v>15953.448309807573</v>
      </c>
    </row>
    <row r="550" spans="2:19" x14ac:dyDescent="0.25">
      <c r="B550" s="2">
        <v>37816</v>
      </c>
      <c r="C550" s="3">
        <v>99.510002</v>
      </c>
      <c r="D550" s="1">
        <f t="shared" si="64"/>
        <v>-7.2824821883974433E-3</v>
      </c>
      <c r="E550" t="str">
        <f>IF(B550&lt;settings!$C$2,"",IF(B550=settings!$C$2,1,IF(C550&gt;K549,MAX($E$4:E549)+1,"")))</f>
        <v/>
      </c>
      <c r="F550" t="str">
        <f t="shared" si="65"/>
        <v/>
      </c>
      <c r="G550">
        <f t="shared" si="66"/>
        <v>174</v>
      </c>
      <c r="H550" s="36" t="str">
        <f>IF(SUM($F$4:F550)&lt;2,"",IF(F550=1,G549,""))</f>
        <v/>
      </c>
      <c r="I550" s="7">
        <f t="shared" si="71"/>
        <v>-0.35399999999999998</v>
      </c>
      <c r="J550" s="64" t="str">
        <f t="shared" si="67"/>
        <v/>
      </c>
      <c r="K550" s="29">
        <f>IF(SUM($F$4:F550)&lt;1,"",IF(F550="",K549,ROUND(C550,0)))</f>
        <v>154</v>
      </c>
      <c r="L550" s="32">
        <f>IF(SUM($F$4:F550)&lt;1,"",IF(E550=1,1,IF(AND(F549=1,ROUNDDOWN(Q549/(C549*100),0)&gt;=1),L549+ROUNDDOWN(Q549/(C549*100),0),L549)))</f>
        <v>1</v>
      </c>
      <c r="M550" s="29" t="str">
        <f>IF(G550="","",IF(VLOOKUP(I550,settings!$B$12:$C$1012,2,0)*C550*L550*100-settings!$C$5*L550&lt;0,"",VLOOKUP(I550,settings!$B$12:$C$1012,2,0)*C550*L550*100-settings!$C$5*L550))</f>
        <v/>
      </c>
      <c r="N550" s="29" t="str">
        <f>IF(M550="","",M550*settings!$C$7)</f>
        <v/>
      </c>
      <c r="O550" s="29">
        <f t="shared" si="68"/>
        <v>0</v>
      </c>
      <c r="P550" s="29">
        <f>IF(G550="","",C550*100*settings!$C$6)</f>
        <v>0</v>
      </c>
      <c r="Q550" s="29">
        <f>IF(G550="","",IF(E550=1,settings!$C$4-K550*100,IF(O550="",Q549,IF(F550=1,K549*L549*100+Q549+O549-K550*L550*100,Q549+O549))))</f>
        <v>5929.448509807572</v>
      </c>
      <c r="R550" s="29">
        <f t="shared" si="69"/>
        <v>9951.0002000000004</v>
      </c>
      <c r="S550" s="29">
        <f t="shared" si="70"/>
        <v>15880.448709807573</v>
      </c>
    </row>
    <row r="551" spans="2:19" x14ac:dyDescent="0.25">
      <c r="B551" s="2">
        <v>37823</v>
      </c>
      <c r="C551" s="3">
        <v>100.230003</v>
      </c>
      <c r="D551" s="1">
        <f t="shared" si="64"/>
        <v>7.2354636270632877E-3</v>
      </c>
      <c r="E551" t="str">
        <f>IF(B551&lt;settings!$C$2,"",IF(B551=settings!$C$2,1,IF(C551&gt;K550,MAX($E$4:E550)+1,"")))</f>
        <v/>
      </c>
      <c r="F551" t="str">
        <f t="shared" si="65"/>
        <v/>
      </c>
      <c r="G551">
        <f t="shared" si="66"/>
        <v>175</v>
      </c>
      <c r="H551" s="36" t="str">
        <f>IF(SUM($F$4:F551)&lt;2,"",IF(F551=1,G550,""))</f>
        <v/>
      </c>
      <c r="I551" s="7">
        <f t="shared" si="71"/>
        <v>-0.34899999999999998</v>
      </c>
      <c r="J551" s="64" t="str">
        <f t="shared" si="67"/>
        <v/>
      </c>
      <c r="K551" s="29">
        <f>IF(SUM($F$4:F551)&lt;1,"",IF(F551="",K550,ROUND(C551,0)))</f>
        <v>154</v>
      </c>
      <c r="L551" s="32">
        <f>IF(SUM($F$4:F551)&lt;1,"",IF(E551=1,1,IF(AND(F550=1,ROUNDDOWN(Q550/(C550*100),0)&gt;=1),L550+ROUNDDOWN(Q550/(C550*100),0),L550)))</f>
        <v>1</v>
      </c>
      <c r="M551" s="29" t="str">
        <f>IF(G551="","",IF(VLOOKUP(I551,settings!$B$12:$C$1012,2,0)*C551*L551*100-settings!$C$5*L551&lt;0,"",VLOOKUP(I551,settings!$B$12:$C$1012,2,0)*C551*L551*100-settings!$C$5*L551))</f>
        <v/>
      </c>
      <c r="N551" s="29" t="str">
        <f>IF(M551="","",M551*settings!$C$7)</f>
        <v/>
      </c>
      <c r="O551" s="29">
        <f t="shared" si="68"/>
        <v>0</v>
      </c>
      <c r="P551" s="29">
        <f>IF(G551="","",C551*100*settings!$C$6)</f>
        <v>0</v>
      </c>
      <c r="Q551" s="29">
        <f>IF(G551="","",IF(E551=1,settings!$C$4-K551*100,IF(O551="",Q550,IF(F551=1,K550*L550*100+Q550+O550-K551*L551*100,Q550+O550))))</f>
        <v>5929.448509807572</v>
      </c>
      <c r="R551" s="29">
        <f t="shared" si="69"/>
        <v>10023.0003</v>
      </c>
      <c r="S551" s="29">
        <f t="shared" si="70"/>
        <v>15952.448809807571</v>
      </c>
    </row>
    <row r="552" spans="2:19" x14ac:dyDescent="0.25">
      <c r="B552" s="2">
        <v>37830</v>
      </c>
      <c r="C552" s="3">
        <v>98.510002</v>
      </c>
      <c r="D552" s="1">
        <f t="shared" si="64"/>
        <v>-1.7160540242625699E-2</v>
      </c>
      <c r="E552" t="str">
        <f>IF(B552&lt;settings!$C$2,"",IF(B552=settings!$C$2,1,IF(C552&gt;K551,MAX($E$4:E551)+1,"")))</f>
        <v/>
      </c>
      <c r="F552" t="str">
        <f t="shared" si="65"/>
        <v/>
      </c>
      <c r="G552">
        <f t="shared" si="66"/>
        <v>176</v>
      </c>
      <c r="H552" s="36" t="str">
        <f>IF(SUM($F$4:F552)&lt;2,"",IF(F552=1,G551,""))</f>
        <v/>
      </c>
      <c r="I552" s="7">
        <f t="shared" si="71"/>
        <v>-0.36</v>
      </c>
      <c r="J552" s="64" t="str">
        <f t="shared" si="67"/>
        <v/>
      </c>
      <c r="K552" s="29">
        <f>IF(SUM($F$4:F552)&lt;1,"",IF(F552="",K551,ROUND(C552,0)))</f>
        <v>154</v>
      </c>
      <c r="L552" s="32">
        <f>IF(SUM($F$4:F552)&lt;1,"",IF(E552=1,1,IF(AND(F551=1,ROUNDDOWN(Q551/(C551*100),0)&gt;=1),L551+ROUNDDOWN(Q551/(C551*100),0),L551)))</f>
        <v>1</v>
      </c>
      <c r="M552" s="29" t="str">
        <f>IF(G552="","",IF(VLOOKUP(I552,settings!$B$12:$C$1012,2,0)*C552*L552*100-settings!$C$5*L552&lt;0,"",VLOOKUP(I552,settings!$B$12:$C$1012,2,0)*C552*L552*100-settings!$C$5*L552))</f>
        <v/>
      </c>
      <c r="N552" s="29" t="str">
        <f>IF(M552="","",M552*settings!$C$7)</f>
        <v/>
      </c>
      <c r="O552" s="29">
        <f t="shared" si="68"/>
        <v>0</v>
      </c>
      <c r="P552" s="29">
        <f>IF(G552="","",C552*100*settings!$C$6)</f>
        <v>0</v>
      </c>
      <c r="Q552" s="29">
        <f>IF(G552="","",IF(E552=1,settings!$C$4-K552*100,IF(O552="",Q551,IF(F552=1,K551*L551*100+Q551+O551-K552*L552*100,Q551+O551))))</f>
        <v>5929.448509807572</v>
      </c>
      <c r="R552" s="29">
        <f t="shared" si="69"/>
        <v>9851.0002000000004</v>
      </c>
      <c r="S552" s="29">
        <f t="shared" si="70"/>
        <v>15780.448709807573</v>
      </c>
    </row>
    <row r="553" spans="2:19" x14ac:dyDescent="0.25">
      <c r="B553" s="2">
        <v>37837</v>
      </c>
      <c r="C553" s="3">
        <v>98.279999000000004</v>
      </c>
      <c r="D553" s="1">
        <f t="shared" si="64"/>
        <v>-2.3348187527191255E-3</v>
      </c>
      <c r="E553" t="str">
        <f>IF(B553&lt;settings!$C$2,"",IF(B553=settings!$C$2,1,IF(C553&gt;K552,MAX($E$4:E552)+1,"")))</f>
        <v/>
      </c>
      <c r="F553" t="str">
        <f t="shared" si="65"/>
        <v/>
      </c>
      <c r="G553">
        <f t="shared" si="66"/>
        <v>177</v>
      </c>
      <c r="H553" s="36" t="str">
        <f>IF(SUM($F$4:F553)&lt;2,"",IF(F553=1,G552,""))</f>
        <v/>
      </c>
      <c r="I553" s="7">
        <f t="shared" si="71"/>
        <v>-0.36199999999999999</v>
      </c>
      <c r="J553" s="64" t="str">
        <f t="shared" si="67"/>
        <v/>
      </c>
      <c r="K553" s="29">
        <f>IF(SUM($F$4:F553)&lt;1,"",IF(F553="",K552,ROUND(C553,0)))</f>
        <v>154</v>
      </c>
      <c r="L553" s="32">
        <f>IF(SUM($F$4:F553)&lt;1,"",IF(E553=1,1,IF(AND(F552=1,ROUNDDOWN(Q552/(C552*100),0)&gt;=1),L552+ROUNDDOWN(Q552/(C552*100),0),L552)))</f>
        <v>1</v>
      </c>
      <c r="M553" s="29" t="str">
        <f>IF(G553="","",IF(VLOOKUP(I553,settings!$B$12:$C$1012,2,0)*C553*L553*100-settings!$C$5*L553&lt;0,"",VLOOKUP(I553,settings!$B$12:$C$1012,2,0)*C553*L553*100-settings!$C$5*L553))</f>
        <v/>
      </c>
      <c r="N553" s="29" t="str">
        <f>IF(M553="","",M553*settings!$C$7)</f>
        <v/>
      </c>
      <c r="O553" s="29">
        <f t="shared" si="68"/>
        <v>0</v>
      </c>
      <c r="P553" s="29">
        <f>IF(G553="","",C553*100*settings!$C$6)</f>
        <v>0</v>
      </c>
      <c r="Q553" s="29">
        <f>IF(G553="","",IF(E553=1,settings!$C$4-K553*100,IF(O553="",Q552,IF(F553=1,K552*L552*100+Q552+O552-K553*L553*100,Q552+O552))))</f>
        <v>5929.448509807572</v>
      </c>
      <c r="R553" s="29">
        <f t="shared" si="69"/>
        <v>9827.9999000000007</v>
      </c>
      <c r="S553" s="29">
        <f t="shared" si="70"/>
        <v>15757.448409807574</v>
      </c>
    </row>
    <row r="554" spans="2:19" x14ac:dyDescent="0.25">
      <c r="B554" s="2">
        <v>37844</v>
      </c>
      <c r="C554" s="3">
        <v>99.620002999999997</v>
      </c>
      <c r="D554" s="1">
        <f t="shared" si="64"/>
        <v>1.3634554473286098E-2</v>
      </c>
      <c r="E554" t="str">
        <f>IF(B554&lt;settings!$C$2,"",IF(B554=settings!$C$2,1,IF(C554&gt;K553,MAX($E$4:E553)+1,"")))</f>
        <v/>
      </c>
      <c r="F554" t="str">
        <f t="shared" si="65"/>
        <v/>
      </c>
      <c r="G554">
        <f t="shared" si="66"/>
        <v>178</v>
      </c>
      <c r="H554" s="36" t="str">
        <f>IF(SUM($F$4:F554)&lt;2,"",IF(F554=1,G553,""))</f>
        <v/>
      </c>
      <c r="I554" s="7">
        <f t="shared" si="71"/>
        <v>-0.35299999999999998</v>
      </c>
      <c r="J554" s="64" t="str">
        <f t="shared" si="67"/>
        <v/>
      </c>
      <c r="K554" s="29">
        <f>IF(SUM($F$4:F554)&lt;1,"",IF(F554="",K553,ROUND(C554,0)))</f>
        <v>154</v>
      </c>
      <c r="L554" s="32">
        <f>IF(SUM($F$4:F554)&lt;1,"",IF(E554=1,1,IF(AND(F553=1,ROUNDDOWN(Q553/(C553*100),0)&gt;=1),L553+ROUNDDOWN(Q553/(C553*100),0),L553)))</f>
        <v>1</v>
      </c>
      <c r="M554" s="29" t="str">
        <f>IF(G554="","",IF(VLOOKUP(I554,settings!$B$12:$C$1012,2,0)*C554*L554*100-settings!$C$5*L554&lt;0,"",VLOOKUP(I554,settings!$B$12:$C$1012,2,0)*C554*L554*100-settings!$C$5*L554))</f>
        <v/>
      </c>
      <c r="N554" s="29" t="str">
        <f>IF(M554="","",M554*settings!$C$7)</f>
        <v/>
      </c>
      <c r="O554" s="29">
        <f t="shared" si="68"/>
        <v>0</v>
      </c>
      <c r="P554" s="29">
        <f>IF(G554="","",C554*100*settings!$C$6)</f>
        <v>0</v>
      </c>
      <c r="Q554" s="29">
        <f>IF(G554="","",IF(E554=1,settings!$C$4-K554*100,IF(O554="",Q553,IF(F554=1,K553*L553*100+Q553+O553-K554*L554*100,Q553+O553))))</f>
        <v>5929.448509807572</v>
      </c>
      <c r="R554" s="29">
        <f t="shared" si="69"/>
        <v>9962.0002999999997</v>
      </c>
      <c r="S554" s="29">
        <f t="shared" si="70"/>
        <v>15891.448809807571</v>
      </c>
    </row>
    <row r="555" spans="2:19" x14ac:dyDescent="0.25">
      <c r="B555" s="2">
        <v>37851</v>
      </c>
      <c r="C555" s="3">
        <v>99.769997000000004</v>
      </c>
      <c r="D555" s="1">
        <f t="shared" si="64"/>
        <v>1.5056614684101355E-3</v>
      </c>
      <c r="E555" t="str">
        <f>IF(B555&lt;settings!$C$2,"",IF(B555=settings!$C$2,1,IF(C555&gt;K554,MAX($E$4:E554)+1,"")))</f>
        <v/>
      </c>
      <c r="F555" t="str">
        <f t="shared" si="65"/>
        <v/>
      </c>
      <c r="G555">
        <f t="shared" si="66"/>
        <v>179</v>
      </c>
      <c r="H555" s="36" t="str">
        <f>IF(SUM($F$4:F555)&lt;2,"",IF(F555=1,G554,""))</f>
        <v/>
      </c>
      <c r="I555" s="7">
        <f t="shared" si="71"/>
        <v>-0.35199999999999998</v>
      </c>
      <c r="J555" s="64" t="str">
        <f t="shared" si="67"/>
        <v/>
      </c>
      <c r="K555" s="29">
        <f>IF(SUM($F$4:F555)&lt;1,"",IF(F555="",K554,ROUND(C555,0)))</f>
        <v>154</v>
      </c>
      <c r="L555" s="32">
        <f>IF(SUM($F$4:F555)&lt;1,"",IF(E555=1,1,IF(AND(F554=1,ROUNDDOWN(Q554/(C554*100),0)&gt;=1),L554+ROUNDDOWN(Q554/(C554*100),0),L554)))</f>
        <v>1</v>
      </c>
      <c r="M555" s="29" t="str">
        <f>IF(G555="","",IF(VLOOKUP(I555,settings!$B$12:$C$1012,2,0)*C555*L555*100-settings!$C$5*L555&lt;0,"",VLOOKUP(I555,settings!$B$12:$C$1012,2,0)*C555*L555*100-settings!$C$5*L555))</f>
        <v/>
      </c>
      <c r="N555" s="29" t="str">
        <f>IF(M555="","",M555*settings!$C$7)</f>
        <v/>
      </c>
      <c r="O555" s="29">
        <f t="shared" si="68"/>
        <v>0</v>
      </c>
      <c r="P555" s="29">
        <f>IF(G555="","",C555*100*settings!$C$6)</f>
        <v>0</v>
      </c>
      <c r="Q555" s="29">
        <f>IF(G555="","",IF(E555=1,settings!$C$4-K555*100,IF(O555="",Q554,IF(F555=1,K554*L554*100+Q554+O554-K555*L555*100,Q554+O554))))</f>
        <v>5929.448509807572</v>
      </c>
      <c r="R555" s="29">
        <f t="shared" si="69"/>
        <v>9976.9997000000003</v>
      </c>
      <c r="S555" s="29">
        <f t="shared" si="70"/>
        <v>15906.448209807571</v>
      </c>
    </row>
    <row r="556" spans="2:19" x14ac:dyDescent="0.25">
      <c r="B556" s="2">
        <v>37858</v>
      </c>
      <c r="C556" s="3">
        <v>101.44000200000001</v>
      </c>
      <c r="D556" s="1">
        <f t="shared" si="64"/>
        <v>1.6738549165236538E-2</v>
      </c>
      <c r="E556" t="str">
        <f>IF(B556&lt;settings!$C$2,"",IF(B556=settings!$C$2,1,IF(C556&gt;K555,MAX($E$4:E555)+1,"")))</f>
        <v/>
      </c>
      <c r="F556" t="str">
        <f t="shared" si="65"/>
        <v/>
      </c>
      <c r="G556">
        <f t="shared" si="66"/>
        <v>180</v>
      </c>
      <c r="H556" s="36" t="str">
        <f>IF(SUM($F$4:F556)&lt;2,"",IF(F556=1,G555,""))</f>
        <v/>
      </c>
      <c r="I556" s="7">
        <f t="shared" si="71"/>
        <v>-0.34100000000000003</v>
      </c>
      <c r="J556" s="64" t="str">
        <f t="shared" si="67"/>
        <v/>
      </c>
      <c r="K556" s="29">
        <f>IF(SUM($F$4:F556)&lt;1,"",IF(F556="",K555,ROUND(C556,0)))</f>
        <v>154</v>
      </c>
      <c r="L556" s="32">
        <f>IF(SUM($F$4:F556)&lt;1,"",IF(E556=1,1,IF(AND(F555=1,ROUNDDOWN(Q555/(C555*100),0)&gt;=1),L555+ROUNDDOWN(Q555/(C555*100),0),L555)))</f>
        <v>1</v>
      </c>
      <c r="M556" s="29" t="str">
        <f>IF(G556="","",IF(VLOOKUP(I556,settings!$B$12:$C$1012,2,0)*C556*L556*100-settings!$C$5*L556&lt;0,"",VLOOKUP(I556,settings!$B$12:$C$1012,2,0)*C556*L556*100-settings!$C$5*L556))</f>
        <v/>
      </c>
      <c r="N556" s="29" t="str">
        <f>IF(M556="","",M556*settings!$C$7)</f>
        <v/>
      </c>
      <c r="O556" s="29">
        <f t="shared" si="68"/>
        <v>0</v>
      </c>
      <c r="P556" s="29">
        <f>IF(G556="","",C556*100*settings!$C$6)</f>
        <v>0</v>
      </c>
      <c r="Q556" s="29">
        <f>IF(G556="","",IF(E556=1,settings!$C$4-K556*100,IF(O556="",Q555,IF(F556=1,K555*L555*100+Q555+O555-K556*L556*100,Q555+O555))))</f>
        <v>5929.448509807572</v>
      </c>
      <c r="R556" s="29">
        <f t="shared" si="69"/>
        <v>10144.0002</v>
      </c>
      <c r="S556" s="29">
        <f t="shared" si="70"/>
        <v>16073.448709807573</v>
      </c>
    </row>
    <row r="557" spans="2:19" x14ac:dyDescent="0.25">
      <c r="B557" s="2">
        <v>37865</v>
      </c>
      <c r="C557" s="3">
        <v>102.83000199999999</v>
      </c>
      <c r="D557" s="1">
        <f t="shared" si="64"/>
        <v>1.3702681117849114E-2</v>
      </c>
      <c r="E557" t="str">
        <f>IF(B557&lt;settings!$C$2,"",IF(B557=settings!$C$2,1,IF(C557&gt;K556,MAX($E$4:E556)+1,"")))</f>
        <v/>
      </c>
      <c r="F557" t="str">
        <f t="shared" si="65"/>
        <v/>
      </c>
      <c r="G557">
        <f t="shared" si="66"/>
        <v>181</v>
      </c>
      <c r="H557" s="36" t="str">
        <f>IF(SUM($F$4:F557)&lt;2,"",IF(F557=1,G556,""))</f>
        <v/>
      </c>
      <c r="I557" s="7">
        <f t="shared" si="71"/>
        <v>-0.33200000000000002</v>
      </c>
      <c r="J557" s="64" t="str">
        <f t="shared" si="67"/>
        <v/>
      </c>
      <c r="K557" s="29">
        <f>IF(SUM($F$4:F557)&lt;1,"",IF(F557="",K556,ROUND(C557,0)))</f>
        <v>154</v>
      </c>
      <c r="L557" s="32">
        <f>IF(SUM($F$4:F557)&lt;1,"",IF(E557=1,1,IF(AND(F556=1,ROUNDDOWN(Q556/(C556*100),0)&gt;=1),L556+ROUNDDOWN(Q556/(C556*100),0),L556)))</f>
        <v>1</v>
      </c>
      <c r="M557" s="29" t="str">
        <f>IF(G557="","",IF(VLOOKUP(I557,settings!$B$12:$C$1012,2,0)*C557*L557*100-settings!$C$5*L557&lt;0,"",VLOOKUP(I557,settings!$B$12:$C$1012,2,0)*C557*L557*100-settings!$C$5*L557))</f>
        <v/>
      </c>
      <c r="N557" s="29" t="str">
        <f>IF(M557="","",M557*settings!$C$7)</f>
        <v/>
      </c>
      <c r="O557" s="29">
        <f t="shared" si="68"/>
        <v>0</v>
      </c>
      <c r="P557" s="29">
        <f>IF(G557="","",C557*100*settings!$C$6)</f>
        <v>0</v>
      </c>
      <c r="Q557" s="29">
        <f>IF(G557="","",IF(E557=1,settings!$C$4-K557*100,IF(O557="",Q556,IF(F557=1,K556*L556*100+Q556+O556-K557*L557*100,Q556+O556))))</f>
        <v>5929.448509807572</v>
      </c>
      <c r="R557" s="29">
        <f t="shared" si="69"/>
        <v>10283.000199999999</v>
      </c>
      <c r="S557" s="29">
        <f t="shared" si="70"/>
        <v>16212.44870980757</v>
      </c>
    </row>
    <row r="558" spans="2:19" x14ac:dyDescent="0.25">
      <c r="B558" s="2">
        <v>37872</v>
      </c>
      <c r="C558" s="3">
        <v>102.449997</v>
      </c>
      <c r="D558" s="1">
        <f t="shared" si="64"/>
        <v>-3.6954681766903086E-3</v>
      </c>
      <c r="E558" t="str">
        <f>IF(B558&lt;settings!$C$2,"",IF(B558=settings!$C$2,1,IF(C558&gt;K557,MAX($E$4:E557)+1,"")))</f>
        <v/>
      </c>
      <c r="F558" t="str">
        <f t="shared" si="65"/>
        <v/>
      </c>
      <c r="G558">
        <f t="shared" si="66"/>
        <v>182</v>
      </c>
      <c r="H558" s="36" t="str">
        <f>IF(SUM($F$4:F558)&lt;2,"",IF(F558=1,G557,""))</f>
        <v/>
      </c>
      <c r="I558" s="7">
        <f t="shared" si="71"/>
        <v>-0.33500000000000002</v>
      </c>
      <c r="J558" s="64" t="str">
        <f t="shared" si="67"/>
        <v/>
      </c>
      <c r="K558" s="29">
        <f>IF(SUM($F$4:F558)&lt;1,"",IF(F558="",K557,ROUND(C558,0)))</f>
        <v>154</v>
      </c>
      <c r="L558" s="32">
        <f>IF(SUM($F$4:F558)&lt;1,"",IF(E558=1,1,IF(AND(F557=1,ROUNDDOWN(Q557/(C557*100),0)&gt;=1),L557+ROUNDDOWN(Q557/(C557*100),0),L557)))</f>
        <v>1</v>
      </c>
      <c r="M558" s="29" t="str">
        <f>IF(G558="","",IF(VLOOKUP(I558,settings!$B$12:$C$1012,2,0)*C558*L558*100-settings!$C$5*L558&lt;0,"",VLOOKUP(I558,settings!$B$12:$C$1012,2,0)*C558*L558*100-settings!$C$5*L558))</f>
        <v/>
      </c>
      <c r="N558" s="29" t="str">
        <f>IF(M558="","",M558*settings!$C$7)</f>
        <v/>
      </c>
      <c r="O558" s="29">
        <f t="shared" si="68"/>
        <v>0</v>
      </c>
      <c r="P558" s="29">
        <f>IF(G558="","",C558*100*settings!$C$6)</f>
        <v>0</v>
      </c>
      <c r="Q558" s="29">
        <f>IF(G558="","",IF(E558=1,settings!$C$4-K558*100,IF(O558="",Q557,IF(F558=1,K557*L557*100+Q557+O557-K558*L558*100,Q557+O557))))</f>
        <v>5929.448509807572</v>
      </c>
      <c r="R558" s="29">
        <f t="shared" si="69"/>
        <v>10244.9997</v>
      </c>
      <c r="S558" s="29">
        <f t="shared" si="70"/>
        <v>16174.448209807571</v>
      </c>
    </row>
    <row r="559" spans="2:19" x14ac:dyDescent="0.25">
      <c r="B559" s="2">
        <v>37879</v>
      </c>
      <c r="C559" s="3">
        <v>103.66999800000001</v>
      </c>
      <c r="D559" s="1">
        <f t="shared" si="64"/>
        <v>1.1908258035381092E-2</v>
      </c>
      <c r="E559" t="str">
        <f>IF(B559&lt;settings!$C$2,"",IF(B559=settings!$C$2,1,IF(C559&gt;K558,MAX($E$4:E558)+1,"")))</f>
        <v/>
      </c>
      <c r="F559" t="str">
        <f t="shared" si="65"/>
        <v/>
      </c>
      <c r="G559">
        <f t="shared" si="66"/>
        <v>183</v>
      </c>
      <c r="H559" s="36" t="str">
        <f>IF(SUM($F$4:F559)&lt;2,"",IF(F559=1,G558,""))</f>
        <v/>
      </c>
      <c r="I559" s="7">
        <f t="shared" si="71"/>
        <v>-0.32700000000000001</v>
      </c>
      <c r="J559" s="64" t="str">
        <f t="shared" si="67"/>
        <v/>
      </c>
      <c r="K559" s="29">
        <f>IF(SUM($F$4:F559)&lt;1,"",IF(F559="",K558,ROUND(C559,0)))</f>
        <v>154</v>
      </c>
      <c r="L559" s="32">
        <f>IF(SUM($F$4:F559)&lt;1,"",IF(E559=1,1,IF(AND(F558=1,ROUNDDOWN(Q558/(C558*100),0)&gt;=1),L558+ROUNDDOWN(Q558/(C558*100),0),L558)))</f>
        <v>1</v>
      </c>
      <c r="M559" s="29" t="str">
        <f>IF(G559="","",IF(VLOOKUP(I559,settings!$B$12:$C$1012,2,0)*C559*L559*100-settings!$C$5*L559&lt;0,"",VLOOKUP(I559,settings!$B$12:$C$1012,2,0)*C559*L559*100-settings!$C$5*L559))</f>
        <v/>
      </c>
      <c r="N559" s="29" t="str">
        <f>IF(M559="","",M559*settings!$C$7)</f>
        <v/>
      </c>
      <c r="O559" s="29">
        <f t="shared" si="68"/>
        <v>0</v>
      </c>
      <c r="P559" s="29">
        <f>IF(G559="","",C559*100*settings!$C$6)</f>
        <v>0</v>
      </c>
      <c r="Q559" s="29">
        <f>IF(G559="","",IF(E559=1,settings!$C$4-K559*100,IF(O559="",Q558,IF(F559=1,K558*L558*100+Q558+O558-K559*L559*100,Q558+O558))))</f>
        <v>5929.448509807572</v>
      </c>
      <c r="R559" s="29">
        <f t="shared" si="69"/>
        <v>10366.999800000001</v>
      </c>
      <c r="S559" s="29">
        <f t="shared" si="70"/>
        <v>16296.448309807573</v>
      </c>
    </row>
    <row r="560" spans="2:19" x14ac:dyDescent="0.25">
      <c r="B560" s="2">
        <v>37886</v>
      </c>
      <c r="C560" s="3">
        <v>99.949996999999996</v>
      </c>
      <c r="D560" s="1">
        <f t="shared" si="64"/>
        <v>-3.5883100914114174E-2</v>
      </c>
      <c r="E560" t="str">
        <f>IF(B560&lt;settings!$C$2,"",IF(B560=settings!$C$2,1,IF(C560&gt;K559,MAX($E$4:E559)+1,"")))</f>
        <v/>
      </c>
      <c r="F560" t="str">
        <f t="shared" si="65"/>
        <v/>
      </c>
      <c r="G560">
        <f t="shared" si="66"/>
        <v>184</v>
      </c>
      <c r="H560" s="36" t="str">
        <f>IF(SUM($F$4:F560)&lt;2,"",IF(F560=1,G559,""))</f>
        <v/>
      </c>
      <c r="I560" s="7">
        <f t="shared" si="71"/>
        <v>-0.35099999999999998</v>
      </c>
      <c r="J560" s="64" t="str">
        <f t="shared" si="67"/>
        <v/>
      </c>
      <c r="K560" s="29">
        <f>IF(SUM($F$4:F560)&lt;1,"",IF(F560="",K559,ROUND(C560,0)))</f>
        <v>154</v>
      </c>
      <c r="L560" s="32">
        <f>IF(SUM($F$4:F560)&lt;1,"",IF(E560=1,1,IF(AND(F559=1,ROUNDDOWN(Q559/(C559*100),0)&gt;=1),L559+ROUNDDOWN(Q559/(C559*100),0),L559)))</f>
        <v>1</v>
      </c>
      <c r="M560" s="29" t="str">
        <f>IF(G560="","",IF(VLOOKUP(I560,settings!$B$12:$C$1012,2,0)*C560*L560*100-settings!$C$5*L560&lt;0,"",VLOOKUP(I560,settings!$B$12:$C$1012,2,0)*C560*L560*100-settings!$C$5*L560))</f>
        <v/>
      </c>
      <c r="N560" s="29" t="str">
        <f>IF(M560="","",M560*settings!$C$7)</f>
        <v/>
      </c>
      <c r="O560" s="29">
        <f t="shared" si="68"/>
        <v>0</v>
      </c>
      <c r="P560" s="29">
        <f>IF(G560="","",C560*100*settings!$C$6)</f>
        <v>0</v>
      </c>
      <c r="Q560" s="29">
        <f>IF(G560="","",IF(E560=1,settings!$C$4-K560*100,IF(O560="",Q559,IF(F560=1,K559*L559*100+Q559+O559-K560*L560*100,Q559+O559))))</f>
        <v>5929.448509807572</v>
      </c>
      <c r="R560" s="29">
        <f t="shared" si="69"/>
        <v>9994.9997000000003</v>
      </c>
      <c r="S560" s="29">
        <f t="shared" si="70"/>
        <v>15924.448209807571</v>
      </c>
    </row>
    <row r="561" spans="2:19" x14ac:dyDescent="0.25">
      <c r="B561" s="2">
        <v>37893</v>
      </c>
      <c r="C561" s="3">
        <v>103.389999</v>
      </c>
      <c r="D561" s="1">
        <f t="shared" si="64"/>
        <v>3.4417229647340619E-2</v>
      </c>
      <c r="E561" t="str">
        <f>IF(B561&lt;settings!$C$2,"",IF(B561=settings!$C$2,1,IF(C561&gt;K560,MAX($E$4:E560)+1,"")))</f>
        <v/>
      </c>
      <c r="F561" t="str">
        <f t="shared" si="65"/>
        <v/>
      </c>
      <c r="G561">
        <f t="shared" si="66"/>
        <v>185</v>
      </c>
      <c r="H561" s="36" t="str">
        <f>IF(SUM($F$4:F561)&lt;2,"",IF(F561=1,G560,""))</f>
        <v/>
      </c>
      <c r="I561" s="7">
        <f t="shared" si="71"/>
        <v>-0.32900000000000001</v>
      </c>
      <c r="J561" s="64" t="str">
        <f t="shared" si="67"/>
        <v/>
      </c>
      <c r="K561" s="29">
        <f>IF(SUM($F$4:F561)&lt;1,"",IF(F561="",K560,ROUND(C561,0)))</f>
        <v>154</v>
      </c>
      <c r="L561" s="32">
        <f>IF(SUM($F$4:F561)&lt;1,"",IF(E561=1,1,IF(AND(F560=1,ROUNDDOWN(Q560/(C560*100),0)&gt;=1),L560+ROUNDDOWN(Q560/(C560*100),0),L560)))</f>
        <v>1</v>
      </c>
      <c r="M561" s="29" t="str">
        <f>IF(G561="","",IF(VLOOKUP(I561,settings!$B$12:$C$1012,2,0)*C561*L561*100-settings!$C$5*L561&lt;0,"",VLOOKUP(I561,settings!$B$12:$C$1012,2,0)*C561*L561*100-settings!$C$5*L561))</f>
        <v/>
      </c>
      <c r="N561" s="29" t="str">
        <f>IF(M561="","",M561*settings!$C$7)</f>
        <v/>
      </c>
      <c r="O561" s="29">
        <f t="shared" si="68"/>
        <v>0</v>
      </c>
      <c r="P561" s="29">
        <f>IF(G561="","",C561*100*settings!$C$6)</f>
        <v>0</v>
      </c>
      <c r="Q561" s="29">
        <f>IF(G561="","",IF(E561=1,settings!$C$4-K561*100,IF(O561="",Q560,IF(F561=1,K560*L560*100+Q560+O560-K561*L561*100,Q560+O560))))</f>
        <v>5929.448509807572</v>
      </c>
      <c r="R561" s="29">
        <f t="shared" si="69"/>
        <v>10338.999900000001</v>
      </c>
      <c r="S561" s="29">
        <f t="shared" si="70"/>
        <v>16268.448409807574</v>
      </c>
    </row>
    <row r="562" spans="2:19" x14ac:dyDescent="0.25">
      <c r="B562" s="2">
        <v>37900</v>
      </c>
      <c r="C562" s="3">
        <v>104.57</v>
      </c>
      <c r="D562" s="1">
        <f t="shared" si="64"/>
        <v>1.1413105826608927E-2</v>
      </c>
      <c r="E562" t="str">
        <f>IF(B562&lt;settings!$C$2,"",IF(B562=settings!$C$2,1,IF(C562&gt;K561,MAX($E$4:E561)+1,"")))</f>
        <v/>
      </c>
      <c r="F562" t="str">
        <f t="shared" si="65"/>
        <v/>
      </c>
      <c r="G562">
        <f t="shared" si="66"/>
        <v>186</v>
      </c>
      <c r="H562" s="36" t="str">
        <f>IF(SUM($F$4:F562)&lt;2,"",IF(F562=1,G561,""))</f>
        <v/>
      </c>
      <c r="I562" s="7">
        <f t="shared" si="71"/>
        <v>-0.32100000000000001</v>
      </c>
      <c r="J562" s="64" t="str">
        <f t="shared" si="67"/>
        <v/>
      </c>
      <c r="K562" s="29">
        <f>IF(SUM($F$4:F562)&lt;1,"",IF(F562="",K561,ROUND(C562,0)))</f>
        <v>154</v>
      </c>
      <c r="L562" s="32">
        <f>IF(SUM($F$4:F562)&lt;1,"",IF(E562=1,1,IF(AND(F561=1,ROUNDDOWN(Q561/(C561*100),0)&gt;=1),L561+ROUNDDOWN(Q561/(C561*100),0),L561)))</f>
        <v>1</v>
      </c>
      <c r="M562" s="29" t="str">
        <f>IF(G562="","",IF(VLOOKUP(I562,settings!$B$12:$C$1012,2,0)*C562*L562*100-settings!$C$5*L562&lt;0,"",VLOOKUP(I562,settings!$B$12:$C$1012,2,0)*C562*L562*100-settings!$C$5*L562))</f>
        <v/>
      </c>
      <c r="N562" s="29" t="str">
        <f>IF(M562="","",M562*settings!$C$7)</f>
        <v/>
      </c>
      <c r="O562" s="29">
        <f t="shared" si="68"/>
        <v>0</v>
      </c>
      <c r="P562" s="29">
        <f>IF(G562="","",C562*100*settings!$C$6)</f>
        <v>0</v>
      </c>
      <c r="Q562" s="29">
        <f>IF(G562="","",IF(E562=1,settings!$C$4-K562*100,IF(O562="",Q561,IF(F562=1,K561*L561*100+Q561+O561-K562*L562*100,Q561+O561))))</f>
        <v>5929.448509807572</v>
      </c>
      <c r="R562" s="29">
        <f t="shared" si="69"/>
        <v>10457</v>
      </c>
      <c r="S562" s="29">
        <f t="shared" si="70"/>
        <v>16386.448509807571</v>
      </c>
    </row>
    <row r="563" spans="2:19" x14ac:dyDescent="0.25">
      <c r="B563" s="2">
        <v>37907</v>
      </c>
      <c r="C563" s="3">
        <v>104.260002</v>
      </c>
      <c r="D563" s="1">
        <f t="shared" si="64"/>
        <v>-2.964502247298384E-3</v>
      </c>
      <c r="E563" t="str">
        <f>IF(B563&lt;settings!$C$2,"",IF(B563=settings!$C$2,1,IF(C563&gt;K562,MAX($E$4:E562)+1,"")))</f>
        <v/>
      </c>
      <c r="F563" t="str">
        <f t="shared" si="65"/>
        <v/>
      </c>
      <c r="G563">
        <f t="shared" si="66"/>
        <v>187</v>
      </c>
      <c r="H563" s="36" t="str">
        <f>IF(SUM($F$4:F563)&lt;2,"",IF(F563=1,G562,""))</f>
        <v/>
      </c>
      <c r="I563" s="7">
        <f t="shared" si="71"/>
        <v>-0.32300000000000001</v>
      </c>
      <c r="J563" s="64" t="str">
        <f t="shared" si="67"/>
        <v/>
      </c>
      <c r="K563" s="29">
        <f>IF(SUM($F$4:F563)&lt;1,"",IF(F563="",K562,ROUND(C563,0)))</f>
        <v>154</v>
      </c>
      <c r="L563" s="32">
        <f>IF(SUM($F$4:F563)&lt;1,"",IF(E563=1,1,IF(AND(F562=1,ROUNDDOWN(Q562/(C562*100),0)&gt;=1),L562+ROUNDDOWN(Q562/(C562*100),0),L562)))</f>
        <v>1</v>
      </c>
      <c r="M563" s="29" t="str">
        <f>IF(G563="","",IF(VLOOKUP(I563,settings!$B$12:$C$1012,2,0)*C563*L563*100-settings!$C$5*L563&lt;0,"",VLOOKUP(I563,settings!$B$12:$C$1012,2,0)*C563*L563*100-settings!$C$5*L563))</f>
        <v/>
      </c>
      <c r="N563" s="29" t="str">
        <f>IF(M563="","",M563*settings!$C$7)</f>
        <v/>
      </c>
      <c r="O563" s="29">
        <f t="shared" si="68"/>
        <v>0</v>
      </c>
      <c r="P563" s="29">
        <f>IF(G563="","",C563*100*settings!$C$6)</f>
        <v>0</v>
      </c>
      <c r="Q563" s="29">
        <f>IF(G563="","",IF(E563=1,settings!$C$4-K563*100,IF(O563="",Q562,IF(F563=1,K562*L562*100+Q562+O562-K563*L563*100,Q562+O562))))</f>
        <v>5929.448509807572</v>
      </c>
      <c r="R563" s="29">
        <f t="shared" si="69"/>
        <v>10426.0002</v>
      </c>
      <c r="S563" s="29">
        <f t="shared" si="70"/>
        <v>16355.448709807573</v>
      </c>
    </row>
    <row r="564" spans="2:19" x14ac:dyDescent="0.25">
      <c r="B564" s="2">
        <v>37914</v>
      </c>
      <c r="C564" s="3">
        <v>103.58000199999999</v>
      </c>
      <c r="D564" s="1">
        <f t="shared" si="64"/>
        <v>-6.5221560229781206E-3</v>
      </c>
      <c r="E564" t="str">
        <f>IF(B564&lt;settings!$C$2,"",IF(B564=settings!$C$2,1,IF(C564&gt;K563,MAX($E$4:E563)+1,"")))</f>
        <v/>
      </c>
      <c r="F564" t="str">
        <f t="shared" si="65"/>
        <v/>
      </c>
      <c r="G564">
        <f t="shared" si="66"/>
        <v>188</v>
      </c>
      <c r="H564" s="36" t="str">
        <f>IF(SUM($F$4:F564)&lt;2,"",IF(F564=1,G563,""))</f>
        <v/>
      </c>
      <c r="I564" s="7">
        <f t="shared" si="71"/>
        <v>-0.32700000000000001</v>
      </c>
      <c r="J564" s="64" t="str">
        <f t="shared" si="67"/>
        <v/>
      </c>
      <c r="K564" s="29">
        <f>IF(SUM($F$4:F564)&lt;1,"",IF(F564="",K563,ROUND(C564,0)))</f>
        <v>154</v>
      </c>
      <c r="L564" s="32">
        <f>IF(SUM($F$4:F564)&lt;1,"",IF(E564=1,1,IF(AND(F563=1,ROUNDDOWN(Q563/(C563*100),0)&gt;=1),L563+ROUNDDOWN(Q563/(C563*100),0),L563)))</f>
        <v>1</v>
      </c>
      <c r="M564" s="29" t="str">
        <f>IF(G564="","",IF(VLOOKUP(I564,settings!$B$12:$C$1012,2,0)*C564*L564*100-settings!$C$5*L564&lt;0,"",VLOOKUP(I564,settings!$B$12:$C$1012,2,0)*C564*L564*100-settings!$C$5*L564))</f>
        <v/>
      </c>
      <c r="N564" s="29" t="str">
        <f>IF(M564="","",M564*settings!$C$7)</f>
        <v/>
      </c>
      <c r="O564" s="29">
        <f t="shared" si="68"/>
        <v>0</v>
      </c>
      <c r="P564" s="29">
        <f>IF(G564="","",C564*100*settings!$C$6)</f>
        <v>0</v>
      </c>
      <c r="Q564" s="29">
        <f>IF(G564="","",IF(E564=1,settings!$C$4-K564*100,IF(O564="",Q563,IF(F564=1,K563*L563*100+Q563+O563-K564*L564*100,Q563+O563))))</f>
        <v>5929.448509807572</v>
      </c>
      <c r="R564" s="29">
        <f t="shared" si="69"/>
        <v>10358.000199999999</v>
      </c>
      <c r="S564" s="29">
        <f t="shared" si="70"/>
        <v>16287.44870980757</v>
      </c>
    </row>
    <row r="565" spans="2:19" x14ac:dyDescent="0.25">
      <c r="B565" s="2">
        <v>37921</v>
      </c>
      <c r="C565" s="3">
        <v>105.300003</v>
      </c>
      <c r="D565" s="1">
        <f t="shared" si="64"/>
        <v>1.6605531635344173E-2</v>
      </c>
      <c r="E565" t="str">
        <f>IF(B565&lt;settings!$C$2,"",IF(B565=settings!$C$2,1,IF(C565&gt;K564,MAX($E$4:E564)+1,"")))</f>
        <v/>
      </c>
      <c r="F565" t="str">
        <f t="shared" si="65"/>
        <v/>
      </c>
      <c r="G565">
        <f t="shared" si="66"/>
        <v>189</v>
      </c>
      <c r="H565" s="36" t="str">
        <f>IF(SUM($F$4:F565)&lt;2,"",IF(F565=1,G564,""))</f>
        <v/>
      </c>
      <c r="I565" s="7">
        <f t="shared" si="71"/>
        <v>-0.316</v>
      </c>
      <c r="J565" s="64" t="str">
        <f t="shared" si="67"/>
        <v/>
      </c>
      <c r="K565" s="29">
        <f>IF(SUM($F$4:F565)&lt;1,"",IF(F565="",K564,ROUND(C565,0)))</f>
        <v>154</v>
      </c>
      <c r="L565" s="32">
        <f>IF(SUM($F$4:F565)&lt;1,"",IF(E565=1,1,IF(AND(F564=1,ROUNDDOWN(Q564/(C564*100),0)&gt;=1),L564+ROUNDDOWN(Q564/(C564*100),0),L564)))</f>
        <v>1</v>
      </c>
      <c r="M565" s="29" t="str">
        <f>IF(G565="","",IF(VLOOKUP(I565,settings!$B$12:$C$1012,2,0)*C565*L565*100-settings!$C$5*L565&lt;0,"",VLOOKUP(I565,settings!$B$12:$C$1012,2,0)*C565*L565*100-settings!$C$5*L565))</f>
        <v/>
      </c>
      <c r="N565" s="29" t="str">
        <f>IF(M565="","",M565*settings!$C$7)</f>
        <v/>
      </c>
      <c r="O565" s="29">
        <f t="shared" si="68"/>
        <v>0</v>
      </c>
      <c r="P565" s="29">
        <f>IF(G565="","",C565*100*settings!$C$6)</f>
        <v>0</v>
      </c>
      <c r="Q565" s="29">
        <f>IF(G565="","",IF(E565=1,settings!$C$4-K565*100,IF(O565="",Q564,IF(F565=1,K564*L564*100+Q564+O564-K565*L565*100,Q564+O564))))</f>
        <v>5929.448509807572</v>
      </c>
      <c r="R565" s="29">
        <f t="shared" si="69"/>
        <v>10530.0003</v>
      </c>
      <c r="S565" s="29">
        <f t="shared" si="70"/>
        <v>16459.448809807571</v>
      </c>
    </row>
    <row r="566" spans="2:19" x14ac:dyDescent="0.25">
      <c r="B566" s="2">
        <v>37928</v>
      </c>
      <c r="C566" s="3">
        <v>105.610001</v>
      </c>
      <c r="D566" s="1">
        <f t="shared" si="64"/>
        <v>2.9439505334105665E-3</v>
      </c>
      <c r="E566" t="str">
        <f>IF(B566&lt;settings!$C$2,"",IF(B566=settings!$C$2,1,IF(C566&gt;K565,MAX($E$4:E565)+1,"")))</f>
        <v/>
      </c>
      <c r="F566" t="str">
        <f t="shared" si="65"/>
        <v/>
      </c>
      <c r="G566">
        <f t="shared" si="66"/>
        <v>190</v>
      </c>
      <c r="H566" s="36" t="str">
        <f>IF(SUM($F$4:F566)&lt;2,"",IF(F566=1,G565,""))</f>
        <v/>
      </c>
      <c r="I566" s="7">
        <f t="shared" si="71"/>
        <v>-0.314</v>
      </c>
      <c r="J566" s="64" t="str">
        <f t="shared" si="67"/>
        <v/>
      </c>
      <c r="K566" s="29">
        <f>IF(SUM($F$4:F566)&lt;1,"",IF(F566="",K565,ROUND(C566,0)))</f>
        <v>154</v>
      </c>
      <c r="L566" s="32">
        <f>IF(SUM($F$4:F566)&lt;1,"",IF(E566=1,1,IF(AND(F565=1,ROUNDDOWN(Q565/(C565*100),0)&gt;=1),L565+ROUNDDOWN(Q565/(C565*100),0),L565)))</f>
        <v>1</v>
      </c>
      <c r="M566" s="29" t="str">
        <f>IF(G566="","",IF(VLOOKUP(I566,settings!$B$12:$C$1012,2,0)*C566*L566*100-settings!$C$5*L566&lt;0,"",VLOOKUP(I566,settings!$B$12:$C$1012,2,0)*C566*L566*100-settings!$C$5*L566))</f>
        <v/>
      </c>
      <c r="N566" s="29" t="str">
        <f>IF(M566="","",M566*settings!$C$7)</f>
        <v/>
      </c>
      <c r="O566" s="29">
        <f t="shared" si="68"/>
        <v>0</v>
      </c>
      <c r="P566" s="29">
        <f>IF(G566="","",C566*100*settings!$C$6)</f>
        <v>0</v>
      </c>
      <c r="Q566" s="29">
        <f>IF(G566="","",IF(E566=1,settings!$C$4-K566*100,IF(O566="",Q565,IF(F566=1,K565*L565*100+Q565+O565-K566*L566*100,Q565+O565))))</f>
        <v>5929.448509807572</v>
      </c>
      <c r="R566" s="29">
        <f t="shared" si="69"/>
        <v>10561.000099999999</v>
      </c>
      <c r="S566" s="29">
        <f t="shared" si="70"/>
        <v>16490.448609807572</v>
      </c>
    </row>
    <row r="567" spans="2:19" x14ac:dyDescent="0.25">
      <c r="B567" s="2">
        <v>37935</v>
      </c>
      <c r="C567" s="3">
        <v>105.459999</v>
      </c>
      <c r="D567" s="1">
        <f t="shared" si="64"/>
        <v>-1.4203389696019197E-3</v>
      </c>
      <c r="E567" t="str">
        <f>IF(B567&lt;settings!$C$2,"",IF(B567=settings!$C$2,1,IF(C567&gt;K566,MAX($E$4:E566)+1,"")))</f>
        <v/>
      </c>
      <c r="F567" t="str">
        <f t="shared" si="65"/>
        <v/>
      </c>
      <c r="G567">
        <f t="shared" si="66"/>
        <v>191</v>
      </c>
      <c r="H567" s="36" t="str">
        <f>IF(SUM($F$4:F567)&lt;2,"",IF(F567=1,G566,""))</f>
        <v/>
      </c>
      <c r="I567" s="7">
        <f t="shared" si="71"/>
        <v>-0.315</v>
      </c>
      <c r="J567" s="64" t="str">
        <f t="shared" si="67"/>
        <v/>
      </c>
      <c r="K567" s="29">
        <f>IF(SUM($F$4:F567)&lt;1,"",IF(F567="",K566,ROUND(C567,0)))</f>
        <v>154</v>
      </c>
      <c r="L567" s="32">
        <f>IF(SUM($F$4:F567)&lt;1,"",IF(E567=1,1,IF(AND(F566=1,ROUNDDOWN(Q566/(C566*100),0)&gt;=1),L566+ROUNDDOWN(Q566/(C566*100),0),L566)))</f>
        <v>1</v>
      </c>
      <c r="M567" s="29" t="str">
        <f>IF(G567="","",IF(VLOOKUP(I567,settings!$B$12:$C$1012,2,0)*C567*L567*100-settings!$C$5*L567&lt;0,"",VLOOKUP(I567,settings!$B$12:$C$1012,2,0)*C567*L567*100-settings!$C$5*L567))</f>
        <v/>
      </c>
      <c r="N567" s="29" t="str">
        <f>IF(M567="","",M567*settings!$C$7)</f>
        <v/>
      </c>
      <c r="O567" s="29">
        <f t="shared" si="68"/>
        <v>0</v>
      </c>
      <c r="P567" s="29">
        <f>IF(G567="","",C567*100*settings!$C$6)</f>
        <v>0</v>
      </c>
      <c r="Q567" s="29">
        <f>IF(G567="","",IF(E567=1,settings!$C$4-K567*100,IF(O567="",Q566,IF(F567=1,K566*L566*100+Q566+O566-K567*L567*100,Q566+O566))))</f>
        <v>5929.448509807572</v>
      </c>
      <c r="R567" s="29">
        <f t="shared" si="69"/>
        <v>10545.999899999999</v>
      </c>
      <c r="S567" s="29">
        <f t="shared" si="70"/>
        <v>16475.44840980757</v>
      </c>
    </row>
    <row r="568" spans="2:19" x14ac:dyDescent="0.25">
      <c r="B568" s="2">
        <v>37942</v>
      </c>
      <c r="C568" s="3">
        <v>104.209999</v>
      </c>
      <c r="D568" s="1">
        <f t="shared" si="64"/>
        <v>-1.185283531057113E-2</v>
      </c>
      <c r="E568" t="str">
        <f>IF(B568&lt;settings!$C$2,"",IF(B568=settings!$C$2,1,IF(C568&gt;K567,MAX($E$4:E567)+1,"")))</f>
        <v/>
      </c>
      <c r="F568" t="str">
        <f t="shared" si="65"/>
        <v/>
      </c>
      <c r="G568">
        <f t="shared" si="66"/>
        <v>192</v>
      </c>
      <c r="H568" s="36" t="str">
        <f>IF(SUM($F$4:F568)&lt;2,"",IF(F568=1,G567,""))</f>
        <v/>
      </c>
      <c r="I568" s="7">
        <f t="shared" si="71"/>
        <v>-0.32300000000000001</v>
      </c>
      <c r="J568" s="64" t="str">
        <f t="shared" si="67"/>
        <v/>
      </c>
      <c r="K568" s="29">
        <f>IF(SUM($F$4:F568)&lt;1,"",IF(F568="",K567,ROUND(C568,0)))</f>
        <v>154</v>
      </c>
      <c r="L568" s="32">
        <f>IF(SUM($F$4:F568)&lt;1,"",IF(E568=1,1,IF(AND(F567=1,ROUNDDOWN(Q567/(C567*100),0)&gt;=1),L567+ROUNDDOWN(Q567/(C567*100),0),L567)))</f>
        <v>1</v>
      </c>
      <c r="M568" s="29" t="str">
        <f>IF(G568="","",IF(VLOOKUP(I568,settings!$B$12:$C$1012,2,0)*C568*L568*100-settings!$C$5*L568&lt;0,"",VLOOKUP(I568,settings!$B$12:$C$1012,2,0)*C568*L568*100-settings!$C$5*L568))</f>
        <v/>
      </c>
      <c r="N568" s="29" t="str">
        <f>IF(M568="","",M568*settings!$C$7)</f>
        <v/>
      </c>
      <c r="O568" s="29">
        <f t="shared" si="68"/>
        <v>0</v>
      </c>
      <c r="P568" s="29">
        <f>IF(G568="","",C568*100*settings!$C$6)</f>
        <v>0</v>
      </c>
      <c r="Q568" s="29">
        <f>IF(G568="","",IF(E568=1,settings!$C$4-K568*100,IF(O568="",Q567,IF(F568=1,K567*L567*100+Q567+O567-K568*L568*100,Q567+O567))))</f>
        <v>5929.448509807572</v>
      </c>
      <c r="R568" s="29">
        <f t="shared" si="69"/>
        <v>10420.999899999999</v>
      </c>
      <c r="S568" s="29">
        <f t="shared" si="70"/>
        <v>16350.44840980757</v>
      </c>
    </row>
    <row r="569" spans="2:19" x14ac:dyDescent="0.25">
      <c r="B569" s="2">
        <v>37949</v>
      </c>
      <c r="C569" s="3">
        <v>106.449997</v>
      </c>
      <c r="D569" s="1">
        <f t="shared" si="64"/>
        <v>2.1495039070099198E-2</v>
      </c>
      <c r="E569" t="str">
        <f>IF(B569&lt;settings!$C$2,"",IF(B569=settings!$C$2,1,IF(C569&gt;K568,MAX($E$4:E568)+1,"")))</f>
        <v/>
      </c>
      <c r="F569" t="str">
        <f t="shared" si="65"/>
        <v/>
      </c>
      <c r="G569">
        <f t="shared" si="66"/>
        <v>193</v>
      </c>
      <c r="H569" s="36" t="str">
        <f>IF(SUM($F$4:F569)&lt;2,"",IF(F569=1,G568,""))</f>
        <v/>
      </c>
      <c r="I569" s="7">
        <f t="shared" si="71"/>
        <v>-0.309</v>
      </c>
      <c r="J569" s="64" t="str">
        <f t="shared" si="67"/>
        <v/>
      </c>
      <c r="K569" s="29">
        <f>IF(SUM($F$4:F569)&lt;1,"",IF(F569="",K568,ROUND(C569,0)))</f>
        <v>154</v>
      </c>
      <c r="L569" s="32">
        <f>IF(SUM($F$4:F569)&lt;1,"",IF(E569=1,1,IF(AND(F568=1,ROUNDDOWN(Q568/(C568*100),0)&gt;=1),L568+ROUNDDOWN(Q568/(C568*100),0),L568)))</f>
        <v>1</v>
      </c>
      <c r="M569" s="29" t="str">
        <f>IF(G569="","",IF(VLOOKUP(I569,settings!$B$12:$C$1012,2,0)*C569*L569*100-settings!$C$5*L569&lt;0,"",VLOOKUP(I569,settings!$B$12:$C$1012,2,0)*C569*L569*100-settings!$C$5*L569))</f>
        <v/>
      </c>
      <c r="N569" s="29" t="str">
        <f>IF(M569="","",M569*settings!$C$7)</f>
        <v/>
      </c>
      <c r="O569" s="29">
        <f t="shared" si="68"/>
        <v>0</v>
      </c>
      <c r="P569" s="29">
        <f>IF(G569="","",C569*100*settings!$C$6)</f>
        <v>0</v>
      </c>
      <c r="Q569" s="29">
        <f>IF(G569="","",IF(E569=1,settings!$C$4-K569*100,IF(O569="",Q568,IF(F569=1,K568*L568*100+Q568+O568-K569*L569*100,Q568+O568))))</f>
        <v>5929.448509807572</v>
      </c>
      <c r="R569" s="29">
        <f t="shared" si="69"/>
        <v>10644.9997</v>
      </c>
      <c r="S569" s="29">
        <f t="shared" si="70"/>
        <v>16574.448209807571</v>
      </c>
    </row>
    <row r="570" spans="2:19" x14ac:dyDescent="0.25">
      <c r="B570" s="2">
        <v>37956</v>
      </c>
      <c r="C570" s="3">
        <v>106.849998</v>
      </c>
      <c r="D570" s="1">
        <f t="shared" si="64"/>
        <v>3.7576421913849689E-3</v>
      </c>
      <c r="E570" t="str">
        <f>IF(B570&lt;settings!$C$2,"",IF(B570=settings!$C$2,1,IF(C570&gt;K569,MAX($E$4:E569)+1,"")))</f>
        <v/>
      </c>
      <c r="F570" t="str">
        <f t="shared" si="65"/>
        <v/>
      </c>
      <c r="G570">
        <f t="shared" si="66"/>
        <v>194</v>
      </c>
      <c r="H570" s="36" t="str">
        <f>IF(SUM($F$4:F570)&lt;2,"",IF(F570=1,G569,""))</f>
        <v/>
      </c>
      <c r="I570" s="7">
        <f t="shared" si="71"/>
        <v>-0.30599999999999999</v>
      </c>
      <c r="J570" s="64" t="str">
        <f t="shared" si="67"/>
        <v/>
      </c>
      <c r="K570" s="29">
        <f>IF(SUM($F$4:F570)&lt;1,"",IF(F570="",K569,ROUND(C570,0)))</f>
        <v>154</v>
      </c>
      <c r="L570" s="32">
        <f>IF(SUM($F$4:F570)&lt;1,"",IF(E570=1,1,IF(AND(F569=1,ROUNDDOWN(Q569/(C569*100),0)&gt;=1),L569+ROUNDDOWN(Q569/(C569*100),0),L569)))</f>
        <v>1</v>
      </c>
      <c r="M570" s="29" t="str">
        <f>IF(G570="","",IF(VLOOKUP(I570,settings!$B$12:$C$1012,2,0)*C570*L570*100-settings!$C$5*L570&lt;0,"",VLOOKUP(I570,settings!$B$12:$C$1012,2,0)*C570*L570*100-settings!$C$5*L570))</f>
        <v/>
      </c>
      <c r="N570" s="29" t="str">
        <f>IF(M570="","",M570*settings!$C$7)</f>
        <v/>
      </c>
      <c r="O570" s="29">
        <f t="shared" si="68"/>
        <v>0</v>
      </c>
      <c r="P570" s="29">
        <f>IF(G570="","",C570*100*settings!$C$6)</f>
        <v>0</v>
      </c>
      <c r="Q570" s="29">
        <f>IF(G570="","",IF(E570=1,settings!$C$4-K570*100,IF(O570="",Q569,IF(F570=1,K569*L569*100+Q569+O569-K570*L570*100,Q569+O569))))</f>
        <v>5929.448509807572</v>
      </c>
      <c r="R570" s="29">
        <f t="shared" si="69"/>
        <v>10684.9998</v>
      </c>
      <c r="S570" s="29">
        <f t="shared" si="70"/>
        <v>16614.448309807573</v>
      </c>
    </row>
    <row r="571" spans="2:19" x14ac:dyDescent="0.25">
      <c r="B571" s="2">
        <v>37963</v>
      </c>
      <c r="C571" s="3">
        <v>108.139999</v>
      </c>
      <c r="D571" s="1">
        <f t="shared" si="64"/>
        <v>1.2073009116949196E-2</v>
      </c>
      <c r="E571" t="str">
        <f>IF(B571&lt;settings!$C$2,"",IF(B571=settings!$C$2,1,IF(C571&gt;K570,MAX($E$4:E570)+1,"")))</f>
        <v/>
      </c>
      <c r="F571" t="str">
        <f t="shared" si="65"/>
        <v/>
      </c>
      <c r="G571">
        <f t="shared" si="66"/>
        <v>195</v>
      </c>
      <c r="H571" s="36" t="str">
        <f>IF(SUM($F$4:F571)&lt;2,"",IF(F571=1,G570,""))</f>
        <v/>
      </c>
      <c r="I571" s="7">
        <f t="shared" si="71"/>
        <v>-0.29799999999999999</v>
      </c>
      <c r="J571" s="64" t="str">
        <f t="shared" si="67"/>
        <v/>
      </c>
      <c r="K571" s="29">
        <f>IF(SUM($F$4:F571)&lt;1,"",IF(F571="",K570,ROUND(C571,0)))</f>
        <v>154</v>
      </c>
      <c r="L571" s="32">
        <f>IF(SUM($F$4:F571)&lt;1,"",IF(E571=1,1,IF(AND(F570=1,ROUNDDOWN(Q570/(C570*100),0)&gt;=1),L570+ROUNDDOWN(Q570/(C570*100),0),L570)))</f>
        <v>1</v>
      </c>
      <c r="M571" s="29" t="str">
        <f>IF(G571="","",IF(VLOOKUP(I571,settings!$B$12:$C$1012,2,0)*C571*L571*100-settings!$C$5*L571&lt;0,"",VLOOKUP(I571,settings!$B$12:$C$1012,2,0)*C571*L571*100-settings!$C$5*L571))</f>
        <v/>
      </c>
      <c r="N571" s="29" t="str">
        <f>IF(M571="","",M571*settings!$C$7)</f>
        <v/>
      </c>
      <c r="O571" s="29">
        <f t="shared" si="68"/>
        <v>0</v>
      </c>
      <c r="P571" s="29">
        <f>IF(G571="","",C571*100*settings!$C$6)</f>
        <v>0</v>
      </c>
      <c r="Q571" s="29">
        <f>IF(G571="","",IF(E571=1,settings!$C$4-K571*100,IF(O571="",Q570,IF(F571=1,K570*L570*100+Q570+O570-K571*L571*100,Q570+O570))))</f>
        <v>5929.448509807572</v>
      </c>
      <c r="R571" s="29">
        <f t="shared" si="69"/>
        <v>10813.999900000001</v>
      </c>
      <c r="S571" s="29">
        <f t="shared" si="70"/>
        <v>16743.448409807574</v>
      </c>
    </row>
    <row r="572" spans="2:19" x14ac:dyDescent="0.25">
      <c r="B572" s="2">
        <v>37970</v>
      </c>
      <c r="C572" s="3">
        <v>108.900002</v>
      </c>
      <c r="D572" s="1">
        <f t="shared" si="64"/>
        <v>7.0279545684108768E-3</v>
      </c>
      <c r="E572" t="str">
        <f>IF(B572&lt;settings!$C$2,"",IF(B572=settings!$C$2,1,IF(C572&gt;K571,MAX($E$4:E571)+1,"")))</f>
        <v/>
      </c>
      <c r="F572" t="str">
        <f t="shared" si="65"/>
        <v/>
      </c>
      <c r="G572">
        <f t="shared" si="66"/>
        <v>196</v>
      </c>
      <c r="H572" s="36" t="str">
        <f>IF(SUM($F$4:F572)&lt;2,"",IF(F572=1,G571,""))</f>
        <v/>
      </c>
      <c r="I572" s="7">
        <f t="shared" si="71"/>
        <v>-0.29299999999999998</v>
      </c>
      <c r="J572" s="64" t="str">
        <f t="shared" si="67"/>
        <v/>
      </c>
      <c r="K572" s="29">
        <f>IF(SUM($F$4:F572)&lt;1,"",IF(F572="",K571,ROUND(C572,0)))</f>
        <v>154</v>
      </c>
      <c r="L572" s="32">
        <f>IF(SUM($F$4:F572)&lt;1,"",IF(E572=1,1,IF(AND(F571=1,ROUNDDOWN(Q571/(C571*100),0)&gt;=1),L571+ROUNDDOWN(Q571/(C571*100),0),L571)))</f>
        <v>1</v>
      </c>
      <c r="M572" s="29" t="str">
        <f>IF(G572="","",IF(VLOOKUP(I572,settings!$B$12:$C$1012,2,0)*C572*L572*100-settings!$C$5*L572&lt;0,"",VLOOKUP(I572,settings!$B$12:$C$1012,2,0)*C572*L572*100-settings!$C$5*L572))</f>
        <v/>
      </c>
      <c r="N572" s="29" t="str">
        <f>IF(M572="","",M572*settings!$C$7)</f>
        <v/>
      </c>
      <c r="O572" s="29">
        <f t="shared" si="68"/>
        <v>0</v>
      </c>
      <c r="P572" s="29">
        <f>IF(G572="","",C572*100*settings!$C$6)</f>
        <v>0</v>
      </c>
      <c r="Q572" s="29">
        <f>IF(G572="","",IF(E572=1,settings!$C$4-K572*100,IF(O572="",Q571,IF(F572=1,K571*L571*100+Q571+O571-K572*L572*100,Q571+O571))))</f>
        <v>5929.448509807572</v>
      </c>
      <c r="R572" s="29">
        <f t="shared" si="69"/>
        <v>10890.0002</v>
      </c>
      <c r="S572" s="29">
        <f t="shared" si="70"/>
        <v>16819.448709807573</v>
      </c>
    </row>
    <row r="573" spans="2:19" x14ac:dyDescent="0.25">
      <c r="B573" s="2">
        <v>37977</v>
      </c>
      <c r="C573" s="3">
        <v>109.699997</v>
      </c>
      <c r="D573" s="1">
        <f t="shared" si="64"/>
        <v>7.346143115773307E-3</v>
      </c>
      <c r="E573" t="str">
        <f>IF(B573&lt;settings!$C$2,"",IF(B573=settings!$C$2,1,IF(C573&gt;K572,MAX($E$4:E572)+1,"")))</f>
        <v/>
      </c>
      <c r="F573" t="str">
        <f t="shared" si="65"/>
        <v/>
      </c>
      <c r="G573">
        <f t="shared" si="66"/>
        <v>197</v>
      </c>
      <c r="H573" s="36" t="str">
        <f>IF(SUM($F$4:F573)&lt;2,"",IF(F573=1,G572,""))</f>
        <v/>
      </c>
      <c r="I573" s="7">
        <f t="shared" si="71"/>
        <v>-0.28799999999999998</v>
      </c>
      <c r="J573" s="64" t="str">
        <f t="shared" si="67"/>
        <v/>
      </c>
      <c r="K573" s="29">
        <f>IF(SUM($F$4:F573)&lt;1,"",IF(F573="",K572,ROUND(C573,0)))</f>
        <v>154</v>
      </c>
      <c r="L573" s="32">
        <f>IF(SUM($F$4:F573)&lt;1,"",IF(E573=1,1,IF(AND(F572=1,ROUNDDOWN(Q572/(C572*100),0)&gt;=1),L572+ROUNDDOWN(Q572/(C572*100),0),L572)))</f>
        <v>1</v>
      </c>
      <c r="M573" s="29" t="str">
        <f>IF(G573="","",IF(VLOOKUP(I573,settings!$B$12:$C$1012,2,0)*C573*L573*100-settings!$C$5*L573&lt;0,"",VLOOKUP(I573,settings!$B$12:$C$1012,2,0)*C573*L573*100-settings!$C$5*L573))</f>
        <v/>
      </c>
      <c r="N573" s="29" t="str">
        <f>IF(M573="","",M573*settings!$C$7)</f>
        <v/>
      </c>
      <c r="O573" s="29">
        <f t="shared" si="68"/>
        <v>0</v>
      </c>
      <c r="P573" s="29">
        <f>IF(G573="","",C573*100*settings!$C$6)</f>
        <v>0</v>
      </c>
      <c r="Q573" s="29">
        <f>IF(G573="","",IF(E573=1,settings!$C$4-K573*100,IF(O573="",Q572,IF(F573=1,K572*L572*100+Q572+O572-K573*L573*100,Q572+O572))))</f>
        <v>5929.448509807572</v>
      </c>
      <c r="R573" s="29">
        <f t="shared" si="69"/>
        <v>10969.9997</v>
      </c>
      <c r="S573" s="29">
        <f t="shared" si="70"/>
        <v>16899.448209807571</v>
      </c>
    </row>
    <row r="574" spans="2:19" x14ac:dyDescent="0.25">
      <c r="B574" s="2">
        <v>37984</v>
      </c>
      <c r="C574" s="3">
        <v>111.230003</v>
      </c>
      <c r="D574" s="1">
        <f t="shared" si="64"/>
        <v>1.3947183608400637E-2</v>
      </c>
      <c r="E574" t="str">
        <f>IF(B574&lt;settings!$C$2,"",IF(B574=settings!$C$2,1,IF(C574&gt;K573,MAX($E$4:E573)+1,"")))</f>
        <v/>
      </c>
      <c r="F574" t="str">
        <f t="shared" si="65"/>
        <v/>
      </c>
      <c r="G574">
        <f t="shared" si="66"/>
        <v>198</v>
      </c>
      <c r="H574" s="36" t="str">
        <f>IF(SUM($F$4:F574)&lt;2,"",IF(F574=1,G573,""))</f>
        <v/>
      </c>
      <c r="I574" s="7">
        <f t="shared" si="71"/>
        <v>-0.27800000000000002</v>
      </c>
      <c r="J574" s="64" t="str">
        <f t="shared" si="67"/>
        <v/>
      </c>
      <c r="K574" s="29">
        <f>IF(SUM($F$4:F574)&lt;1,"",IF(F574="",K573,ROUND(C574,0)))</f>
        <v>154</v>
      </c>
      <c r="L574" s="32">
        <f>IF(SUM($F$4:F574)&lt;1,"",IF(E574=1,1,IF(AND(F573=1,ROUNDDOWN(Q573/(C573*100),0)&gt;=1),L573+ROUNDDOWN(Q573/(C573*100),0),L573)))</f>
        <v>1</v>
      </c>
      <c r="M574" s="29" t="str">
        <f>IF(G574="","",IF(VLOOKUP(I574,settings!$B$12:$C$1012,2,0)*C574*L574*100-settings!$C$5*L574&lt;0,"",VLOOKUP(I574,settings!$B$12:$C$1012,2,0)*C574*L574*100-settings!$C$5*L574))</f>
        <v/>
      </c>
      <c r="N574" s="29" t="str">
        <f>IF(M574="","",M574*settings!$C$7)</f>
        <v/>
      </c>
      <c r="O574" s="29">
        <f t="shared" si="68"/>
        <v>0</v>
      </c>
      <c r="P574" s="29">
        <f>IF(G574="","",C574*100*settings!$C$6)</f>
        <v>0</v>
      </c>
      <c r="Q574" s="29">
        <f>IF(G574="","",IF(E574=1,settings!$C$4-K574*100,IF(O574="",Q573,IF(F574=1,K573*L573*100+Q573+O573-K574*L574*100,Q573+O573))))</f>
        <v>5929.448509807572</v>
      </c>
      <c r="R574" s="29">
        <f t="shared" si="69"/>
        <v>11123.0003</v>
      </c>
      <c r="S574" s="29">
        <f t="shared" si="70"/>
        <v>17052.448809807571</v>
      </c>
    </row>
    <row r="575" spans="2:19" x14ac:dyDescent="0.25">
      <c r="B575" s="2">
        <v>37991</v>
      </c>
      <c r="C575" s="3">
        <v>112.389999</v>
      </c>
      <c r="D575" s="1">
        <f t="shared" si="64"/>
        <v>1.0428804897182342E-2</v>
      </c>
      <c r="E575" t="str">
        <f>IF(B575&lt;settings!$C$2,"",IF(B575=settings!$C$2,1,IF(C575&gt;K574,MAX($E$4:E574)+1,"")))</f>
        <v/>
      </c>
      <c r="F575" t="str">
        <f t="shared" si="65"/>
        <v/>
      </c>
      <c r="G575">
        <f t="shared" si="66"/>
        <v>199</v>
      </c>
      <c r="H575" s="36" t="str">
        <f>IF(SUM($F$4:F575)&lt;2,"",IF(F575=1,G574,""))</f>
        <v/>
      </c>
      <c r="I575" s="7">
        <f t="shared" si="71"/>
        <v>-0.27</v>
      </c>
      <c r="J575" s="64" t="str">
        <f t="shared" si="67"/>
        <v/>
      </c>
      <c r="K575" s="29">
        <f>IF(SUM($F$4:F575)&lt;1,"",IF(F575="",K574,ROUND(C575,0)))</f>
        <v>154</v>
      </c>
      <c r="L575" s="32">
        <f>IF(SUM($F$4:F575)&lt;1,"",IF(E575=1,1,IF(AND(F574=1,ROUNDDOWN(Q574/(C574*100),0)&gt;=1),L574+ROUNDDOWN(Q574/(C574*100),0),L574)))</f>
        <v>1</v>
      </c>
      <c r="M575" s="29" t="str">
        <f>IF(G575="","",IF(VLOOKUP(I575,settings!$B$12:$C$1012,2,0)*C575*L575*100-settings!$C$5*L575&lt;0,"",VLOOKUP(I575,settings!$B$12:$C$1012,2,0)*C575*L575*100-settings!$C$5*L575))</f>
        <v/>
      </c>
      <c r="N575" s="29" t="str">
        <f>IF(M575="","",M575*settings!$C$7)</f>
        <v/>
      </c>
      <c r="O575" s="29">
        <f t="shared" si="68"/>
        <v>0</v>
      </c>
      <c r="P575" s="29">
        <f>IF(G575="","",C575*100*settings!$C$6)</f>
        <v>0</v>
      </c>
      <c r="Q575" s="29">
        <f>IF(G575="","",IF(E575=1,settings!$C$4-K575*100,IF(O575="",Q574,IF(F575=1,K574*L574*100+Q574+O574-K575*L575*100,Q574+O574))))</f>
        <v>5929.448509807572</v>
      </c>
      <c r="R575" s="29">
        <f t="shared" si="69"/>
        <v>11238.999900000001</v>
      </c>
      <c r="S575" s="29">
        <f t="shared" si="70"/>
        <v>17168.448409807574</v>
      </c>
    </row>
    <row r="576" spans="2:19" x14ac:dyDescent="0.25">
      <c r="B576" s="2">
        <v>37998</v>
      </c>
      <c r="C576" s="3">
        <v>114.230003</v>
      </c>
      <c r="D576" s="1">
        <f t="shared" si="64"/>
        <v>1.6371599042366736E-2</v>
      </c>
      <c r="E576" t="str">
        <f>IF(B576&lt;settings!$C$2,"",IF(B576=settings!$C$2,1,IF(C576&gt;K575,MAX($E$4:E575)+1,"")))</f>
        <v/>
      </c>
      <c r="F576" t="str">
        <f t="shared" si="65"/>
        <v/>
      </c>
      <c r="G576">
        <f t="shared" si="66"/>
        <v>200</v>
      </c>
      <c r="H576" s="36" t="str">
        <f>IF(SUM($F$4:F576)&lt;2,"",IF(F576=1,G575,""))</f>
        <v/>
      </c>
      <c r="I576" s="7">
        <f t="shared" si="71"/>
        <v>-0.25800000000000001</v>
      </c>
      <c r="J576" s="64" t="str">
        <f t="shared" si="67"/>
        <v/>
      </c>
      <c r="K576" s="29">
        <f>IF(SUM($F$4:F576)&lt;1,"",IF(F576="",K575,ROUND(C576,0)))</f>
        <v>154</v>
      </c>
      <c r="L576" s="32">
        <f>IF(SUM($F$4:F576)&lt;1,"",IF(E576=1,1,IF(AND(F575=1,ROUNDDOWN(Q575/(C575*100),0)&gt;=1),L575+ROUNDDOWN(Q575/(C575*100),0),L575)))</f>
        <v>1</v>
      </c>
      <c r="M576" s="29" t="str">
        <f>IF(G576="","",IF(VLOOKUP(I576,settings!$B$12:$C$1012,2,0)*C576*L576*100-settings!$C$5*L576&lt;0,"",VLOOKUP(I576,settings!$B$12:$C$1012,2,0)*C576*L576*100-settings!$C$5*L576))</f>
        <v/>
      </c>
      <c r="N576" s="29" t="str">
        <f>IF(M576="","",M576*settings!$C$7)</f>
        <v/>
      </c>
      <c r="O576" s="29">
        <f t="shared" si="68"/>
        <v>0</v>
      </c>
      <c r="P576" s="29">
        <f>IF(G576="","",C576*100*settings!$C$6)</f>
        <v>0</v>
      </c>
      <c r="Q576" s="29">
        <f>IF(G576="","",IF(E576=1,settings!$C$4-K576*100,IF(O576="",Q575,IF(F576=1,K575*L575*100+Q575+O575-K576*L576*100,Q575+O575))))</f>
        <v>5929.448509807572</v>
      </c>
      <c r="R576" s="29">
        <f t="shared" si="69"/>
        <v>11423.0003</v>
      </c>
      <c r="S576" s="29">
        <f t="shared" si="70"/>
        <v>17352.448809807571</v>
      </c>
    </row>
    <row r="577" spans="2:19" x14ac:dyDescent="0.25">
      <c r="B577" s="2">
        <v>38005</v>
      </c>
      <c r="C577" s="3">
        <v>114.43</v>
      </c>
      <c r="D577" s="1">
        <f t="shared" si="64"/>
        <v>1.7508272323165652E-3</v>
      </c>
      <c r="E577" t="str">
        <f>IF(B577&lt;settings!$C$2,"",IF(B577=settings!$C$2,1,IF(C577&gt;K576,MAX($E$4:E576)+1,"")))</f>
        <v/>
      </c>
      <c r="F577" t="str">
        <f t="shared" si="65"/>
        <v/>
      </c>
      <c r="G577">
        <f t="shared" si="66"/>
        <v>201</v>
      </c>
      <c r="H577" s="36" t="str">
        <f>IF(SUM($F$4:F577)&lt;2,"",IF(F577=1,G576,""))</f>
        <v/>
      </c>
      <c r="I577" s="7">
        <f t="shared" si="71"/>
        <v>-0.25700000000000001</v>
      </c>
      <c r="J577" s="64" t="str">
        <f t="shared" si="67"/>
        <v/>
      </c>
      <c r="K577" s="29">
        <f>IF(SUM($F$4:F577)&lt;1,"",IF(F577="",K576,ROUND(C577,0)))</f>
        <v>154</v>
      </c>
      <c r="L577" s="32">
        <f>IF(SUM($F$4:F577)&lt;1,"",IF(E577=1,1,IF(AND(F576=1,ROUNDDOWN(Q576/(C576*100),0)&gt;=1),L576+ROUNDDOWN(Q576/(C576*100),0),L576)))</f>
        <v>1</v>
      </c>
      <c r="M577" s="29" t="str">
        <f>IF(G577="","",IF(VLOOKUP(I577,settings!$B$12:$C$1012,2,0)*C577*L577*100-settings!$C$5*L577&lt;0,"",VLOOKUP(I577,settings!$B$12:$C$1012,2,0)*C577*L577*100-settings!$C$5*L577))</f>
        <v/>
      </c>
      <c r="N577" s="29" t="str">
        <f>IF(M577="","",M577*settings!$C$7)</f>
        <v/>
      </c>
      <c r="O577" s="29">
        <f t="shared" si="68"/>
        <v>0</v>
      </c>
      <c r="P577" s="29">
        <f>IF(G577="","",C577*100*settings!$C$6)</f>
        <v>0</v>
      </c>
      <c r="Q577" s="29">
        <f>IF(G577="","",IF(E577=1,settings!$C$4-K577*100,IF(O577="",Q576,IF(F577=1,K576*L576*100+Q576+O576-K577*L577*100,Q576+O576))))</f>
        <v>5929.448509807572</v>
      </c>
      <c r="R577" s="29">
        <f t="shared" si="69"/>
        <v>11443</v>
      </c>
      <c r="S577" s="29">
        <f t="shared" si="70"/>
        <v>17372.448509807571</v>
      </c>
    </row>
    <row r="578" spans="2:19" x14ac:dyDescent="0.25">
      <c r="B578" s="2">
        <v>38012</v>
      </c>
      <c r="C578" s="3">
        <v>113.480003</v>
      </c>
      <c r="D578" s="1">
        <f t="shared" si="64"/>
        <v>-8.3019924844883741E-3</v>
      </c>
      <c r="E578" t="str">
        <f>IF(B578&lt;settings!$C$2,"",IF(B578=settings!$C$2,1,IF(C578&gt;K577,MAX($E$4:E577)+1,"")))</f>
        <v/>
      </c>
      <c r="F578" t="str">
        <f t="shared" si="65"/>
        <v/>
      </c>
      <c r="G578">
        <f t="shared" si="66"/>
        <v>202</v>
      </c>
      <c r="H578" s="36" t="str">
        <f>IF(SUM($F$4:F578)&lt;2,"",IF(F578=1,G577,""))</f>
        <v/>
      </c>
      <c r="I578" s="7">
        <f t="shared" si="71"/>
        <v>-0.26300000000000001</v>
      </c>
      <c r="J578" s="64" t="str">
        <f t="shared" si="67"/>
        <v/>
      </c>
      <c r="K578" s="29">
        <f>IF(SUM($F$4:F578)&lt;1,"",IF(F578="",K577,ROUND(C578,0)))</f>
        <v>154</v>
      </c>
      <c r="L578" s="32">
        <f>IF(SUM($F$4:F578)&lt;1,"",IF(E578=1,1,IF(AND(F577=1,ROUNDDOWN(Q577/(C577*100),0)&gt;=1),L577+ROUNDDOWN(Q577/(C577*100),0),L577)))</f>
        <v>1</v>
      </c>
      <c r="M578" s="29" t="str">
        <f>IF(G578="","",IF(VLOOKUP(I578,settings!$B$12:$C$1012,2,0)*C578*L578*100-settings!$C$5*L578&lt;0,"",VLOOKUP(I578,settings!$B$12:$C$1012,2,0)*C578*L578*100-settings!$C$5*L578))</f>
        <v/>
      </c>
      <c r="N578" s="29" t="str">
        <f>IF(M578="","",M578*settings!$C$7)</f>
        <v/>
      </c>
      <c r="O578" s="29">
        <f t="shared" si="68"/>
        <v>0</v>
      </c>
      <c r="P578" s="29">
        <f>IF(G578="","",C578*100*settings!$C$6)</f>
        <v>0</v>
      </c>
      <c r="Q578" s="29">
        <f>IF(G578="","",IF(E578=1,settings!$C$4-K578*100,IF(O578="",Q577,IF(F578=1,K577*L577*100+Q577+O577-K578*L578*100,Q577+O577))))</f>
        <v>5929.448509807572</v>
      </c>
      <c r="R578" s="29">
        <f t="shared" si="69"/>
        <v>11348.0003</v>
      </c>
      <c r="S578" s="29">
        <f t="shared" si="70"/>
        <v>17277.448809807571</v>
      </c>
    </row>
    <row r="579" spans="2:19" x14ac:dyDescent="0.25">
      <c r="B579" s="2">
        <v>38019</v>
      </c>
      <c r="C579" s="3">
        <v>114.449997</v>
      </c>
      <c r="D579" s="1">
        <f t="shared" si="64"/>
        <v>8.547708621403638E-3</v>
      </c>
      <c r="E579" t="str">
        <f>IF(B579&lt;settings!$C$2,"",IF(B579=settings!$C$2,1,IF(C579&gt;K578,MAX($E$4:E578)+1,"")))</f>
        <v/>
      </c>
      <c r="F579" t="str">
        <f t="shared" si="65"/>
        <v/>
      </c>
      <c r="G579">
        <f t="shared" si="66"/>
        <v>203</v>
      </c>
      <c r="H579" s="36" t="str">
        <f>IF(SUM($F$4:F579)&lt;2,"",IF(F579=1,G578,""))</f>
        <v/>
      </c>
      <c r="I579" s="7">
        <f t="shared" si="71"/>
        <v>-0.25700000000000001</v>
      </c>
      <c r="J579" s="64" t="str">
        <f t="shared" si="67"/>
        <v/>
      </c>
      <c r="K579" s="29">
        <f>IF(SUM($F$4:F579)&lt;1,"",IF(F579="",K578,ROUND(C579,0)))</f>
        <v>154</v>
      </c>
      <c r="L579" s="32">
        <f>IF(SUM($F$4:F579)&lt;1,"",IF(E579=1,1,IF(AND(F578=1,ROUNDDOWN(Q578/(C578*100),0)&gt;=1),L578+ROUNDDOWN(Q578/(C578*100),0),L578)))</f>
        <v>1</v>
      </c>
      <c r="M579" s="29" t="str">
        <f>IF(G579="","",IF(VLOOKUP(I579,settings!$B$12:$C$1012,2,0)*C579*L579*100-settings!$C$5*L579&lt;0,"",VLOOKUP(I579,settings!$B$12:$C$1012,2,0)*C579*L579*100-settings!$C$5*L579))</f>
        <v/>
      </c>
      <c r="N579" s="29" t="str">
        <f>IF(M579="","",M579*settings!$C$7)</f>
        <v/>
      </c>
      <c r="O579" s="29">
        <f t="shared" si="68"/>
        <v>0</v>
      </c>
      <c r="P579" s="29">
        <f>IF(G579="","",C579*100*settings!$C$6)</f>
        <v>0</v>
      </c>
      <c r="Q579" s="29">
        <f>IF(G579="","",IF(E579=1,settings!$C$4-K579*100,IF(O579="",Q578,IF(F579=1,K578*L578*100+Q578+O578-K579*L579*100,Q578+O578))))</f>
        <v>5929.448509807572</v>
      </c>
      <c r="R579" s="29">
        <f t="shared" si="69"/>
        <v>11444.9997</v>
      </c>
      <c r="S579" s="29">
        <f t="shared" si="70"/>
        <v>17374.448209807571</v>
      </c>
    </row>
    <row r="580" spans="2:19" x14ac:dyDescent="0.25">
      <c r="B580" s="2">
        <v>38026</v>
      </c>
      <c r="C580" s="3">
        <v>115.129997</v>
      </c>
      <c r="D580" s="1">
        <f t="shared" si="64"/>
        <v>5.9414593082078859E-3</v>
      </c>
      <c r="E580" t="str">
        <f>IF(B580&lt;settings!$C$2,"",IF(B580=settings!$C$2,1,IF(C580&gt;K579,MAX($E$4:E579)+1,"")))</f>
        <v/>
      </c>
      <c r="F580" t="str">
        <f t="shared" si="65"/>
        <v/>
      </c>
      <c r="G580">
        <f t="shared" si="66"/>
        <v>204</v>
      </c>
      <c r="H580" s="36" t="str">
        <f>IF(SUM($F$4:F580)&lt;2,"",IF(F580=1,G579,""))</f>
        <v/>
      </c>
      <c r="I580" s="7">
        <f t="shared" si="71"/>
        <v>-0.252</v>
      </c>
      <c r="J580" s="64" t="str">
        <f t="shared" si="67"/>
        <v/>
      </c>
      <c r="K580" s="29">
        <f>IF(SUM($F$4:F580)&lt;1,"",IF(F580="",K579,ROUND(C580,0)))</f>
        <v>154</v>
      </c>
      <c r="L580" s="32">
        <f>IF(SUM($F$4:F580)&lt;1,"",IF(E580=1,1,IF(AND(F579=1,ROUNDDOWN(Q579/(C579*100),0)&gt;=1),L579+ROUNDDOWN(Q579/(C579*100),0),L579)))</f>
        <v>1</v>
      </c>
      <c r="M580" s="29" t="str">
        <f>IF(G580="","",IF(VLOOKUP(I580,settings!$B$12:$C$1012,2,0)*C580*L580*100-settings!$C$5*L580&lt;0,"",VLOOKUP(I580,settings!$B$12:$C$1012,2,0)*C580*L580*100-settings!$C$5*L580))</f>
        <v/>
      </c>
      <c r="N580" s="29" t="str">
        <f>IF(M580="","",M580*settings!$C$7)</f>
        <v/>
      </c>
      <c r="O580" s="29">
        <f t="shared" si="68"/>
        <v>0</v>
      </c>
      <c r="P580" s="29">
        <f>IF(G580="","",C580*100*settings!$C$6)</f>
        <v>0</v>
      </c>
      <c r="Q580" s="29">
        <f>IF(G580="","",IF(E580=1,settings!$C$4-K580*100,IF(O580="",Q579,IF(F580=1,K579*L579*100+Q579+O579-K580*L580*100,Q579+O579))))</f>
        <v>5929.448509807572</v>
      </c>
      <c r="R580" s="29">
        <f t="shared" si="69"/>
        <v>11512.9997</v>
      </c>
      <c r="S580" s="29">
        <f t="shared" si="70"/>
        <v>17442.448209807571</v>
      </c>
    </row>
    <row r="581" spans="2:19" x14ac:dyDescent="0.25">
      <c r="B581" s="2">
        <v>38033</v>
      </c>
      <c r="C581" s="3">
        <v>114.879997</v>
      </c>
      <c r="D581" s="1">
        <f t="shared" ref="D581:D644" si="72">IFERROR(C581/C580-1,"")</f>
        <v>-2.171458408011584E-3</v>
      </c>
      <c r="E581" t="str">
        <f>IF(B581&lt;settings!$C$2,"",IF(B581=settings!$C$2,1,IF(C581&gt;K580,MAX($E$4:E580)+1,"")))</f>
        <v/>
      </c>
      <c r="F581" t="str">
        <f t="shared" ref="F581:F644" si="73">IF(E581&lt;&gt;"",1,"")</f>
        <v/>
      </c>
      <c r="G581">
        <f t="shared" ref="G581:G644" si="74">IFERROR(IF(E581&lt;&gt;"",1,G580+1),"")</f>
        <v>205</v>
      </c>
      <c r="H581" s="36" t="str">
        <f>IF(SUM($F$4:F581)&lt;2,"",IF(F581=1,G580,""))</f>
        <v/>
      </c>
      <c r="I581" s="7">
        <f t="shared" si="71"/>
        <v>-0.254</v>
      </c>
      <c r="J581" s="64" t="str">
        <f t="shared" ref="J581:J644" si="75">IF(G581="","",IF(F581=1,"PUT",IF(M581&lt;&gt;"","CALL","")))</f>
        <v/>
      </c>
      <c r="K581" s="29">
        <f>IF(SUM($F$4:F581)&lt;1,"",IF(F581="",K580,ROUND(C581,0)))</f>
        <v>154</v>
      </c>
      <c r="L581" s="32">
        <f>IF(SUM($F$4:F581)&lt;1,"",IF(E581=1,1,IF(AND(F580=1,ROUNDDOWN(Q580/(C580*100),0)&gt;=1),L580+ROUNDDOWN(Q580/(C580*100),0),L580)))</f>
        <v>1</v>
      </c>
      <c r="M581" s="29" t="str">
        <f>IF(G581="","",IF(VLOOKUP(I581,settings!$B$12:$C$1012,2,0)*C581*L581*100-settings!$C$5*L581&lt;0,"",VLOOKUP(I581,settings!$B$12:$C$1012,2,0)*C581*L581*100-settings!$C$5*L581))</f>
        <v/>
      </c>
      <c r="N581" s="29" t="str">
        <f>IF(M581="","",M581*settings!$C$7)</f>
        <v/>
      </c>
      <c r="O581" s="29">
        <f t="shared" ref="O581:O644" si="76">IFERROR(IF(G581="","",M581-N581),0)</f>
        <v>0</v>
      </c>
      <c r="P581" s="29">
        <f>IF(G581="","",C581*100*settings!$C$6)</f>
        <v>0</v>
      </c>
      <c r="Q581" s="29">
        <f>IF(G581="","",IF(E581=1,settings!$C$4-K581*100,IF(O581="",Q580,IF(F581=1,K580*L580*100+Q580+O580-K581*L581*100,Q580+O580))))</f>
        <v>5929.448509807572</v>
      </c>
      <c r="R581" s="29">
        <f t="shared" ref="R581:R644" si="77">IF(G581="","",L581*C581*100)</f>
        <v>11487.9997</v>
      </c>
      <c r="S581" s="29">
        <f t="shared" ref="S581:S644" si="78">IF(G581="","",R581+Q581)</f>
        <v>17417.448209807571</v>
      </c>
    </row>
    <row r="582" spans="2:19" x14ac:dyDescent="0.25">
      <c r="B582" s="2">
        <v>38040</v>
      </c>
      <c r="C582" s="3">
        <v>115.019997</v>
      </c>
      <c r="D582" s="1">
        <f t="shared" si="72"/>
        <v>1.2186629844705976E-3</v>
      </c>
      <c r="E582" t="str">
        <f>IF(B582&lt;settings!$C$2,"",IF(B582=settings!$C$2,1,IF(C582&gt;K581,MAX($E$4:E581)+1,"")))</f>
        <v/>
      </c>
      <c r="F582" t="str">
        <f t="shared" si="73"/>
        <v/>
      </c>
      <c r="G582">
        <f t="shared" si="74"/>
        <v>206</v>
      </c>
      <c r="H582" s="36" t="str">
        <f>IF(SUM($F$4:F582)&lt;2,"",IF(F582=1,G581,""))</f>
        <v/>
      </c>
      <c r="I582" s="7">
        <f t="shared" ref="I582:I645" si="79">IF(G582="","",ROUND(C582/K582-1,3))</f>
        <v>-0.253</v>
      </c>
      <c r="J582" s="64" t="str">
        <f t="shared" si="75"/>
        <v/>
      </c>
      <c r="K582" s="29">
        <f>IF(SUM($F$4:F582)&lt;1,"",IF(F582="",K581,ROUND(C582,0)))</f>
        <v>154</v>
      </c>
      <c r="L582" s="32">
        <f>IF(SUM($F$4:F582)&lt;1,"",IF(E582=1,1,IF(AND(F581=1,ROUNDDOWN(Q581/(C581*100),0)&gt;=1),L581+ROUNDDOWN(Q581/(C581*100),0),L581)))</f>
        <v>1</v>
      </c>
      <c r="M582" s="29" t="str">
        <f>IF(G582="","",IF(VLOOKUP(I582,settings!$B$12:$C$1012,2,0)*C582*L582*100-settings!$C$5*L582&lt;0,"",VLOOKUP(I582,settings!$B$12:$C$1012,2,0)*C582*L582*100-settings!$C$5*L582))</f>
        <v/>
      </c>
      <c r="N582" s="29" t="str">
        <f>IF(M582="","",M582*settings!$C$7)</f>
        <v/>
      </c>
      <c r="O582" s="29">
        <f t="shared" si="76"/>
        <v>0</v>
      </c>
      <c r="P582" s="29">
        <f>IF(G582="","",C582*100*settings!$C$6)</f>
        <v>0</v>
      </c>
      <c r="Q582" s="29">
        <f>IF(G582="","",IF(E582=1,settings!$C$4-K582*100,IF(O582="",Q581,IF(F582=1,K581*L581*100+Q581+O581-K582*L582*100,Q581+O581))))</f>
        <v>5929.448509807572</v>
      </c>
      <c r="R582" s="29">
        <f t="shared" si="77"/>
        <v>11501.9997</v>
      </c>
      <c r="S582" s="29">
        <f t="shared" si="78"/>
        <v>17431.448209807571</v>
      </c>
    </row>
    <row r="583" spans="2:19" x14ac:dyDescent="0.25">
      <c r="B583" s="2">
        <v>38047</v>
      </c>
      <c r="C583" s="3">
        <v>116.379997</v>
      </c>
      <c r="D583" s="1">
        <f t="shared" si="72"/>
        <v>1.1824030911772754E-2</v>
      </c>
      <c r="E583" t="str">
        <f>IF(B583&lt;settings!$C$2,"",IF(B583=settings!$C$2,1,IF(C583&gt;K582,MAX($E$4:E582)+1,"")))</f>
        <v/>
      </c>
      <c r="F583" t="str">
        <f t="shared" si="73"/>
        <v/>
      </c>
      <c r="G583">
        <f t="shared" si="74"/>
        <v>207</v>
      </c>
      <c r="H583" s="36" t="str">
        <f>IF(SUM($F$4:F583)&lt;2,"",IF(F583=1,G582,""))</f>
        <v/>
      </c>
      <c r="I583" s="7">
        <f t="shared" si="79"/>
        <v>-0.24399999999999999</v>
      </c>
      <c r="J583" s="64" t="str">
        <f t="shared" si="75"/>
        <v/>
      </c>
      <c r="K583" s="29">
        <f>IF(SUM($F$4:F583)&lt;1,"",IF(F583="",K582,ROUND(C583,0)))</f>
        <v>154</v>
      </c>
      <c r="L583" s="32">
        <f>IF(SUM($F$4:F583)&lt;1,"",IF(E583=1,1,IF(AND(F582=1,ROUNDDOWN(Q582/(C582*100),0)&gt;=1),L582+ROUNDDOWN(Q582/(C582*100),0),L582)))</f>
        <v>1</v>
      </c>
      <c r="M583" s="29" t="str">
        <f>IF(G583="","",IF(VLOOKUP(I583,settings!$B$12:$C$1012,2,0)*C583*L583*100-settings!$C$5*L583&lt;0,"",VLOOKUP(I583,settings!$B$12:$C$1012,2,0)*C583*L583*100-settings!$C$5*L583))</f>
        <v/>
      </c>
      <c r="N583" s="29" t="str">
        <f>IF(M583="","",M583*settings!$C$7)</f>
        <v/>
      </c>
      <c r="O583" s="29">
        <f t="shared" si="76"/>
        <v>0</v>
      </c>
      <c r="P583" s="29">
        <f>IF(G583="","",C583*100*settings!$C$6)</f>
        <v>0</v>
      </c>
      <c r="Q583" s="29">
        <f>IF(G583="","",IF(E583=1,settings!$C$4-K583*100,IF(O583="",Q582,IF(F583=1,K582*L582*100+Q582+O582-K583*L583*100,Q582+O582))))</f>
        <v>5929.448509807572</v>
      </c>
      <c r="R583" s="29">
        <f t="shared" si="77"/>
        <v>11637.9997</v>
      </c>
      <c r="S583" s="29">
        <f t="shared" si="78"/>
        <v>17567.448209807571</v>
      </c>
    </row>
    <row r="584" spans="2:19" x14ac:dyDescent="0.25">
      <c r="B584" s="2">
        <v>38054</v>
      </c>
      <c r="C584" s="3">
        <v>112.58000199999999</v>
      </c>
      <c r="D584" s="1">
        <f t="shared" si="72"/>
        <v>-3.2651616239515846E-2</v>
      </c>
      <c r="E584" t="str">
        <f>IF(B584&lt;settings!$C$2,"",IF(B584=settings!$C$2,1,IF(C584&gt;K583,MAX($E$4:E583)+1,"")))</f>
        <v/>
      </c>
      <c r="F584" t="str">
        <f t="shared" si="73"/>
        <v/>
      </c>
      <c r="G584">
        <f t="shared" si="74"/>
        <v>208</v>
      </c>
      <c r="H584" s="36" t="str">
        <f>IF(SUM($F$4:F584)&lt;2,"",IF(F584=1,G583,""))</f>
        <v/>
      </c>
      <c r="I584" s="7">
        <f t="shared" si="79"/>
        <v>-0.26900000000000002</v>
      </c>
      <c r="J584" s="64" t="str">
        <f t="shared" si="75"/>
        <v/>
      </c>
      <c r="K584" s="29">
        <f>IF(SUM($F$4:F584)&lt;1,"",IF(F584="",K583,ROUND(C584,0)))</f>
        <v>154</v>
      </c>
      <c r="L584" s="32">
        <f>IF(SUM($F$4:F584)&lt;1,"",IF(E584=1,1,IF(AND(F583=1,ROUNDDOWN(Q583/(C583*100),0)&gt;=1),L583+ROUNDDOWN(Q583/(C583*100),0),L583)))</f>
        <v>1</v>
      </c>
      <c r="M584" s="29" t="str">
        <f>IF(G584="","",IF(VLOOKUP(I584,settings!$B$12:$C$1012,2,0)*C584*L584*100-settings!$C$5*L584&lt;0,"",VLOOKUP(I584,settings!$B$12:$C$1012,2,0)*C584*L584*100-settings!$C$5*L584))</f>
        <v/>
      </c>
      <c r="N584" s="29" t="str">
        <f>IF(M584="","",M584*settings!$C$7)</f>
        <v/>
      </c>
      <c r="O584" s="29">
        <f t="shared" si="76"/>
        <v>0</v>
      </c>
      <c r="P584" s="29">
        <f>IF(G584="","",C584*100*settings!$C$6)</f>
        <v>0</v>
      </c>
      <c r="Q584" s="29">
        <f>IF(G584="","",IF(E584=1,settings!$C$4-K584*100,IF(O584="",Q583,IF(F584=1,K583*L583*100+Q583+O583-K584*L584*100,Q583+O583))))</f>
        <v>5929.448509807572</v>
      </c>
      <c r="R584" s="29">
        <f t="shared" si="77"/>
        <v>11258.000199999999</v>
      </c>
      <c r="S584" s="29">
        <f t="shared" si="78"/>
        <v>17187.44870980757</v>
      </c>
    </row>
    <row r="585" spans="2:19" x14ac:dyDescent="0.25">
      <c r="B585" s="2">
        <v>38061</v>
      </c>
      <c r="C585" s="3">
        <v>111.05999799999999</v>
      </c>
      <c r="D585" s="1">
        <f t="shared" si="72"/>
        <v>-1.3501545327739506E-2</v>
      </c>
      <c r="E585" t="str">
        <f>IF(B585&lt;settings!$C$2,"",IF(B585=settings!$C$2,1,IF(C585&gt;K584,MAX($E$4:E584)+1,"")))</f>
        <v/>
      </c>
      <c r="F585" t="str">
        <f t="shared" si="73"/>
        <v/>
      </c>
      <c r="G585">
        <f t="shared" si="74"/>
        <v>209</v>
      </c>
      <c r="H585" s="36" t="str">
        <f>IF(SUM($F$4:F585)&lt;2,"",IF(F585=1,G584,""))</f>
        <v/>
      </c>
      <c r="I585" s="7">
        <f t="shared" si="79"/>
        <v>-0.27900000000000003</v>
      </c>
      <c r="J585" s="64" t="str">
        <f t="shared" si="75"/>
        <v/>
      </c>
      <c r="K585" s="29">
        <f>IF(SUM($F$4:F585)&lt;1,"",IF(F585="",K584,ROUND(C585,0)))</f>
        <v>154</v>
      </c>
      <c r="L585" s="32">
        <f>IF(SUM($F$4:F585)&lt;1,"",IF(E585=1,1,IF(AND(F584=1,ROUNDDOWN(Q584/(C584*100),0)&gt;=1),L584+ROUNDDOWN(Q584/(C584*100),0),L584)))</f>
        <v>1</v>
      </c>
      <c r="M585" s="29" t="str">
        <f>IF(G585="","",IF(VLOOKUP(I585,settings!$B$12:$C$1012,2,0)*C585*L585*100-settings!$C$5*L585&lt;0,"",VLOOKUP(I585,settings!$B$12:$C$1012,2,0)*C585*L585*100-settings!$C$5*L585))</f>
        <v/>
      </c>
      <c r="N585" s="29" t="str">
        <f>IF(M585="","",M585*settings!$C$7)</f>
        <v/>
      </c>
      <c r="O585" s="29">
        <f t="shared" si="76"/>
        <v>0</v>
      </c>
      <c r="P585" s="29">
        <f>IF(G585="","",C585*100*settings!$C$6)</f>
        <v>0</v>
      </c>
      <c r="Q585" s="29">
        <f>IF(G585="","",IF(E585=1,settings!$C$4-K585*100,IF(O585="",Q584,IF(F585=1,K584*L584*100+Q584+O584-K585*L585*100,Q584+O584))))</f>
        <v>5929.448509807572</v>
      </c>
      <c r="R585" s="29">
        <f t="shared" si="77"/>
        <v>11105.9998</v>
      </c>
      <c r="S585" s="29">
        <f t="shared" si="78"/>
        <v>17035.448309807573</v>
      </c>
    </row>
    <row r="586" spans="2:19" x14ac:dyDescent="0.25">
      <c r="B586" s="2">
        <v>38068</v>
      </c>
      <c r="C586" s="3">
        <v>111.029999</v>
      </c>
      <c r="D586" s="1">
        <f t="shared" si="72"/>
        <v>-2.7011525788056545E-4</v>
      </c>
      <c r="E586" t="str">
        <f>IF(B586&lt;settings!$C$2,"",IF(B586=settings!$C$2,1,IF(C586&gt;K585,MAX($E$4:E585)+1,"")))</f>
        <v/>
      </c>
      <c r="F586" t="str">
        <f t="shared" si="73"/>
        <v/>
      </c>
      <c r="G586">
        <f t="shared" si="74"/>
        <v>210</v>
      </c>
      <c r="H586" s="36" t="str">
        <f>IF(SUM($F$4:F586)&lt;2,"",IF(F586=1,G585,""))</f>
        <v/>
      </c>
      <c r="I586" s="7">
        <f t="shared" si="79"/>
        <v>-0.27900000000000003</v>
      </c>
      <c r="J586" s="64" t="str">
        <f t="shared" si="75"/>
        <v/>
      </c>
      <c r="K586" s="29">
        <f>IF(SUM($F$4:F586)&lt;1,"",IF(F586="",K585,ROUND(C586,0)))</f>
        <v>154</v>
      </c>
      <c r="L586" s="32">
        <f>IF(SUM($F$4:F586)&lt;1,"",IF(E586=1,1,IF(AND(F585=1,ROUNDDOWN(Q585/(C585*100),0)&gt;=1),L585+ROUNDDOWN(Q585/(C585*100),0),L585)))</f>
        <v>1</v>
      </c>
      <c r="M586" s="29" t="str">
        <f>IF(G586="","",IF(VLOOKUP(I586,settings!$B$12:$C$1012,2,0)*C586*L586*100-settings!$C$5*L586&lt;0,"",VLOOKUP(I586,settings!$B$12:$C$1012,2,0)*C586*L586*100-settings!$C$5*L586))</f>
        <v/>
      </c>
      <c r="N586" s="29" t="str">
        <f>IF(M586="","",M586*settings!$C$7)</f>
        <v/>
      </c>
      <c r="O586" s="29">
        <f t="shared" si="76"/>
        <v>0</v>
      </c>
      <c r="P586" s="29">
        <f>IF(G586="","",C586*100*settings!$C$6)</f>
        <v>0</v>
      </c>
      <c r="Q586" s="29">
        <f>IF(G586="","",IF(E586=1,settings!$C$4-K586*100,IF(O586="",Q585,IF(F586=1,K585*L585*100+Q585+O585-K586*L586*100,Q585+O585))))</f>
        <v>5929.448509807572</v>
      </c>
      <c r="R586" s="29">
        <f t="shared" si="77"/>
        <v>11102.999900000001</v>
      </c>
      <c r="S586" s="29">
        <f t="shared" si="78"/>
        <v>17032.448409807574</v>
      </c>
    </row>
    <row r="587" spans="2:19" x14ac:dyDescent="0.25">
      <c r="B587" s="2">
        <v>38075</v>
      </c>
      <c r="C587" s="3">
        <v>114.639999</v>
      </c>
      <c r="D587" s="1">
        <f t="shared" si="72"/>
        <v>3.2513735319406711E-2</v>
      </c>
      <c r="E587" t="str">
        <f>IF(B587&lt;settings!$C$2,"",IF(B587=settings!$C$2,1,IF(C587&gt;K586,MAX($E$4:E586)+1,"")))</f>
        <v/>
      </c>
      <c r="F587" t="str">
        <f t="shared" si="73"/>
        <v/>
      </c>
      <c r="G587">
        <f t="shared" si="74"/>
        <v>211</v>
      </c>
      <c r="H587" s="36" t="str">
        <f>IF(SUM($F$4:F587)&lt;2,"",IF(F587=1,G586,""))</f>
        <v/>
      </c>
      <c r="I587" s="7">
        <f t="shared" si="79"/>
        <v>-0.25600000000000001</v>
      </c>
      <c r="J587" s="64" t="str">
        <f t="shared" si="75"/>
        <v/>
      </c>
      <c r="K587" s="29">
        <f>IF(SUM($F$4:F587)&lt;1,"",IF(F587="",K586,ROUND(C587,0)))</f>
        <v>154</v>
      </c>
      <c r="L587" s="32">
        <f>IF(SUM($F$4:F587)&lt;1,"",IF(E587=1,1,IF(AND(F586=1,ROUNDDOWN(Q586/(C586*100),0)&gt;=1),L586+ROUNDDOWN(Q586/(C586*100),0),L586)))</f>
        <v>1</v>
      </c>
      <c r="M587" s="29" t="str">
        <f>IF(G587="","",IF(VLOOKUP(I587,settings!$B$12:$C$1012,2,0)*C587*L587*100-settings!$C$5*L587&lt;0,"",VLOOKUP(I587,settings!$B$12:$C$1012,2,0)*C587*L587*100-settings!$C$5*L587))</f>
        <v/>
      </c>
      <c r="N587" s="29" t="str">
        <f>IF(M587="","",M587*settings!$C$7)</f>
        <v/>
      </c>
      <c r="O587" s="29">
        <f t="shared" si="76"/>
        <v>0</v>
      </c>
      <c r="P587" s="29">
        <f>IF(G587="","",C587*100*settings!$C$6)</f>
        <v>0</v>
      </c>
      <c r="Q587" s="29">
        <f>IF(G587="","",IF(E587=1,settings!$C$4-K587*100,IF(O587="",Q586,IF(F587=1,K586*L586*100+Q586+O586-K587*L587*100,Q586+O586))))</f>
        <v>5929.448509807572</v>
      </c>
      <c r="R587" s="29">
        <f t="shared" si="77"/>
        <v>11463.999900000001</v>
      </c>
      <c r="S587" s="29">
        <f t="shared" si="78"/>
        <v>17393.448409807574</v>
      </c>
    </row>
    <row r="588" spans="2:19" x14ac:dyDescent="0.25">
      <c r="B588" s="2">
        <v>38082</v>
      </c>
      <c r="C588" s="3">
        <v>114.370003</v>
      </c>
      <c r="D588" s="1">
        <f t="shared" si="72"/>
        <v>-2.3551640121700634E-3</v>
      </c>
      <c r="E588" t="str">
        <f>IF(B588&lt;settings!$C$2,"",IF(B588=settings!$C$2,1,IF(C588&gt;K587,MAX($E$4:E587)+1,"")))</f>
        <v/>
      </c>
      <c r="F588" t="str">
        <f t="shared" si="73"/>
        <v/>
      </c>
      <c r="G588">
        <f t="shared" si="74"/>
        <v>212</v>
      </c>
      <c r="H588" s="36" t="str">
        <f>IF(SUM($F$4:F588)&lt;2,"",IF(F588=1,G587,""))</f>
        <v/>
      </c>
      <c r="I588" s="7">
        <f t="shared" si="79"/>
        <v>-0.25700000000000001</v>
      </c>
      <c r="J588" s="64" t="str">
        <f t="shared" si="75"/>
        <v/>
      </c>
      <c r="K588" s="29">
        <f>IF(SUM($F$4:F588)&lt;1,"",IF(F588="",K587,ROUND(C588,0)))</f>
        <v>154</v>
      </c>
      <c r="L588" s="32">
        <f>IF(SUM($F$4:F588)&lt;1,"",IF(E588=1,1,IF(AND(F587=1,ROUNDDOWN(Q587/(C587*100),0)&gt;=1),L587+ROUNDDOWN(Q587/(C587*100),0),L587)))</f>
        <v>1</v>
      </c>
      <c r="M588" s="29" t="str">
        <f>IF(G588="","",IF(VLOOKUP(I588,settings!$B$12:$C$1012,2,0)*C588*L588*100-settings!$C$5*L588&lt;0,"",VLOOKUP(I588,settings!$B$12:$C$1012,2,0)*C588*L588*100-settings!$C$5*L588))</f>
        <v/>
      </c>
      <c r="N588" s="29" t="str">
        <f>IF(M588="","",M588*settings!$C$7)</f>
        <v/>
      </c>
      <c r="O588" s="29">
        <f t="shared" si="76"/>
        <v>0</v>
      </c>
      <c r="P588" s="29">
        <f>IF(G588="","",C588*100*settings!$C$6)</f>
        <v>0</v>
      </c>
      <c r="Q588" s="29">
        <f>IF(G588="","",IF(E588=1,settings!$C$4-K588*100,IF(O588="",Q587,IF(F588=1,K587*L587*100+Q587+O587-K588*L588*100,Q587+O587))))</f>
        <v>5929.448509807572</v>
      </c>
      <c r="R588" s="29">
        <f t="shared" si="77"/>
        <v>11437.0003</v>
      </c>
      <c r="S588" s="29">
        <f t="shared" si="78"/>
        <v>17366.448809807571</v>
      </c>
    </row>
    <row r="589" spans="2:19" x14ac:dyDescent="0.25">
      <c r="B589" s="2">
        <v>38089</v>
      </c>
      <c r="C589" s="3">
        <v>113.83000199999999</v>
      </c>
      <c r="D589" s="1">
        <f t="shared" si="72"/>
        <v>-4.7215265002660267E-3</v>
      </c>
      <c r="E589" t="str">
        <f>IF(B589&lt;settings!$C$2,"",IF(B589=settings!$C$2,1,IF(C589&gt;K588,MAX($E$4:E588)+1,"")))</f>
        <v/>
      </c>
      <c r="F589" t="str">
        <f t="shared" si="73"/>
        <v/>
      </c>
      <c r="G589">
        <f t="shared" si="74"/>
        <v>213</v>
      </c>
      <c r="H589" s="36" t="str">
        <f>IF(SUM($F$4:F589)&lt;2,"",IF(F589=1,G588,""))</f>
        <v/>
      </c>
      <c r="I589" s="7">
        <f t="shared" si="79"/>
        <v>-0.26100000000000001</v>
      </c>
      <c r="J589" s="64" t="str">
        <f t="shared" si="75"/>
        <v/>
      </c>
      <c r="K589" s="29">
        <f>IF(SUM($F$4:F589)&lt;1,"",IF(F589="",K588,ROUND(C589,0)))</f>
        <v>154</v>
      </c>
      <c r="L589" s="32">
        <f>IF(SUM($F$4:F589)&lt;1,"",IF(E589=1,1,IF(AND(F588=1,ROUNDDOWN(Q588/(C588*100),0)&gt;=1),L588+ROUNDDOWN(Q588/(C588*100),0),L588)))</f>
        <v>1</v>
      </c>
      <c r="M589" s="29" t="str">
        <f>IF(G589="","",IF(VLOOKUP(I589,settings!$B$12:$C$1012,2,0)*C589*L589*100-settings!$C$5*L589&lt;0,"",VLOOKUP(I589,settings!$B$12:$C$1012,2,0)*C589*L589*100-settings!$C$5*L589))</f>
        <v/>
      </c>
      <c r="N589" s="29" t="str">
        <f>IF(M589="","",M589*settings!$C$7)</f>
        <v/>
      </c>
      <c r="O589" s="29">
        <f t="shared" si="76"/>
        <v>0</v>
      </c>
      <c r="P589" s="29">
        <f>IF(G589="","",C589*100*settings!$C$6)</f>
        <v>0</v>
      </c>
      <c r="Q589" s="29">
        <f>IF(G589="","",IF(E589=1,settings!$C$4-K589*100,IF(O589="",Q588,IF(F589=1,K588*L588*100+Q588+O588-K589*L589*100,Q588+O588))))</f>
        <v>5929.448509807572</v>
      </c>
      <c r="R589" s="29">
        <f t="shared" si="77"/>
        <v>11383.000199999999</v>
      </c>
      <c r="S589" s="29">
        <f t="shared" si="78"/>
        <v>17312.44870980757</v>
      </c>
    </row>
    <row r="590" spans="2:19" x14ac:dyDescent="0.25">
      <c r="B590" s="2">
        <v>38096</v>
      </c>
      <c r="C590" s="3">
        <v>114.360001</v>
      </c>
      <c r="D590" s="1">
        <f t="shared" si="72"/>
        <v>4.6560571965903463E-3</v>
      </c>
      <c r="E590" t="str">
        <f>IF(B590&lt;settings!$C$2,"",IF(B590=settings!$C$2,1,IF(C590&gt;K589,MAX($E$4:E589)+1,"")))</f>
        <v/>
      </c>
      <c r="F590" t="str">
        <f t="shared" si="73"/>
        <v/>
      </c>
      <c r="G590">
        <f t="shared" si="74"/>
        <v>214</v>
      </c>
      <c r="H590" s="36" t="str">
        <f>IF(SUM($F$4:F590)&lt;2,"",IF(F590=1,G589,""))</f>
        <v/>
      </c>
      <c r="I590" s="7">
        <f t="shared" si="79"/>
        <v>-0.25700000000000001</v>
      </c>
      <c r="J590" s="64" t="str">
        <f t="shared" si="75"/>
        <v/>
      </c>
      <c r="K590" s="29">
        <f>IF(SUM($F$4:F590)&lt;1,"",IF(F590="",K589,ROUND(C590,0)))</f>
        <v>154</v>
      </c>
      <c r="L590" s="32">
        <f>IF(SUM($F$4:F590)&lt;1,"",IF(E590=1,1,IF(AND(F589=1,ROUNDDOWN(Q589/(C589*100),0)&gt;=1),L589+ROUNDDOWN(Q589/(C589*100),0),L589)))</f>
        <v>1</v>
      </c>
      <c r="M590" s="29" t="str">
        <f>IF(G590="","",IF(VLOOKUP(I590,settings!$B$12:$C$1012,2,0)*C590*L590*100-settings!$C$5*L590&lt;0,"",VLOOKUP(I590,settings!$B$12:$C$1012,2,0)*C590*L590*100-settings!$C$5*L590))</f>
        <v/>
      </c>
      <c r="N590" s="29" t="str">
        <f>IF(M590="","",M590*settings!$C$7)</f>
        <v/>
      </c>
      <c r="O590" s="29">
        <f t="shared" si="76"/>
        <v>0</v>
      </c>
      <c r="P590" s="29">
        <f>IF(G590="","",C590*100*settings!$C$6)</f>
        <v>0</v>
      </c>
      <c r="Q590" s="29">
        <f>IF(G590="","",IF(E590=1,settings!$C$4-K590*100,IF(O590="",Q589,IF(F590=1,K589*L589*100+Q589+O589-K590*L590*100,Q589+O589))))</f>
        <v>5929.448509807572</v>
      </c>
      <c r="R590" s="29">
        <f t="shared" si="77"/>
        <v>11436.000099999999</v>
      </c>
      <c r="S590" s="29">
        <f t="shared" si="78"/>
        <v>17365.448609807572</v>
      </c>
    </row>
    <row r="591" spans="2:19" x14ac:dyDescent="0.25">
      <c r="B591" s="2">
        <v>38103</v>
      </c>
      <c r="C591" s="3">
        <v>110.959999</v>
      </c>
      <c r="D591" s="1">
        <f t="shared" si="72"/>
        <v>-2.9730692289868021E-2</v>
      </c>
      <c r="E591" t="str">
        <f>IF(B591&lt;settings!$C$2,"",IF(B591=settings!$C$2,1,IF(C591&gt;K590,MAX($E$4:E590)+1,"")))</f>
        <v/>
      </c>
      <c r="F591" t="str">
        <f t="shared" si="73"/>
        <v/>
      </c>
      <c r="G591">
        <f t="shared" si="74"/>
        <v>215</v>
      </c>
      <c r="H591" s="36" t="str">
        <f>IF(SUM($F$4:F591)&lt;2,"",IF(F591=1,G590,""))</f>
        <v/>
      </c>
      <c r="I591" s="7">
        <f t="shared" si="79"/>
        <v>-0.27900000000000003</v>
      </c>
      <c r="J591" s="64" t="str">
        <f t="shared" si="75"/>
        <v/>
      </c>
      <c r="K591" s="29">
        <f>IF(SUM($F$4:F591)&lt;1,"",IF(F591="",K590,ROUND(C591,0)))</f>
        <v>154</v>
      </c>
      <c r="L591" s="32">
        <f>IF(SUM($F$4:F591)&lt;1,"",IF(E591=1,1,IF(AND(F590=1,ROUNDDOWN(Q590/(C590*100),0)&gt;=1),L590+ROUNDDOWN(Q590/(C590*100),0),L590)))</f>
        <v>1</v>
      </c>
      <c r="M591" s="29" t="str">
        <f>IF(G591="","",IF(VLOOKUP(I591,settings!$B$12:$C$1012,2,0)*C591*L591*100-settings!$C$5*L591&lt;0,"",VLOOKUP(I591,settings!$B$12:$C$1012,2,0)*C591*L591*100-settings!$C$5*L591))</f>
        <v/>
      </c>
      <c r="N591" s="29" t="str">
        <f>IF(M591="","",M591*settings!$C$7)</f>
        <v/>
      </c>
      <c r="O591" s="29">
        <f t="shared" si="76"/>
        <v>0</v>
      </c>
      <c r="P591" s="29">
        <f>IF(G591="","",C591*100*settings!$C$6)</f>
        <v>0</v>
      </c>
      <c r="Q591" s="29">
        <f>IF(G591="","",IF(E591=1,settings!$C$4-K591*100,IF(O591="",Q590,IF(F591=1,K590*L590*100+Q590+O590-K591*L591*100,Q590+O590))))</f>
        <v>5929.448509807572</v>
      </c>
      <c r="R591" s="29">
        <f t="shared" si="77"/>
        <v>11095.999899999999</v>
      </c>
      <c r="S591" s="29">
        <f t="shared" si="78"/>
        <v>17025.44840980757</v>
      </c>
    </row>
    <row r="592" spans="2:19" x14ac:dyDescent="0.25">
      <c r="B592" s="2">
        <v>38110</v>
      </c>
      <c r="C592" s="3">
        <v>109.959999</v>
      </c>
      <c r="D592" s="1">
        <f t="shared" si="72"/>
        <v>-9.0122567502907147E-3</v>
      </c>
      <c r="E592" t="str">
        <f>IF(B592&lt;settings!$C$2,"",IF(B592=settings!$C$2,1,IF(C592&gt;K591,MAX($E$4:E591)+1,"")))</f>
        <v/>
      </c>
      <c r="F592" t="str">
        <f t="shared" si="73"/>
        <v/>
      </c>
      <c r="G592">
        <f t="shared" si="74"/>
        <v>216</v>
      </c>
      <c r="H592" s="36" t="str">
        <f>IF(SUM($F$4:F592)&lt;2,"",IF(F592=1,G591,""))</f>
        <v/>
      </c>
      <c r="I592" s="7">
        <f t="shared" si="79"/>
        <v>-0.28599999999999998</v>
      </c>
      <c r="J592" s="64" t="str">
        <f t="shared" si="75"/>
        <v/>
      </c>
      <c r="K592" s="29">
        <f>IF(SUM($F$4:F592)&lt;1,"",IF(F592="",K591,ROUND(C592,0)))</f>
        <v>154</v>
      </c>
      <c r="L592" s="32">
        <f>IF(SUM($F$4:F592)&lt;1,"",IF(E592=1,1,IF(AND(F591=1,ROUNDDOWN(Q591/(C591*100),0)&gt;=1),L591+ROUNDDOWN(Q591/(C591*100),0),L591)))</f>
        <v>1</v>
      </c>
      <c r="M592" s="29" t="str">
        <f>IF(G592="","",IF(VLOOKUP(I592,settings!$B$12:$C$1012,2,0)*C592*L592*100-settings!$C$5*L592&lt;0,"",VLOOKUP(I592,settings!$B$12:$C$1012,2,0)*C592*L592*100-settings!$C$5*L592))</f>
        <v/>
      </c>
      <c r="N592" s="29" t="str">
        <f>IF(M592="","",M592*settings!$C$7)</f>
        <v/>
      </c>
      <c r="O592" s="29">
        <f t="shared" si="76"/>
        <v>0</v>
      </c>
      <c r="P592" s="29">
        <f>IF(G592="","",C592*100*settings!$C$6)</f>
        <v>0</v>
      </c>
      <c r="Q592" s="29">
        <f>IF(G592="","",IF(E592=1,settings!$C$4-K592*100,IF(O592="",Q591,IF(F592=1,K591*L591*100+Q591+O591-K592*L592*100,Q591+O591))))</f>
        <v>5929.448509807572</v>
      </c>
      <c r="R592" s="29">
        <f t="shared" si="77"/>
        <v>10995.999899999999</v>
      </c>
      <c r="S592" s="29">
        <f t="shared" si="78"/>
        <v>16925.44840980757</v>
      </c>
    </row>
    <row r="593" spans="2:19" x14ac:dyDescent="0.25">
      <c r="B593" s="2">
        <v>38117</v>
      </c>
      <c r="C593" s="3">
        <v>110.040001</v>
      </c>
      <c r="D593" s="1">
        <f t="shared" si="72"/>
        <v>7.2755548133462966E-4</v>
      </c>
      <c r="E593" t="str">
        <f>IF(B593&lt;settings!$C$2,"",IF(B593=settings!$C$2,1,IF(C593&gt;K592,MAX($E$4:E592)+1,"")))</f>
        <v/>
      </c>
      <c r="F593" t="str">
        <f t="shared" si="73"/>
        <v/>
      </c>
      <c r="G593">
        <f t="shared" si="74"/>
        <v>217</v>
      </c>
      <c r="H593" s="36" t="str">
        <f>IF(SUM($F$4:F593)&lt;2,"",IF(F593=1,G592,""))</f>
        <v/>
      </c>
      <c r="I593" s="7">
        <f t="shared" si="79"/>
        <v>-0.28499999999999998</v>
      </c>
      <c r="J593" s="64" t="str">
        <f t="shared" si="75"/>
        <v/>
      </c>
      <c r="K593" s="29">
        <f>IF(SUM($F$4:F593)&lt;1,"",IF(F593="",K592,ROUND(C593,0)))</f>
        <v>154</v>
      </c>
      <c r="L593" s="32">
        <f>IF(SUM($F$4:F593)&lt;1,"",IF(E593=1,1,IF(AND(F592=1,ROUNDDOWN(Q592/(C592*100),0)&gt;=1),L592+ROUNDDOWN(Q592/(C592*100),0),L592)))</f>
        <v>1</v>
      </c>
      <c r="M593" s="29" t="str">
        <f>IF(G593="","",IF(VLOOKUP(I593,settings!$B$12:$C$1012,2,0)*C593*L593*100-settings!$C$5*L593&lt;0,"",VLOOKUP(I593,settings!$B$12:$C$1012,2,0)*C593*L593*100-settings!$C$5*L593))</f>
        <v/>
      </c>
      <c r="N593" s="29" t="str">
        <f>IF(M593="","",M593*settings!$C$7)</f>
        <v/>
      </c>
      <c r="O593" s="29">
        <f t="shared" si="76"/>
        <v>0</v>
      </c>
      <c r="P593" s="29">
        <f>IF(G593="","",C593*100*settings!$C$6)</f>
        <v>0</v>
      </c>
      <c r="Q593" s="29">
        <f>IF(G593="","",IF(E593=1,settings!$C$4-K593*100,IF(O593="",Q592,IF(F593=1,K592*L592*100+Q592+O592-K593*L593*100,Q592+O592))))</f>
        <v>5929.448509807572</v>
      </c>
      <c r="R593" s="29">
        <f t="shared" si="77"/>
        <v>11004.000100000001</v>
      </c>
      <c r="S593" s="29">
        <f t="shared" si="78"/>
        <v>16933.448609807572</v>
      </c>
    </row>
    <row r="594" spans="2:19" x14ac:dyDescent="0.25">
      <c r="B594" s="2">
        <v>38124</v>
      </c>
      <c r="C594" s="3">
        <v>109.80999799999999</v>
      </c>
      <c r="D594" s="1">
        <f t="shared" si="72"/>
        <v>-2.0901762805328739E-3</v>
      </c>
      <c r="E594" t="str">
        <f>IF(B594&lt;settings!$C$2,"",IF(B594=settings!$C$2,1,IF(C594&gt;K593,MAX($E$4:E593)+1,"")))</f>
        <v/>
      </c>
      <c r="F594" t="str">
        <f t="shared" si="73"/>
        <v/>
      </c>
      <c r="G594">
        <f t="shared" si="74"/>
        <v>218</v>
      </c>
      <c r="H594" s="36" t="str">
        <f>IF(SUM($F$4:F594)&lt;2,"",IF(F594=1,G593,""))</f>
        <v/>
      </c>
      <c r="I594" s="7">
        <f t="shared" si="79"/>
        <v>-0.28699999999999998</v>
      </c>
      <c r="J594" s="64" t="str">
        <f t="shared" si="75"/>
        <v/>
      </c>
      <c r="K594" s="29">
        <f>IF(SUM($F$4:F594)&lt;1,"",IF(F594="",K593,ROUND(C594,0)))</f>
        <v>154</v>
      </c>
      <c r="L594" s="32">
        <f>IF(SUM($F$4:F594)&lt;1,"",IF(E594=1,1,IF(AND(F593=1,ROUNDDOWN(Q593/(C593*100),0)&gt;=1),L593+ROUNDDOWN(Q593/(C593*100),0),L593)))</f>
        <v>1</v>
      </c>
      <c r="M594" s="29" t="str">
        <f>IF(G594="","",IF(VLOOKUP(I594,settings!$B$12:$C$1012,2,0)*C594*L594*100-settings!$C$5*L594&lt;0,"",VLOOKUP(I594,settings!$B$12:$C$1012,2,0)*C594*L594*100-settings!$C$5*L594))</f>
        <v/>
      </c>
      <c r="N594" s="29" t="str">
        <f>IF(M594="","",M594*settings!$C$7)</f>
        <v/>
      </c>
      <c r="O594" s="29">
        <f t="shared" si="76"/>
        <v>0</v>
      </c>
      <c r="P594" s="29">
        <f>IF(G594="","",C594*100*settings!$C$6)</f>
        <v>0</v>
      </c>
      <c r="Q594" s="29">
        <f>IF(G594="","",IF(E594=1,settings!$C$4-K594*100,IF(O594="",Q593,IF(F594=1,K593*L593*100+Q593+O593-K594*L594*100,Q593+O593))))</f>
        <v>5929.448509807572</v>
      </c>
      <c r="R594" s="29">
        <f t="shared" si="77"/>
        <v>10980.9998</v>
      </c>
      <c r="S594" s="29">
        <f t="shared" si="78"/>
        <v>16910.448309807573</v>
      </c>
    </row>
    <row r="595" spans="2:19" x14ac:dyDescent="0.25">
      <c r="B595" s="2">
        <v>38131</v>
      </c>
      <c r="C595" s="3">
        <v>112.860001</v>
      </c>
      <c r="D595" s="1">
        <f t="shared" si="72"/>
        <v>2.7775275981700709E-2</v>
      </c>
      <c r="E595" t="str">
        <f>IF(B595&lt;settings!$C$2,"",IF(B595=settings!$C$2,1,IF(C595&gt;K594,MAX($E$4:E594)+1,"")))</f>
        <v/>
      </c>
      <c r="F595" t="str">
        <f t="shared" si="73"/>
        <v/>
      </c>
      <c r="G595">
        <f t="shared" si="74"/>
        <v>219</v>
      </c>
      <c r="H595" s="36" t="str">
        <f>IF(SUM($F$4:F595)&lt;2,"",IF(F595=1,G594,""))</f>
        <v/>
      </c>
      <c r="I595" s="7">
        <f t="shared" si="79"/>
        <v>-0.26700000000000002</v>
      </c>
      <c r="J595" s="64" t="str">
        <f t="shared" si="75"/>
        <v/>
      </c>
      <c r="K595" s="29">
        <f>IF(SUM($F$4:F595)&lt;1,"",IF(F595="",K594,ROUND(C595,0)))</f>
        <v>154</v>
      </c>
      <c r="L595" s="32">
        <f>IF(SUM($F$4:F595)&lt;1,"",IF(E595=1,1,IF(AND(F594=1,ROUNDDOWN(Q594/(C594*100),0)&gt;=1),L594+ROUNDDOWN(Q594/(C594*100),0),L594)))</f>
        <v>1</v>
      </c>
      <c r="M595" s="29" t="str">
        <f>IF(G595="","",IF(VLOOKUP(I595,settings!$B$12:$C$1012,2,0)*C595*L595*100-settings!$C$5*L595&lt;0,"",VLOOKUP(I595,settings!$B$12:$C$1012,2,0)*C595*L595*100-settings!$C$5*L595))</f>
        <v/>
      </c>
      <c r="N595" s="29" t="str">
        <f>IF(M595="","",M595*settings!$C$7)</f>
        <v/>
      </c>
      <c r="O595" s="29">
        <f t="shared" si="76"/>
        <v>0</v>
      </c>
      <c r="P595" s="29">
        <f>IF(G595="","",C595*100*settings!$C$6)</f>
        <v>0</v>
      </c>
      <c r="Q595" s="29">
        <f>IF(G595="","",IF(E595=1,settings!$C$4-K595*100,IF(O595="",Q594,IF(F595=1,K594*L594*100+Q594+O594-K595*L595*100,Q594+O594))))</f>
        <v>5929.448509807572</v>
      </c>
      <c r="R595" s="29">
        <f t="shared" si="77"/>
        <v>11286.000099999999</v>
      </c>
      <c r="S595" s="29">
        <f t="shared" si="78"/>
        <v>17215.448609807572</v>
      </c>
    </row>
    <row r="596" spans="2:19" x14ac:dyDescent="0.25">
      <c r="B596" s="2">
        <v>38138</v>
      </c>
      <c r="C596" s="3">
        <v>112.980003</v>
      </c>
      <c r="D596" s="1">
        <f t="shared" si="72"/>
        <v>1.0632819328080245E-3</v>
      </c>
      <c r="E596" t="str">
        <f>IF(B596&lt;settings!$C$2,"",IF(B596=settings!$C$2,1,IF(C596&gt;K595,MAX($E$4:E595)+1,"")))</f>
        <v/>
      </c>
      <c r="F596" t="str">
        <f t="shared" si="73"/>
        <v/>
      </c>
      <c r="G596">
        <f t="shared" si="74"/>
        <v>220</v>
      </c>
      <c r="H596" s="36" t="str">
        <f>IF(SUM($F$4:F596)&lt;2,"",IF(F596=1,G595,""))</f>
        <v/>
      </c>
      <c r="I596" s="7">
        <f t="shared" si="79"/>
        <v>-0.26600000000000001</v>
      </c>
      <c r="J596" s="64" t="str">
        <f t="shared" si="75"/>
        <v/>
      </c>
      <c r="K596" s="29">
        <f>IF(SUM($F$4:F596)&lt;1,"",IF(F596="",K595,ROUND(C596,0)))</f>
        <v>154</v>
      </c>
      <c r="L596" s="32">
        <f>IF(SUM($F$4:F596)&lt;1,"",IF(E596=1,1,IF(AND(F595=1,ROUNDDOWN(Q595/(C595*100),0)&gt;=1),L595+ROUNDDOWN(Q595/(C595*100),0),L595)))</f>
        <v>1</v>
      </c>
      <c r="M596" s="29" t="str">
        <f>IF(G596="","",IF(VLOOKUP(I596,settings!$B$12:$C$1012,2,0)*C596*L596*100-settings!$C$5*L596&lt;0,"",VLOOKUP(I596,settings!$B$12:$C$1012,2,0)*C596*L596*100-settings!$C$5*L596))</f>
        <v/>
      </c>
      <c r="N596" s="29" t="str">
        <f>IF(M596="","",M596*settings!$C$7)</f>
        <v/>
      </c>
      <c r="O596" s="29">
        <f t="shared" si="76"/>
        <v>0</v>
      </c>
      <c r="P596" s="29">
        <f>IF(G596="","",C596*100*settings!$C$6)</f>
        <v>0</v>
      </c>
      <c r="Q596" s="29">
        <f>IF(G596="","",IF(E596=1,settings!$C$4-K596*100,IF(O596="",Q595,IF(F596=1,K595*L595*100+Q595+O595-K596*L596*100,Q595+O595))))</f>
        <v>5929.448509807572</v>
      </c>
      <c r="R596" s="29">
        <f t="shared" si="77"/>
        <v>11298.0003</v>
      </c>
      <c r="S596" s="29">
        <f t="shared" si="78"/>
        <v>17227.448809807571</v>
      </c>
    </row>
    <row r="597" spans="2:19" x14ac:dyDescent="0.25">
      <c r="B597" s="2">
        <v>38145</v>
      </c>
      <c r="C597" s="3">
        <v>114.349998</v>
      </c>
      <c r="D597" s="1">
        <f t="shared" si="72"/>
        <v>1.2125995429474345E-2</v>
      </c>
      <c r="E597" t="str">
        <f>IF(B597&lt;settings!$C$2,"",IF(B597=settings!$C$2,1,IF(C597&gt;K596,MAX($E$4:E596)+1,"")))</f>
        <v/>
      </c>
      <c r="F597" t="str">
        <f t="shared" si="73"/>
        <v/>
      </c>
      <c r="G597">
        <f t="shared" si="74"/>
        <v>221</v>
      </c>
      <c r="H597" s="36" t="str">
        <f>IF(SUM($F$4:F597)&lt;2,"",IF(F597=1,G596,""))</f>
        <v/>
      </c>
      <c r="I597" s="7">
        <f t="shared" si="79"/>
        <v>-0.25700000000000001</v>
      </c>
      <c r="J597" s="64" t="str">
        <f t="shared" si="75"/>
        <v/>
      </c>
      <c r="K597" s="29">
        <f>IF(SUM($F$4:F597)&lt;1,"",IF(F597="",K596,ROUND(C597,0)))</f>
        <v>154</v>
      </c>
      <c r="L597" s="32">
        <f>IF(SUM($F$4:F597)&lt;1,"",IF(E597=1,1,IF(AND(F596=1,ROUNDDOWN(Q596/(C596*100),0)&gt;=1),L596+ROUNDDOWN(Q596/(C596*100),0),L596)))</f>
        <v>1</v>
      </c>
      <c r="M597" s="29" t="str">
        <f>IF(G597="","",IF(VLOOKUP(I597,settings!$B$12:$C$1012,2,0)*C597*L597*100-settings!$C$5*L597&lt;0,"",VLOOKUP(I597,settings!$B$12:$C$1012,2,0)*C597*L597*100-settings!$C$5*L597))</f>
        <v/>
      </c>
      <c r="N597" s="29" t="str">
        <f>IF(M597="","",M597*settings!$C$7)</f>
        <v/>
      </c>
      <c r="O597" s="29">
        <f t="shared" si="76"/>
        <v>0</v>
      </c>
      <c r="P597" s="29">
        <f>IF(G597="","",C597*100*settings!$C$6)</f>
        <v>0</v>
      </c>
      <c r="Q597" s="29">
        <f>IF(G597="","",IF(E597=1,settings!$C$4-K597*100,IF(O597="",Q596,IF(F597=1,K596*L596*100+Q596+O596-K597*L597*100,Q596+O596))))</f>
        <v>5929.448509807572</v>
      </c>
      <c r="R597" s="29">
        <f t="shared" si="77"/>
        <v>11434.9998</v>
      </c>
      <c r="S597" s="29">
        <f t="shared" si="78"/>
        <v>17364.448309807573</v>
      </c>
    </row>
    <row r="598" spans="2:19" x14ac:dyDescent="0.25">
      <c r="B598" s="2">
        <v>38152</v>
      </c>
      <c r="C598" s="3">
        <v>113.629997</v>
      </c>
      <c r="D598" s="1">
        <f t="shared" si="72"/>
        <v>-6.2964670974458015E-3</v>
      </c>
      <c r="E598" t="str">
        <f>IF(B598&lt;settings!$C$2,"",IF(B598=settings!$C$2,1,IF(C598&gt;K597,MAX($E$4:E597)+1,"")))</f>
        <v/>
      </c>
      <c r="F598" t="str">
        <f t="shared" si="73"/>
        <v/>
      </c>
      <c r="G598">
        <f t="shared" si="74"/>
        <v>222</v>
      </c>
      <c r="H598" s="36" t="str">
        <f>IF(SUM($F$4:F598)&lt;2,"",IF(F598=1,G597,""))</f>
        <v/>
      </c>
      <c r="I598" s="7">
        <f t="shared" si="79"/>
        <v>-0.26200000000000001</v>
      </c>
      <c r="J598" s="64" t="str">
        <f t="shared" si="75"/>
        <v/>
      </c>
      <c r="K598" s="29">
        <f>IF(SUM($F$4:F598)&lt;1,"",IF(F598="",K597,ROUND(C598,0)))</f>
        <v>154</v>
      </c>
      <c r="L598" s="32">
        <f>IF(SUM($F$4:F598)&lt;1,"",IF(E598=1,1,IF(AND(F597=1,ROUNDDOWN(Q597/(C597*100),0)&gt;=1),L597+ROUNDDOWN(Q597/(C597*100),0),L597)))</f>
        <v>1</v>
      </c>
      <c r="M598" s="29" t="str">
        <f>IF(G598="","",IF(VLOOKUP(I598,settings!$B$12:$C$1012,2,0)*C598*L598*100-settings!$C$5*L598&lt;0,"",VLOOKUP(I598,settings!$B$12:$C$1012,2,0)*C598*L598*100-settings!$C$5*L598))</f>
        <v/>
      </c>
      <c r="N598" s="29" t="str">
        <f>IF(M598="","",M598*settings!$C$7)</f>
        <v/>
      </c>
      <c r="O598" s="29">
        <f t="shared" si="76"/>
        <v>0</v>
      </c>
      <c r="P598" s="29">
        <f>IF(G598="","",C598*100*settings!$C$6)</f>
        <v>0</v>
      </c>
      <c r="Q598" s="29">
        <f>IF(G598="","",IF(E598=1,settings!$C$4-K598*100,IF(O598="",Q597,IF(F598=1,K597*L597*100+Q597+O597-K598*L598*100,Q597+O597))))</f>
        <v>5929.448509807572</v>
      </c>
      <c r="R598" s="29">
        <f t="shared" si="77"/>
        <v>11362.9997</v>
      </c>
      <c r="S598" s="29">
        <f t="shared" si="78"/>
        <v>17292.448209807571</v>
      </c>
    </row>
    <row r="599" spans="2:19" x14ac:dyDescent="0.25">
      <c r="B599" s="2">
        <v>38159</v>
      </c>
      <c r="C599" s="3">
        <v>113.839996</v>
      </c>
      <c r="D599" s="1">
        <f t="shared" si="72"/>
        <v>1.8480947420951299E-3</v>
      </c>
      <c r="E599" t="str">
        <f>IF(B599&lt;settings!$C$2,"",IF(B599=settings!$C$2,1,IF(C599&gt;K598,MAX($E$4:E598)+1,"")))</f>
        <v/>
      </c>
      <c r="F599" t="str">
        <f t="shared" si="73"/>
        <v/>
      </c>
      <c r="G599">
        <f t="shared" si="74"/>
        <v>223</v>
      </c>
      <c r="H599" s="36" t="str">
        <f>IF(SUM($F$4:F599)&lt;2,"",IF(F599=1,G598,""))</f>
        <v/>
      </c>
      <c r="I599" s="7">
        <f t="shared" si="79"/>
        <v>-0.26100000000000001</v>
      </c>
      <c r="J599" s="64" t="str">
        <f t="shared" si="75"/>
        <v/>
      </c>
      <c r="K599" s="29">
        <f>IF(SUM($F$4:F599)&lt;1,"",IF(F599="",K598,ROUND(C599,0)))</f>
        <v>154</v>
      </c>
      <c r="L599" s="32">
        <f>IF(SUM($F$4:F599)&lt;1,"",IF(E599=1,1,IF(AND(F598=1,ROUNDDOWN(Q598/(C598*100),0)&gt;=1),L598+ROUNDDOWN(Q598/(C598*100),0),L598)))</f>
        <v>1</v>
      </c>
      <c r="M599" s="29" t="str">
        <f>IF(G599="","",IF(VLOOKUP(I599,settings!$B$12:$C$1012,2,0)*C599*L599*100-settings!$C$5*L599&lt;0,"",VLOOKUP(I599,settings!$B$12:$C$1012,2,0)*C599*L599*100-settings!$C$5*L599))</f>
        <v/>
      </c>
      <c r="N599" s="29" t="str">
        <f>IF(M599="","",M599*settings!$C$7)</f>
        <v/>
      </c>
      <c r="O599" s="29">
        <f t="shared" si="76"/>
        <v>0</v>
      </c>
      <c r="P599" s="29">
        <f>IF(G599="","",C599*100*settings!$C$6)</f>
        <v>0</v>
      </c>
      <c r="Q599" s="29">
        <f>IF(G599="","",IF(E599=1,settings!$C$4-K599*100,IF(O599="",Q598,IF(F599=1,K598*L598*100+Q598+O598-K599*L599*100,Q598+O598))))</f>
        <v>5929.448509807572</v>
      </c>
      <c r="R599" s="29">
        <f t="shared" si="77"/>
        <v>11383.999599999999</v>
      </c>
      <c r="S599" s="29">
        <f t="shared" si="78"/>
        <v>17313.44810980757</v>
      </c>
    </row>
    <row r="600" spans="2:19" x14ac:dyDescent="0.25">
      <c r="B600" s="2">
        <v>38166</v>
      </c>
      <c r="C600" s="3">
        <v>112.879997</v>
      </c>
      <c r="D600" s="1">
        <f t="shared" si="72"/>
        <v>-8.4328797762782681E-3</v>
      </c>
      <c r="E600" t="str">
        <f>IF(B600&lt;settings!$C$2,"",IF(B600=settings!$C$2,1,IF(C600&gt;K599,MAX($E$4:E599)+1,"")))</f>
        <v/>
      </c>
      <c r="F600" t="str">
        <f t="shared" si="73"/>
        <v/>
      </c>
      <c r="G600">
        <f t="shared" si="74"/>
        <v>224</v>
      </c>
      <c r="H600" s="36" t="str">
        <f>IF(SUM($F$4:F600)&lt;2,"",IF(F600=1,G599,""))</f>
        <v/>
      </c>
      <c r="I600" s="7">
        <f t="shared" si="79"/>
        <v>-0.26700000000000002</v>
      </c>
      <c r="J600" s="64" t="str">
        <f t="shared" si="75"/>
        <v/>
      </c>
      <c r="K600" s="29">
        <f>IF(SUM($F$4:F600)&lt;1,"",IF(F600="",K599,ROUND(C600,0)))</f>
        <v>154</v>
      </c>
      <c r="L600" s="32">
        <f>IF(SUM($F$4:F600)&lt;1,"",IF(E600=1,1,IF(AND(F599=1,ROUNDDOWN(Q599/(C599*100),0)&gt;=1),L599+ROUNDDOWN(Q599/(C599*100),0),L599)))</f>
        <v>1</v>
      </c>
      <c r="M600" s="29" t="str">
        <f>IF(G600="","",IF(VLOOKUP(I600,settings!$B$12:$C$1012,2,0)*C600*L600*100-settings!$C$5*L600&lt;0,"",VLOOKUP(I600,settings!$B$12:$C$1012,2,0)*C600*L600*100-settings!$C$5*L600))</f>
        <v/>
      </c>
      <c r="N600" s="29" t="str">
        <f>IF(M600="","",M600*settings!$C$7)</f>
        <v/>
      </c>
      <c r="O600" s="29">
        <f t="shared" si="76"/>
        <v>0</v>
      </c>
      <c r="P600" s="29">
        <f>IF(G600="","",C600*100*settings!$C$6)</f>
        <v>0</v>
      </c>
      <c r="Q600" s="29">
        <f>IF(G600="","",IF(E600=1,settings!$C$4-K600*100,IF(O600="",Q599,IF(F600=1,K599*L599*100+Q599+O599-K600*L600*100,Q599+O599))))</f>
        <v>5929.448509807572</v>
      </c>
      <c r="R600" s="29">
        <f t="shared" si="77"/>
        <v>11287.9997</v>
      </c>
      <c r="S600" s="29">
        <f t="shared" si="78"/>
        <v>17217.448209807571</v>
      </c>
    </row>
    <row r="601" spans="2:19" x14ac:dyDescent="0.25">
      <c r="B601" s="2">
        <v>38173</v>
      </c>
      <c r="C601" s="3">
        <v>111.730003</v>
      </c>
      <c r="D601" s="1">
        <f t="shared" si="72"/>
        <v>-1.0187757180751933E-2</v>
      </c>
      <c r="E601" t="str">
        <f>IF(B601&lt;settings!$C$2,"",IF(B601=settings!$C$2,1,IF(C601&gt;K600,MAX($E$4:E600)+1,"")))</f>
        <v/>
      </c>
      <c r="F601" t="str">
        <f t="shared" si="73"/>
        <v/>
      </c>
      <c r="G601">
        <f t="shared" si="74"/>
        <v>225</v>
      </c>
      <c r="H601" s="36" t="str">
        <f>IF(SUM($F$4:F601)&lt;2,"",IF(F601=1,G600,""))</f>
        <v/>
      </c>
      <c r="I601" s="7">
        <f t="shared" si="79"/>
        <v>-0.27400000000000002</v>
      </c>
      <c r="J601" s="64" t="str">
        <f t="shared" si="75"/>
        <v/>
      </c>
      <c r="K601" s="29">
        <f>IF(SUM($F$4:F601)&lt;1,"",IF(F601="",K600,ROUND(C601,0)))</f>
        <v>154</v>
      </c>
      <c r="L601" s="32">
        <f>IF(SUM($F$4:F601)&lt;1,"",IF(E601=1,1,IF(AND(F600=1,ROUNDDOWN(Q600/(C600*100),0)&gt;=1),L600+ROUNDDOWN(Q600/(C600*100),0),L600)))</f>
        <v>1</v>
      </c>
      <c r="M601" s="29" t="str">
        <f>IF(G601="","",IF(VLOOKUP(I601,settings!$B$12:$C$1012,2,0)*C601*L601*100-settings!$C$5*L601&lt;0,"",VLOOKUP(I601,settings!$B$12:$C$1012,2,0)*C601*L601*100-settings!$C$5*L601))</f>
        <v/>
      </c>
      <c r="N601" s="29" t="str">
        <f>IF(M601="","",M601*settings!$C$7)</f>
        <v/>
      </c>
      <c r="O601" s="29">
        <f t="shared" si="76"/>
        <v>0</v>
      </c>
      <c r="P601" s="29">
        <f>IF(G601="","",C601*100*settings!$C$6)</f>
        <v>0</v>
      </c>
      <c r="Q601" s="29">
        <f>IF(G601="","",IF(E601=1,settings!$C$4-K601*100,IF(O601="",Q600,IF(F601=1,K600*L600*100+Q600+O600-K601*L601*100,Q600+O600))))</f>
        <v>5929.448509807572</v>
      </c>
      <c r="R601" s="29">
        <f t="shared" si="77"/>
        <v>11173.0003</v>
      </c>
      <c r="S601" s="29">
        <f t="shared" si="78"/>
        <v>17102.448809807571</v>
      </c>
    </row>
    <row r="602" spans="2:19" x14ac:dyDescent="0.25">
      <c r="B602" s="2">
        <v>38180</v>
      </c>
      <c r="C602" s="3">
        <v>110.709999</v>
      </c>
      <c r="D602" s="1">
        <f t="shared" si="72"/>
        <v>-9.1291861864534196E-3</v>
      </c>
      <c r="E602" t="str">
        <f>IF(B602&lt;settings!$C$2,"",IF(B602=settings!$C$2,1,IF(C602&gt;K601,MAX($E$4:E601)+1,"")))</f>
        <v/>
      </c>
      <c r="F602" t="str">
        <f t="shared" si="73"/>
        <v/>
      </c>
      <c r="G602">
        <f t="shared" si="74"/>
        <v>226</v>
      </c>
      <c r="H602" s="36" t="str">
        <f>IF(SUM($F$4:F602)&lt;2,"",IF(F602=1,G601,""))</f>
        <v/>
      </c>
      <c r="I602" s="7">
        <f t="shared" si="79"/>
        <v>-0.28100000000000003</v>
      </c>
      <c r="J602" s="64" t="str">
        <f t="shared" si="75"/>
        <v/>
      </c>
      <c r="K602" s="29">
        <f>IF(SUM($F$4:F602)&lt;1,"",IF(F602="",K601,ROUND(C602,0)))</f>
        <v>154</v>
      </c>
      <c r="L602" s="32">
        <f>IF(SUM($F$4:F602)&lt;1,"",IF(E602=1,1,IF(AND(F601=1,ROUNDDOWN(Q601/(C601*100),0)&gt;=1),L601+ROUNDDOWN(Q601/(C601*100),0),L601)))</f>
        <v>1</v>
      </c>
      <c r="M602" s="29" t="str">
        <f>IF(G602="","",IF(VLOOKUP(I602,settings!$B$12:$C$1012,2,0)*C602*L602*100-settings!$C$5*L602&lt;0,"",VLOOKUP(I602,settings!$B$12:$C$1012,2,0)*C602*L602*100-settings!$C$5*L602))</f>
        <v/>
      </c>
      <c r="N602" s="29" t="str">
        <f>IF(M602="","",M602*settings!$C$7)</f>
        <v/>
      </c>
      <c r="O602" s="29">
        <f t="shared" si="76"/>
        <v>0</v>
      </c>
      <c r="P602" s="29">
        <f>IF(G602="","",C602*100*settings!$C$6)</f>
        <v>0</v>
      </c>
      <c r="Q602" s="29">
        <f>IF(G602="","",IF(E602=1,settings!$C$4-K602*100,IF(O602="",Q601,IF(F602=1,K601*L601*100+Q601+O601-K602*L602*100,Q601+O601))))</f>
        <v>5929.448509807572</v>
      </c>
      <c r="R602" s="29">
        <f t="shared" si="77"/>
        <v>11070.999899999999</v>
      </c>
      <c r="S602" s="29">
        <f t="shared" si="78"/>
        <v>17000.44840980757</v>
      </c>
    </row>
    <row r="603" spans="2:19" x14ac:dyDescent="0.25">
      <c r="B603" s="2">
        <v>38187</v>
      </c>
      <c r="C603" s="3">
        <v>108.959999</v>
      </c>
      <c r="D603" s="1">
        <f t="shared" si="72"/>
        <v>-1.5807063642011232E-2</v>
      </c>
      <c r="E603" t="str">
        <f>IF(B603&lt;settings!$C$2,"",IF(B603=settings!$C$2,1,IF(C603&gt;K602,MAX($E$4:E602)+1,"")))</f>
        <v/>
      </c>
      <c r="F603" t="str">
        <f t="shared" si="73"/>
        <v/>
      </c>
      <c r="G603">
        <f t="shared" si="74"/>
        <v>227</v>
      </c>
      <c r="H603" s="36" t="str">
        <f>IF(SUM($F$4:F603)&lt;2,"",IF(F603=1,G602,""))</f>
        <v/>
      </c>
      <c r="I603" s="7">
        <f t="shared" si="79"/>
        <v>-0.29199999999999998</v>
      </c>
      <c r="J603" s="64" t="str">
        <f t="shared" si="75"/>
        <v/>
      </c>
      <c r="K603" s="29">
        <f>IF(SUM($F$4:F603)&lt;1,"",IF(F603="",K602,ROUND(C603,0)))</f>
        <v>154</v>
      </c>
      <c r="L603" s="32">
        <f>IF(SUM($F$4:F603)&lt;1,"",IF(E603=1,1,IF(AND(F602=1,ROUNDDOWN(Q602/(C602*100),0)&gt;=1),L602+ROUNDDOWN(Q602/(C602*100),0),L602)))</f>
        <v>1</v>
      </c>
      <c r="M603" s="29" t="str">
        <f>IF(G603="","",IF(VLOOKUP(I603,settings!$B$12:$C$1012,2,0)*C603*L603*100-settings!$C$5*L603&lt;0,"",VLOOKUP(I603,settings!$B$12:$C$1012,2,0)*C603*L603*100-settings!$C$5*L603))</f>
        <v/>
      </c>
      <c r="N603" s="29" t="str">
        <f>IF(M603="","",M603*settings!$C$7)</f>
        <v/>
      </c>
      <c r="O603" s="29">
        <f t="shared" si="76"/>
        <v>0</v>
      </c>
      <c r="P603" s="29">
        <f>IF(G603="","",C603*100*settings!$C$6)</f>
        <v>0</v>
      </c>
      <c r="Q603" s="29">
        <f>IF(G603="","",IF(E603=1,settings!$C$4-K603*100,IF(O603="",Q602,IF(F603=1,K602*L602*100+Q602+O602-K603*L603*100,Q602+O602))))</f>
        <v>5929.448509807572</v>
      </c>
      <c r="R603" s="29">
        <f t="shared" si="77"/>
        <v>10895.999899999999</v>
      </c>
      <c r="S603" s="29">
        <f t="shared" si="78"/>
        <v>16825.44840980757</v>
      </c>
    </row>
    <row r="604" spans="2:19" x14ac:dyDescent="0.25">
      <c r="B604" s="2">
        <v>38194</v>
      </c>
      <c r="C604" s="3">
        <v>110.839996</v>
      </c>
      <c r="D604" s="1">
        <f t="shared" si="72"/>
        <v>1.725401080446054E-2</v>
      </c>
      <c r="E604" t="str">
        <f>IF(B604&lt;settings!$C$2,"",IF(B604=settings!$C$2,1,IF(C604&gt;K603,MAX($E$4:E603)+1,"")))</f>
        <v/>
      </c>
      <c r="F604" t="str">
        <f t="shared" si="73"/>
        <v/>
      </c>
      <c r="G604">
        <f t="shared" si="74"/>
        <v>228</v>
      </c>
      <c r="H604" s="36" t="str">
        <f>IF(SUM($F$4:F604)&lt;2,"",IF(F604=1,G603,""))</f>
        <v/>
      </c>
      <c r="I604" s="7">
        <f t="shared" si="79"/>
        <v>-0.28000000000000003</v>
      </c>
      <c r="J604" s="64" t="str">
        <f t="shared" si="75"/>
        <v/>
      </c>
      <c r="K604" s="29">
        <f>IF(SUM($F$4:F604)&lt;1,"",IF(F604="",K603,ROUND(C604,0)))</f>
        <v>154</v>
      </c>
      <c r="L604" s="32">
        <f>IF(SUM($F$4:F604)&lt;1,"",IF(E604=1,1,IF(AND(F603=1,ROUNDDOWN(Q603/(C603*100),0)&gt;=1),L603+ROUNDDOWN(Q603/(C603*100),0),L603)))</f>
        <v>1</v>
      </c>
      <c r="M604" s="29" t="str">
        <f>IF(G604="","",IF(VLOOKUP(I604,settings!$B$12:$C$1012,2,0)*C604*L604*100-settings!$C$5*L604&lt;0,"",VLOOKUP(I604,settings!$B$12:$C$1012,2,0)*C604*L604*100-settings!$C$5*L604))</f>
        <v/>
      </c>
      <c r="N604" s="29" t="str">
        <f>IF(M604="","",M604*settings!$C$7)</f>
        <v/>
      </c>
      <c r="O604" s="29">
        <f t="shared" si="76"/>
        <v>0</v>
      </c>
      <c r="P604" s="29">
        <f>IF(G604="","",C604*100*settings!$C$6)</f>
        <v>0</v>
      </c>
      <c r="Q604" s="29">
        <f>IF(G604="","",IF(E604=1,settings!$C$4-K604*100,IF(O604="",Q603,IF(F604=1,K603*L603*100+Q603+O603-K604*L604*100,Q603+O603))))</f>
        <v>5929.448509807572</v>
      </c>
      <c r="R604" s="29">
        <f t="shared" si="77"/>
        <v>11083.999599999999</v>
      </c>
      <c r="S604" s="29">
        <f t="shared" si="78"/>
        <v>17013.44810980757</v>
      </c>
    </row>
    <row r="605" spans="2:19" x14ac:dyDescent="0.25">
      <c r="B605" s="2">
        <v>38201</v>
      </c>
      <c r="C605" s="3">
        <v>106.849998</v>
      </c>
      <c r="D605" s="1">
        <f t="shared" si="72"/>
        <v>-3.5997817971772594E-2</v>
      </c>
      <c r="E605" t="str">
        <f>IF(B605&lt;settings!$C$2,"",IF(B605=settings!$C$2,1,IF(C605&gt;K604,MAX($E$4:E604)+1,"")))</f>
        <v/>
      </c>
      <c r="F605" t="str">
        <f t="shared" si="73"/>
        <v/>
      </c>
      <c r="G605">
        <f t="shared" si="74"/>
        <v>229</v>
      </c>
      <c r="H605" s="36" t="str">
        <f>IF(SUM($F$4:F605)&lt;2,"",IF(F605=1,G604,""))</f>
        <v/>
      </c>
      <c r="I605" s="7">
        <f t="shared" si="79"/>
        <v>-0.30599999999999999</v>
      </c>
      <c r="J605" s="64" t="str">
        <f t="shared" si="75"/>
        <v/>
      </c>
      <c r="K605" s="29">
        <f>IF(SUM($F$4:F605)&lt;1,"",IF(F605="",K604,ROUND(C605,0)))</f>
        <v>154</v>
      </c>
      <c r="L605" s="32">
        <f>IF(SUM($F$4:F605)&lt;1,"",IF(E605=1,1,IF(AND(F604=1,ROUNDDOWN(Q604/(C604*100),0)&gt;=1),L604+ROUNDDOWN(Q604/(C604*100),0),L604)))</f>
        <v>1</v>
      </c>
      <c r="M605" s="29" t="str">
        <f>IF(G605="","",IF(VLOOKUP(I605,settings!$B$12:$C$1012,2,0)*C605*L605*100-settings!$C$5*L605&lt;0,"",VLOOKUP(I605,settings!$B$12:$C$1012,2,0)*C605*L605*100-settings!$C$5*L605))</f>
        <v/>
      </c>
      <c r="N605" s="29" t="str">
        <f>IF(M605="","",M605*settings!$C$7)</f>
        <v/>
      </c>
      <c r="O605" s="29">
        <f t="shared" si="76"/>
        <v>0</v>
      </c>
      <c r="P605" s="29">
        <f>IF(G605="","",C605*100*settings!$C$6)</f>
        <v>0</v>
      </c>
      <c r="Q605" s="29">
        <f>IF(G605="","",IF(E605=1,settings!$C$4-K605*100,IF(O605="",Q604,IF(F605=1,K604*L604*100+Q604+O604-K605*L605*100,Q604+O604))))</f>
        <v>5929.448509807572</v>
      </c>
      <c r="R605" s="29">
        <f t="shared" si="77"/>
        <v>10684.9998</v>
      </c>
      <c r="S605" s="29">
        <f t="shared" si="78"/>
        <v>16614.448309807573</v>
      </c>
    </row>
    <row r="606" spans="2:19" x14ac:dyDescent="0.25">
      <c r="B606" s="2">
        <v>38208</v>
      </c>
      <c r="C606" s="3">
        <v>107.19000200000001</v>
      </c>
      <c r="D606" s="1">
        <f t="shared" si="72"/>
        <v>3.1820683796364158E-3</v>
      </c>
      <c r="E606" t="str">
        <f>IF(B606&lt;settings!$C$2,"",IF(B606=settings!$C$2,1,IF(C606&gt;K605,MAX($E$4:E605)+1,"")))</f>
        <v/>
      </c>
      <c r="F606" t="str">
        <f t="shared" si="73"/>
        <v/>
      </c>
      <c r="G606">
        <f t="shared" si="74"/>
        <v>230</v>
      </c>
      <c r="H606" s="36" t="str">
        <f>IF(SUM($F$4:F606)&lt;2,"",IF(F606=1,G605,""))</f>
        <v/>
      </c>
      <c r="I606" s="7">
        <f t="shared" si="79"/>
        <v>-0.30399999999999999</v>
      </c>
      <c r="J606" s="64" t="str">
        <f t="shared" si="75"/>
        <v/>
      </c>
      <c r="K606" s="29">
        <f>IF(SUM($F$4:F606)&lt;1,"",IF(F606="",K605,ROUND(C606,0)))</f>
        <v>154</v>
      </c>
      <c r="L606" s="32">
        <f>IF(SUM($F$4:F606)&lt;1,"",IF(E606=1,1,IF(AND(F605=1,ROUNDDOWN(Q605/(C605*100),0)&gt;=1),L605+ROUNDDOWN(Q605/(C605*100),0),L605)))</f>
        <v>1</v>
      </c>
      <c r="M606" s="29" t="str">
        <f>IF(G606="","",IF(VLOOKUP(I606,settings!$B$12:$C$1012,2,0)*C606*L606*100-settings!$C$5*L606&lt;0,"",VLOOKUP(I606,settings!$B$12:$C$1012,2,0)*C606*L606*100-settings!$C$5*L606))</f>
        <v/>
      </c>
      <c r="N606" s="29" t="str">
        <f>IF(M606="","",M606*settings!$C$7)</f>
        <v/>
      </c>
      <c r="O606" s="29">
        <f t="shared" si="76"/>
        <v>0</v>
      </c>
      <c r="P606" s="29">
        <f>IF(G606="","",C606*100*settings!$C$6)</f>
        <v>0</v>
      </c>
      <c r="Q606" s="29">
        <f>IF(G606="","",IF(E606=1,settings!$C$4-K606*100,IF(O606="",Q605,IF(F606=1,K605*L605*100+Q605+O605-K606*L606*100,Q605+O605))))</f>
        <v>5929.448509807572</v>
      </c>
      <c r="R606" s="29">
        <f t="shared" si="77"/>
        <v>10719.0002</v>
      </c>
      <c r="S606" s="29">
        <f t="shared" si="78"/>
        <v>16648.448709807573</v>
      </c>
    </row>
    <row r="607" spans="2:19" x14ac:dyDescent="0.25">
      <c r="B607" s="2">
        <v>38215</v>
      </c>
      <c r="C607" s="3">
        <v>110.480003</v>
      </c>
      <c r="D607" s="1">
        <f t="shared" si="72"/>
        <v>3.0693170432070538E-2</v>
      </c>
      <c r="E607" t="str">
        <f>IF(B607&lt;settings!$C$2,"",IF(B607=settings!$C$2,1,IF(C607&gt;K606,MAX($E$4:E606)+1,"")))</f>
        <v/>
      </c>
      <c r="F607" t="str">
        <f t="shared" si="73"/>
        <v/>
      </c>
      <c r="G607">
        <f t="shared" si="74"/>
        <v>231</v>
      </c>
      <c r="H607" s="36" t="str">
        <f>IF(SUM($F$4:F607)&lt;2,"",IF(F607=1,G606,""))</f>
        <v/>
      </c>
      <c r="I607" s="7">
        <f t="shared" si="79"/>
        <v>-0.28299999999999997</v>
      </c>
      <c r="J607" s="64" t="str">
        <f t="shared" si="75"/>
        <v/>
      </c>
      <c r="K607" s="29">
        <f>IF(SUM($F$4:F607)&lt;1,"",IF(F607="",K606,ROUND(C607,0)))</f>
        <v>154</v>
      </c>
      <c r="L607" s="32">
        <f>IF(SUM($F$4:F607)&lt;1,"",IF(E607=1,1,IF(AND(F606=1,ROUNDDOWN(Q606/(C606*100),0)&gt;=1),L606+ROUNDDOWN(Q606/(C606*100),0),L606)))</f>
        <v>1</v>
      </c>
      <c r="M607" s="29" t="str">
        <f>IF(G607="","",IF(VLOOKUP(I607,settings!$B$12:$C$1012,2,0)*C607*L607*100-settings!$C$5*L607&lt;0,"",VLOOKUP(I607,settings!$B$12:$C$1012,2,0)*C607*L607*100-settings!$C$5*L607))</f>
        <v/>
      </c>
      <c r="N607" s="29" t="str">
        <f>IF(M607="","",M607*settings!$C$7)</f>
        <v/>
      </c>
      <c r="O607" s="29">
        <f t="shared" si="76"/>
        <v>0</v>
      </c>
      <c r="P607" s="29">
        <f>IF(G607="","",C607*100*settings!$C$6)</f>
        <v>0</v>
      </c>
      <c r="Q607" s="29">
        <f>IF(G607="","",IF(E607=1,settings!$C$4-K607*100,IF(O607="",Q606,IF(F607=1,K606*L606*100+Q606+O606-K607*L607*100,Q606+O606))))</f>
        <v>5929.448509807572</v>
      </c>
      <c r="R607" s="29">
        <f t="shared" si="77"/>
        <v>11048.0003</v>
      </c>
      <c r="S607" s="29">
        <f t="shared" si="78"/>
        <v>16977.448809807571</v>
      </c>
    </row>
    <row r="608" spans="2:19" x14ac:dyDescent="0.25">
      <c r="B608" s="2">
        <v>38222</v>
      </c>
      <c r="C608" s="3">
        <v>111.449997</v>
      </c>
      <c r="D608" s="1">
        <f t="shared" si="72"/>
        <v>8.7798151127855828E-3</v>
      </c>
      <c r="E608" t="str">
        <f>IF(B608&lt;settings!$C$2,"",IF(B608=settings!$C$2,1,IF(C608&gt;K607,MAX($E$4:E607)+1,"")))</f>
        <v/>
      </c>
      <c r="F608" t="str">
        <f t="shared" si="73"/>
        <v/>
      </c>
      <c r="G608">
        <f t="shared" si="74"/>
        <v>232</v>
      </c>
      <c r="H608" s="36" t="str">
        <f>IF(SUM($F$4:F608)&lt;2,"",IF(F608=1,G607,""))</f>
        <v/>
      </c>
      <c r="I608" s="7">
        <f t="shared" si="79"/>
        <v>-0.27600000000000002</v>
      </c>
      <c r="J608" s="64" t="str">
        <f t="shared" si="75"/>
        <v/>
      </c>
      <c r="K608" s="29">
        <f>IF(SUM($F$4:F608)&lt;1,"",IF(F608="",K607,ROUND(C608,0)))</f>
        <v>154</v>
      </c>
      <c r="L608" s="32">
        <f>IF(SUM($F$4:F608)&lt;1,"",IF(E608=1,1,IF(AND(F607=1,ROUNDDOWN(Q607/(C607*100),0)&gt;=1),L607+ROUNDDOWN(Q607/(C607*100),0),L607)))</f>
        <v>1</v>
      </c>
      <c r="M608" s="29" t="str">
        <f>IF(G608="","",IF(VLOOKUP(I608,settings!$B$12:$C$1012,2,0)*C608*L608*100-settings!$C$5*L608&lt;0,"",VLOOKUP(I608,settings!$B$12:$C$1012,2,0)*C608*L608*100-settings!$C$5*L608))</f>
        <v/>
      </c>
      <c r="N608" s="29" t="str">
        <f>IF(M608="","",M608*settings!$C$7)</f>
        <v/>
      </c>
      <c r="O608" s="29">
        <f t="shared" si="76"/>
        <v>0</v>
      </c>
      <c r="P608" s="29">
        <f>IF(G608="","",C608*100*settings!$C$6)</f>
        <v>0</v>
      </c>
      <c r="Q608" s="29">
        <f>IF(G608="","",IF(E608=1,settings!$C$4-K608*100,IF(O608="",Q607,IF(F608=1,K607*L607*100+Q607+O607-K608*L608*100,Q607+O607))))</f>
        <v>5929.448509807572</v>
      </c>
      <c r="R608" s="29">
        <f t="shared" si="77"/>
        <v>11144.9997</v>
      </c>
      <c r="S608" s="29">
        <f t="shared" si="78"/>
        <v>17074.448209807571</v>
      </c>
    </row>
    <row r="609" spans="2:19" x14ac:dyDescent="0.25">
      <c r="B609" s="2">
        <v>38229</v>
      </c>
      <c r="C609" s="3">
        <v>112.120003</v>
      </c>
      <c r="D609" s="1">
        <f t="shared" si="72"/>
        <v>6.0117184211319064E-3</v>
      </c>
      <c r="E609" t="str">
        <f>IF(B609&lt;settings!$C$2,"",IF(B609=settings!$C$2,1,IF(C609&gt;K608,MAX($E$4:E608)+1,"")))</f>
        <v/>
      </c>
      <c r="F609" t="str">
        <f t="shared" si="73"/>
        <v/>
      </c>
      <c r="G609">
        <f t="shared" si="74"/>
        <v>233</v>
      </c>
      <c r="H609" s="36" t="str">
        <f>IF(SUM($F$4:F609)&lt;2,"",IF(F609=1,G608,""))</f>
        <v/>
      </c>
      <c r="I609" s="7">
        <f t="shared" si="79"/>
        <v>-0.27200000000000002</v>
      </c>
      <c r="J609" s="64" t="str">
        <f t="shared" si="75"/>
        <v/>
      </c>
      <c r="K609" s="29">
        <f>IF(SUM($F$4:F609)&lt;1,"",IF(F609="",K608,ROUND(C609,0)))</f>
        <v>154</v>
      </c>
      <c r="L609" s="32">
        <f>IF(SUM($F$4:F609)&lt;1,"",IF(E609=1,1,IF(AND(F608=1,ROUNDDOWN(Q608/(C608*100),0)&gt;=1),L608+ROUNDDOWN(Q608/(C608*100),0),L608)))</f>
        <v>1</v>
      </c>
      <c r="M609" s="29" t="str">
        <f>IF(G609="","",IF(VLOOKUP(I609,settings!$B$12:$C$1012,2,0)*C609*L609*100-settings!$C$5*L609&lt;0,"",VLOOKUP(I609,settings!$B$12:$C$1012,2,0)*C609*L609*100-settings!$C$5*L609))</f>
        <v/>
      </c>
      <c r="N609" s="29" t="str">
        <f>IF(M609="","",M609*settings!$C$7)</f>
        <v/>
      </c>
      <c r="O609" s="29">
        <f t="shared" si="76"/>
        <v>0</v>
      </c>
      <c r="P609" s="29">
        <f>IF(G609="","",C609*100*settings!$C$6)</f>
        <v>0</v>
      </c>
      <c r="Q609" s="29">
        <f>IF(G609="","",IF(E609=1,settings!$C$4-K609*100,IF(O609="",Q608,IF(F609=1,K608*L608*100+Q608+O608-K609*L609*100,Q608+O608))))</f>
        <v>5929.448509807572</v>
      </c>
      <c r="R609" s="29">
        <f t="shared" si="77"/>
        <v>11212.0003</v>
      </c>
      <c r="S609" s="29">
        <f t="shared" si="78"/>
        <v>17141.448809807571</v>
      </c>
    </row>
    <row r="610" spans="2:19" x14ac:dyDescent="0.25">
      <c r="B610" s="2">
        <v>38236</v>
      </c>
      <c r="C610" s="3">
        <v>113.05999799999999</v>
      </c>
      <c r="D610" s="1">
        <f t="shared" si="72"/>
        <v>8.3838296008607038E-3</v>
      </c>
      <c r="E610" t="str">
        <f>IF(B610&lt;settings!$C$2,"",IF(B610=settings!$C$2,1,IF(C610&gt;K609,MAX($E$4:E609)+1,"")))</f>
        <v/>
      </c>
      <c r="F610" t="str">
        <f t="shared" si="73"/>
        <v/>
      </c>
      <c r="G610">
        <f t="shared" si="74"/>
        <v>234</v>
      </c>
      <c r="H610" s="36" t="str">
        <f>IF(SUM($F$4:F610)&lt;2,"",IF(F610=1,G609,""))</f>
        <v/>
      </c>
      <c r="I610" s="7">
        <f t="shared" si="79"/>
        <v>-0.26600000000000001</v>
      </c>
      <c r="J610" s="64" t="str">
        <f t="shared" si="75"/>
        <v/>
      </c>
      <c r="K610" s="29">
        <f>IF(SUM($F$4:F610)&lt;1,"",IF(F610="",K609,ROUND(C610,0)))</f>
        <v>154</v>
      </c>
      <c r="L610" s="32">
        <f>IF(SUM($F$4:F610)&lt;1,"",IF(E610=1,1,IF(AND(F609=1,ROUNDDOWN(Q609/(C609*100),0)&gt;=1),L609+ROUNDDOWN(Q609/(C609*100),0),L609)))</f>
        <v>1</v>
      </c>
      <c r="M610" s="29" t="str">
        <f>IF(G610="","",IF(VLOOKUP(I610,settings!$B$12:$C$1012,2,0)*C610*L610*100-settings!$C$5*L610&lt;0,"",VLOOKUP(I610,settings!$B$12:$C$1012,2,0)*C610*L610*100-settings!$C$5*L610))</f>
        <v/>
      </c>
      <c r="N610" s="29" t="str">
        <f>IF(M610="","",M610*settings!$C$7)</f>
        <v/>
      </c>
      <c r="O610" s="29">
        <f t="shared" si="76"/>
        <v>0</v>
      </c>
      <c r="P610" s="29">
        <f>IF(G610="","",C610*100*settings!$C$6)</f>
        <v>0</v>
      </c>
      <c r="Q610" s="29">
        <f>IF(G610="","",IF(E610=1,settings!$C$4-K610*100,IF(O610="",Q609,IF(F610=1,K609*L609*100+Q609+O609-K610*L610*100,Q609+O609))))</f>
        <v>5929.448509807572</v>
      </c>
      <c r="R610" s="29">
        <f t="shared" si="77"/>
        <v>11305.9998</v>
      </c>
      <c r="S610" s="29">
        <f t="shared" si="78"/>
        <v>17235.448309807573</v>
      </c>
    </row>
    <row r="611" spans="2:19" x14ac:dyDescent="0.25">
      <c r="B611" s="2">
        <v>38243</v>
      </c>
      <c r="C611" s="3">
        <v>113.150002</v>
      </c>
      <c r="D611" s="1">
        <f t="shared" si="72"/>
        <v>7.9607289573813134E-4</v>
      </c>
      <c r="E611" t="str">
        <f>IF(B611&lt;settings!$C$2,"",IF(B611=settings!$C$2,1,IF(C611&gt;K610,MAX($E$4:E610)+1,"")))</f>
        <v/>
      </c>
      <c r="F611" t="str">
        <f t="shared" si="73"/>
        <v/>
      </c>
      <c r="G611">
        <f t="shared" si="74"/>
        <v>235</v>
      </c>
      <c r="H611" s="36" t="str">
        <f>IF(SUM($F$4:F611)&lt;2,"",IF(F611=1,G610,""))</f>
        <v/>
      </c>
      <c r="I611" s="7">
        <f t="shared" si="79"/>
        <v>-0.26500000000000001</v>
      </c>
      <c r="J611" s="64" t="str">
        <f t="shared" si="75"/>
        <v/>
      </c>
      <c r="K611" s="29">
        <f>IF(SUM($F$4:F611)&lt;1,"",IF(F611="",K610,ROUND(C611,0)))</f>
        <v>154</v>
      </c>
      <c r="L611" s="32">
        <f>IF(SUM($F$4:F611)&lt;1,"",IF(E611=1,1,IF(AND(F610=1,ROUNDDOWN(Q610/(C610*100),0)&gt;=1),L610+ROUNDDOWN(Q610/(C610*100),0),L610)))</f>
        <v>1</v>
      </c>
      <c r="M611" s="29" t="str">
        <f>IF(G611="","",IF(VLOOKUP(I611,settings!$B$12:$C$1012,2,0)*C611*L611*100-settings!$C$5*L611&lt;0,"",VLOOKUP(I611,settings!$B$12:$C$1012,2,0)*C611*L611*100-settings!$C$5*L611))</f>
        <v/>
      </c>
      <c r="N611" s="29" t="str">
        <f>IF(M611="","",M611*settings!$C$7)</f>
        <v/>
      </c>
      <c r="O611" s="29">
        <f t="shared" si="76"/>
        <v>0</v>
      </c>
      <c r="P611" s="29">
        <f>IF(G611="","",C611*100*settings!$C$6)</f>
        <v>0</v>
      </c>
      <c r="Q611" s="29">
        <f>IF(G611="","",IF(E611=1,settings!$C$4-K611*100,IF(O611="",Q610,IF(F611=1,K610*L610*100+Q610+O610-K611*L611*100,Q610+O610))))</f>
        <v>5929.448509807572</v>
      </c>
      <c r="R611" s="29">
        <f t="shared" si="77"/>
        <v>11315.0002</v>
      </c>
      <c r="S611" s="29">
        <f t="shared" si="78"/>
        <v>17244.448709807573</v>
      </c>
    </row>
    <row r="612" spans="2:19" x14ac:dyDescent="0.25">
      <c r="B612" s="2">
        <v>38250</v>
      </c>
      <c r="C612" s="3">
        <v>111.459999</v>
      </c>
      <c r="D612" s="1">
        <f t="shared" si="72"/>
        <v>-1.4935952011737474E-2</v>
      </c>
      <c r="E612" t="str">
        <f>IF(B612&lt;settings!$C$2,"",IF(B612=settings!$C$2,1,IF(C612&gt;K611,MAX($E$4:E611)+1,"")))</f>
        <v/>
      </c>
      <c r="F612" t="str">
        <f t="shared" si="73"/>
        <v/>
      </c>
      <c r="G612">
        <f t="shared" si="74"/>
        <v>236</v>
      </c>
      <c r="H612" s="36" t="str">
        <f>IF(SUM($F$4:F612)&lt;2,"",IF(F612=1,G611,""))</f>
        <v/>
      </c>
      <c r="I612" s="7">
        <f t="shared" si="79"/>
        <v>-0.27600000000000002</v>
      </c>
      <c r="J612" s="64" t="str">
        <f t="shared" si="75"/>
        <v/>
      </c>
      <c r="K612" s="29">
        <f>IF(SUM($F$4:F612)&lt;1,"",IF(F612="",K611,ROUND(C612,0)))</f>
        <v>154</v>
      </c>
      <c r="L612" s="32">
        <f>IF(SUM($F$4:F612)&lt;1,"",IF(E612=1,1,IF(AND(F611=1,ROUNDDOWN(Q611/(C611*100),0)&gt;=1),L611+ROUNDDOWN(Q611/(C611*100),0),L611)))</f>
        <v>1</v>
      </c>
      <c r="M612" s="29" t="str">
        <f>IF(G612="","",IF(VLOOKUP(I612,settings!$B$12:$C$1012,2,0)*C612*L612*100-settings!$C$5*L612&lt;0,"",VLOOKUP(I612,settings!$B$12:$C$1012,2,0)*C612*L612*100-settings!$C$5*L612))</f>
        <v/>
      </c>
      <c r="N612" s="29" t="str">
        <f>IF(M612="","",M612*settings!$C$7)</f>
        <v/>
      </c>
      <c r="O612" s="29">
        <f t="shared" si="76"/>
        <v>0</v>
      </c>
      <c r="P612" s="29">
        <f>IF(G612="","",C612*100*settings!$C$6)</f>
        <v>0</v>
      </c>
      <c r="Q612" s="29">
        <f>IF(G612="","",IF(E612=1,settings!$C$4-K612*100,IF(O612="",Q611,IF(F612=1,K611*L611*100+Q611+O611-K612*L612*100,Q611+O611))))</f>
        <v>5929.448509807572</v>
      </c>
      <c r="R612" s="29">
        <f t="shared" si="77"/>
        <v>11145.999899999999</v>
      </c>
      <c r="S612" s="29">
        <f t="shared" si="78"/>
        <v>17075.44840980757</v>
      </c>
    </row>
    <row r="613" spans="2:19" x14ac:dyDescent="0.25">
      <c r="B613" s="2">
        <v>38257</v>
      </c>
      <c r="C613" s="3">
        <v>113.650002</v>
      </c>
      <c r="D613" s="1">
        <f t="shared" si="72"/>
        <v>1.9648331416188158E-2</v>
      </c>
      <c r="E613" t="str">
        <f>IF(B613&lt;settings!$C$2,"",IF(B613=settings!$C$2,1,IF(C613&gt;K612,MAX($E$4:E612)+1,"")))</f>
        <v/>
      </c>
      <c r="F613" t="str">
        <f t="shared" si="73"/>
        <v/>
      </c>
      <c r="G613">
        <f t="shared" si="74"/>
        <v>237</v>
      </c>
      <c r="H613" s="36" t="str">
        <f>IF(SUM($F$4:F613)&lt;2,"",IF(F613=1,G612,""))</f>
        <v/>
      </c>
      <c r="I613" s="7">
        <f t="shared" si="79"/>
        <v>-0.26200000000000001</v>
      </c>
      <c r="J613" s="64" t="str">
        <f t="shared" si="75"/>
        <v/>
      </c>
      <c r="K613" s="29">
        <f>IF(SUM($F$4:F613)&lt;1,"",IF(F613="",K612,ROUND(C613,0)))</f>
        <v>154</v>
      </c>
      <c r="L613" s="32">
        <f>IF(SUM($F$4:F613)&lt;1,"",IF(E613=1,1,IF(AND(F612=1,ROUNDDOWN(Q612/(C612*100),0)&gt;=1),L612+ROUNDDOWN(Q612/(C612*100),0),L612)))</f>
        <v>1</v>
      </c>
      <c r="M613" s="29" t="str">
        <f>IF(G613="","",IF(VLOOKUP(I613,settings!$B$12:$C$1012,2,0)*C613*L613*100-settings!$C$5*L613&lt;0,"",VLOOKUP(I613,settings!$B$12:$C$1012,2,0)*C613*L613*100-settings!$C$5*L613))</f>
        <v/>
      </c>
      <c r="N613" s="29" t="str">
        <f>IF(M613="","",M613*settings!$C$7)</f>
        <v/>
      </c>
      <c r="O613" s="29">
        <f t="shared" si="76"/>
        <v>0</v>
      </c>
      <c r="P613" s="29">
        <f>IF(G613="","",C613*100*settings!$C$6)</f>
        <v>0</v>
      </c>
      <c r="Q613" s="29">
        <f>IF(G613="","",IF(E613=1,settings!$C$4-K613*100,IF(O613="",Q612,IF(F613=1,K612*L612*100+Q612+O612-K613*L613*100,Q612+O612))))</f>
        <v>5929.448509807572</v>
      </c>
      <c r="R613" s="29">
        <f t="shared" si="77"/>
        <v>11365.0002</v>
      </c>
      <c r="S613" s="29">
        <f t="shared" si="78"/>
        <v>17294.448709807573</v>
      </c>
    </row>
    <row r="614" spans="2:19" x14ac:dyDescent="0.25">
      <c r="B614" s="2">
        <v>38264</v>
      </c>
      <c r="C614" s="3">
        <v>112.510002</v>
      </c>
      <c r="D614" s="1">
        <f t="shared" si="72"/>
        <v>-1.0030796127922681E-2</v>
      </c>
      <c r="E614" t="str">
        <f>IF(B614&lt;settings!$C$2,"",IF(B614=settings!$C$2,1,IF(C614&gt;K613,MAX($E$4:E613)+1,"")))</f>
        <v/>
      </c>
      <c r="F614" t="str">
        <f t="shared" si="73"/>
        <v/>
      </c>
      <c r="G614">
        <f t="shared" si="74"/>
        <v>238</v>
      </c>
      <c r="H614" s="36" t="str">
        <f>IF(SUM($F$4:F614)&lt;2,"",IF(F614=1,G613,""))</f>
        <v/>
      </c>
      <c r="I614" s="7">
        <f t="shared" si="79"/>
        <v>-0.26900000000000002</v>
      </c>
      <c r="J614" s="64" t="str">
        <f t="shared" si="75"/>
        <v/>
      </c>
      <c r="K614" s="29">
        <f>IF(SUM($F$4:F614)&lt;1,"",IF(F614="",K613,ROUND(C614,0)))</f>
        <v>154</v>
      </c>
      <c r="L614" s="32">
        <f>IF(SUM($F$4:F614)&lt;1,"",IF(E614=1,1,IF(AND(F613=1,ROUNDDOWN(Q613/(C613*100),0)&gt;=1),L613+ROUNDDOWN(Q613/(C613*100),0),L613)))</f>
        <v>1</v>
      </c>
      <c r="M614" s="29" t="str">
        <f>IF(G614="","",IF(VLOOKUP(I614,settings!$B$12:$C$1012,2,0)*C614*L614*100-settings!$C$5*L614&lt;0,"",VLOOKUP(I614,settings!$B$12:$C$1012,2,0)*C614*L614*100-settings!$C$5*L614))</f>
        <v/>
      </c>
      <c r="N614" s="29" t="str">
        <f>IF(M614="","",M614*settings!$C$7)</f>
        <v/>
      </c>
      <c r="O614" s="29">
        <f t="shared" si="76"/>
        <v>0</v>
      </c>
      <c r="P614" s="29">
        <f>IF(G614="","",C614*100*settings!$C$6)</f>
        <v>0</v>
      </c>
      <c r="Q614" s="29">
        <f>IF(G614="","",IF(E614=1,settings!$C$4-K614*100,IF(O614="",Q613,IF(F614=1,K613*L613*100+Q613+O613-K614*L614*100,Q613+O613))))</f>
        <v>5929.448509807572</v>
      </c>
      <c r="R614" s="29">
        <f t="shared" si="77"/>
        <v>11251.0002</v>
      </c>
      <c r="S614" s="29">
        <f t="shared" si="78"/>
        <v>17180.448709807573</v>
      </c>
    </row>
    <row r="615" spans="2:19" x14ac:dyDescent="0.25">
      <c r="B615" s="2">
        <v>38271</v>
      </c>
      <c r="C615" s="3">
        <v>111.260002</v>
      </c>
      <c r="D615" s="1">
        <f t="shared" si="72"/>
        <v>-1.111012334707806E-2</v>
      </c>
      <c r="E615" t="str">
        <f>IF(B615&lt;settings!$C$2,"",IF(B615=settings!$C$2,1,IF(C615&gt;K614,MAX($E$4:E614)+1,"")))</f>
        <v/>
      </c>
      <c r="F615" t="str">
        <f t="shared" si="73"/>
        <v/>
      </c>
      <c r="G615">
        <f t="shared" si="74"/>
        <v>239</v>
      </c>
      <c r="H615" s="36" t="str">
        <f>IF(SUM($F$4:F615)&lt;2,"",IF(F615=1,G614,""))</f>
        <v/>
      </c>
      <c r="I615" s="7">
        <f t="shared" si="79"/>
        <v>-0.27800000000000002</v>
      </c>
      <c r="J615" s="64" t="str">
        <f t="shared" si="75"/>
        <v/>
      </c>
      <c r="K615" s="29">
        <f>IF(SUM($F$4:F615)&lt;1,"",IF(F615="",K614,ROUND(C615,0)))</f>
        <v>154</v>
      </c>
      <c r="L615" s="32">
        <f>IF(SUM($F$4:F615)&lt;1,"",IF(E615=1,1,IF(AND(F614=1,ROUNDDOWN(Q614/(C614*100),0)&gt;=1),L614+ROUNDDOWN(Q614/(C614*100),0),L614)))</f>
        <v>1</v>
      </c>
      <c r="M615" s="29" t="str">
        <f>IF(G615="","",IF(VLOOKUP(I615,settings!$B$12:$C$1012,2,0)*C615*L615*100-settings!$C$5*L615&lt;0,"",VLOOKUP(I615,settings!$B$12:$C$1012,2,0)*C615*L615*100-settings!$C$5*L615))</f>
        <v/>
      </c>
      <c r="N615" s="29" t="str">
        <f>IF(M615="","",M615*settings!$C$7)</f>
        <v/>
      </c>
      <c r="O615" s="29">
        <f t="shared" si="76"/>
        <v>0</v>
      </c>
      <c r="P615" s="29">
        <f>IF(G615="","",C615*100*settings!$C$6)</f>
        <v>0</v>
      </c>
      <c r="Q615" s="29">
        <f>IF(G615="","",IF(E615=1,settings!$C$4-K615*100,IF(O615="",Q614,IF(F615=1,K614*L614*100+Q614+O614-K615*L615*100,Q614+O614))))</f>
        <v>5929.448509807572</v>
      </c>
      <c r="R615" s="29">
        <f t="shared" si="77"/>
        <v>11126.0002</v>
      </c>
      <c r="S615" s="29">
        <f t="shared" si="78"/>
        <v>17055.448709807573</v>
      </c>
    </row>
    <row r="616" spans="2:19" x14ac:dyDescent="0.25">
      <c r="B616" s="2">
        <v>38278</v>
      </c>
      <c r="C616" s="3">
        <v>109.989998</v>
      </c>
      <c r="D616" s="1">
        <f t="shared" si="72"/>
        <v>-1.1414740042877236E-2</v>
      </c>
      <c r="E616" t="str">
        <f>IF(B616&lt;settings!$C$2,"",IF(B616=settings!$C$2,1,IF(C616&gt;K615,MAX($E$4:E615)+1,"")))</f>
        <v/>
      </c>
      <c r="F616" t="str">
        <f t="shared" si="73"/>
        <v/>
      </c>
      <c r="G616">
        <f t="shared" si="74"/>
        <v>240</v>
      </c>
      <c r="H616" s="36" t="str">
        <f>IF(SUM($F$4:F616)&lt;2,"",IF(F616=1,G615,""))</f>
        <v/>
      </c>
      <c r="I616" s="7">
        <f t="shared" si="79"/>
        <v>-0.28599999999999998</v>
      </c>
      <c r="J616" s="64" t="str">
        <f t="shared" si="75"/>
        <v/>
      </c>
      <c r="K616" s="29">
        <f>IF(SUM($F$4:F616)&lt;1,"",IF(F616="",K615,ROUND(C616,0)))</f>
        <v>154</v>
      </c>
      <c r="L616" s="32">
        <f>IF(SUM($F$4:F616)&lt;1,"",IF(E616=1,1,IF(AND(F615=1,ROUNDDOWN(Q615/(C615*100),0)&gt;=1),L615+ROUNDDOWN(Q615/(C615*100),0),L615)))</f>
        <v>1</v>
      </c>
      <c r="M616" s="29" t="str">
        <f>IF(G616="","",IF(VLOOKUP(I616,settings!$B$12:$C$1012,2,0)*C616*L616*100-settings!$C$5*L616&lt;0,"",VLOOKUP(I616,settings!$B$12:$C$1012,2,0)*C616*L616*100-settings!$C$5*L616))</f>
        <v/>
      </c>
      <c r="N616" s="29" t="str">
        <f>IF(M616="","",M616*settings!$C$7)</f>
        <v/>
      </c>
      <c r="O616" s="29">
        <f t="shared" si="76"/>
        <v>0</v>
      </c>
      <c r="P616" s="29">
        <f>IF(G616="","",C616*100*settings!$C$6)</f>
        <v>0</v>
      </c>
      <c r="Q616" s="29">
        <f>IF(G616="","",IF(E616=1,settings!$C$4-K616*100,IF(O616="",Q615,IF(F616=1,K615*L615*100+Q615+O615-K616*L616*100,Q615+O615))))</f>
        <v>5929.448509807572</v>
      </c>
      <c r="R616" s="29">
        <f t="shared" si="77"/>
        <v>10998.9998</v>
      </c>
      <c r="S616" s="29">
        <f t="shared" si="78"/>
        <v>16928.448309807573</v>
      </c>
    </row>
    <row r="617" spans="2:19" x14ac:dyDescent="0.25">
      <c r="B617" s="2">
        <v>38285</v>
      </c>
      <c r="C617" s="3">
        <v>113.199997</v>
      </c>
      <c r="D617" s="1">
        <f t="shared" si="72"/>
        <v>2.9184462754513252E-2</v>
      </c>
      <c r="E617" t="str">
        <f>IF(B617&lt;settings!$C$2,"",IF(B617=settings!$C$2,1,IF(C617&gt;K616,MAX($E$4:E616)+1,"")))</f>
        <v/>
      </c>
      <c r="F617" t="str">
        <f t="shared" si="73"/>
        <v/>
      </c>
      <c r="G617">
        <f t="shared" si="74"/>
        <v>241</v>
      </c>
      <c r="H617" s="36" t="str">
        <f>IF(SUM($F$4:F617)&lt;2,"",IF(F617=1,G616,""))</f>
        <v/>
      </c>
      <c r="I617" s="7">
        <f t="shared" si="79"/>
        <v>-0.26500000000000001</v>
      </c>
      <c r="J617" s="64" t="str">
        <f t="shared" si="75"/>
        <v/>
      </c>
      <c r="K617" s="29">
        <f>IF(SUM($F$4:F617)&lt;1,"",IF(F617="",K616,ROUND(C617,0)))</f>
        <v>154</v>
      </c>
      <c r="L617" s="32">
        <f>IF(SUM($F$4:F617)&lt;1,"",IF(E617=1,1,IF(AND(F616=1,ROUNDDOWN(Q616/(C616*100),0)&gt;=1),L616+ROUNDDOWN(Q616/(C616*100),0),L616)))</f>
        <v>1</v>
      </c>
      <c r="M617" s="29" t="str">
        <f>IF(G617="","",IF(VLOOKUP(I617,settings!$B$12:$C$1012,2,0)*C617*L617*100-settings!$C$5*L617&lt;0,"",VLOOKUP(I617,settings!$B$12:$C$1012,2,0)*C617*L617*100-settings!$C$5*L617))</f>
        <v/>
      </c>
      <c r="N617" s="29" t="str">
        <f>IF(M617="","",M617*settings!$C$7)</f>
        <v/>
      </c>
      <c r="O617" s="29">
        <f t="shared" si="76"/>
        <v>0</v>
      </c>
      <c r="P617" s="29">
        <f>IF(G617="","",C617*100*settings!$C$6)</f>
        <v>0</v>
      </c>
      <c r="Q617" s="29">
        <f>IF(G617="","",IF(E617=1,settings!$C$4-K617*100,IF(O617="",Q616,IF(F617=1,K616*L616*100+Q616+O616-K617*L617*100,Q616+O616))))</f>
        <v>5929.448509807572</v>
      </c>
      <c r="R617" s="29">
        <f t="shared" si="77"/>
        <v>11319.9997</v>
      </c>
      <c r="S617" s="29">
        <f t="shared" si="78"/>
        <v>17249.448209807571</v>
      </c>
    </row>
    <row r="618" spans="2:19" x14ac:dyDescent="0.25">
      <c r="B618" s="2">
        <v>38292</v>
      </c>
      <c r="C618" s="3">
        <v>117.279999</v>
      </c>
      <c r="D618" s="1">
        <f t="shared" si="72"/>
        <v>3.6042421449887563E-2</v>
      </c>
      <c r="E618" t="str">
        <f>IF(B618&lt;settings!$C$2,"",IF(B618=settings!$C$2,1,IF(C618&gt;K617,MAX($E$4:E617)+1,"")))</f>
        <v/>
      </c>
      <c r="F618" t="str">
        <f t="shared" si="73"/>
        <v/>
      </c>
      <c r="G618">
        <f t="shared" si="74"/>
        <v>242</v>
      </c>
      <c r="H618" s="36" t="str">
        <f>IF(SUM($F$4:F618)&lt;2,"",IF(F618=1,G617,""))</f>
        <v/>
      </c>
      <c r="I618" s="7">
        <f t="shared" si="79"/>
        <v>-0.23799999999999999</v>
      </c>
      <c r="J618" s="64" t="str">
        <f t="shared" si="75"/>
        <v/>
      </c>
      <c r="K618" s="29">
        <f>IF(SUM($F$4:F618)&lt;1,"",IF(F618="",K617,ROUND(C618,0)))</f>
        <v>154</v>
      </c>
      <c r="L618" s="32">
        <f>IF(SUM($F$4:F618)&lt;1,"",IF(E618=1,1,IF(AND(F617=1,ROUNDDOWN(Q617/(C617*100),0)&gt;=1),L617+ROUNDDOWN(Q617/(C617*100),0),L617)))</f>
        <v>1</v>
      </c>
      <c r="M618" s="29" t="str">
        <f>IF(G618="","",IF(VLOOKUP(I618,settings!$B$12:$C$1012,2,0)*C618*L618*100-settings!$C$5*L618&lt;0,"",VLOOKUP(I618,settings!$B$12:$C$1012,2,0)*C618*L618*100-settings!$C$5*L618))</f>
        <v/>
      </c>
      <c r="N618" s="29" t="str">
        <f>IF(M618="","",M618*settings!$C$7)</f>
        <v/>
      </c>
      <c r="O618" s="29">
        <f t="shared" si="76"/>
        <v>0</v>
      </c>
      <c r="P618" s="29">
        <f>IF(G618="","",C618*100*settings!$C$6)</f>
        <v>0</v>
      </c>
      <c r="Q618" s="29">
        <f>IF(G618="","",IF(E618=1,settings!$C$4-K618*100,IF(O618="",Q617,IF(F618=1,K617*L617*100+Q617+O617-K618*L618*100,Q617+O617))))</f>
        <v>5929.448509807572</v>
      </c>
      <c r="R618" s="29">
        <f t="shared" si="77"/>
        <v>11727.999900000001</v>
      </c>
      <c r="S618" s="29">
        <f t="shared" si="78"/>
        <v>17657.448409807574</v>
      </c>
    </row>
    <row r="619" spans="2:19" x14ac:dyDescent="0.25">
      <c r="B619" s="2">
        <v>38299</v>
      </c>
      <c r="C619" s="3">
        <v>118.790001</v>
      </c>
      <c r="D619" s="1">
        <f t="shared" si="72"/>
        <v>1.2875187695047696E-2</v>
      </c>
      <c r="E619" t="str">
        <f>IF(B619&lt;settings!$C$2,"",IF(B619=settings!$C$2,1,IF(C619&gt;K618,MAX($E$4:E618)+1,"")))</f>
        <v/>
      </c>
      <c r="F619" t="str">
        <f t="shared" si="73"/>
        <v/>
      </c>
      <c r="G619">
        <f t="shared" si="74"/>
        <v>243</v>
      </c>
      <c r="H619" s="36" t="str">
        <f>IF(SUM($F$4:F619)&lt;2,"",IF(F619=1,G618,""))</f>
        <v/>
      </c>
      <c r="I619" s="7">
        <f t="shared" si="79"/>
        <v>-0.22900000000000001</v>
      </c>
      <c r="J619" s="64" t="str">
        <f t="shared" si="75"/>
        <v>CALL</v>
      </c>
      <c r="K619" s="29">
        <f>IF(SUM($F$4:F619)&lt;1,"",IF(F619="",K618,ROUND(C619,0)))</f>
        <v>154</v>
      </c>
      <c r="L619" s="32">
        <f>IF(SUM($F$4:F619)&lt;1,"",IF(E619=1,1,IF(AND(F618=1,ROUNDDOWN(Q618/(C618*100),0)&gt;=1),L618+ROUNDDOWN(Q618/(C618*100),0),L618)))</f>
        <v>1</v>
      </c>
      <c r="M619" s="29">
        <f>IF(G619="","",IF(VLOOKUP(I619,settings!$B$12:$C$1012,2,0)*C619*L619*100-settings!$C$5*L619&lt;0,"",VLOOKUP(I619,settings!$B$12:$C$1012,2,0)*C619*L619*100-settings!$C$5*L619))</f>
        <v>0.16292369513228744</v>
      </c>
      <c r="N619" s="29">
        <f>IF(M619="","",M619*settings!$C$7)</f>
        <v>4.073092378307186E-2</v>
      </c>
      <c r="O619" s="29">
        <f t="shared" si="76"/>
        <v>0.12219277134921558</v>
      </c>
      <c r="P619" s="29">
        <f>IF(G619="","",C619*100*settings!$C$6)</f>
        <v>0</v>
      </c>
      <c r="Q619" s="29">
        <f>IF(G619="","",IF(E619=1,settings!$C$4-K619*100,IF(O619="",Q618,IF(F619=1,K618*L618*100+Q618+O618-K619*L619*100,Q618+O618))))</f>
        <v>5929.448509807572</v>
      </c>
      <c r="R619" s="29">
        <f t="shared" si="77"/>
        <v>11879.000100000001</v>
      </c>
      <c r="S619" s="29">
        <f t="shared" si="78"/>
        <v>17808.448609807572</v>
      </c>
    </row>
    <row r="620" spans="2:19" x14ac:dyDescent="0.25">
      <c r="B620" s="2">
        <v>38306</v>
      </c>
      <c r="C620" s="3">
        <v>117.41999800000001</v>
      </c>
      <c r="D620" s="1">
        <f t="shared" si="72"/>
        <v>-1.1532982477203579E-2</v>
      </c>
      <c r="E620" t="str">
        <f>IF(B620&lt;settings!$C$2,"",IF(B620=settings!$C$2,1,IF(C620&gt;K619,MAX($E$4:E619)+1,"")))</f>
        <v/>
      </c>
      <c r="F620" t="str">
        <f t="shared" si="73"/>
        <v/>
      </c>
      <c r="G620">
        <f t="shared" si="74"/>
        <v>244</v>
      </c>
      <c r="H620" s="36" t="str">
        <f>IF(SUM($F$4:F620)&lt;2,"",IF(F620=1,G619,""))</f>
        <v/>
      </c>
      <c r="I620" s="7">
        <f t="shared" si="79"/>
        <v>-0.23799999999999999</v>
      </c>
      <c r="J620" s="64" t="str">
        <f t="shared" si="75"/>
        <v/>
      </c>
      <c r="K620" s="29">
        <f>IF(SUM($F$4:F620)&lt;1,"",IF(F620="",K619,ROUND(C620,0)))</f>
        <v>154</v>
      </c>
      <c r="L620" s="32">
        <f>IF(SUM($F$4:F620)&lt;1,"",IF(E620=1,1,IF(AND(F619=1,ROUNDDOWN(Q619/(C619*100),0)&gt;=1),L619+ROUNDDOWN(Q619/(C619*100),0),L619)))</f>
        <v>1</v>
      </c>
      <c r="M620" s="29" t="str">
        <f>IF(G620="","",IF(VLOOKUP(I620,settings!$B$12:$C$1012,2,0)*C620*L620*100-settings!$C$5*L620&lt;0,"",VLOOKUP(I620,settings!$B$12:$C$1012,2,0)*C620*L620*100-settings!$C$5*L620))</f>
        <v/>
      </c>
      <c r="N620" s="29" t="str">
        <f>IF(M620="","",M620*settings!$C$7)</f>
        <v/>
      </c>
      <c r="O620" s="29">
        <f t="shared" si="76"/>
        <v>0</v>
      </c>
      <c r="P620" s="29">
        <f>IF(G620="","",C620*100*settings!$C$6)</f>
        <v>0</v>
      </c>
      <c r="Q620" s="29">
        <f>IF(G620="","",IF(E620=1,settings!$C$4-K620*100,IF(O620="",Q619,IF(F620=1,K619*L619*100+Q619+O619-K620*L620*100,Q619+O619))))</f>
        <v>5929.5707025789216</v>
      </c>
      <c r="R620" s="29">
        <f t="shared" si="77"/>
        <v>11741.999800000001</v>
      </c>
      <c r="S620" s="29">
        <f t="shared" si="78"/>
        <v>17671.570502578921</v>
      </c>
    </row>
    <row r="621" spans="2:19" x14ac:dyDescent="0.25">
      <c r="B621" s="2">
        <v>38313</v>
      </c>
      <c r="C621" s="3">
        <v>118.349998</v>
      </c>
      <c r="D621" s="1">
        <f t="shared" si="72"/>
        <v>7.9202862871790014E-3</v>
      </c>
      <c r="E621" t="str">
        <f>IF(B621&lt;settings!$C$2,"",IF(B621=settings!$C$2,1,IF(C621&gt;K620,MAX($E$4:E620)+1,"")))</f>
        <v/>
      </c>
      <c r="F621" t="str">
        <f t="shared" si="73"/>
        <v/>
      </c>
      <c r="G621">
        <f t="shared" si="74"/>
        <v>245</v>
      </c>
      <c r="H621" s="36" t="str">
        <f>IF(SUM($F$4:F621)&lt;2,"",IF(F621=1,G620,""))</f>
        <v/>
      </c>
      <c r="I621" s="7">
        <f t="shared" si="79"/>
        <v>-0.23100000000000001</v>
      </c>
      <c r="J621" s="64" t="str">
        <f t="shared" si="75"/>
        <v>CALL</v>
      </c>
      <c r="K621" s="29">
        <f>IF(SUM($F$4:F621)&lt;1,"",IF(F621="",K620,ROUND(C621,0)))</f>
        <v>154</v>
      </c>
      <c r="L621" s="32">
        <f>IF(SUM($F$4:F621)&lt;1,"",IF(E621=1,1,IF(AND(F620=1,ROUNDDOWN(Q620/(C620*100),0)&gt;=1),L620+ROUNDDOWN(Q620/(C620*100),0),L620)))</f>
        <v>1</v>
      </c>
      <c r="M621" s="29">
        <f>IF(G621="","",IF(VLOOKUP(I621,settings!$B$12:$C$1012,2,0)*C621*L621*100-settings!$C$5*L621&lt;0,"",VLOOKUP(I621,settings!$B$12:$C$1012,2,0)*C621*L621*100-settings!$C$5*L621))</f>
        <v>0.11273497775400876</v>
      </c>
      <c r="N621" s="29">
        <f>IF(M621="","",M621*settings!$C$7)</f>
        <v>2.818374443850219E-2</v>
      </c>
      <c r="O621" s="29">
        <f t="shared" si="76"/>
        <v>8.4551233315506569E-2</v>
      </c>
      <c r="P621" s="29">
        <f>IF(G621="","",C621*100*settings!$C$6)</f>
        <v>0</v>
      </c>
      <c r="Q621" s="29">
        <f>IF(G621="","",IF(E621=1,settings!$C$4-K621*100,IF(O621="",Q620,IF(F621=1,K620*L620*100+Q620+O620-K621*L621*100,Q620+O620))))</f>
        <v>5929.5707025789216</v>
      </c>
      <c r="R621" s="29">
        <f t="shared" si="77"/>
        <v>11834.9998</v>
      </c>
      <c r="S621" s="29">
        <f t="shared" si="78"/>
        <v>17764.570502578921</v>
      </c>
    </row>
    <row r="622" spans="2:19" x14ac:dyDescent="0.25">
      <c r="B622" s="2">
        <v>38320</v>
      </c>
      <c r="C622" s="3">
        <v>119.25</v>
      </c>
      <c r="D622" s="1">
        <f t="shared" si="72"/>
        <v>7.6045797651809188E-3</v>
      </c>
      <c r="E622" t="str">
        <f>IF(B622&lt;settings!$C$2,"",IF(B622=settings!$C$2,1,IF(C622&gt;K621,MAX($E$4:E621)+1,"")))</f>
        <v/>
      </c>
      <c r="F622" t="str">
        <f t="shared" si="73"/>
        <v/>
      </c>
      <c r="G622">
        <f t="shared" si="74"/>
        <v>246</v>
      </c>
      <c r="H622" s="36" t="str">
        <f>IF(SUM($F$4:F622)&lt;2,"",IF(F622=1,G621,""))</f>
        <v/>
      </c>
      <c r="I622" s="7">
        <f t="shared" si="79"/>
        <v>-0.22600000000000001</v>
      </c>
      <c r="J622" s="64" t="str">
        <f t="shared" si="75"/>
        <v>CALL</v>
      </c>
      <c r="K622" s="29">
        <f>IF(SUM($F$4:F622)&lt;1,"",IF(F622="",K621,ROUND(C622,0)))</f>
        <v>154</v>
      </c>
      <c r="L622" s="32">
        <f>IF(SUM($F$4:F622)&lt;1,"",IF(E622=1,1,IF(AND(F621=1,ROUNDDOWN(Q621/(C621*100),0)&gt;=1),L621+ROUNDDOWN(Q621/(C621*100),0),L621)))</f>
        <v>1</v>
      </c>
      <c r="M622" s="29">
        <f>IF(G622="","",IF(VLOOKUP(I622,settings!$B$12:$C$1012,2,0)*C622*L622*100-settings!$C$5*L622&lt;0,"",VLOOKUP(I622,settings!$B$12:$C$1012,2,0)*C622*L622*100-settings!$C$5*L622))</f>
        <v>0.24037068692194308</v>
      </c>
      <c r="N622" s="29">
        <f>IF(M622="","",M622*settings!$C$7)</f>
        <v>6.0092671730485769E-2</v>
      </c>
      <c r="O622" s="29">
        <f t="shared" si="76"/>
        <v>0.18027801519145731</v>
      </c>
      <c r="P622" s="29">
        <f>IF(G622="","",C622*100*settings!$C$6)</f>
        <v>0</v>
      </c>
      <c r="Q622" s="29">
        <f>IF(G622="","",IF(E622=1,settings!$C$4-K622*100,IF(O622="",Q621,IF(F622=1,K621*L621*100+Q621+O621-K622*L622*100,Q621+O621))))</f>
        <v>5929.6552538122369</v>
      </c>
      <c r="R622" s="29">
        <f t="shared" si="77"/>
        <v>11925</v>
      </c>
      <c r="S622" s="29">
        <f t="shared" si="78"/>
        <v>17854.655253812238</v>
      </c>
    </row>
    <row r="623" spans="2:19" x14ac:dyDescent="0.25">
      <c r="B623" s="2">
        <v>38327</v>
      </c>
      <c r="C623" s="3">
        <v>119.33000199999999</v>
      </c>
      <c r="D623" s="1">
        <f t="shared" si="72"/>
        <v>6.7087631027251682E-4</v>
      </c>
      <c r="E623" t="str">
        <f>IF(B623&lt;settings!$C$2,"",IF(B623=settings!$C$2,1,IF(C623&gt;K622,MAX($E$4:E622)+1,"")))</f>
        <v/>
      </c>
      <c r="F623" t="str">
        <f t="shared" si="73"/>
        <v/>
      </c>
      <c r="G623">
        <f t="shared" si="74"/>
        <v>247</v>
      </c>
      <c r="H623" s="36" t="str">
        <f>IF(SUM($F$4:F623)&lt;2,"",IF(F623=1,G622,""))</f>
        <v/>
      </c>
      <c r="I623" s="7">
        <f t="shared" si="79"/>
        <v>-0.22500000000000001</v>
      </c>
      <c r="J623" s="64" t="str">
        <f t="shared" si="75"/>
        <v>CALL</v>
      </c>
      <c r="K623" s="29">
        <f>IF(SUM($F$4:F623)&lt;1,"",IF(F623="",K622,ROUND(C623,0)))</f>
        <v>154</v>
      </c>
      <c r="L623" s="32">
        <f>IF(SUM($F$4:F623)&lt;1,"",IF(E623=1,1,IF(AND(F622=1,ROUNDDOWN(Q622/(C622*100),0)&gt;=1),L622+ROUNDDOWN(Q622/(C622*100),0),L622)))</f>
        <v>1</v>
      </c>
      <c r="M623" s="29">
        <f>IF(G623="","",IF(VLOOKUP(I623,settings!$B$12:$C$1012,2,0)*C623*L623*100-settings!$C$5*L623&lt;0,"",VLOOKUP(I623,settings!$B$12:$C$1012,2,0)*C623*L623*100-settings!$C$5*L623))</f>
        <v>0.26653349207321986</v>
      </c>
      <c r="N623" s="29">
        <f>IF(M623="","",M623*settings!$C$7)</f>
        <v>6.6633373018304964E-2</v>
      </c>
      <c r="O623" s="29">
        <f t="shared" si="76"/>
        <v>0.19990011905491489</v>
      </c>
      <c r="P623" s="29">
        <f>IF(G623="","",C623*100*settings!$C$6)</f>
        <v>0</v>
      </c>
      <c r="Q623" s="29">
        <f>IF(G623="","",IF(E623=1,settings!$C$4-K623*100,IF(O623="",Q622,IF(F623=1,K622*L622*100+Q622+O622-K623*L623*100,Q622+O622))))</f>
        <v>5929.835531827428</v>
      </c>
      <c r="R623" s="29">
        <f t="shared" si="77"/>
        <v>11933.000199999999</v>
      </c>
      <c r="S623" s="29">
        <f t="shared" si="78"/>
        <v>17862.835731827428</v>
      </c>
    </row>
    <row r="624" spans="2:19" x14ac:dyDescent="0.25">
      <c r="B624" s="2">
        <v>38334</v>
      </c>
      <c r="C624" s="3">
        <v>119.44000200000001</v>
      </c>
      <c r="D624" s="1">
        <f t="shared" si="72"/>
        <v>9.218134430268865E-4</v>
      </c>
      <c r="E624" t="str">
        <f>IF(B624&lt;settings!$C$2,"",IF(B624=settings!$C$2,1,IF(C624&gt;K623,MAX($E$4:E623)+1,"")))</f>
        <v/>
      </c>
      <c r="F624" t="str">
        <f t="shared" si="73"/>
        <v/>
      </c>
      <c r="G624">
        <f t="shared" si="74"/>
        <v>248</v>
      </c>
      <c r="H624" s="36" t="str">
        <f>IF(SUM($F$4:F624)&lt;2,"",IF(F624=1,G623,""))</f>
        <v/>
      </c>
      <c r="I624" s="7">
        <f t="shared" si="79"/>
        <v>-0.224</v>
      </c>
      <c r="J624" s="64" t="str">
        <f t="shared" si="75"/>
        <v>CALL</v>
      </c>
      <c r="K624" s="29">
        <f>IF(SUM($F$4:F624)&lt;1,"",IF(F624="",K623,ROUND(C624,0)))</f>
        <v>154</v>
      </c>
      <c r="L624" s="32">
        <f>IF(SUM($F$4:F624)&lt;1,"",IF(E624=1,1,IF(AND(F623=1,ROUNDDOWN(Q623/(C623*100),0)&gt;=1),L623+ROUNDDOWN(Q623/(C623*100),0),L623)))</f>
        <v>1</v>
      </c>
      <c r="M624" s="29">
        <f>IF(G624="","",IF(VLOOKUP(I624,settings!$B$12:$C$1012,2,0)*C624*L624*100-settings!$C$5*L624&lt;0,"",VLOOKUP(I624,settings!$B$12:$C$1012,2,0)*C624*L624*100-settings!$C$5*L624))</f>
        <v>0.29357244864515986</v>
      </c>
      <c r="N624" s="29">
        <f>IF(M624="","",M624*settings!$C$7)</f>
        <v>7.3393112161289964E-2</v>
      </c>
      <c r="O624" s="29">
        <f t="shared" si="76"/>
        <v>0.22017933648386989</v>
      </c>
      <c r="P624" s="29">
        <f>IF(G624="","",C624*100*settings!$C$6)</f>
        <v>0</v>
      </c>
      <c r="Q624" s="29">
        <f>IF(G624="","",IF(E624=1,settings!$C$4-K624*100,IF(O624="",Q623,IF(F624=1,K623*L623*100+Q623+O623-K624*L624*100,Q623+O623))))</f>
        <v>5930.0354319464832</v>
      </c>
      <c r="R624" s="29">
        <f t="shared" si="77"/>
        <v>11944.0002</v>
      </c>
      <c r="S624" s="29">
        <f t="shared" si="78"/>
        <v>17874.035631946485</v>
      </c>
    </row>
    <row r="625" spans="2:19" x14ac:dyDescent="0.25">
      <c r="B625" s="2">
        <v>38341</v>
      </c>
      <c r="C625" s="3">
        <v>120.769997</v>
      </c>
      <c r="D625" s="1">
        <f t="shared" si="72"/>
        <v>1.1135256009121575E-2</v>
      </c>
      <c r="E625" t="str">
        <f>IF(B625&lt;settings!$C$2,"",IF(B625=settings!$C$2,1,IF(C625&gt;K624,MAX($E$4:E624)+1,"")))</f>
        <v/>
      </c>
      <c r="F625" t="str">
        <f t="shared" si="73"/>
        <v/>
      </c>
      <c r="G625">
        <f t="shared" si="74"/>
        <v>249</v>
      </c>
      <c r="H625" s="36" t="str">
        <f>IF(SUM($F$4:F625)&lt;2,"",IF(F625=1,G624,""))</f>
        <v/>
      </c>
      <c r="I625" s="7">
        <f t="shared" si="79"/>
        <v>-0.216</v>
      </c>
      <c r="J625" s="64" t="str">
        <f t="shared" si="75"/>
        <v>CALL</v>
      </c>
      <c r="K625" s="29">
        <f>IF(SUM($F$4:F625)&lt;1,"",IF(F625="",K624,ROUND(C625,0)))</f>
        <v>154</v>
      </c>
      <c r="L625" s="32">
        <f>IF(SUM($F$4:F625)&lt;1,"",IF(E625=1,1,IF(AND(F624=1,ROUNDDOWN(Q624/(C624*100),0)&gt;=1),L624+ROUNDDOWN(Q624/(C624*100),0),L624)))</f>
        <v>1</v>
      </c>
      <c r="M625" s="29">
        <f>IF(G625="","",IF(VLOOKUP(I625,settings!$B$12:$C$1012,2,0)*C625*L625*100-settings!$C$5*L625&lt;0,"",VLOOKUP(I625,settings!$B$12:$C$1012,2,0)*C625*L625*100-settings!$C$5*L625))</f>
        <v>0.53741603044510744</v>
      </c>
      <c r="N625" s="29">
        <f>IF(M625="","",M625*settings!$C$7)</f>
        <v>0.13435400761127686</v>
      </c>
      <c r="O625" s="29">
        <f t="shared" si="76"/>
        <v>0.40306202283383058</v>
      </c>
      <c r="P625" s="29">
        <f>IF(G625="","",C625*100*settings!$C$6)</f>
        <v>0</v>
      </c>
      <c r="Q625" s="29">
        <f>IF(G625="","",IF(E625=1,settings!$C$4-K625*100,IF(O625="",Q624,IF(F625=1,K624*L624*100+Q624+O624-K625*L625*100,Q624+O624))))</f>
        <v>5930.255611282967</v>
      </c>
      <c r="R625" s="29">
        <f t="shared" si="77"/>
        <v>12076.9997</v>
      </c>
      <c r="S625" s="29">
        <f t="shared" si="78"/>
        <v>18007.255311282966</v>
      </c>
    </row>
    <row r="626" spans="2:19" x14ac:dyDescent="0.25">
      <c r="B626" s="2">
        <v>38348</v>
      </c>
      <c r="C626" s="3">
        <v>120.870003</v>
      </c>
      <c r="D626" s="1">
        <f t="shared" si="72"/>
        <v>8.2806990547479309E-4</v>
      </c>
      <c r="E626" t="str">
        <f>IF(B626&lt;settings!$C$2,"",IF(B626=settings!$C$2,1,IF(C626&gt;K625,MAX($E$4:E625)+1,"")))</f>
        <v/>
      </c>
      <c r="F626" t="str">
        <f t="shared" si="73"/>
        <v/>
      </c>
      <c r="G626">
        <f t="shared" si="74"/>
        <v>250</v>
      </c>
      <c r="H626" s="36" t="str">
        <f>IF(SUM($F$4:F626)&lt;2,"",IF(F626=1,G625,""))</f>
        <v/>
      </c>
      <c r="I626" s="7">
        <f t="shared" si="79"/>
        <v>-0.215</v>
      </c>
      <c r="J626" s="64" t="str">
        <f t="shared" si="75"/>
        <v>CALL</v>
      </c>
      <c r="K626" s="29">
        <f>IF(SUM($F$4:F626)&lt;1,"",IF(F626="",K625,ROUND(C626,0)))</f>
        <v>154</v>
      </c>
      <c r="L626" s="32">
        <f>IF(SUM($F$4:F626)&lt;1,"",IF(E626=1,1,IF(AND(F625=1,ROUNDDOWN(Q625/(C625*100),0)&gt;=1),L625+ROUNDDOWN(Q625/(C625*100),0),L625)))</f>
        <v>1</v>
      </c>
      <c r="M626" s="29">
        <f>IF(G626="","",IF(VLOOKUP(I626,settings!$B$12:$C$1012,2,0)*C626*L626*100-settings!$C$5*L626&lt;0,"",VLOOKUP(I626,settings!$B$12:$C$1012,2,0)*C626*L626*100-settings!$C$5*L626))</f>
        <v>0.57009093713480996</v>
      </c>
      <c r="N626" s="29">
        <f>IF(M626="","",M626*settings!$C$7)</f>
        <v>0.14252273428370249</v>
      </c>
      <c r="O626" s="29">
        <f t="shared" si="76"/>
        <v>0.42756820285110747</v>
      </c>
      <c r="P626" s="29">
        <f>IF(G626="","",C626*100*settings!$C$6)</f>
        <v>0</v>
      </c>
      <c r="Q626" s="29">
        <f>IF(G626="","",IF(E626=1,settings!$C$4-K626*100,IF(O626="",Q625,IF(F626=1,K625*L625*100+Q625+O625-K626*L626*100,Q625+O625))))</f>
        <v>5930.6586733058011</v>
      </c>
      <c r="R626" s="29">
        <f t="shared" si="77"/>
        <v>12087.0003</v>
      </c>
      <c r="S626" s="29">
        <f t="shared" si="78"/>
        <v>18017.658973305799</v>
      </c>
    </row>
    <row r="627" spans="2:19" x14ac:dyDescent="0.25">
      <c r="B627" s="2">
        <v>38355</v>
      </c>
      <c r="C627" s="3">
        <v>118.44000200000001</v>
      </c>
      <c r="D627" s="1">
        <f t="shared" si="72"/>
        <v>-2.010425200370014E-2</v>
      </c>
      <c r="E627" t="str">
        <f>IF(B627&lt;settings!$C$2,"",IF(B627=settings!$C$2,1,IF(C627&gt;K626,MAX($E$4:E626)+1,"")))</f>
        <v/>
      </c>
      <c r="F627" t="str">
        <f t="shared" si="73"/>
        <v/>
      </c>
      <c r="G627">
        <f t="shared" si="74"/>
        <v>251</v>
      </c>
      <c r="H627" s="36" t="str">
        <f>IF(SUM($F$4:F627)&lt;2,"",IF(F627=1,G626,""))</f>
        <v/>
      </c>
      <c r="I627" s="7">
        <f t="shared" si="79"/>
        <v>-0.23100000000000001</v>
      </c>
      <c r="J627" s="64" t="str">
        <f t="shared" si="75"/>
        <v>CALL</v>
      </c>
      <c r="K627" s="29">
        <f>IF(SUM($F$4:F627)&lt;1,"",IF(F627="",K626,ROUND(C627,0)))</f>
        <v>154</v>
      </c>
      <c r="L627" s="32">
        <f>IF(SUM($F$4:F627)&lt;1,"",IF(E627=1,1,IF(AND(F626=1,ROUNDDOWN(Q626/(C626*100),0)&gt;=1),L626+ROUNDDOWN(Q626/(C626*100),0),L626)))</f>
        <v>1</v>
      </c>
      <c r="M627" s="29">
        <f>IF(G627="","",IF(VLOOKUP(I627,settings!$B$12:$C$1012,2,0)*C627*L627*100-settings!$C$5*L627&lt;0,"",VLOOKUP(I627,settings!$B$12:$C$1012,2,0)*C627*L627*100-settings!$C$5*L627))</f>
        <v>0.11358120167145902</v>
      </c>
      <c r="N627" s="29">
        <f>IF(M627="","",M627*settings!$C$7)</f>
        <v>2.8395300417864755E-2</v>
      </c>
      <c r="O627" s="29">
        <f t="shared" si="76"/>
        <v>8.5185901253594265E-2</v>
      </c>
      <c r="P627" s="29">
        <f>IF(G627="","",C627*100*settings!$C$6)</f>
        <v>0</v>
      </c>
      <c r="Q627" s="29">
        <f>IF(G627="","",IF(E627=1,settings!$C$4-K627*100,IF(O627="",Q626,IF(F627=1,K626*L626*100+Q626+O626-K627*L627*100,Q626+O626))))</f>
        <v>5931.0862415086522</v>
      </c>
      <c r="R627" s="29">
        <f t="shared" si="77"/>
        <v>11844.0002</v>
      </c>
      <c r="S627" s="29">
        <f t="shared" si="78"/>
        <v>17775.086441508654</v>
      </c>
    </row>
    <row r="628" spans="2:19" x14ac:dyDescent="0.25">
      <c r="B628" s="2">
        <v>38362</v>
      </c>
      <c r="C628" s="3">
        <v>118.239998</v>
      </c>
      <c r="D628" s="1">
        <f t="shared" si="72"/>
        <v>-1.6886524537547132E-3</v>
      </c>
      <c r="E628" t="str">
        <f>IF(B628&lt;settings!$C$2,"",IF(B628=settings!$C$2,1,IF(C628&gt;K627,MAX($E$4:E627)+1,"")))</f>
        <v/>
      </c>
      <c r="F628" t="str">
        <f t="shared" si="73"/>
        <v/>
      </c>
      <c r="G628">
        <f t="shared" si="74"/>
        <v>252</v>
      </c>
      <c r="H628" s="36" t="str">
        <f>IF(SUM($F$4:F628)&lt;2,"",IF(F628=1,G627,""))</f>
        <v/>
      </c>
      <c r="I628" s="7">
        <f t="shared" si="79"/>
        <v>-0.23200000000000001</v>
      </c>
      <c r="J628" s="64" t="str">
        <f t="shared" si="75"/>
        <v>CALL</v>
      </c>
      <c r="K628" s="29">
        <f>IF(SUM($F$4:F628)&lt;1,"",IF(F628="",K627,ROUND(C628,0)))</f>
        <v>154</v>
      </c>
      <c r="L628" s="32">
        <f>IF(SUM($F$4:F628)&lt;1,"",IF(E628=1,1,IF(AND(F627=1,ROUNDDOWN(Q627/(C627*100),0)&gt;=1),L627+ROUNDDOWN(Q627/(C627*100),0),L627)))</f>
        <v>1</v>
      </c>
      <c r="M628" s="29">
        <f>IF(G628="","",IF(VLOOKUP(I628,settings!$B$12:$C$1012,2,0)*C628*L628*100-settings!$C$5*L628&lt;0,"",VLOOKUP(I628,settings!$B$12:$C$1012,2,0)*C628*L628*100-settings!$C$5*L628))</f>
        <v>8.9466735041945133E-2</v>
      </c>
      <c r="N628" s="29">
        <f>IF(M628="","",M628*settings!$C$7)</f>
        <v>2.2366683760486283E-2</v>
      </c>
      <c r="O628" s="29">
        <f t="shared" si="76"/>
        <v>6.710005128145885E-2</v>
      </c>
      <c r="P628" s="29">
        <f>IF(G628="","",C628*100*settings!$C$6)</f>
        <v>0</v>
      </c>
      <c r="Q628" s="29">
        <f>IF(G628="","",IF(E628=1,settings!$C$4-K628*100,IF(O628="",Q627,IF(F628=1,K627*L627*100+Q627+O627-K628*L628*100,Q627+O627))))</f>
        <v>5931.1714274099058</v>
      </c>
      <c r="R628" s="29">
        <f t="shared" si="77"/>
        <v>11823.9998</v>
      </c>
      <c r="S628" s="29">
        <f t="shared" si="78"/>
        <v>17755.171227409905</v>
      </c>
    </row>
    <row r="629" spans="2:19" x14ac:dyDescent="0.25">
      <c r="B629" s="2">
        <v>38369</v>
      </c>
      <c r="C629" s="3">
        <v>116.779999</v>
      </c>
      <c r="D629" s="1">
        <f t="shared" si="72"/>
        <v>-1.2347759004529002E-2</v>
      </c>
      <c r="E629" t="str">
        <f>IF(B629&lt;settings!$C$2,"",IF(B629=settings!$C$2,1,IF(C629&gt;K628,MAX($E$4:E628)+1,"")))</f>
        <v/>
      </c>
      <c r="F629" t="str">
        <f t="shared" si="73"/>
        <v/>
      </c>
      <c r="G629">
        <f t="shared" si="74"/>
        <v>253</v>
      </c>
      <c r="H629" s="36" t="str">
        <f>IF(SUM($F$4:F629)&lt;2,"",IF(F629=1,G628,""))</f>
        <v/>
      </c>
      <c r="I629" s="7">
        <f t="shared" si="79"/>
        <v>-0.24199999999999999</v>
      </c>
      <c r="J629" s="64" t="str">
        <f t="shared" si="75"/>
        <v/>
      </c>
      <c r="K629" s="29">
        <f>IF(SUM($F$4:F629)&lt;1,"",IF(F629="",K628,ROUND(C629,0)))</f>
        <v>154</v>
      </c>
      <c r="L629" s="32">
        <f>IF(SUM($F$4:F629)&lt;1,"",IF(E629=1,1,IF(AND(F628=1,ROUNDDOWN(Q628/(C628*100),0)&gt;=1),L628+ROUNDDOWN(Q628/(C628*100),0),L628)))</f>
        <v>1</v>
      </c>
      <c r="M629" s="29" t="str">
        <f>IF(G629="","",IF(VLOOKUP(I629,settings!$B$12:$C$1012,2,0)*C629*L629*100-settings!$C$5*L629&lt;0,"",VLOOKUP(I629,settings!$B$12:$C$1012,2,0)*C629*L629*100-settings!$C$5*L629))</f>
        <v/>
      </c>
      <c r="N629" s="29" t="str">
        <f>IF(M629="","",M629*settings!$C$7)</f>
        <v/>
      </c>
      <c r="O629" s="29">
        <f t="shared" si="76"/>
        <v>0</v>
      </c>
      <c r="P629" s="29">
        <f>IF(G629="","",C629*100*settings!$C$6)</f>
        <v>0</v>
      </c>
      <c r="Q629" s="29">
        <f>IF(G629="","",IF(E629=1,settings!$C$4-K629*100,IF(O629="",Q628,IF(F629=1,K628*L628*100+Q628+O628-K629*L629*100,Q628+O628))))</f>
        <v>5931.238527461187</v>
      </c>
      <c r="R629" s="29">
        <f t="shared" si="77"/>
        <v>11677.999900000001</v>
      </c>
      <c r="S629" s="29">
        <f t="shared" si="78"/>
        <v>17609.238427461187</v>
      </c>
    </row>
    <row r="630" spans="2:19" x14ac:dyDescent="0.25">
      <c r="B630" s="2">
        <v>38376</v>
      </c>
      <c r="C630" s="3">
        <v>117.43</v>
      </c>
      <c r="D630" s="1">
        <f t="shared" si="72"/>
        <v>5.5660301898101672E-3</v>
      </c>
      <c r="E630" t="str">
        <f>IF(B630&lt;settings!$C$2,"",IF(B630=settings!$C$2,1,IF(C630&gt;K629,MAX($E$4:E629)+1,"")))</f>
        <v/>
      </c>
      <c r="F630" t="str">
        <f t="shared" si="73"/>
        <v/>
      </c>
      <c r="G630">
        <f t="shared" si="74"/>
        <v>254</v>
      </c>
      <c r="H630" s="36" t="str">
        <f>IF(SUM($F$4:F630)&lt;2,"",IF(F630=1,G629,""))</f>
        <v/>
      </c>
      <c r="I630" s="7">
        <f t="shared" si="79"/>
        <v>-0.23699999999999999</v>
      </c>
      <c r="J630" s="64" t="str">
        <f t="shared" si="75"/>
        <v/>
      </c>
      <c r="K630" s="29">
        <f>IF(SUM($F$4:F630)&lt;1,"",IF(F630="",K629,ROUND(C630,0)))</f>
        <v>154</v>
      </c>
      <c r="L630" s="32">
        <f>IF(SUM($F$4:F630)&lt;1,"",IF(E630=1,1,IF(AND(F629=1,ROUNDDOWN(Q629/(C629*100),0)&gt;=1),L629+ROUNDDOWN(Q629/(C629*100),0),L629)))</f>
        <v>1</v>
      </c>
      <c r="M630" s="29" t="str">
        <f>IF(G630="","",IF(VLOOKUP(I630,settings!$B$12:$C$1012,2,0)*C630*L630*100-settings!$C$5*L630&lt;0,"",VLOOKUP(I630,settings!$B$12:$C$1012,2,0)*C630*L630*100-settings!$C$5*L630))</f>
        <v/>
      </c>
      <c r="N630" s="29" t="str">
        <f>IF(M630="","",M630*settings!$C$7)</f>
        <v/>
      </c>
      <c r="O630" s="29">
        <f t="shared" si="76"/>
        <v>0</v>
      </c>
      <c r="P630" s="29">
        <f>IF(G630="","",C630*100*settings!$C$6)</f>
        <v>0</v>
      </c>
      <c r="Q630" s="29">
        <f>IF(G630="","",IF(E630=1,settings!$C$4-K630*100,IF(O630="",Q629,IF(F630=1,K629*L629*100+Q629+O629-K630*L630*100,Q629+O629))))</f>
        <v>5931.238527461187</v>
      </c>
      <c r="R630" s="29">
        <f t="shared" si="77"/>
        <v>11743</v>
      </c>
      <c r="S630" s="29">
        <f t="shared" si="78"/>
        <v>17674.238527461188</v>
      </c>
    </row>
    <row r="631" spans="2:19" x14ac:dyDescent="0.25">
      <c r="B631" s="2">
        <v>38383</v>
      </c>
      <c r="C631" s="3">
        <v>120.230003</v>
      </c>
      <c r="D631" s="1">
        <f t="shared" si="72"/>
        <v>2.3844017712679744E-2</v>
      </c>
      <c r="E631" t="str">
        <f>IF(B631&lt;settings!$C$2,"",IF(B631=settings!$C$2,1,IF(C631&gt;K630,MAX($E$4:E630)+1,"")))</f>
        <v/>
      </c>
      <c r="F631" t="str">
        <f t="shared" si="73"/>
        <v/>
      </c>
      <c r="G631">
        <f t="shared" si="74"/>
        <v>255</v>
      </c>
      <c r="H631" s="36" t="str">
        <f>IF(SUM($F$4:F631)&lt;2,"",IF(F631=1,G630,""))</f>
        <v/>
      </c>
      <c r="I631" s="7">
        <f t="shared" si="79"/>
        <v>-0.219</v>
      </c>
      <c r="J631" s="64" t="str">
        <f t="shared" si="75"/>
        <v>CALL</v>
      </c>
      <c r="K631" s="29">
        <f>IF(SUM($F$4:F631)&lt;1,"",IF(F631="",K630,ROUND(C631,0)))</f>
        <v>154</v>
      </c>
      <c r="L631" s="32">
        <f>IF(SUM($F$4:F631)&lt;1,"",IF(E631=1,1,IF(AND(F630=1,ROUNDDOWN(Q630/(C630*100),0)&gt;=1),L630+ROUNDDOWN(Q630/(C630*100),0),L630)))</f>
        <v>1</v>
      </c>
      <c r="M631" s="29">
        <f>IF(G631="","",IF(VLOOKUP(I631,settings!$B$12:$C$1012,2,0)*C631*L631*100-settings!$C$5*L631&lt;0,"",VLOOKUP(I631,settings!$B$12:$C$1012,2,0)*C631*L631*100-settings!$C$5*L631))</f>
        <v>0.440533739584138</v>
      </c>
      <c r="N631" s="29">
        <f>IF(M631="","",M631*settings!$C$7)</f>
        <v>0.1101334348960345</v>
      </c>
      <c r="O631" s="29">
        <f t="shared" si="76"/>
        <v>0.3304003046881035</v>
      </c>
      <c r="P631" s="29">
        <f>IF(G631="","",C631*100*settings!$C$6)</f>
        <v>0</v>
      </c>
      <c r="Q631" s="29">
        <f>IF(G631="","",IF(E631=1,settings!$C$4-K631*100,IF(O631="",Q630,IF(F631=1,K630*L630*100+Q630+O630-K631*L631*100,Q630+O630))))</f>
        <v>5931.238527461187</v>
      </c>
      <c r="R631" s="29">
        <f t="shared" si="77"/>
        <v>12023.0003</v>
      </c>
      <c r="S631" s="29">
        <f t="shared" si="78"/>
        <v>17954.238827461188</v>
      </c>
    </row>
    <row r="632" spans="2:19" x14ac:dyDescent="0.25">
      <c r="B632" s="2">
        <v>38390</v>
      </c>
      <c r="C632" s="3">
        <v>120.769997</v>
      </c>
      <c r="D632" s="1">
        <f t="shared" si="72"/>
        <v>4.4913414832070675E-3</v>
      </c>
      <c r="E632" t="str">
        <f>IF(B632&lt;settings!$C$2,"",IF(B632=settings!$C$2,1,IF(C632&gt;K631,MAX($E$4:E631)+1,"")))</f>
        <v/>
      </c>
      <c r="F632" t="str">
        <f t="shared" si="73"/>
        <v/>
      </c>
      <c r="G632">
        <f t="shared" si="74"/>
        <v>256</v>
      </c>
      <c r="H632" s="36" t="str">
        <f>IF(SUM($F$4:F632)&lt;2,"",IF(F632=1,G631,""))</f>
        <v/>
      </c>
      <c r="I632" s="7">
        <f t="shared" si="79"/>
        <v>-0.216</v>
      </c>
      <c r="J632" s="64" t="str">
        <f t="shared" si="75"/>
        <v>CALL</v>
      </c>
      <c r="K632" s="29">
        <f>IF(SUM($F$4:F632)&lt;1,"",IF(F632="",K631,ROUND(C632,0)))</f>
        <v>154</v>
      </c>
      <c r="L632" s="32">
        <f>IF(SUM($F$4:F632)&lt;1,"",IF(E632=1,1,IF(AND(F631=1,ROUNDDOWN(Q631/(C631*100),0)&gt;=1),L631+ROUNDDOWN(Q631/(C631*100),0),L631)))</f>
        <v>1</v>
      </c>
      <c r="M632" s="29">
        <f>IF(G632="","",IF(VLOOKUP(I632,settings!$B$12:$C$1012,2,0)*C632*L632*100-settings!$C$5*L632&lt;0,"",VLOOKUP(I632,settings!$B$12:$C$1012,2,0)*C632*L632*100-settings!$C$5*L632))</f>
        <v>0.53741603044510744</v>
      </c>
      <c r="N632" s="29">
        <f>IF(M632="","",M632*settings!$C$7)</f>
        <v>0.13435400761127686</v>
      </c>
      <c r="O632" s="29">
        <f t="shared" si="76"/>
        <v>0.40306202283383058</v>
      </c>
      <c r="P632" s="29">
        <f>IF(G632="","",C632*100*settings!$C$6)</f>
        <v>0</v>
      </c>
      <c r="Q632" s="29">
        <f>IF(G632="","",IF(E632=1,settings!$C$4-K632*100,IF(O632="",Q631,IF(F632=1,K631*L631*100+Q631+O631-K632*L632*100,Q631+O631))))</f>
        <v>5931.5689277658748</v>
      </c>
      <c r="R632" s="29">
        <f t="shared" si="77"/>
        <v>12076.9997</v>
      </c>
      <c r="S632" s="29">
        <f t="shared" si="78"/>
        <v>18008.568627765875</v>
      </c>
    </row>
    <row r="633" spans="2:19" x14ac:dyDescent="0.25">
      <c r="B633" s="2">
        <v>38397</v>
      </c>
      <c r="C633" s="3">
        <v>120.389999</v>
      </c>
      <c r="D633" s="1">
        <f t="shared" si="72"/>
        <v>-3.1464602917892215E-3</v>
      </c>
      <c r="E633" t="str">
        <f>IF(B633&lt;settings!$C$2,"",IF(B633=settings!$C$2,1,IF(C633&gt;K632,MAX($E$4:E632)+1,"")))</f>
        <v/>
      </c>
      <c r="F633" t="str">
        <f t="shared" si="73"/>
        <v/>
      </c>
      <c r="G633">
        <f t="shared" si="74"/>
        <v>257</v>
      </c>
      <c r="H633" s="36" t="str">
        <f>IF(SUM($F$4:F633)&lt;2,"",IF(F633=1,G632,""))</f>
        <v/>
      </c>
      <c r="I633" s="7">
        <f t="shared" si="79"/>
        <v>-0.218</v>
      </c>
      <c r="J633" s="64" t="str">
        <f t="shared" si="75"/>
        <v>CALL</v>
      </c>
      <c r="K633" s="29">
        <f>IF(SUM($F$4:F633)&lt;1,"",IF(F633="",K632,ROUND(C633,0)))</f>
        <v>154</v>
      </c>
      <c r="L633" s="32">
        <f>IF(SUM($F$4:F633)&lt;1,"",IF(E633=1,1,IF(AND(F632=1,ROUNDDOWN(Q632/(C632*100),0)&gt;=1),L632+ROUNDDOWN(Q632/(C632*100),0),L632)))</f>
        <v>1</v>
      </c>
      <c r="M633" s="29">
        <f>IF(G633="","",IF(VLOOKUP(I633,settings!$B$12:$C$1012,2,0)*C633*L633*100-settings!$C$5*L633&lt;0,"",VLOOKUP(I633,settings!$B$12:$C$1012,2,0)*C633*L633*100-settings!$C$5*L633))</f>
        <v>0.47188849891999918</v>
      </c>
      <c r="N633" s="29">
        <f>IF(M633="","",M633*settings!$C$7)</f>
        <v>0.11797212472999979</v>
      </c>
      <c r="O633" s="29">
        <f t="shared" si="76"/>
        <v>0.35391637418999938</v>
      </c>
      <c r="P633" s="29">
        <f>IF(G633="","",C633*100*settings!$C$6)</f>
        <v>0</v>
      </c>
      <c r="Q633" s="29">
        <f>IF(G633="","",IF(E633=1,settings!$C$4-K633*100,IF(O633="",Q632,IF(F633=1,K632*L632*100+Q632+O632-K633*L633*100,Q632+O632))))</f>
        <v>5931.9719897887089</v>
      </c>
      <c r="R633" s="29">
        <f t="shared" si="77"/>
        <v>12038.999900000001</v>
      </c>
      <c r="S633" s="29">
        <f t="shared" si="78"/>
        <v>17970.971889788711</v>
      </c>
    </row>
    <row r="634" spans="2:19" x14ac:dyDescent="0.25">
      <c r="B634" s="2">
        <v>38404</v>
      </c>
      <c r="C634" s="3">
        <v>121.43</v>
      </c>
      <c r="D634" s="1">
        <f t="shared" si="72"/>
        <v>8.6385996232130058E-3</v>
      </c>
      <c r="E634" t="str">
        <f>IF(B634&lt;settings!$C$2,"",IF(B634=settings!$C$2,1,IF(C634&gt;K633,MAX($E$4:E633)+1,"")))</f>
        <v/>
      </c>
      <c r="F634" t="str">
        <f t="shared" si="73"/>
        <v/>
      </c>
      <c r="G634">
        <f t="shared" si="74"/>
        <v>258</v>
      </c>
      <c r="H634" s="36" t="str">
        <f>IF(SUM($F$4:F634)&lt;2,"",IF(F634=1,G633,""))</f>
        <v/>
      </c>
      <c r="I634" s="7">
        <f t="shared" si="79"/>
        <v>-0.21099999999999999</v>
      </c>
      <c r="J634" s="64" t="str">
        <f t="shared" si="75"/>
        <v>CALL</v>
      </c>
      <c r="K634" s="29">
        <f>IF(SUM($F$4:F634)&lt;1,"",IF(F634="",K633,ROUND(C634,0)))</f>
        <v>154</v>
      </c>
      <c r="L634" s="32">
        <f>IF(SUM($F$4:F634)&lt;1,"",IF(E634=1,1,IF(AND(F633=1,ROUNDDOWN(Q633/(C633*100),0)&gt;=1),L633+ROUNDDOWN(Q633/(C633*100),0),L633)))</f>
        <v>1</v>
      </c>
      <c r="M634" s="29">
        <f>IF(G634="","",IF(VLOOKUP(I634,settings!$B$12:$C$1012,2,0)*C634*L634*100-settings!$C$5*L634&lt;0,"",VLOOKUP(I634,settings!$B$12:$C$1012,2,0)*C634*L634*100-settings!$C$5*L634))</f>
        <v>0.71012543404855588</v>
      </c>
      <c r="N634" s="29">
        <f>IF(M634="","",M634*settings!$C$7)</f>
        <v>0.17753135851213897</v>
      </c>
      <c r="O634" s="29">
        <f t="shared" si="76"/>
        <v>0.53259407553641691</v>
      </c>
      <c r="P634" s="29">
        <f>IF(G634="","",C634*100*settings!$C$6)</f>
        <v>0</v>
      </c>
      <c r="Q634" s="29">
        <f>IF(G634="","",IF(E634=1,settings!$C$4-K634*100,IF(O634="",Q633,IF(F634=1,K633*L633*100+Q633+O633-K634*L634*100,Q633+O633))))</f>
        <v>5932.3259061628987</v>
      </c>
      <c r="R634" s="29">
        <f t="shared" si="77"/>
        <v>12143</v>
      </c>
      <c r="S634" s="29">
        <f t="shared" si="78"/>
        <v>18075.3259061629</v>
      </c>
    </row>
    <row r="635" spans="2:19" x14ac:dyDescent="0.25">
      <c r="B635" s="2">
        <v>38411</v>
      </c>
      <c r="C635" s="3">
        <v>122.730003</v>
      </c>
      <c r="D635" s="1">
        <f t="shared" si="72"/>
        <v>1.0705781108457435E-2</v>
      </c>
      <c r="E635" t="str">
        <f>IF(B635&lt;settings!$C$2,"",IF(B635=settings!$C$2,1,IF(C635&gt;K634,MAX($E$4:E634)+1,"")))</f>
        <v/>
      </c>
      <c r="F635" t="str">
        <f t="shared" si="73"/>
        <v/>
      </c>
      <c r="G635">
        <f t="shared" si="74"/>
        <v>259</v>
      </c>
      <c r="H635" s="36" t="str">
        <f>IF(SUM($F$4:F635)&lt;2,"",IF(F635=1,G634,""))</f>
        <v/>
      </c>
      <c r="I635" s="7">
        <f t="shared" si="79"/>
        <v>-0.20300000000000001</v>
      </c>
      <c r="J635" s="64" t="str">
        <f t="shared" si="75"/>
        <v>CALL</v>
      </c>
      <c r="K635" s="29">
        <f>IF(SUM($F$4:F635)&lt;1,"",IF(F635="",K634,ROUND(C635,0)))</f>
        <v>154</v>
      </c>
      <c r="L635" s="32">
        <f>IF(SUM($F$4:F635)&lt;1,"",IF(E635=1,1,IF(AND(F634=1,ROUNDDOWN(Q634/(C634*100),0)&gt;=1),L634+ROUNDDOWN(Q634/(C634*100),0),L634)))</f>
        <v>1</v>
      </c>
      <c r="M635" s="29">
        <f>IF(G635="","",IF(VLOOKUP(I635,settings!$B$12:$C$1012,2,0)*C635*L635*100-settings!$C$5*L635&lt;0,"",VLOOKUP(I635,settings!$B$12:$C$1012,2,0)*C635*L635*100-settings!$C$5*L635))</f>
        <v>1.0316276292407007</v>
      </c>
      <c r="N635" s="29">
        <f>IF(M635="","",M635*settings!$C$7)</f>
        <v>0.25790690731017518</v>
      </c>
      <c r="O635" s="29">
        <f t="shared" si="76"/>
        <v>0.77372072193052555</v>
      </c>
      <c r="P635" s="29">
        <f>IF(G635="","",C635*100*settings!$C$6)</f>
        <v>0</v>
      </c>
      <c r="Q635" s="29">
        <f>IF(G635="","",IF(E635=1,settings!$C$4-K635*100,IF(O635="",Q634,IF(F635=1,K634*L634*100+Q634+O634-K635*L635*100,Q634+O634))))</f>
        <v>5932.8585002384352</v>
      </c>
      <c r="R635" s="29">
        <f t="shared" si="77"/>
        <v>12273.0003</v>
      </c>
      <c r="S635" s="29">
        <f t="shared" si="78"/>
        <v>18205.858800238435</v>
      </c>
    </row>
    <row r="636" spans="2:19" x14ac:dyDescent="0.25">
      <c r="B636" s="2">
        <v>38418</v>
      </c>
      <c r="C636" s="3">
        <v>120.389999</v>
      </c>
      <c r="D636" s="1">
        <f t="shared" si="72"/>
        <v>-1.9066275098192476E-2</v>
      </c>
      <c r="E636" t="str">
        <f>IF(B636&lt;settings!$C$2,"",IF(B636=settings!$C$2,1,IF(C636&gt;K635,MAX($E$4:E635)+1,"")))</f>
        <v/>
      </c>
      <c r="F636" t="str">
        <f t="shared" si="73"/>
        <v/>
      </c>
      <c r="G636">
        <f t="shared" si="74"/>
        <v>260</v>
      </c>
      <c r="H636" s="36" t="str">
        <f>IF(SUM($F$4:F636)&lt;2,"",IF(F636=1,G635,""))</f>
        <v/>
      </c>
      <c r="I636" s="7">
        <f t="shared" si="79"/>
        <v>-0.218</v>
      </c>
      <c r="J636" s="64" t="str">
        <f t="shared" si="75"/>
        <v>CALL</v>
      </c>
      <c r="K636" s="29">
        <f>IF(SUM($F$4:F636)&lt;1,"",IF(F636="",K635,ROUND(C636,0)))</f>
        <v>154</v>
      </c>
      <c r="L636" s="32">
        <f>IF(SUM($F$4:F636)&lt;1,"",IF(E636=1,1,IF(AND(F635=1,ROUNDDOWN(Q635/(C635*100),0)&gt;=1),L635+ROUNDDOWN(Q635/(C635*100),0),L635)))</f>
        <v>1</v>
      </c>
      <c r="M636" s="29">
        <f>IF(G636="","",IF(VLOOKUP(I636,settings!$B$12:$C$1012,2,0)*C636*L636*100-settings!$C$5*L636&lt;0,"",VLOOKUP(I636,settings!$B$12:$C$1012,2,0)*C636*L636*100-settings!$C$5*L636))</f>
        <v>0.47188849891999918</v>
      </c>
      <c r="N636" s="29">
        <f>IF(M636="","",M636*settings!$C$7)</f>
        <v>0.11797212472999979</v>
      </c>
      <c r="O636" s="29">
        <f t="shared" si="76"/>
        <v>0.35391637418999938</v>
      </c>
      <c r="P636" s="29">
        <f>IF(G636="","",C636*100*settings!$C$6)</f>
        <v>0</v>
      </c>
      <c r="Q636" s="29">
        <f>IF(G636="","",IF(E636=1,settings!$C$4-K636*100,IF(O636="",Q635,IF(F636=1,K635*L635*100+Q635+O635-K636*L636*100,Q635+O635))))</f>
        <v>5933.6322209603659</v>
      </c>
      <c r="R636" s="29">
        <f t="shared" si="77"/>
        <v>12038.999900000001</v>
      </c>
      <c r="S636" s="29">
        <f t="shared" si="78"/>
        <v>17972.632120960367</v>
      </c>
    </row>
    <row r="637" spans="2:19" x14ac:dyDescent="0.25">
      <c r="B637" s="2">
        <v>38425</v>
      </c>
      <c r="C637" s="3">
        <v>118.540001</v>
      </c>
      <c r="D637" s="1">
        <f t="shared" si="72"/>
        <v>-1.5366708325996403E-2</v>
      </c>
      <c r="E637" t="str">
        <f>IF(B637&lt;settings!$C$2,"",IF(B637=settings!$C$2,1,IF(C637&gt;K636,MAX($E$4:E636)+1,"")))</f>
        <v/>
      </c>
      <c r="F637" t="str">
        <f t="shared" si="73"/>
        <v/>
      </c>
      <c r="G637">
        <f t="shared" si="74"/>
        <v>261</v>
      </c>
      <c r="H637" s="36" t="str">
        <f>IF(SUM($F$4:F637)&lt;2,"",IF(F637=1,G636,""))</f>
        <v/>
      </c>
      <c r="I637" s="7">
        <f t="shared" si="79"/>
        <v>-0.23</v>
      </c>
      <c r="J637" s="64" t="str">
        <f t="shared" si="75"/>
        <v>CALL</v>
      </c>
      <c r="K637" s="29">
        <f>IF(SUM($F$4:F637)&lt;1,"",IF(F637="",K636,ROUND(C637,0)))</f>
        <v>154</v>
      </c>
      <c r="L637" s="32">
        <f>IF(SUM($F$4:F637)&lt;1,"",IF(E637=1,1,IF(AND(F636=1,ROUNDDOWN(Q636/(C636*100),0)&gt;=1),L636+ROUNDDOWN(Q636/(C636*100),0),L636)))</f>
        <v>1</v>
      </c>
      <c r="M637" s="29">
        <f>IF(G637="","",IF(VLOOKUP(I637,settings!$B$12:$C$1012,2,0)*C637*L637*100-settings!$C$5*L637&lt;0,"",VLOOKUP(I637,settings!$B$12:$C$1012,2,0)*C637*L637*100-settings!$C$5*L637))</f>
        <v>0.13726673395875255</v>
      </c>
      <c r="N637" s="29">
        <f>IF(M637="","",M637*settings!$C$7)</f>
        <v>3.4316683489688138E-2</v>
      </c>
      <c r="O637" s="29">
        <f t="shared" si="76"/>
        <v>0.10295005046906441</v>
      </c>
      <c r="P637" s="29">
        <f>IF(G637="","",C637*100*settings!$C$6)</f>
        <v>0</v>
      </c>
      <c r="Q637" s="29">
        <f>IF(G637="","",IF(E637=1,settings!$C$4-K637*100,IF(O637="",Q636,IF(F637=1,K636*L636*100+Q636+O636-K637*L637*100,Q636+O636))))</f>
        <v>5933.9861373345557</v>
      </c>
      <c r="R637" s="29">
        <f t="shared" si="77"/>
        <v>11854.000100000001</v>
      </c>
      <c r="S637" s="29">
        <f t="shared" si="78"/>
        <v>17787.986237334557</v>
      </c>
    </row>
    <row r="638" spans="2:19" x14ac:dyDescent="0.25">
      <c r="B638" s="2">
        <v>38432</v>
      </c>
      <c r="C638" s="3">
        <v>117.139999</v>
      </c>
      <c r="D638" s="1">
        <f t="shared" si="72"/>
        <v>-1.1810376144673729E-2</v>
      </c>
      <c r="E638" t="str">
        <f>IF(B638&lt;settings!$C$2,"",IF(B638=settings!$C$2,1,IF(C638&gt;K637,MAX($E$4:E637)+1,"")))</f>
        <v/>
      </c>
      <c r="F638" t="str">
        <f t="shared" si="73"/>
        <v/>
      </c>
      <c r="G638">
        <f t="shared" si="74"/>
        <v>262</v>
      </c>
      <c r="H638" s="36" t="str">
        <f>IF(SUM($F$4:F638)&lt;2,"",IF(F638=1,G637,""))</f>
        <v/>
      </c>
      <c r="I638" s="7">
        <f t="shared" si="79"/>
        <v>-0.23899999999999999</v>
      </c>
      <c r="J638" s="64" t="str">
        <f t="shared" si="75"/>
        <v/>
      </c>
      <c r="K638" s="29">
        <f>IF(SUM($F$4:F638)&lt;1,"",IF(F638="",K637,ROUND(C638,0)))</f>
        <v>154</v>
      </c>
      <c r="L638" s="32">
        <f>IF(SUM($F$4:F638)&lt;1,"",IF(E638=1,1,IF(AND(F637=1,ROUNDDOWN(Q637/(C637*100),0)&gt;=1),L637+ROUNDDOWN(Q637/(C637*100),0),L637)))</f>
        <v>1</v>
      </c>
      <c r="M638" s="29" t="str">
        <f>IF(G638="","",IF(VLOOKUP(I638,settings!$B$12:$C$1012,2,0)*C638*L638*100-settings!$C$5*L638&lt;0,"",VLOOKUP(I638,settings!$B$12:$C$1012,2,0)*C638*L638*100-settings!$C$5*L638))</f>
        <v/>
      </c>
      <c r="N638" s="29" t="str">
        <f>IF(M638="","",M638*settings!$C$7)</f>
        <v/>
      </c>
      <c r="O638" s="29">
        <f t="shared" si="76"/>
        <v>0</v>
      </c>
      <c r="P638" s="29">
        <f>IF(G638="","",C638*100*settings!$C$6)</f>
        <v>0</v>
      </c>
      <c r="Q638" s="29">
        <f>IF(G638="","",IF(E638=1,settings!$C$4-K638*100,IF(O638="",Q637,IF(F638=1,K637*L637*100+Q637+O637-K638*L638*100,Q637+O637))))</f>
        <v>5934.0890873850249</v>
      </c>
      <c r="R638" s="29">
        <f t="shared" si="77"/>
        <v>11713.999900000001</v>
      </c>
      <c r="S638" s="29">
        <f t="shared" si="78"/>
        <v>17648.088987385025</v>
      </c>
    </row>
    <row r="639" spans="2:19" x14ac:dyDescent="0.25">
      <c r="B639" s="2">
        <v>38439</v>
      </c>
      <c r="C639" s="3">
        <v>117.43</v>
      </c>
      <c r="D639" s="1">
        <f t="shared" si="72"/>
        <v>2.4756786962241151E-3</v>
      </c>
      <c r="E639" t="str">
        <f>IF(B639&lt;settings!$C$2,"",IF(B639=settings!$C$2,1,IF(C639&gt;K638,MAX($E$4:E638)+1,"")))</f>
        <v/>
      </c>
      <c r="F639" t="str">
        <f t="shared" si="73"/>
        <v/>
      </c>
      <c r="G639">
        <f t="shared" si="74"/>
        <v>263</v>
      </c>
      <c r="H639" s="36" t="str">
        <f>IF(SUM($F$4:F639)&lt;2,"",IF(F639=1,G638,""))</f>
        <v/>
      </c>
      <c r="I639" s="7">
        <f t="shared" si="79"/>
        <v>-0.23699999999999999</v>
      </c>
      <c r="J639" s="64" t="str">
        <f t="shared" si="75"/>
        <v/>
      </c>
      <c r="K639" s="29">
        <f>IF(SUM($F$4:F639)&lt;1,"",IF(F639="",K638,ROUND(C639,0)))</f>
        <v>154</v>
      </c>
      <c r="L639" s="32">
        <f>IF(SUM($F$4:F639)&lt;1,"",IF(E639=1,1,IF(AND(F638=1,ROUNDDOWN(Q638/(C638*100),0)&gt;=1),L638+ROUNDDOWN(Q638/(C638*100),0),L638)))</f>
        <v>1</v>
      </c>
      <c r="M639" s="29" t="str">
        <f>IF(G639="","",IF(VLOOKUP(I639,settings!$B$12:$C$1012,2,0)*C639*L639*100-settings!$C$5*L639&lt;0,"",VLOOKUP(I639,settings!$B$12:$C$1012,2,0)*C639*L639*100-settings!$C$5*L639))</f>
        <v/>
      </c>
      <c r="N639" s="29" t="str">
        <f>IF(M639="","",M639*settings!$C$7)</f>
        <v/>
      </c>
      <c r="O639" s="29">
        <f t="shared" si="76"/>
        <v>0</v>
      </c>
      <c r="P639" s="29">
        <f>IF(G639="","",C639*100*settings!$C$6)</f>
        <v>0</v>
      </c>
      <c r="Q639" s="29">
        <f>IF(G639="","",IF(E639=1,settings!$C$4-K639*100,IF(O639="",Q638,IF(F639=1,K638*L638*100+Q638+O638-K639*L639*100,Q638+O638))))</f>
        <v>5934.0890873850249</v>
      </c>
      <c r="R639" s="29">
        <f t="shared" si="77"/>
        <v>11743</v>
      </c>
      <c r="S639" s="29">
        <f t="shared" si="78"/>
        <v>17677.089087385026</v>
      </c>
    </row>
    <row r="640" spans="2:19" x14ac:dyDescent="0.25">
      <c r="B640" s="2">
        <v>38446</v>
      </c>
      <c r="C640" s="3">
        <v>118</v>
      </c>
      <c r="D640" s="1">
        <f t="shared" si="72"/>
        <v>4.8539555479860663E-3</v>
      </c>
      <c r="E640" t="str">
        <f>IF(B640&lt;settings!$C$2,"",IF(B640=settings!$C$2,1,IF(C640&gt;K639,MAX($E$4:E639)+1,"")))</f>
        <v/>
      </c>
      <c r="F640" t="str">
        <f t="shared" si="73"/>
        <v/>
      </c>
      <c r="G640">
        <f t="shared" si="74"/>
        <v>264</v>
      </c>
      <c r="H640" s="36" t="str">
        <f>IF(SUM($F$4:F640)&lt;2,"",IF(F640=1,G639,""))</f>
        <v/>
      </c>
      <c r="I640" s="7">
        <f t="shared" si="79"/>
        <v>-0.23400000000000001</v>
      </c>
      <c r="J640" s="64" t="str">
        <f t="shared" si="75"/>
        <v>CALL</v>
      </c>
      <c r="K640" s="29">
        <f>IF(SUM($F$4:F640)&lt;1,"",IF(F640="",K639,ROUND(C640,0)))</f>
        <v>154</v>
      </c>
      <c r="L640" s="32">
        <f>IF(SUM($F$4:F640)&lt;1,"",IF(E640=1,1,IF(AND(F639=1,ROUNDDOWN(Q639/(C639*100),0)&gt;=1),L639+ROUNDDOWN(Q639/(C639*100),0),L639)))</f>
        <v>1</v>
      </c>
      <c r="M640" s="29">
        <f>IF(G640="","",IF(VLOOKUP(I640,settings!$B$12:$C$1012,2,0)*C640*L640*100-settings!$C$5*L640&lt;0,"",VLOOKUP(I640,settings!$B$12:$C$1012,2,0)*C640*L640*100-settings!$C$5*L640))</f>
        <v>4.4200073273390483E-2</v>
      </c>
      <c r="N640" s="29">
        <f>IF(M640="","",M640*settings!$C$7)</f>
        <v>1.1050018318347621E-2</v>
      </c>
      <c r="O640" s="29">
        <f t="shared" si="76"/>
        <v>3.3150054955042862E-2</v>
      </c>
      <c r="P640" s="29">
        <f>IF(G640="","",C640*100*settings!$C$6)</f>
        <v>0</v>
      </c>
      <c r="Q640" s="29">
        <f>IF(G640="","",IF(E640=1,settings!$C$4-K640*100,IF(O640="",Q639,IF(F640=1,K639*L639*100+Q639+O639-K640*L640*100,Q639+O639))))</f>
        <v>5934.0890873850249</v>
      </c>
      <c r="R640" s="29">
        <f t="shared" si="77"/>
        <v>11800</v>
      </c>
      <c r="S640" s="29">
        <f t="shared" si="78"/>
        <v>17734.089087385026</v>
      </c>
    </row>
    <row r="641" spans="2:19" x14ac:dyDescent="0.25">
      <c r="B641" s="2">
        <v>38453</v>
      </c>
      <c r="C641" s="3">
        <v>114.150002</v>
      </c>
      <c r="D641" s="1">
        <f t="shared" si="72"/>
        <v>-3.2627101694915228E-2</v>
      </c>
      <c r="E641" t="str">
        <f>IF(B641&lt;settings!$C$2,"",IF(B641=settings!$C$2,1,IF(C641&gt;K640,MAX($E$4:E640)+1,"")))</f>
        <v/>
      </c>
      <c r="F641" t="str">
        <f t="shared" si="73"/>
        <v/>
      </c>
      <c r="G641">
        <f t="shared" si="74"/>
        <v>265</v>
      </c>
      <c r="H641" s="36" t="str">
        <f>IF(SUM($F$4:F641)&lt;2,"",IF(F641=1,G640,""))</f>
        <v/>
      </c>
      <c r="I641" s="7">
        <f t="shared" si="79"/>
        <v>-0.25900000000000001</v>
      </c>
      <c r="J641" s="64" t="str">
        <f t="shared" si="75"/>
        <v/>
      </c>
      <c r="K641" s="29">
        <f>IF(SUM($F$4:F641)&lt;1,"",IF(F641="",K640,ROUND(C641,0)))</f>
        <v>154</v>
      </c>
      <c r="L641" s="32">
        <f>IF(SUM($F$4:F641)&lt;1,"",IF(E641=1,1,IF(AND(F640=1,ROUNDDOWN(Q640/(C640*100),0)&gt;=1),L640+ROUNDDOWN(Q640/(C640*100),0),L640)))</f>
        <v>1</v>
      </c>
      <c r="M641" s="29" t="str">
        <f>IF(G641="","",IF(VLOOKUP(I641,settings!$B$12:$C$1012,2,0)*C641*L641*100-settings!$C$5*L641&lt;0,"",VLOOKUP(I641,settings!$B$12:$C$1012,2,0)*C641*L641*100-settings!$C$5*L641))</f>
        <v/>
      </c>
      <c r="N641" s="29" t="str">
        <f>IF(M641="","",M641*settings!$C$7)</f>
        <v/>
      </c>
      <c r="O641" s="29">
        <f t="shared" si="76"/>
        <v>0</v>
      </c>
      <c r="P641" s="29">
        <f>IF(G641="","",C641*100*settings!$C$6)</f>
        <v>0</v>
      </c>
      <c r="Q641" s="29">
        <f>IF(G641="","",IF(E641=1,settings!$C$4-K641*100,IF(O641="",Q640,IF(F641=1,K640*L640*100+Q640+O640-K641*L641*100,Q640+O640))))</f>
        <v>5934.1222374399795</v>
      </c>
      <c r="R641" s="29">
        <f t="shared" si="77"/>
        <v>11415.0002</v>
      </c>
      <c r="S641" s="29">
        <f t="shared" si="78"/>
        <v>17349.122437439979</v>
      </c>
    </row>
    <row r="642" spans="2:19" x14ac:dyDescent="0.25">
      <c r="B642" s="2">
        <v>38460</v>
      </c>
      <c r="C642" s="3">
        <v>115.57</v>
      </c>
      <c r="D642" s="1">
        <f t="shared" si="72"/>
        <v>1.2439754490761956E-2</v>
      </c>
      <c r="E642" t="str">
        <f>IF(B642&lt;settings!$C$2,"",IF(B642=settings!$C$2,1,IF(C642&gt;K641,MAX($E$4:E641)+1,"")))</f>
        <v/>
      </c>
      <c r="F642" t="str">
        <f t="shared" si="73"/>
        <v/>
      </c>
      <c r="G642">
        <f t="shared" si="74"/>
        <v>266</v>
      </c>
      <c r="H642" s="36" t="str">
        <f>IF(SUM($F$4:F642)&lt;2,"",IF(F642=1,G641,""))</f>
        <v/>
      </c>
      <c r="I642" s="7">
        <f t="shared" si="79"/>
        <v>-0.25</v>
      </c>
      <c r="J642" s="64" t="str">
        <f t="shared" si="75"/>
        <v/>
      </c>
      <c r="K642" s="29">
        <f>IF(SUM($F$4:F642)&lt;1,"",IF(F642="",K641,ROUND(C642,0)))</f>
        <v>154</v>
      </c>
      <c r="L642" s="32">
        <f>IF(SUM($F$4:F642)&lt;1,"",IF(E642=1,1,IF(AND(F641=1,ROUNDDOWN(Q641/(C641*100),0)&gt;=1),L641+ROUNDDOWN(Q641/(C641*100),0),L641)))</f>
        <v>1</v>
      </c>
      <c r="M642" s="29" t="str">
        <f>IF(G642="","",IF(VLOOKUP(I642,settings!$B$12:$C$1012,2,0)*C642*L642*100-settings!$C$5*L642&lt;0,"",VLOOKUP(I642,settings!$B$12:$C$1012,2,0)*C642*L642*100-settings!$C$5*L642))</f>
        <v/>
      </c>
      <c r="N642" s="29" t="str">
        <f>IF(M642="","",M642*settings!$C$7)</f>
        <v/>
      </c>
      <c r="O642" s="29">
        <f t="shared" si="76"/>
        <v>0</v>
      </c>
      <c r="P642" s="29">
        <f>IF(G642="","",C642*100*settings!$C$6)</f>
        <v>0</v>
      </c>
      <c r="Q642" s="29">
        <f>IF(G642="","",IF(E642=1,settings!$C$4-K642*100,IF(O642="",Q641,IF(F642=1,K641*L641*100+Q641+O641-K642*L642*100,Q641+O641))))</f>
        <v>5934.1222374399795</v>
      </c>
      <c r="R642" s="29">
        <f t="shared" si="77"/>
        <v>11557</v>
      </c>
      <c r="S642" s="29">
        <f t="shared" si="78"/>
        <v>17491.12223743998</v>
      </c>
    </row>
    <row r="643" spans="2:19" x14ac:dyDescent="0.25">
      <c r="B643" s="2">
        <v>38467</v>
      </c>
      <c r="C643" s="3">
        <v>115.75</v>
      </c>
      <c r="D643" s="1">
        <f t="shared" si="72"/>
        <v>1.5574976204897339E-3</v>
      </c>
      <c r="E643" t="str">
        <f>IF(B643&lt;settings!$C$2,"",IF(B643=settings!$C$2,1,IF(C643&gt;K642,MAX($E$4:E642)+1,"")))</f>
        <v/>
      </c>
      <c r="F643" t="str">
        <f t="shared" si="73"/>
        <v/>
      </c>
      <c r="G643">
        <f t="shared" si="74"/>
        <v>267</v>
      </c>
      <c r="H643" s="36" t="str">
        <f>IF(SUM($F$4:F643)&lt;2,"",IF(F643=1,G642,""))</f>
        <v/>
      </c>
      <c r="I643" s="7">
        <f t="shared" si="79"/>
        <v>-0.248</v>
      </c>
      <c r="J643" s="64" t="str">
        <f t="shared" si="75"/>
        <v/>
      </c>
      <c r="K643" s="29">
        <f>IF(SUM($F$4:F643)&lt;1,"",IF(F643="",K642,ROUND(C643,0)))</f>
        <v>154</v>
      </c>
      <c r="L643" s="32">
        <f>IF(SUM($F$4:F643)&lt;1,"",IF(E643=1,1,IF(AND(F642=1,ROUNDDOWN(Q642/(C642*100),0)&gt;=1),L642+ROUNDDOWN(Q642/(C642*100),0),L642)))</f>
        <v>1</v>
      </c>
      <c r="M643" s="29" t="str">
        <f>IF(G643="","",IF(VLOOKUP(I643,settings!$B$12:$C$1012,2,0)*C643*L643*100-settings!$C$5*L643&lt;0,"",VLOOKUP(I643,settings!$B$12:$C$1012,2,0)*C643*L643*100-settings!$C$5*L643))</f>
        <v/>
      </c>
      <c r="N643" s="29" t="str">
        <f>IF(M643="","",M643*settings!$C$7)</f>
        <v/>
      </c>
      <c r="O643" s="29">
        <f t="shared" si="76"/>
        <v>0</v>
      </c>
      <c r="P643" s="29">
        <f>IF(G643="","",C643*100*settings!$C$6)</f>
        <v>0</v>
      </c>
      <c r="Q643" s="29">
        <f>IF(G643="","",IF(E643=1,settings!$C$4-K643*100,IF(O643="",Q642,IF(F643=1,K642*L642*100+Q642+O642-K643*L643*100,Q642+O642))))</f>
        <v>5934.1222374399795</v>
      </c>
      <c r="R643" s="29">
        <f t="shared" si="77"/>
        <v>11575</v>
      </c>
      <c r="S643" s="29">
        <f t="shared" si="78"/>
        <v>17509.12223743998</v>
      </c>
    </row>
    <row r="644" spans="2:19" x14ac:dyDescent="0.25">
      <c r="B644" s="2">
        <v>38474</v>
      </c>
      <c r="C644" s="3">
        <v>117.089996</v>
      </c>
      <c r="D644" s="1">
        <f t="shared" si="72"/>
        <v>1.1576639308855219E-2</v>
      </c>
      <c r="E644" t="str">
        <f>IF(B644&lt;settings!$C$2,"",IF(B644=settings!$C$2,1,IF(C644&gt;K643,MAX($E$4:E643)+1,"")))</f>
        <v/>
      </c>
      <c r="F644" t="str">
        <f t="shared" si="73"/>
        <v/>
      </c>
      <c r="G644">
        <f t="shared" si="74"/>
        <v>268</v>
      </c>
      <c r="H644" s="36" t="str">
        <f>IF(SUM($F$4:F644)&lt;2,"",IF(F644=1,G643,""))</f>
        <v/>
      </c>
      <c r="I644" s="7">
        <f t="shared" si="79"/>
        <v>-0.24</v>
      </c>
      <c r="J644" s="64" t="str">
        <f t="shared" si="75"/>
        <v/>
      </c>
      <c r="K644" s="29">
        <f>IF(SUM($F$4:F644)&lt;1,"",IF(F644="",K643,ROUND(C644,0)))</f>
        <v>154</v>
      </c>
      <c r="L644" s="32">
        <f>IF(SUM($F$4:F644)&lt;1,"",IF(E644=1,1,IF(AND(F643=1,ROUNDDOWN(Q643/(C643*100),0)&gt;=1),L643+ROUNDDOWN(Q643/(C643*100),0),L643)))</f>
        <v>1</v>
      </c>
      <c r="M644" s="29" t="str">
        <f>IF(G644="","",IF(VLOOKUP(I644,settings!$B$12:$C$1012,2,0)*C644*L644*100-settings!$C$5*L644&lt;0,"",VLOOKUP(I644,settings!$B$12:$C$1012,2,0)*C644*L644*100-settings!$C$5*L644))</f>
        <v/>
      </c>
      <c r="N644" s="29" t="str">
        <f>IF(M644="","",M644*settings!$C$7)</f>
        <v/>
      </c>
      <c r="O644" s="29">
        <f t="shared" si="76"/>
        <v>0</v>
      </c>
      <c r="P644" s="29">
        <f>IF(G644="","",C644*100*settings!$C$6)</f>
        <v>0</v>
      </c>
      <c r="Q644" s="29">
        <f>IF(G644="","",IF(E644=1,settings!$C$4-K644*100,IF(O644="",Q643,IF(F644=1,K643*L643*100+Q643+O643-K644*L644*100,Q643+O643))))</f>
        <v>5934.1222374399795</v>
      </c>
      <c r="R644" s="29">
        <f t="shared" si="77"/>
        <v>11708.999599999999</v>
      </c>
      <c r="S644" s="29">
        <f t="shared" si="78"/>
        <v>17643.12183743998</v>
      </c>
    </row>
    <row r="645" spans="2:19" x14ac:dyDescent="0.25">
      <c r="B645" s="2">
        <v>38481</v>
      </c>
      <c r="C645" s="3">
        <v>115.720001</v>
      </c>
      <c r="D645" s="1">
        <f t="shared" ref="D645:D708" si="80">IFERROR(C645/C644-1,"")</f>
        <v>-1.1700359098141933E-2</v>
      </c>
      <c r="E645" t="str">
        <f>IF(B645&lt;settings!$C$2,"",IF(B645=settings!$C$2,1,IF(C645&gt;K644,MAX($E$4:E644)+1,"")))</f>
        <v/>
      </c>
      <c r="F645" t="str">
        <f t="shared" ref="F645:F708" si="81">IF(E645&lt;&gt;"",1,"")</f>
        <v/>
      </c>
      <c r="G645">
        <f t="shared" ref="G645:G708" si="82">IFERROR(IF(E645&lt;&gt;"",1,G644+1),"")</f>
        <v>269</v>
      </c>
      <c r="H645" s="36" t="str">
        <f>IF(SUM($F$4:F645)&lt;2,"",IF(F645=1,G644,""))</f>
        <v/>
      </c>
      <c r="I645" s="7">
        <f t="shared" si="79"/>
        <v>-0.249</v>
      </c>
      <c r="J645" s="64" t="str">
        <f t="shared" ref="J645:J708" si="83">IF(G645="","",IF(F645=1,"PUT",IF(M645&lt;&gt;"","CALL","")))</f>
        <v/>
      </c>
      <c r="K645" s="29">
        <f>IF(SUM($F$4:F645)&lt;1,"",IF(F645="",K644,ROUND(C645,0)))</f>
        <v>154</v>
      </c>
      <c r="L645" s="32">
        <f>IF(SUM($F$4:F645)&lt;1,"",IF(E645=1,1,IF(AND(F644=1,ROUNDDOWN(Q644/(C644*100),0)&gt;=1),L644+ROUNDDOWN(Q644/(C644*100),0),L644)))</f>
        <v>1</v>
      </c>
      <c r="M645" s="29" t="str">
        <f>IF(G645="","",IF(VLOOKUP(I645,settings!$B$12:$C$1012,2,0)*C645*L645*100-settings!$C$5*L645&lt;0,"",VLOOKUP(I645,settings!$B$12:$C$1012,2,0)*C645*L645*100-settings!$C$5*L645))</f>
        <v/>
      </c>
      <c r="N645" s="29" t="str">
        <f>IF(M645="","",M645*settings!$C$7)</f>
        <v/>
      </c>
      <c r="O645" s="29">
        <f t="shared" ref="O645:O708" si="84">IFERROR(IF(G645="","",M645-N645),0)</f>
        <v>0</v>
      </c>
      <c r="P645" s="29">
        <f>IF(G645="","",C645*100*settings!$C$6)</f>
        <v>0</v>
      </c>
      <c r="Q645" s="29">
        <f>IF(G645="","",IF(E645=1,settings!$C$4-K645*100,IF(O645="",Q644,IF(F645=1,K644*L644*100+Q644+O644-K645*L645*100,Q644+O644))))</f>
        <v>5934.1222374399795</v>
      </c>
      <c r="R645" s="29">
        <f t="shared" ref="R645:R708" si="85">IF(G645="","",L645*C645*100)</f>
        <v>11572.000099999999</v>
      </c>
      <c r="S645" s="29">
        <f t="shared" ref="S645:S708" si="86">IF(G645="","",R645+Q645)</f>
        <v>17506.122337439978</v>
      </c>
    </row>
    <row r="646" spans="2:19" x14ac:dyDescent="0.25">
      <c r="B646" s="2">
        <v>38488</v>
      </c>
      <c r="C646" s="3">
        <v>119.120003</v>
      </c>
      <c r="D646" s="1">
        <f t="shared" si="80"/>
        <v>2.9381282151907273E-2</v>
      </c>
      <c r="E646" t="str">
        <f>IF(B646&lt;settings!$C$2,"",IF(B646=settings!$C$2,1,IF(C646&gt;K645,MAX($E$4:E645)+1,"")))</f>
        <v/>
      </c>
      <c r="F646" t="str">
        <f t="shared" si="81"/>
        <v/>
      </c>
      <c r="G646">
        <f t="shared" si="82"/>
        <v>270</v>
      </c>
      <c r="H646" s="36" t="str">
        <f>IF(SUM($F$4:F646)&lt;2,"",IF(F646=1,G645,""))</f>
        <v/>
      </c>
      <c r="I646" s="7">
        <f t="shared" ref="I646:I709" si="87">IF(G646="","",ROUND(C646/K646-1,3))</f>
        <v>-0.22600000000000001</v>
      </c>
      <c r="J646" s="64" t="str">
        <f t="shared" si="83"/>
        <v>CALL</v>
      </c>
      <c r="K646" s="29">
        <f>IF(SUM($F$4:F646)&lt;1,"",IF(F646="",K645,ROUND(C646,0)))</f>
        <v>154</v>
      </c>
      <c r="L646" s="32">
        <f>IF(SUM($F$4:F646)&lt;1,"",IF(E646=1,1,IF(AND(F645=1,ROUNDDOWN(Q645/(C645*100),0)&gt;=1),L645+ROUNDDOWN(Q645/(C645*100),0),L645)))</f>
        <v>1</v>
      </c>
      <c r="M646" s="29">
        <f>IF(G646="","",IF(VLOOKUP(I646,settings!$B$12:$C$1012,2,0)*C646*L646*100-settings!$C$5*L646&lt;0,"",VLOOKUP(I646,settings!$B$12:$C$1012,2,0)*C646*L646*100-settings!$C$5*L646))</f>
        <v>0.23901853205244383</v>
      </c>
      <c r="N646" s="29">
        <f>IF(M646="","",M646*settings!$C$7)</f>
        <v>5.9754633013110958E-2</v>
      </c>
      <c r="O646" s="29">
        <f t="shared" si="84"/>
        <v>0.17926389903933287</v>
      </c>
      <c r="P646" s="29">
        <f>IF(G646="","",C646*100*settings!$C$6)</f>
        <v>0</v>
      </c>
      <c r="Q646" s="29">
        <f>IF(G646="","",IF(E646=1,settings!$C$4-K646*100,IF(O646="",Q645,IF(F646=1,K645*L645*100+Q645+O645-K646*L646*100,Q645+O645))))</f>
        <v>5934.1222374399795</v>
      </c>
      <c r="R646" s="29">
        <f t="shared" si="85"/>
        <v>11912.0003</v>
      </c>
      <c r="S646" s="29">
        <f t="shared" si="86"/>
        <v>17846.12253743998</v>
      </c>
    </row>
    <row r="647" spans="2:19" x14ac:dyDescent="0.25">
      <c r="B647" s="2">
        <v>38495</v>
      </c>
      <c r="C647" s="3">
        <v>120.25</v>
      </c>
      <c r="D647" s="1">
        <f t="shared" si="80"/>
        <v>9.4862069471237653E-3</v>
      </c>
      <c r="E647" t="str">
        <f>IF(B647&lt;settings!$C$2,"",IF(B647=settings!$C$2,1,IF(C647&gt;K646,MAX($E$4:E646)+1,"")))</f>
        <v/>
      </c>
      <c r="F647" t="str">
        <f t="shared" si="81"/>
        <v/>
      </c>
      <c r="G647">
        <f t="shared" si="82"/>
        <v>271</v>
      </c>
      <c r="H647" s="36" t="str">
        <f>IF(SUM($F$4:F647)&lt;2,"",IF(F647=1,G646,""))</f>
        <v/>
      </c>
      <c r="I647" s="7">
        <f t="shared" si="87"/>
        <v>-0.219</v>
      </c>
      <c r="J647" s="64" t="str">
        <f t="shared" si="83"/>
        <v>CALL</v>
      </c>
      <c r="K647" s="29">
        <f>IF(SUM($F$4:F647)&lt;1,"",IF(F647="",K646,ROUND(C647,0)))</f>
        <v>154</v>
      </c>
      <c r="L647" s="32">
        <f>IF(SUM($F$4:F647)&lt;1,"",IF(E647=1,1,IF(AND(F646=1,ROUNDDOWN(Q646/(C646*100),0)&gt;=1),L646+ROUNDDOWN(Q646/(C646*100),0),L646)))</f>
        <v>1</v>
      </c>
      <c r="M647" s="29">
        <f>IF(G647="","",IF(VLOOKUP(I647,settings!$B$12:$C$1012,2,0)*C647*L647*100-settings!$C$5*L647&lt;0,"",VLOOKUP(I647,settings!$B$12:$C$1012,2,0)*C647*L647*100-settings!$C$5*L647))</f>
        <v>0.44077333330011315</v>
      </c>
      <c r="N647" s="29">
        <f>IF(M647="","",M647*settings!$C$7)</f>
        <v>0.11019333332502829</v>
      </c>
      <c r="O647" s="29">
        <f t="shared" si="84"/>
        <v>0.33057999997508486</v>
      </c>
      <c r="P647" s="29">
        <f>IF(G647="","",C647*100*settings!$C$6)</f>
        <v>0</v>
      </c>
      <c r="Q647" s="29">
        <f>IF(G647="","",IF(E647=1,settings!$C$4-K647*100,IF(O647="",Q646,IF(F647=1,K646*L646*100+Q646+O646-K647*L647*100,Q646+O646))))</f>
        <v>5934.3015013390186</v>
      </c>
      <c r="R647" s="29">
        <f t="shared" si="85"/>
        <v>12025</v>
      </c>
      <c r="S647" s="29">
        <f t="shared" si="86"/>
        <v>17959.301501339018</v>
      </c>
    </row>
    <row r="648" spans="2:19" x14ac:dyDescent="0.25">
      <c r="B648" s="2">
        <v>38502</v>
      </c>
      <c r="C648" s="3">
        <v>120.150002</v>
      </c>
      <c r="D648" s="1">
        <f t="shared" si="80"/>
        <v>-8.3158419958417884E-4</v>
      </c>
      <c r="E648" t="str">
        <f>IF(B648&lt;settings!$C$2,"",IF(B648=settings!$C$2,1,IF(C648&gt;K647,MAX($E$4:E647)+1,"")))</f>
        <v/>
      </c>
      <c r="F648" t="str">
        <f t="shared" si="81"/>
        <v/>
      </c>
      <c r="G648">
        <f t="shared" si="82"/>
        <v>272</v>
      </c>
      <c r="H648" s="36" t="str">
        <f>IF(SUM($F$4:F648)&lt;2,"",IF(F648=1,G647,""))</f>
        <v/>
      </c>
      <c r="I648" s="7">
        <f t="shared" si="87"/>
        <v>-0.22</v>
      </c>
      <c r="J648" s="64" t="str">
        <f t="shared" si="83"/>
        <v>CALL</v>
      </c>
      <c r="K648" s="29">
        <f>IF(SUM($F$4:F648)&lt;1,"",IF(F648="",K647,ROUND(C648,0)))</f>
        <v>154</v>
      </c>
      <c r="L648" s="32">
        <f>IF(SUM($F$4:F648)&lt;1,"",IF(E648=1,1,IF(AND(F647=1,ROUNDDOWN(Q647/(C647*100),0)&gt;=1),L647+ROUNDDOWN(Q647/(C647*100),0),L647)))</f>
        <v>1</v>
      </c>
      <c r="M648" s="29">
        <f>IF(G648="","",IF(VLOOKUP(I648,settings!$B$12:$C$1012,2,0)*C648*L648*100-settings!$C$5*L648&lt;0,"",VLOOKUP(I648,settings!$B$12:$C$1012,2,0)*C648*L648*100-settings!$C$5*L648))</f>
        <v>0.41078370478173931</v>
      </c>
      <c r="N648" s="29">
        <f>IF(M648="","",M648*settings!$C$7)</f>
        <v>0.10269592619543483</v>
      </c>
      <c r="O648" s="29">
        <f t="shared" si="84"/>
        <v>0.30808777858630448</v>
      </c>
      <c r="P648" s="29">
        <f>IF(G648="","",C648*100*settings!$C$6)</f>
        <v>0</v>
      </c>
      <c r="Q648" s="29">
        <f>IF(G648="","",IF(E648=1,settings!$C$4-K648*100,IF(O648="",Q647,IF(F648=1,K647*L647*100+Q647+O647-K648*L648*100,Q647+O647))))</f>
        <v>5934.6320813389939</v>
      </c>
      <c r="R648" s="29">
        <f t="shared" si="85"/>
        <v>12015.0002</v>
      </c>
      <c r="S648" s="29">
        <f t="shared" si="86"/>
        <v>17949.632281338992</v>
      </c>
    </row>
    <row r="649" spans="2:19" x14ac:dyDescent="0.25">
      <c r="B649" s="2">
        <v>38509</v>
      </c>
      <c r="C649" s="3">
        <v>120.199997</v>
      </c>
      <c r="D649" s="1">
        <f t="shared" si="80"/>
        <v>4.1610486198728758E-4</v>
      </c>
      <c r="E649" t="str">
        <f>IF(B649&lt;settings!$C$2,"",IF(B649=settings!$C$2,1,IF(C649&gt;K648,MAX($E$4:E648)+1,"")))</f>
        <v/>
      </c>
      <c r="F649" t="str">
        <f t="shared" si="81"/>
        <v/>
      </c>
      <c r="G649">
        <f t="shared" si="82"/>
        <v>273</v>
      </c>
      <c r="H649" s="36" t="str">
        <f>IF(SUM($F$4:F649)&lt;2,"",IF(F649=1,G648,""))</f>
        <v/>
      </c>
      <c r="I649" s="7">
        <f t="shared" si="87"/>
        <v>-0.219</v>
      </c>
      <c r="J649" s="64" t="str">
        <f t="shared" si="83"/>
        <v>CALL</v>
      </c>
      <c r="K649" s="29">
        <f>IF(SUM($F$4:F649)&lt;1,"",IF(F649="",K648,ROUND(C649,0)))</f>
        <v>154</v>
      </c>
      <c r="L649" s="32">
        <f>IF(SUM($F$4:F649)&lt;1,"",IF(E649=1,1,IF(AND(F648=1,ROUNDDOWN(Q648/(C648*100),0)&gt;=1),L648+ROUNDDOWN(Q648/(C648*100),0),L648)))</f>
        <v>1</v>
      </c>
      <c r="M649" s="29">
        <f>IF(G649="","",IF(VLOOKUP(I649,settings!$B$12:$C$1012,2,0)*C649*L649*100-settings!$C$5*L649&lt;0,"",VLOOKUP(I649,settings!$B$12:$C$1012,2,0)*C649*L649*100-settings!$C$5*L649))</f>
        <v>0.44017422320460375</v>
      </c>
      <c r="N649" s="29">
        <f>IF(M649="","",M649*settings!$C$7)</f>
        <v>0.11004355580115094</v>
      </c>
      <c r="O649" s="29">
        <f t="shared" si="84"/>
        <v>0.33013066740345282</v>
      </c>
      <c r="P649" s="29">
        <f>IF(G649="","",C649*100*settings!$C$6)</f>
        <v>0</v>
      </c>
      <c r="Q649" s="29">
        <f>IF(G649="","",IF(E649=1,settings!$C$4-K649*100,IF(O649="",Q648,IF(F649=1,K648*L648*100+Q648+O648-K649*L649*100,Q648+O648))))</f>
        <v>5934.9401691175799</v>
      </c>
      <c r="R649" s="29">
        <f t="shared" si="85"/>
        <v>12019.9997</v>
      </c>
      <c r="S649" s="29">
        <f t="shared" si="86"/>
        <v>17954.939869117581</v>
      </c>
    </row>
    <row r="650" spans="2:19" x14ac:dyDescent="0.25">
      <c r="B650" s="2">
        <v>38516</v>
      </c>
      <c r="C650" s="3">
        <v>121.360001</v>
      </c>
      <c r="D650" s="1">
        <f t="shared" si="80"/>
        <v>9.6506158814628762E-3</v>
      </c>
      <c r="E650" t="str">
        <f>IF(B650&lt;settings!$C$2,"",IF(B650=settings!$C$2,1,IF(C650&gt;K649,MAX($E$4:E649)+1,"")))</f>
        <v/>
      </c>
      <c r="F650" t="str">
        <f t="shared" si="81"/>
        <v/>
      </c>
      <c r="G650">
        <f t="shared" si="82"/>
        <v>274</v>
      </c>
      <c r="H650" s="36" t="str">
        <f>IF(SUM($F$4:F650)&lt;2,"",IF(F650=1,G649,""))</f>
        <v/>
      </c>
      <c r="I650" s="7">
        <f t="shared" si="87"/>
        <v>-0.21199999999999999</v>
      </c>
      <c r="J650" s="64" t="str">
        <f t="shared" si="83"/>
        <v>CALL</v>
      </c>
      <c r="K650" s="29">
        <f>IF(SUM($F$4:F650)&lt;1,"",IF(F650="",K649,ROUND(C650,0)))</f>
        <v>154</v>
      </c>
      <c r="L650" s="32">
        <f>IF(SUM($F$4:F650)&lt;1,"",IF(E650=1,1,IF(AND(F649=1,ROUNDDOWN(Q649/(C649*100),0)&gt;=1),L649+ROUNDDOWN(Q649/(C649*100),0),L649)))</f>
        <v>1</v>
      </c>
      <c r="M650" s="29">
        <f>IF(G650="","",IF(VLOOKUP(I650,settings!$B$12:$C$1012,2,0)*C650*L650*100-settings!$C$5*L650&lt;0,"",VLOOKUP(I650,settings!$B$12:$C$1012,2,0)*C650*L650*100-settings!$C$5*L650))</f>
        <v>0.67495683026050379</v>
      </c>
      <c r="N650" s="29">
        <f>IF(M650="","",M650*settings!$C$7)</f>
        <v>0.16873920756512595</v>
      </c>
      <c r="O650" s="29">
        <f t="shared" si="84"/>
        <v>0.50621762269537784</v>
      </c>
      <c r="P650" s="29">
        <f>IF(G650="","",C650*100*settings!$C$6)</f>
        <v>0</v>
      </c>
      <c r="Q650" s="29">
        <f>IF(G650="","",IF(E650=1,settings!$C$4-K650*100,IF(O650="",Q649,IF(F650=1,K649*L649*100+Q649+O649-K650*L650*100,Q649+O649))))</f>
        <v>5935.2702997849838</v>
      </c>
      <c r="R650" s="29">
        <f t="shared" si="85"/>
        <v>12136.000099999999</v>
      </c>
      <c r="S650" s="29">
        <f t="shared" si="86"/>
        <v>18071.270399784982</v>
      </c>
    </row>
    <row r="651" spans="2:19" x14ac:dyDescent="0.25">
      <c r="B651" s="2">
        <v>38523</v>
      </c>
      <c r="C651" s="3">
        <v>118.980003</v>
      </c>
      <c r="D651" s="1">
        <f t="shared" si="80"/>
        <v>-1.9611057847634616E-2</v>
      </c>
      <c r="E651" t="str">
        <f>IF(B651&lt;settings!$C$2,"",IF(B651=settings!$C$2,1,IF(C651&gt;K650,MAX($E$4:E650)+1,"")))</f>
        <v/>
      </c>
      <c r="F651" t="str">
        <f t="shared" si="81"/>
        <v/>
      </c>
      <c r="G651">
        <f t="shared" si="82"/>
        <v>275</v>
      </c>
      <c r="H651" s="36" t="str">
        <f>IF(SUM($F$4:F651)&lt;2,"",IF(F651=1,G650,""))</f>
        <v/>
      </c>
      <c r="I651" s="7">
        <f t="shared" si="87"/>
        <v>-0.22700000000000001</v>
      </c>
      <c r="J651" s="64" t="str">
        <f t="shared" si="83"/>
        <v>CALL</v>
      </c>
      <c r="K651" s="29">
        <f>IF(SUM($F$4:F651)&lt;1,"",IF(F651="",K650,ROUND(C651,0)))</f>
        <v>154</v>
      </c>
      <c r="L651" s="32">
        <f>IF(SUM($F$4:F651)&lt;1,"",IF(E651=1,1,IF(AND(F650=1,ROUNDDOWN(Q650/(C650*100),0)&gt;=1),L650+ROUNDDOWN(Q650/(C650*100),0),L650)))</f>
        <v>1</v>
      </c>
      <c r="M651" s="29">
        <f>IF(G651="","",IF(VLOOKUP(I651,settings!$B$12:$C$1012,2,0)*C651*L651*100-settings!$C$5*L651&lt;0,"",VLOOKUP(I651,settings!$B$12:$C$1012,2,0)*C651*L651*100-settings!$C$5*L651))</f>
        <v>0.21281108503197621</v>
      </c>
      <c r="N651" s="29">
        <f>IF(M651="","",M651*settings!$C$7)</f>
        <v>5.3202771257994053E-2</v>
      </c>
      <c r="O651" s="29">
        <f t="shared" si="84"/>
        <v>0.15960831377398216</v>
      </c>
      <c r="P651" s="29">
        <f>IF(G651="","",C651*100*settings!$C$6)</f>
        <v>0</v>
      </c>
      <c r="Q651" s="29">
        <f>IF(G651="","",IF(E651=1,settings!$C$4-K651*100,IF(O651="",Q650,IF(F651=1,K650*L650*100+Q650+O650-K651*L651*100,Q650+O650))))</f>
        <v>5935.7765174076794</v>
      </c>
      <c r="R651" s="29">
        <f t="shared" si="85"/>
        <v>11898.0003</v>
      </c>
      <c r="S651" s="29">
        <f t="shared" si="86"/>
        <v>17833.776817407677</v>
      </c>
    </row>
    <row r="652" spans="2:19" x14ac:dyDescent="0.25">
      <c r="B652" s="2">
        <v>38530</v>
      </c>
      <c r="C652" s="3">
        <v>119.529999</v>
      </c>
      <c r="D652" s="1">
        <f t="shared" si="80"/>
        <v>4.6225919157187878E-3</v>
      </c>
      <c r="E652" t="str">
        <f>IF(B652&lt;settings!$C$2,"",IF(B652=settings!$C$2,1,IF(C652&gt;K651,MAX($E$4:E651)+1,"")))</f>
        <v/>
      </c>
      <c r="F652" t="str">
        <f t="shared" si="81"/>
        <v/>
      </c>
      <c r="G652">
        <f t="shared" si="82"/>
        <v>276</v>
      </c>
      <c r="H652" s="36" t="str">
        <f>IF(SUM($F$4:F652)&lt;2,"",IF(F652=1,G651,""))</f>
        <v/>
      </c>
      <c r="I652" s="7">
        <f t="shared" si="87"/>
        <v>-0.224</v>
      </c>
      <c r="J652" s="64" t="str">
        <f t="shared" si="83"/>
        <v>CALL</v>
      </c>
      <c r="K652" s="29">
        <f>IF(SUM($F$4:F652)&lt;1,"",IF(F652="",K651,ROUND(C652,0)))</f>
        <v>154</v>
      </c>
      <c r="L652" s="32">
        <f>IF(SUM($F$4:F652)&lt;1,"",IF(E652=1,1,IF(AND(F651=1,ROUNDDOWN(Q651/(C651*100),0)&gt;=1),L651+ROUNDDOWN(Q651/(C651*100),0),L651)))</f>
        <v>1</v>
      </c>
      <c r="M652" s="29">
        <f>IF(G652="","",IF(VLOOKUP(I652,settings!$B$12:$C$1012,2,0)*C652*L652*100-settings!$C$5*L652&lt;0,"",VLOOKUP(I652,settings!$B$12:$C$1012,2,0)*C652*L652*100-settings!$C$5*L652))</f>
        <v>0.29454714420536865</v>
      </c>
      <c r="N652" s="29">
        <f>IF(M652="","",M652*settings!$C$7)</f>
        <v>7.3636786051342162E-2</v>
      </c>
      <c r="O652" s="29">
        <f t="shared" si="84"/>
        <v>0.22091035815402649</v>
      </c>
      <c r="P652" s="29">
        <f>IF(G652="","",C652*100*settings!$C$6)</f>
        <v>0</v>
      </c>
      <c r="Q652" s="29">
        <f>IF(G652="","",IF(E652=1,settings!$C$4-K652*100,IF(O652="",Q651,IF(F652=1,K651*L651*100+Q651+O651-K652*L652*100,Q651+O651))))</f>
        <v>5935.9361257214532</v>
      </c>
      <c r="R652" s="29">
        <f t="shared" si="85"/>
        <v>11952.999900000001</v>
      </c>
      <c r="S652" s="29">
        <f t="shared" si="86"/>
        <v>17888.936025721454</v>
      </c>
    </row>
    <row r="653" spans="2:19" x14ac:dyDescent="0.25">
      <c r="B653" s="2">
        <v>38537</v>
      </c>
      <c r="C653" s="3">
        <v>121.32</v>
      </c>
      <c r="D653" s="1">
        <f t="shared" si="80"/>
        <v>1.4975328494732043E-2</v>
      </c>
      <c r="E653" t="str">
        <f>IF(B653&lt;settings!$C$2,"",IF(B653=settings!$C$2,1,IF(C653&gt;K652,MAX($E$4:E652)+1,"")))</f>
        <v/>
      </c>
      <c r="F653" t="str">
        <f t="shared" si="81"/>
        <v/>
      </c>
      <c r="G653">
        <f t="shared" si="82"/>
        <v>277</v>
      </c>
      <c r="H653" s="36" t="str">
        <f>IF(SUM($F$4:F653)&lt;2,"",IF(F653=1,G652,""))</f>
        <v/>
      </c>
      <c r="I653" s="7">
        <f t="shared" si="87"/>
        <v>-0.21199999999999999</v>
      </c>
      <c r="J653" s="64" t="str">
        <f t="shared" si="83"/>
        <v>CALL</v>
      </c>
      <c r="K653" s="29">
        <f>IF(SUM($F$4:F653)&lt;1,"",IF(F653="",K652,ROUND(C653,0)))</f>
        <v>154</v>
      </c>
      <c r="L653" s="32">
        <f>IF(SUM($F$4:F653)&lt;1,"",IF(E653=1,1,IF(AND(F652=1,ROUNDDOWN(Q652/(C652*100),0)&gt;=1),L652+ROUNDDOWN(Q652/(C652*100),0),L652)))</f>
        <v>1</v>
      </c>
      <c r="M653" s="29">
        <f>IF(G653="","",IF(VLOOKUP(I653,settings!$B$12:$C$1012,2,0)*C653*L653*100-settings!$C$5*L653&lt;0,"",VLOOKUP(I653,settings!$B$12:$C$1012,2,0)*C653*L653*100-settings!$C$5*L653))</f>
        <v>0.67440475422544122</v>
      </c>
      <c r="N653" s="29">
        <f>IF(M653="","",M653*settings!$C$7)</f>
        <v>0.1686011885563603</v>
      </c>
      <c r="O653" s="29">
        <f t="shared" si="84"/>
        <v>0.50580356566908091</v>
      </c>
      <c r="P653" s="29">
        <f>IF(G653="","",C653*100*settings!$C$6)</f>
        <v>0</v>
      </c>
      <c r="Q653" s="29">
        <f>IF(G653="","",IF(E653=1,settings!$C$4-K653*100,IF(O653="",Q652,IF(F653=1,K652*L652*100+Q652+O652-K653*L653*100,Q652+O652))))</f>
        <v>5936.1570360796077</v>
      </c>
      <c r="R653" s="29">
        <f t="shared" si="85"/>
        <v>12132</v>
      </c>
      <c r="S653" s="29">
        <f t="shared" si="86"/>
        <v>18068.157036079607</v>
      </c>
    </row>
    <row r="654" spans="2:19" x14ac:dyDescent="0.25">
      <c r="B654" s="2">
        <v>38544</v>
      </c>
      <c r="C654" s="3">
        <v>122.839996</v>
      </c>
      <c r="D654" s="1">
        <f t="shared" si="80"/>
        <v>1.2528816353445382E-2</v>
      </c>
      <c r="E654" t="str">
        <f>IF(B654&lt;settings!$C$2,"",IF(B654=settings!$C$2,1,IF(C654&gt;K653,MAX($E$4:E653)+1,"")))</f>
        <v/>
      </c>
      <c r="F654" t="str">
        <f t="shared" si="81"/>
        <v/>
      </c>
      <c r="G654">
        <f t="shared" si="82"/>
        <v>278</v>
      </c>
      <c r="H654" s="36" t="str">
        <f>IF(SUM($F$4:F654)&lt;2,"",IF(F654=1,G653,""))</f>
        <v/>
      </c>
      <c r="I654" s="7">
        <f t="shared" si="87"/>
        <v>-0.20200000000000001</v>
      </c>
      <c r="J654" s="64" t="str">
        <f t="shared" si="83"/>
        <v>CALL</v>
      </c>
      <c r="K654" s="29">
        <f>IF(SUM($F$4:F654)&lt;1,"",IF(F654="",K653,ROUND(C654,0)))</f>
        <v>154</v>
      </c>
      <c r="L654" s="32">
        <f>IF(SUM($F$4:F654)&lt;1,"",IF(E654=1,1,IF(AND(F653=1,ROUNDDOWN(Q653/(C653*100),0)&gt;=1),L653+ROUNDDOWN(Q653/(C653*100),0),L653)))</f>
        <v>1</v>
      </c>
      <c r="M654" s="29">
        <f>IF(G654="","",IF(VLOOKUP(I654,settings!$B$12:$C$1012,2,0)*C654*L654*100-settings!$C$5*L654&lt;0,"",VLOOKUP(I654,settings!$B$12:$C$1012,2,0)*C654*L654*100-settings!$C$5*L654))</f>
        <v>1.0749473603835189</v>
      </c>
      <c r="N654" s="29">
        <f>IF(M654="","",M654*settings!$C$7)</f>
        <v>0.26873684009587973</v>
      </c>
      <c r="O654" s="29">
        <f t="shared" si="84"/>
        <v>0.80621052028763918</v>
      </c>
      <c r="P654" s="29">
        <f>IF(G654="","",C654*100*settings!$C$6)</f>
        <v>0</v>
      </c>
      <c r="Q654" s="29">
        <f>IF(G654="","",IF(E654=1,settings!$C$4-K654*100,IF(O654="",Q653,IF(F654=1,K653*L653*100+Q653+O653-K654*L654*100,Q653+O653))))</f>
        <v>5936.662839645277</v>
      </c>
      <c r="R654" s="29">
        <f t="shared" si="85"/>
        <v>12283.999599999999</v>
      </c>
      <c r="S654" s="29">
        <f t="shared" si="86"/>
        <v>18220.662439645275</v>
      </c>
    </row>
    <row r="655" spans="2:19" x14ac:dyDescent="0.25">
      <c r="B655" s="2">
        <v>38551</v>
      </c>
      <c r="C655" s="3">
        <v>123.540001</v>
      </c>
      <c r="D655" s="1">
        <f t="shared" si="80"/>
        <v>5.6985104428040056E-3</v>
      </c>
      <c r="E655" t="str">
        <f>IF(B655&lt;settings!$C$2,"",IF(B655=settings!$C$2,1,IF(C655&gt;K654,MAX($E$4:E654)+1,"")))</f>
        <v/>
      </c>
      <c r="F655" t="str">
        <f t="shared" si="81"/>
        <v/>
      </c>
      <c r="G655">
        <f t="shared" si="82"/>
        <v>279</v>
      </c>
      <c r="H655" s="36" t="str">
        <f>IF(SUM($F$4:F655)&lt;2,"",IF(F655=1,G654,""))</f>
        <v/>
      </c>
      <c r="I655" s="7">
        <f t="shared" si="87"/>
        <v>-0.19800000000000001</v>
      </c>
      <c r="J655" s="64" t="str">
        <f t="shared" si="83"/>
        <v>CALL</v>
      </c>
      <c r="K655" s="29">
        <f>IF(SUM($F$4:F655)&lt;1,"",IF(F655="",K654,ROUND(C655,0)))</f>
        <v>154</v>
      </c>
      <c r="L655" s="32">
        <f>IF(SUM($F$4:F655)&lt;1,"",IF(E655=1,1,IF(AND(F654=1,ROUNDDOWN(Q654/(C654*100),0)&gt;=1),L654+ROUNDDOWN(Q654/(C654*100),0),L654)))</f>
        <v>1</v>
      </c>
      <c r="M655" s="29">
        <f>IF(G655="","",IF(VLOOKUP(I655,settings!$B$12:$C$1012,2,0)*C655*L655*100-settings!$C$5*L655&lt;0,"",VLOOKUP(I655,settings!$B$12:$C$1012,2,0)*C655*L655*100-settings!$C$5*L655))</f>
        <v>1.2624062278829458</v>
      </c>
      <c r="N655" s="29">
        <f>IF(M655="","",M655*settings!$C$7)</f>
        <v>0.31560155697073644</v>
      </c>
      <c r="O655" s="29">
        <f t="shared" si="84"/>
        <v>0.94680467091220932</v>
      </c>
      <c r="P655" s="29">
        <f>IF(G655="","",C655*100*settings!$C$6)</f>
        <v>0</v>
      </c>
      <c r="Q655" s="29">
        <f>IF(G655="","",IF(E655=1,settings!$C$4-K655*100,IF(O655="",Q654,IF(F655=1,K654*L654*100+Q654+O654-K655*L655*100,Q654+O654))))</f>
        <v>5937.469050165565</v>
      </c>
      <c r="R655" s="29">
        <f t="shared" si="85"/>
        <v>12354.000100000001</v>
      </c>
      <c r="S655" s="29">
        <f t="shared" si="86"/>
        <v>18291.469150165565</v>
      </c>
    </row>
    <row r="656" spans="2:19" x14ac:dyDescent="0.25">
      <c r="B656" s="2">
        <v>38558</v>
      </c>
      <c r="C656" s="3">
        <v>123.739998</v>
      </c>
      <c r="D656" s="1">
        <f t="shared" si="80"/>
        <v>1.6188845586944112E-3</v>
      </c>
      <c r="E656" t="str">
        <f>IF(B656&lt;settings!$C$2,"",IF(B656=settings!$C$2,1,IF(C656&gt;K655,MAX($E$4:E655)+1,"")))</f>
        <v/>
      </c>
      <c r="F656" t="str">
        <f t="shared" si="81"/>
        <v/>
      </c>
      <c r="G656">
        <f t="shared" si="82"/>
        <v>280</v>
      </c>
      <c r="H656" s="36" t="str">
        <f>IF(SUM($F$4:F656)&lt;2,"",IF(F656=1,G655,""))</f>
        <v/>
      </c>
      <c r="I656" s="7">
        <f t="shared" si="87"/>
        <v>-0.19600000000000001</v>
      </c>
      <c r="J656" s="64" t="str">
        <f t="shared" si="83"/>
        <v>CALL</v>
      </c>
      <c r="K656" s="29">
        <f>IF(SUM($F$4:F656)&lt;1,"",IF(F656="",K655,ROUND(C656,0)))</f>
        <v>154</v>
      </c>
      <c r="L656" s="32">
        <f>IF(SUM($F$4:F656)&lt;1,"",IF(E656=1,1,IF(AND(F655=1,ROUNDDOWN(Q655/(C655*100),0)&gt;=1),L655+ROUNDDOWN(Q655/(C655*100),0),L655)))</f>
        <v>1</v>
      </c>
      <c r="M656" s="29">
        <f>IF(G656="","",IF(VLOOKUP(I656,settings!$B$12:$C$1012,2,0)*C656*L656*100-settings!$C$5*L656&lt;0,"",VLOOKUP(I656,settings!$B$12:$C$1012,2,0)*C656*L656*100-settings!$C$5*L656))</f>
        <v>1.3595052086534354</v>
      </c>
      <c r="N656" s="29">
        <f>IF(M656="","",M656*settings!$C$7)</f>
        <v>0.33987630216335885</v>
      </c>
      <c r="O656" s="29">
        <f t="shared" si="84"/>
        <v>1.0196289064900765</v>
      </c>
      <c r="P656" s="29">
        <f>IF(G656="","",C656*100*settings!$C$6)</f>
        <v>0</v>
      </c>
      <c r="Q656" s="29">
        <f>IF(G656="","",IF(E656=1,settings!$C$4-K656*100,IF(O656="",Q655,IF(F656=1,K655*L655*100+Q655+O655-K656*L656*100,Q655+O655))))</f>
        <v>5938.4158548364776</v>
      </c>
      <c r="R656" s="29">
        <f t="shared" si="85"/>
        <v>12373.9998</v>
      </c>
      <c r="S656" s="29">
        <f t="shared" si="86"/>
        <v>18312.415654836477</v>
      </c>
    </row>
    <row r="657" spans="2:19" x14ac:dyDescent="0.25">
      <c r="B657" s="2">
        <v>38565</v>
      </c>
      <c r="C657" s="3">
        <v>122.879997</v>
      </c>
      <c r="D657" s="1">
        <f t="shared" si="80"/>
        <v>-6.9500647640223789E-3</v>
      </c>
      <c r="E657" t="str">
        <f>IF(B657&lt;settings!$C$2,"",IF(B657=settings!$C$2,1,IF(C657&gt;K656,MAX($E$4:E656)+1,"")))</f>
        <v/>
      </c>
      <c r="F657" t="str">
        <f t="shared" si="81"/>
        <v/>
      </c>
      <c r="G657">
        <f t="shared" si="82"/>
        <v>281</v>
      </c>
      <c r="H657" s="36" t="str">
        <f>IF(SUM($F$4:F657)&lt;2,"",IF(F657=1,G656,""))</f>
        <v/>
      </c>
      <c r="I657" s="7">
        <f t="shared" si="87"/>
        <v>-0.20200000000000001</v>
      </c>
      <c r="J657" s="64" t="str">
        <f t="shared" si="83"/>
        <v>CALL</v>
      </c>
      <c r="K657" s="29">
        <f>IF(SUM($F$4:F657)&lt;1,"",IF(F657="",K656,ROUND(C657,0)))</f>
        <v>154</v>
      </c>
      <c r="L657" s="32">
        <f>IF(SUM($F$4:F657)&lt;1,"",IF(E657=1,1,IF(AND(F656=1,ROUNDDOWN(Q656/(C656*100),0)&gt;=1),L656+ROUNDDOWN(Q656/(C656*100),0),L656)))</f>
        <v>1</v>
      </c>
      <c r="M657" s="29">
        <f>IF(G657="","",IF(VLOOKUP(I657,settings!$B$12:$C$1012,2,0)*C657*L657*100-settings!$C$5*L657&lt;0,"",VLOOKUP(I657,settings!$B$12:$C$1012,2,0)*C657*L657*100-settings!$C$5*L657))</f>
        <v>1.0756230358317884</v>
      </c>
      <c r="N657" s="29">
        <f>IF(M657="","",M657*settings!$C$7)</f>
        <v>0.26890575895794711</v>
      </c>
      <c r="O657" s="29">
        <f t="shared" si="84"/>
        <v>0.80671727687384132</v>
      </c>
      <c r="P657" s="29">
        <f>IF(G657="","",C657*100*settings!$C$6)</f>
        <v>0</v>
      </c>
      <c r="Q657" s="29">
        <f>IF(G657="","",IF(E657=1,settings!$C$4-K657*100,IF(O657="",Q656,IF(F657=1,K656*L656*100+Q656+O656-K657*L657*100,Q656+O656))))</f>
        <v>5939.4354837429673</v>
      </c>
      <c r="R657" s="29">
        <f t="shared" si="85"/>
        <v>12287.9997</v>
      </c>
      <c r="S657" s="29">
        <f t="shared" si="86"/>
        <v>18227.435183742968</v>
      </c>
    </row>
    <row r="658" spans="2:19" x14ac:dyDescent="0.25">
      <c r="B658" s="2">
        <v>38572</v>
      </c>
      <c r="C658" s="3">
        <v>123.05999799999999</v>
      </c>
      <c r="D658" s="1">
        <f t="shared" si="80"/>
        <v>1.4648519237836499E-3</v>
      </c>
      <c r="E658" t="str">
        <f>IF(B658&lt;settings!$C$2,"",IF(B658=settings!$C$2,1,IF(C658&gt;K657,MAX($E$4:E657)+1,"")))</f>
        <v/>
      </c>
      <c r="F658" t="str">
        <f t="shared" si="81"/>
        <v/>
      </c>
      <c r="G658">
        <f t="shared" si="82"/>
        <v>282</v>
      </c>
      <c r="H658" s="36" t="str">
        <f>IF(SUM($F$4:F658)&lt;2,"",IF(F658=1,G657,""))</f>
        <v/>
      </c>
      <c r="I658" s="7">
        <f t="shared" si="87"/>
        <v>-0.20100000000000001</v>
      </c>
      <c r="J658" s="64" t="str">
        <f t="shared" si="83"/>
        <v>CALL</v>
      </c>
      <c r="K658" s="29">
        <f>IF(SUM($F$4:F658)&lt;1,"",IF(F658="",K657,ROUND(C658,0)))</f>
        <v>154</v>
      </c>
      <c r="L658" s="32">
        <f>IF(SUM($F$4:F658)&lt;1,"",IF(E658=1,1,IF(AND(F657=1,ROUNDDOWN(Q657/(C657*100),0)&gt;=1),L657+ROUNDDOWN(Q657/(C657*100),0),L657)))</f>
        <v>1</v>
      </c>
      <c r="M658" s="29">
        <f>IF(G658="","",IF(VLOOKUP(I658,settings!$B$12:$C$1012,2,0)*C658*L658*100-settings!$C$5*L658&lt;0,"",VLOOKUP(I658,settings!$B$12:$C$1012,2,0)*C658*L658*100-settings!$C$5*L658))</f>
        <v>1.121085220641711</v>
      </c>
      <c r="N658" s="29">
        <f>IF(M658="","",M658*settings!$C$7)</f>
        <v>0.28027130516042775</v>
      </c>
      <c r="O658" s="29">
        <f t="shared" si="84"/>
        <v>0.84081391548128326</v>
      </c>
      <c r="P658" s="29">
        <f>IF(G658="","",C658*100*settings!$C$6)</f>
        <v>0</v>
      </c>
      <c r="Q658" s="29">
        <f>IF(G658="","",IF(E658=1,settings!$C$4-K658*100,IF(O658="",Q657,IF(F658=1,K657*L657*100+Q657+O657-K658*L658*100,Q657+O657))))</f>
        <v>5940.2422010198416</v>
      </c>
      <c r="R658" s="29">
        <f t="shared" si="85"/>
        <v>12305.9998</v>
      </c>
      <c r="S658" s="29">
        <f t="shared" si="86"/>
        <v>18246.24200101984</v>
      </c>
    </row>
    <row r="659" spans="2:19" x14ac:dyDescent="0.25">
      <c r="B659" s="2">
        <v>38579</v>
      </c>
      <c r="C659" s="3">
        <v>122.470001</v>
      </c>
      <c r="D659" s="1">
        <f t="shared" si="80"/>
        <v>-4.7943849308367259E-3</v>
      </c>
      <c r="E659" t="str">
        <f>IF(B659&lt;settings!$C$2,"",IF(B659=settings!$C$2,1,IF(C659&gt;K658,MAX($E$4:E658)+1,"")))</f>
        <v/>
      </c>
      <c r="F659" t="str">
        <f t="shared" si="81"/>
        <v/>
      </c>
      <c r="G659">
        <f t="shared" si="82"/>
        <v>283</v>
      </c>
      <c r="H659" s="36" t="str">
        <f>IF(SUM($F$4:F659)&lt;2,"",IF(F659=1,G658,""))</f>
        <v/>
      </c>
      <c r="I659" s="7">
        <f t="shared" si="87"/>
        <v>-0.20499999999999999</v>
      </c>
      <c r="J659" s="64" t="str">
        <f t="shared" si="83"/>
        <v>CALL</v>
      </c>
      <c r="K659" s="29">
        <f>IF(SUM($F$4:F659)&lt;1,"",IF(F659="",K658,ROUND(C659,0)))</f>
        <v>154</v>
      </c>
      <c r="L659" s="32">
        <f>IF(SUM($F$4:F659)&lt;1,"",IF(E659=1,1,IF(AND(F658=1,ROUNDDOWN(Q658/(C658*100),0)&gt;=1),L658+ROUNDDOWN(Q658/(C658*100),0),L658)))</f>
        <v>1</v>
      </c>
      <c r="M659" s="29">
        <f>IF(G659="","",IF(VLOOKUP(I659,settings!$B$12:$C$1012,2,0)*C659*L659*100-settings!$C$5*L659&lt;0,"",VLOOKUP(I659,settings!$B$12:$C$1012,2,0)*C659*L659*100-settings!$C$5*L659))</f>
        <v>0.94704163454196832</v>
      </c>
      <c r="N659" s="29">
        <f>IF(M659="","",M659*settings!$C$7)</f>
        <v>0.23676040863549208</v>
      </c>
      <c r="O659" s="29">
        <f t="shared" si="84"/>
        <v>0.71028122590647624</v>
      </c>
      <c r="P659" s="29">
        <f>IF(G659="","",C659*100*settings!$C$6)</f>
        <v>0</v>
      </c>
      <c r="Q659" s="29">
        <f>IF(G659="","",IF(E659=1,settings!$C$4-K659*100,IF(O659="",Q658,IF(F659=1,K658*L658*100+Q658+O658-K659*L659*100,Q658+O658))))</f>
        <v>5941.0830149353233</v>
      </c>
      <c r="R659" s="29">
        <f t="shared" si="85"/>
        <v>12247.000099999999</v>
      </c>
      <c r="S659" s="29">
        <f t="shared" si="86"/>
        <v>18188.083114935322</v>
      </c>
    </row>
    <row r="660" spans="2:19" x14ac:dyDescent="0.25">
      <c r="B660" s="2">
        <v>38586</v>
      </c>
      <c r="C660" s="3">
        <v>120.760002</v>
      </c>
      <c r="D660" s="1">
        <f t="shared" si="80"/>
        <v>-1.396259480719686E-2</v>
      </c>
      <c r="E660" t="str">
        <f>IF(B660&lt;settings!$C$2,"",IF(B660=settings!$C$2,1,IF(C660&gt;K659,MAX($E$4:E659)+1,"")))</f>
        <v/>
      </c>
      <c r="F660" t="str">
        <f t="shared" si="81"/>
        <v/>
      </c>
      <c r="G660">
        <f t="shared" si="82"/>
        <v>284</v>
      </c>
      <c r="H660" s="36" t="str">
        <f>IF(SUM($F$4:F660)&lt;2,"",IF(F660=1,G659,""))</f>
        <v/>
      </c>
      <c r="I660" s="7">
        <f t="shared" si="87"/>
        <v>-0.216</v>
      </c>
      <c r="J660" s="64" t="str">
        <f t="shared" si="83"/>
        <v>CALL</v>
      </c>
      <c r="K660" s="29">
        <f>IF(SUM($F$4:F660)&lt;1,"",IF(F660="",K659,ROUND(C660,0)))</f>
        <v>154</v>
      </c>
      <c r="L660" s="32">
        <f>IF(SUM($F$4:F660)&lt;1,"",IF(E660=1,1,IF(AND(F659=1,ROUNDDOWN(Q659/(C659*100),0)&gt;=1),L659+ROUNDDOWN(Q659/(C659*100),0),L659)))</f>
        <v>1</v>
      </c>
      <c r="M660" s="29">
        <f>IF(G660="","",IF(VLOOKUP(I660,settings!$B$12:$C$1012,2,0)*C660*L660*100-settings!$C$5*L660&lt;0,"",VLOOKUP(I660,settings!$B$12:$C$1012,2,0)*C660*L660*100-settings!$C$5*L660))</f>
        <v>0.53728879293905463</v>
      </c>
      <c r="N660" s="29">
        <f>IF(M660="","",M660*settings!$C$7)</f>
        <v>0.13432219823476366</v>
      </c>
      <c r="O660" s="29">
        <f t="shared" si="84"/>
        <v>0.40296659470429097</v>
      </c>
      <c r="P660" s="29">
        <f>IF(G660="","",C660*100*settings!$C$6)</f>
        <v>0</v>
      </c>
      <c r="Q660" s="29">
        <f>IF(G660="","",IF(E660=1,settings!$C$4-K660*100,IF(O660="",Q659,IF(F660=1,K659*L659*100+Q659+O659-K660*L660*100,Q659+O659))))</f>
        <v>5941.7932961612296</v>
      </c>
      <c r="R660" s="29">
        <f t="shared" si="85"/>
        <v>12076.0002</v>
      </c>
      <c r="S660" s="29">
        <f t="shared" si="86"/>
        <v>18017.79349616123</v>
      </c>
    </row>
    <row r="661" spans="2:19" x14ac:dyDescent="0.25">
      <c r="B661" s="2">
        <v>38593</v>
      </c>
      <c r="C661" s="3">
        <v>122.269997</v>
      </c>
      <c r="D661" s="1">
        <f t="shared" si="80"/>
        <v>1.250409883232706E-2</v>
      </c>
      <c r="E661" t="str">
        <f>IF(B661&lt;settings!$C$2,"",IF(B661=settings!$C$2,1,IF(C661&gt;K660,MAX($E$4:E660)+1,"")))</f>
        <v/>
      </c>
      <c r="F661" t="str">
        <f t="shared" si="81"/>
        <v/>
      </c>
      <c r="G661">
        <f t="shared" si="82"/>
        <v>285</v>
      </c>
      <c r="H661" s="36" t="str">
        <f>IF(SUM($F$4:F661)&lt;2,"",IF(F661=1,G660,""))</f>
        <v/>
      </c>
      <c r="I661" s="7">
        <f t="shared" si="87"/>
        <v>-0.20599999999999999</v>
      </c>
      <c r="J661" s="64" t="str">
        <f t="shared" si="83"/>
        <v>CALL</v>
      </c>
      <c r="K661" s="29">
        <f>IF(SUM($F$4:F661)&lt;1,"",IF(F661="",K660,ROUND(C661,0)))</f>
        <v>154</v>
      </c>
      <c r="L661" s="32">
        <f>IF(SUM($F$4:F661)&lt;1,"",IF(E661=1,1,IF(AND(F660=1,ROUNDDOWN(Q660/(C660*100),0)&gt;=1),L660+ROUNDDOWN(Q660/(C660*100),0),L660)))</f>
        <v>1</v>
      </c>
      <c r="M661" s="29">
        <f>IF(G661="","",IF(VLOOKUP(I661,settings!$B$12:$C$1012,2,0)*C661*L661*100-settings!$C$5*L661&lt;0,"",VLOOKUP(I661,settings!$B$12:$C$1012,2,0)*C661*L661*100-settings!$C$5*L661))</f>
        <v>0.90498470983139079</v>
      </c>
      <c r="N661" s="29">
        <f>IF(M661="","",M661*settings!$C$7)</f>
        <v>0.2262461774578477</v>
      </c>
      <c r="O661" s="29">
        <f t="shared" si="84"/>
        <v>0.67873853237354309</v>
      </c>
      <c r="P661" s="29">
        <f>IF(G661="","",C661*100*settings!$C$6)</f>
        <v>0</v>
      </c>
      <c r="Q661" s="29">
        <f>IF(G661="","",IF(E661=1,settings!$C$4-K661*100,IF(O661="",Q660,IF(F661=1,K660*L660*100+Q660+O660-K661*L661*100,Q660+O660))))</f>
        <v>5942.1962627559342</v>
      </c>
      <c r="R661" s="29">
        <f t="shared" si="85"/>
        <v>12226.9997</v>
      </c>
      <c r="S661" s="29">
        <f t="shared" si="86"/>
        <v>18169.195962755934</v>
      </c>
    </row>
    <row r="662" spans="2:19" x14ac:dyDescent="0.25">
      <c r="B662" s="2">
        <v>38600</v>
      </c>
      <c r="C662" s="3">
        <v>124.599998</v>
      </c>
      <c r="D662" s="1">
        <f t="shared" si="80"/>
        <v>1.9056195773031748E-2</v>
      </c>
      <c r="E662" t="str">
        <f>IF(B662&lt;settings!$C$2,"",IF(B662=settings!$C$2,1,IF(C662&gt;K661,MAX($E$4:E661)+1,"")))</f>
        <v/>
      </c>
      <c r="F662" t="str">
        <f t="shared" si="81"/>
        <v/>
      </c>
      <c r="G662">
        <f t="shared" si="82"/>
        <v>286</v>
      </c>
      <c r="H662" s="36" t="str">
        <f>IF(SUM($F$4:F662)&lt;2,"",IF(F662=1,G661,""))</f>
        <v/>
      </c>
      <c r="I662" s="7">
        <f t="shared" si="87"/>
        <v>-0.191</v>
      </c>
      <c r="J662" s="64" t="str">
        <f t="shared" si="83"/>
        <v>CALL</v>
      </c>
      <c r="K662" s="29">
        <f>IF(SUM($F$4:F662)&lt;1,"",IF(F662="",K661,ROUND(C662,0)))</f>
        <v>154</v>
      </c>
      <c r="L662" s="32">
        <f>IF(SUM($F$4:F662)&lt;1,"",IF(E662=1,1,IF(AND(F661=1,ROUNDDOWN(Q661/(C661*100),0)&gt;=1),L661+ROUNDDOWN(Q661/(C661*100),0),L661)))</f>
        <v>1</v>
      </c>
      <c r="M662" s="29">
        <f>IF(G662="","",IF(VLOOKUP(I662,settings!$B$12:$C$1012,2,0)*C662*L662*100-settings!$C$5*L662&lt;0,"",VLOOKUP(I662,settings!$B$12:$C$1012,2,0)*C662*L662*100-settings!$C$5*L662))</f>
        <v>1.6284425715255044</v>
      </c>
      <c r="N662" s="29">
        <f>IF(M662="","",M662*settings!$C$7)</f>
        <v>0.40711064288137611</v>
      </c>
      <c r="O662" s="29">
        <f t="shared" si="84"/>
        <v>1.2213319286441284</v>
      </c>
      <c r="P662" s="29">
        <f>IF(G662="","",C662*100*settings!$C$6)</f>
        <v>0</v>
      </c>
      <c r="Q662" s="29">
        <f>IF(G662="","",IF(E662=1,settings!$C$4-K662*100,IF(O662="",Q661,IF(F662=1,K661*L661*100+Q661+O661-K662*L662*100,Q661+O661))))</f>
        <v>5942.8750012883074</v>
      </c>
      <c r="R662" s="29">
        <f t="shared" si="85"/>
        <v>12459.9998</v>
      </c>
      <c r="S662" s="29">
        <f t="shared" si="86"/>
        <v>18402.874801288308</v>
      </c>
    </row>
    <row r="663" spans="2:19" x14ac:dyDescent="0.25">
      <c r="B663" s="2">
        <v>38607</v>
      </c>
      <c r="C663" s="3">
        <v>123.5</v>
      </c>
      <c r="D663" s="1">
        <f t="shared" si="80"/>
        <v>-8.8282344916249533E-3</v>
      </c>
      <c r="E663" t="str">
        <f>IF(B663&lt;settings!$C$2,"",IF(B663=settings!$C$2,1,IF(C663&gt;K662,MAX($E$4:E662)+1,"")))</f>
        <v/>
      </c>
      <c r="F663" t="str">
        <f t="shared" si="81"/>
        <v/>
      </c>
      <c r="G663">
        <f t="shared" si="82"/>
        <v>287</v>
      </c>
      <c r="H663" s="36" t="str">
        <f>IF(SUM($F$4:F663)&lt;2,"",IF(F663=1,G662,""))</f>
        <v/>
      </c>
      <c r="I663" s="7">
        <f t="shared" si="87"/>
        <v>-0.19800000000000001</v>
      </c>
      <c r="J663" s="64" t="str">
        <f t="shared" si="83"/>
        <v>CALL</v>
      </c>
      <c r="K663" s="29">
        <f>IF(SUM($F$4:F663)&lt;1,"",IF(F663="",K662,ROUND(C663,0)))</f>
        <v>154</v>
      </c>
      <c r="L663" s="32">
        <f>IF(SUM($F$4:F663)&lt;1,"",IF(E663=1,1,IF(AND(F662=1,ROUNDDOWN(Q662/(C662*100),0)&gt;=1),L662+ROUNDDOWN(Q662/(C662*100),0),L662)))</f>
        <v>1</v>
      </c>
      <c r="M663" s="29">
        <f>IF(G663="","",IF(VLOOKUP(I663,settings!$B$12:$C$1012,2,0)*C663*L663*100-settings!$C$5*L663&lt;0,"",VLOOKUP(I663,settings!$B$12:$C$1012,2,0)*C663*L663*100-settings!$C$5*L663))</f>
        <v>1.261673683680347</v>
      </c>
      <c r="N663" s="29">
        <f>IF(M663="","",M663*settings!$C$7)</f>
        <v>0.31541842092008676</v>
      </c>
      <c r="O663" s="29">
        <f t="shared" si="84"/>
        <v>0.94625526276026029</v>
      </c>
      <c r="P663" s="29">
        <f>IF(G663="","",C663*100*settings!$C$6)</f>
        <v>0</v>
      </c>
      <c r="Q663" s="29">
        <f>IF(G663="","",IF(E663=1,settings!$C$4-K663*100,IF(O663="",Q662,IF(F663=1,K662*L662*100+Q662+O662-K663*L663*100,Q662+O662))))</f>
        <v>5944.0963332169513</v>
      </c>
      <c r="R663" s="29">
        <f t="shared" si="85"/>
        <v>12350</v>
      </c>
      <c r="S663" s="29">
        <f t="shared" si="86"/>
        <v>18294.096333216952</v>
      </c>
    </row>
    <row r="664" spans="2:19" x14ac:dyDescent="0.25">
      <c r="B664" s="2">
        <v>38614</v>
      </c>
      <c r="C664" s="3">
        <v>121.44000200000001</v>
      </c>
      <c r="D664" s="1">
        <f t="shared" si="80"/>
        <v>-1.6680145748987796E-2</v>
      </c>
      <c r="E664" t="str">
        <f>IF(B664&lt;settings!$C$2,"",IF(B664=settings!$C$2,1,IF(C664&gt;K663,MAX($E$4:E663)+1,"")))</f>
        <v/>
      </c>
      <c r="F664" t="str">
        <f t="shared" si="81"/>
        <v/>
      </c>
      <c r="G664">
        <f t="shared" si="82"/>
        <v>288</v>
      </c>
      <c r="H664" s="36" t="str">
        <f>IF(SUM($F$4:F664)&lt;2,"",IF(F664=1,G663,""))</f>
        <v/>
      </c>
      <c r="I664" s="7">
        <f t="shared" si="87"/>
        <v>-0.21099999999999999</v>
      </c>
      <c r="J664" s="64" t="str">
        <f t="shared" si="83"/>
        <v>CALL</v>
      </c>
      <c r="K664" s="29">
        <f>IF(SUM($F$4:F664)&lt;1,"",IF(F664="",K663,ROUND(C664,0)))</f>
        <v>154</v>
      </c>
      <c r="L664" s="32">
        <f>IF(SUM($F$4:F664)&lt;1,"",IF(E664=1,1,IF(AND(F663=1,ROUNDDOWN(Q663/(C663*100),0)&gt;=1),L663+ROUNDDOWN(Q663/(C663*100),0),L663)))</f>
        <v>1</v>
      </c>
      <c r="M664" s="29">
        <f>IF(G664="","",IF(VLOOKUP(I664,settings!$B$12:$C$1012,2,0)*C664*L664*100-settings!$C$5*L664&lt;0,"",VLOOKUP(I664,settings!$B$12:$C$1012,2,0)*C664*L664*100-settings!$C$5*L664))</f>
        <v>0.71026629441742162</v>
      </c>
      <c r="N664" s="29">
        <f>IF(M664="","",M664*settings!$C$7)</f>
        <v>0.1775665736043554</v>
      </c>
      <c r="O664" s="29">
        <f t="shared" si="84"/>
        <v>0.53269972081306616</v>
      </c>
      <c r="P664" s="29">
        <f>IF(G664="","",C664*100*settings!$C$6)</f>
        <v>0</v>
      </c>
      <c r="Q664" s="29">
        <f>IF(G664="","",IF(E664=1,settings!$C$4-K664*100,IF(O664="",Q663,IF(F664=1,K663*L663*100+Q663+O663-K664*L664*100,Q663+O663))))</f>
        <v>5945.0425884797114</v>
      </c>
      <c r="R664" s="29">
        <f t="shared" si="85"/>
        <v>12144.0002</v>
      </c>
      <c r="S664" s="29">
        <f t="shared" si="86"/>
        <v>18089.04278847971</v>
      </c>
    </row>
    <row r="665" spans="2:19" x14ac:dyDescent="0.25">
      <c r="B665" s="2">
        <v>38621</v>
      </c>
      <c r="C665" s="3">
        <v>123.040001</v>
      </c>
      <c r="D665" s="1">
        <f t="shared" si="80"/>
        <v>1.3175222115032525E-2</v>
      </c>
      <c r="E665" t="str">
        <f>IF(B665&lt;settings!$C$2,"",IF(B665=settings!$C$2,1,IF(C665&gt;K664,MAX($E$4:E664)+1,"")))</f>
        <v/>
      </c>
      <c r="F665" t="str">
        <f t="shared" si="81"/>
        <v/>
      </c>
      <c r="G665">
        <f t="shared" si="82"/>
        <v>289</v>
      </c>
      <c r="H665" s="36" t="str">
        <f>IF(SUM($F$4:F665)&lt;2,"",IF(F665=1,G664,""))</f>
        <v/>
      </c>
      <c r="I665" s="7">
        <f t="shared" si="87"/>
        <v>-0.20100000000000001</v>
      </c>
      <c r="J665" s="64" t="str">
        <f t="shared" si="83"/>
        <v>CALL</v>
      </c>
      <c r="K665" s="29">
        <f>IF(SUM($F$4:F665)&lt;1,"",IF(F665="",K664,ROUND(C665,0)))</f>
        <v>154</v>
      </c>
      <c r="L665" s="32">
        <f>IF(SUM($F$4:F665)&lt;1,"",IF(E665=1,1,IF(AND(F664=1,ROUNDDOWN(Q664/(C664*100),0)&gt;=1),L664+ROUNDDOWN(Q664/(C664*100),0),L664)))</f>
        <v>1</v>
      </c>
      <c r="M665" s="29">
        <f>IF(G665="","",IF(VLOOKUP(I665,settings!$B$12:$C$1012,2,0)*C665*L665*100-settings!$C$5*L665&lt;0,"",VLOOKUP(I665,settings!$B$12:$C$1012,2,0)*C665*L665*100-settings!$C$5*L665))</f>
        <v>1.1207405485968018</v>
      </c>
      <c r="N665" s="29">
        <f>IF(M665="","",M665*settings!$C$7)</f>
        <v>0.28018513714920046</v>
      </c>
      <c r="O665" s="29">
        <f t="shared" si="84"/>
        <v>0.84055541144760137</v>
      </c>
      <c r="P665" s="29">
        <f>IF(G665="","",C665*100*settings!$C$6)</f>
        <v>0</v>
      </c>
      <c r="Q665" s="29">
        <f>IF(G665="","",IF(E665=1,settings!$C$4-K665*100,IF(O665="",Q664,IF(F665=1,K664*L664*100+Q664+O664-K665*L665*100,Q664+O664))))</f>
        <v>5945.5752882005245</v>
      </c>
      <c r="R665" s="29">
        <f t="shared" si="85"/>
        <v>12304.000100000001</v>
      </c>
      <c r="S665" s="29">
        <f t="shared" si="86"/>
        <v>18249.575388200527</v>
      </c>
    </row>
    <row r="666" spans="2:19" x14ac:dyDescent="0.25">
      <c r="B666" s="2">
        <v>38628</v>
      </c>
      <c r="C666" s="3">
        <v>119.610001</v>
      </c>
      <c r="D666" s="1">
        <f t="shared" si="80"/>
        <v>-2.7877112907370716E-2</v>
      </c>
      <c r="E666" t="str">
        <f>IF(B666&lt;settings!$C$2,"",IF(B666=settings!$C$2,1,IF(C666&gt;K665,MAX($E$4:E665)+1,"")))</f>
        <v/>
      </c>
      <c r="F666" t="str">
        <f t="shared" si="81"/>
        <v/>
      </c>
      <c r="G666">
        <f t="shared" si="82"/>
        <v>290</v>
      </c>
      <c r="H666" s="36" t="str">
        <f>IF(SUM($F$4:F666)&lt;2,"",IF(F666=1,G665,""))</f>
        <v/>
      </c>
      <c r="I666" s="7">
        <f t="shared" si="87"/>
        <v>-0.223</v>
      </c>
      <c r="J666" s="64" t="str">
        <f t="shared" si="83"/>
        <v>CALL</v>
      </c>
      <c r="K666" s="29">
        <f>IF(SUM($F$4:F666)&lt;1,"",IF(F666="",K665,ROUND(C666,0)))</f>
        <v>154</v>
      </c>
      <c r="L666" s="32">
        <f>IF(SUM($F$4:F666)&lt;1,"",IF(E666=1,1,IF(AND(F665=1,ROUNDDOWN(Q665/(C665*100),0)&gt;=1),L665+ROUNDDOWN(Q665/(C665*100),0),L665)))</f>
        <v>1</v>
      </c>
      <c r="M666" s="29">
        <f>IF(G666="","",IF(VLOOKUP(I666,settings!$B$12:$C$1012,2,0)*C666*L666*100-settings!$C$5*L666&lt;0,"",VLOOKUP(I666,settings!$B$12:$C$1012,2,0)*C666*L666*100-settings!$C$5*L666))</f>
        <v>0.32185060285749167</v>
      </c>
      <c r="N666" s="29">
        <f>IF(M666="","",M666*settings!$C$7)</f>
        <v>8.0462650714372919E-2</v>
      </c>
      <c r="O666" s="29">
        <f t="shared" si="84"/>
        <v>0.24138795214311876</v>
      </c>
      <c r="P666" s="29">
        <f>IF(G666="","",C666*100*settings!$C$6)</f>
        <v>0</v>
      </c>
      <c r="Q666" s="29">
        <f>IF(G666="","",IF(E666=1,settings!$C$4-K666*100,IF(O666="",Q665,IF(F666=1,K665*L665*100+Q665+O665-K666*L666*100,Q665+O665))))</f>
        <v>5946.4158436119724</v>
      </c>
      <c r="R666" s="29">
        <f t="shared" si="85"/>
        <v>11961.000099999999</v>
      </c>
      <c r="S666" s="29">
        <f t="shared" si="86"/>
        <v>17907.415943611973</v>
      </c>
    </row>
    <row r="667" spans="2:19" x14ac:dyDescent="0.25">
      <c r="B667" s="2">
        <v>38635</v>
      </c>
      <c r="C667" s="3">
        <v>118.66999800000001</v>
      </c>
      <c r="D667" s="1">
        <f t="shared" si="80"/>
        <v>-7.8588996918409482E-3</v>
      </c>
      <c r="E667" t="str">
        <f>IF(B667&lt;settings!$C$2,"",IF(B667=settings!$C$2,1,IF(C667&gt;K666,MAX($E$4:E666)+1,"")))</f>
        <v/>
      </c>
      <c r="F667" t="str">
        <f t="shared" si="81"/>
        <v/>
      </c>
      <c r="G667">
        <f t="shared" si="82"/>
        <v>291</v>
      </c>
      <c r="H667" s="36" t="str">
        <f>IF(SUM($F$4:F667)&lt;2,"",IF(F667=1,G666,""))</f>
        <v/>
      </c>
      <c r="I667" s="7">
        <f t="shared" si="87"/>
        <v>-0.22900000000000001</v>
      </c>
      <c r="J667" s="64" t="str">
        <f t="shared" si="83"/>
        <v>CALL</v>
      </c>
      <c r="K667" s="29">
        <f>IF(SUM($F$4:F667)&lt;1,"",IF(F667="",K666,ROUND(C667,0)))</f>
        <v>154</v>
      </c>
      <c r="L667" s="32">
        <f>IF(SUM($F$4:F667)&lt;1,"",IF(E667=1,1,IF(AND(F666=1,ROUNDDOWN(Q666/(C666*100),0)&gt;=1),L666+ROUNDDOWN(Q666/(C666*100),0),L666)))</f>
        <v>1</v>
      </c>
      <c r="M667" s="29">
        <f>IF(G667="","",IF(VLOOKUP(I667,settings!$B$12:$C$1012,2,0)*C667*L667*100-settings!$C$5*L667&lt;0,"",VLOOKUP(I667,settings!$B$12:$C$1012,2,0)*C667*L667*100-settings!$C$5*L667))</f>
        <v>0.161748896487518</v>
      </c>
      <c r="N667" s="29">
        <f>IF(M667="","",M667*settings!$C$7)</f>
        <v>4.04372241218795E-2</v>
      </c>
      <c r="O667" s="29">
        <f t="shared" si="84"/>
        <v>0.1213116723656385</v>
      </c>
      <c r="P667" s="29">
        <f>IF(G667="","",C667*100*settings!$C$6)</f>
        <v>0</v>
      </c>
      <c r="Q667" s="29">
        <f>IF(G667="","",IF(E667=1,settings!$C$4-K667*100,IF(O667="",Q666,IF(F667=1,K666*L666*100+Q666+O666-K667*L667*100,Q666+O666))))</f>
        <v>5946.6572315641151</v>
      </c>
      <c r="R667" s="29">
        <f t="shared" si="85"/>
        <v>11866.999800000001</v>
      </c>
      <c r="S667" s="29">
        <f t="shared" si="86"/>
        <v>17813.657031564115</v>
      </c>
    </row>
    <row r="668" spans="2:19" x14ac:dyDescent="0.25">
      <c r="B668" s="2">
        <v>38642</v>
      </c>
      <c r="C668" s="3">
        <v>118.129997</v>
      </c>
      <c r="D668" s="1">
        <f t="shared" si="80"/>
        <v>-4.5504424799940324E-3</v>
      </c>
      <c r="E668" t="str">
        <f>IF(B668&lt;settings!$C$2,"",IF(B668=settings!$C$2,1,IF(C668&gt;K667,MAX($E$4:E667)+1,"")))</f>
        <v/>
      </c>
      <c r="F668" t="str">
        <f t="shared" si="81"/>
        <v/>
      </c>
      <c r="G668">
        <f t="shared" si="82"/>
        <v>292</v>
      </c>
      <c r="H668" s="36" t="str">
        <f>IF(SUM($F$4:F668)&lt;2,"",IF(F668=1,G667,""))</f>
        <v/>
      </c>
      <c r="I668" s="7">
        <f t="shared" si="87"/>
        <v>-0.23300000000000001</v>
      </c>
      <c r="J668" s="64" t="str">
        <f t="shared" si="83"/>
        <v>CALL</v>
      </c>
      <c r="K668" s="29">
        <f>IF(SUM($F$4:F668)&lt;1,"",IF(F668="",K667,ROUND(C668,0)))</f>
        <v>154</v>
      </c>
      <c r="L668" s="32">
        <f>IF(SUM($F$4:F668)&lt;1,"",IF(E668=1,1,IF(AND(F667=1,ROUNDDOWN(Q667/(C667*100),0)&gt;=1),L667+ROUNDDOWN(Q667/(C667*100),0),L667)))</f>
        <v>1</v>
      </c>
      <c r="M668" s="29">
        <f>IF(G668="","",IF(VLOOKUP(I668,settings!$B$12:$C$1012,2,0)*C668*L668*100-settings!$C$5*L668&lt;0,"",VLOOKUP(I668,settings!$B$12:$C$1012,2,0)*C668*L668*100-settings!$C$5*L668))</f>
        <v>6.6684119017514698E-2</v>
      </c>
      <c r="N668" s="29">
        <f>IF(M668="","",M668*settings!$C$7)</f>
        <v>1.6671029754378675E-2</v>
      </c>
      <c r="O668" s="29">
        <f t="shared" si="84"/>
        <v>5.0013089263136024E-2</v>
      </c>
      <c r="P668" s="29">
        <f>IF(G668="","",C668*100*settings!$C$6)</f>
        <v>0</v>
      </c>
      <c r="Q668" s="29">
        <f>IF(G668="","",IF(E668=1,settings!$C$4-K668*100,IF(O668="",Q667,IF(F668=1,K667*L667*100+Q667+O667-K668*L668*100,Q667+O667))))</f>
        <v>5946.7785432364808</v>
      </c>
      <c r="R668" s="29">
        <f t="shared" si="85"/>
        <v>11812.9997</v>
      </c>
      <c r="S668" s="29">
        <f t="shared" si="86"/>
        <v>17759.77824323648</v>
      </c>
    </row>
    <row r="669" spans="2:19" x14ac:dyDescent="0.25">
      <c r="B669" s="2">
        <v>38649</v>
      </c>
      <c r="C669" s="3">
        <v>119.800003</v>
      </c>
      <c r="D669" s="1">
        <f t="shared" si="80"/>
        <v>1.4137018897917963E-2</v>
      </c>
      <c r="E669" t="str">
        <f>IF(B669&lt;settings!$C$2,"",IF(B669=settings!$C$2,1,IF(C669&gt;K668,MAX($E$4:E668)+1,"")))</f>
        <v/>
      </c>
      <c r="F669" t="str">
        <f t="shared" si="81"/>
        <v/>
      </c>
      <c r="G669">
        <f t="shared" si="82"/>
        <v>293</v>
      </c>
      <c r="H669" s="36" t="str">
        <f>IF(SUM($F$4:F669)&lt;2,"",IF(F669=1,G668,""))</f>
        <v/>
      </c>
      <c r="I669" s="7">
        <f t="shared" si="87"/>
        <v>-0.222</v>
      </c>
      <c r="J669" s="64" t="str">
        <f t="shared" si="83"/>
        <v>CALL</v>
      </c>
      <c r="K669" s="29">
        <f>IF(SUM($F$4:F669)&lt;1,"",IF(F669="",K668,ROUND(C669,0)))</f>
        <v>154</v>
      </c>
      <c r="L669" s="32">
        <f>IF(SUM($F$4:F669)&lt;1,"",IF(E669=1,1,IF(AND(F668=1,ROUNDDOWN(Q668/(C668*100),0)&gt;=1),L668+ROUNDDOWN(Q668/(C668*100),0),L668)))</f>
        <v>1</v>
      </c>
      <c r="M669" s="29">
        <f>IF(G669="","",IF(VLOOKUP(I669,settings!$B$12:$C$1012,2,0)*C669*L669*100-settings!$C$5*L669&lt;0,"",VLOOKUP(I669,settings!$B$12:$C$1012,2,0)*C669*L669*100-settings!$C$5*L669))</f>
        <v>0.3509697747605649</v>
      </c>
      <c r="N669" s="29">
        <f>IF(M669="","",M669*settings!$C$7)</f>
        <v>8.7742443690141225E-2</v>
      </c>
      <c r="O669" s="29">
        <f t="shared" si="84"/>
        <v>0.26322733107042368</v>
      </c>
      <c r="P669" s="29">
        <f>IF(G669="","",C669*100*settings!$C$6)</f>
        <v>0</v>
      </c>
      <c r="Q669" s="29">
        <f>IF(G669="","",IF(E669=1,settings!$C$4-K669*100,IF(O669="",Q668,IF(F669=1,K668*L668*100+Q668+O668-K669*L669*100,Q668+O668))))</f>
        <v>5946.8285563257441</v>
      </c>
      <c r="R669" s="29">
        <f t="shared" si="85"/>
        <v>11980.0003</v>
      </c>
      <c r="S669" s="29">
        <f t="shared" si="86"/>
        <v>17926.828856325745</v>
      </c>
    </row>
    <row r="670" spans="2:19" x14ac:dyDescent="0.25">
      <c r="B670" s="2">
        <v>38656</v>
      </c>
      <c r="C670" s="3">
        <v>122.110001</v>
      </c>
      <c r="D670" s="1">
        <f t="shared" si="80"/>
        <v>1.9282119717476176E-2</v>
      </c>
      <c r="E670" t="str">
        <f>IF(B670&lt;settings!$C$2,"",IF(B670=settings!$C$2,1,IF(C670&gt;K669,MAX($E$4:E669)+1,"")))</f>
        <v/>
      </c>
      <c r="F670" t="str">
        <f t="shared" si="81"/>
        <v/>
      </c>
      <c r="G670">
        <f t="shared" si="82"/>
        <v>294</v>
      </c>
      <c r="H670" s="36" t="str">
        <f>IF(SUM($F$4:F670)&lt;2,"",IF(F670=1,G669,""))</f>
        <v/>
      </c>
      <c r="I670" s="7">
        <f t="shared" si="87"/>
        <v>-0.20699999999999999</v>
      </c>
      <c r="J670" s="64" t="str">
        <f t="shared" si="83"/>
        <v>CALL</v>
      </c>
      <c r="K670" s="29">
        <f>IF(SUM($F$4:F670)&lt;1,"",IF(F670="",K669,ROUND(C670,0)))</f>
        <v>154</v>
      </c>
      <c r="L670" s="32">
        <f>IF(SUM($F$4:F670)&lt;1,"",IF(E670=1,1,IF(AND(F669=1,ROUNDDOWN(Q669/(C669*100),0)&gt;=1),L669+ROUNDDOWN(Q669/(C669*100),0),L669)))</f>
        <v>1</v>
      </c>
      <c r="M670" s="29">
        <f>IF(G670="","",IF(VLOOKUP(I670,settings!$B$12:$C$1012,2,0)*C670*L670*100-settings!$C$5*L670&lt;0,"",VLOOKUP(I670,settings!$B$12:$C$1012,2,0)*C670*L670*100-settings!$C$5*L670))</f>
        <v>0.86444210942481581</v>
      </c>
      <c r="N670" s="29">
        <f>IF(M670="","",M670*settings!$C$7)</f>
        <v>0.21611052735620395</v>
      </c>
      <c r="O670" s="29">
        <f t="shared" si="84"/>
        <v>0.64833158206861186</v>
      </c>
      <c r="P670" s="29">
        <f>IF(G670="","",C670*100*settings!$C$6)</f>
        <v>0</v>
      </c>
      <c r="Q670" s="29">
        <f>IF(G670="","",IF(E670=1,settings!$C$4-K670*100,IF(O670="",Q669,IF(F670=1,K669*L669*100+Q669+O669-K670*L670*100,Q669+O669))))</f>
        <v>5947.0917836568142</v>
      </c>
      <c r="R670" s="29">
        <f t="shared" si="85"/>
        <v>12211.000099999999</v>
      </c>
      <c r="S670" s="29">
        <f t="shared" si="86"/>
        <v>18158.091883656813</v>
      </c>
    </row>
    <row r="671" spans="2:19" x14ac:dyDescent="0.25">
      <c r="B671" s="2">
        <v>38663</v>
      </c>
      <c r="C671" s="3">
        <v>123.760002</v>
      </c>
      <c r="D671" s="1">
        <f t="shared" si="80"/>
        <v>1.351241492496591E-2</v>
      </c>
      <c r="E671" t="str">
        <f>IF(B671&lt;settings!$C$2,"",IF(B671=settings!$C$2,1,IF(C671&gt;K670,MAX($E$4:E670)+1,"")))</f>
        <v/>
      </c>
      <c r="F671" t="str">
        <f t="shared" si="81"/>
        <v/>
      </c>
      <c r="G671">
        <f t="shared" si="82"/>
        <v>295</v>
      </c>
      <c r="H671" s="36" t="str">
        <f>IF(SUM($F$4:F671)&lt;2,"",IF(F671=1,G670,""))</f>
        <v/>
      </c>
      <c r="I671" s="7">
        <f t="shared" si="87"/>
        <v>-0.19600000000000001</v>
      </c>
      <c r="J671" s="64" t="str">
        <f t="shared" si="83"/>
        <v>CALL</v>
      </c>
      <c r="K671" s="29">
        <f>IF(SUM($F$4:F671)&lt;1,"",IF(F671="",K670,ROUND(C671,0)))</f>
        <v>154</v>
      </c>
      <c r="L671" s="32">
        <f>IF(SUM($F$4:F671)&lt;1,"",IF(E671=1,1,IF(AND(F670=1,ROUNDDOWN(Q670/(C670*100),0)&gt;=1),L670+ROUNDDOWN(Q670/(C670*100),0),L670)))</f>
        <v>1</v>
      </c>
      <c r="M671" s="29">
        <f>IF(G671="","",IF(VLOOKUP(I671,settings!$B$12:$C$1012,2,0)*C671*L671*100-settings!$C$5*L671&lt;0,"",VLOOKUP(I671,settings!$B$12:$C$1012,2,0)*C671*L671*100-settings!$C$5*L671))</f>
        <v>1.3598866499251079</v>
      </c>
      <c r="N671" s="29">
        <f>IF(M671="","",M671*settings!$C$7)</f>
        <v>0.33997166248127697</v>
      </c>
      <c r="O671" s="29">
        <f t="shared" si="84"/>
        <v>1.0199149874438309</v>
      </c>
      <c r="P671" s="29">
        <f>IF(G671="","",C671*100*settings!$C$6)</f>
        <v>0</v>
      </c>
      <c r="Q671" s="29">
        <f>IF(G671="","",IF(E671=1,settings!$C$4-K671*100,IF(O671="",Q670,IF(F671=1,K670*L670*100+Q670+O670-K671*L671*100,Q670+O670))))</f>
        <v>5947.7401152388829</v>
      </c>
      <c r="R671" s="29">
        <f t="shared" si="85"/>
        <v>12376.0002</v>
      </c>
      <c r="S671" s="29">
        <f t="shared" si="86"/>
        <v>18323.740315238883</v>
      </c>
    </row>
    <row r="672" spans="2:19" x14ac:dyDescent="0.25">
      <c r="B672" s="2">
        <v>38670</v>
      </c>
      <c r="C672" s="3">
        <v>125.129997</v>
      </c>
      <c r="D672" s="1">
        <f t="shared" si="80"/>
        <v>1.106977196073422E-2</v>
      </c>
      <c r="E672" t="str">
        <f>IF(B672&lt;settings!$C$2,"",IF(B672=settings!$C$2,1,IF(C672&gt;K671,MAX($E$4:E671)+1,"")))</f>
        <v/>
      </c>
      <c r="F672" t="str">
        <f t="shared" si="81"/>
        <v/>
      </c>
      <c r="G672">
        <f t="shared" si="82"/>
        <v>296</v>
      </c>
      <c r="H672" s="36" t="str">
        <f>IF(SUM($F$4:F672)&lt;2,"",IF(F672=1,G671,""))</f>
        <v/>
      </c>
      <c r="I672" s="7">
        <f t="shared" si="87"/>
        <v>-0.187</v>
      </c>
      <c r="J672" s="64" t="str">
        <f t="shared" si="83"/>
        <v>CALL</v>
      </c>
      <c r="K672" s="29">
        <f>IF(SUM($F$4:F672)&lt;1,"",IF(F672="",K671,ROUND(C672,0)))</f>
        <v>154</v>
      </c>
      <c r="L672" s="32">
        <f>IF(SUM($F$4:F672)&lt;1,"",IF(E672=1,1,IF(AND(F671=1,ROUNDDOWN(Q671/(C671*100),0)&gt;=1),L671+ROUNDDOWN(Q671/(C671*100),0),L671)))</f>
        <v>1</v>
      </c>
      <c r="M672" s="29">
        <f>IF(G672="","",IF(VLOOKUP(I672,settings!$B$12:$C$1012,2,0)*C672*L672*100-settings!$C$5*L672&lt;0,"",VLOOKUP(I672,settings!$B$12:$C$1012,2,0)*C672*L672*100-settings!$C$5*L672))</f>
        <v>1.8617888591351908</v>
      </c>
      <c r="N672" s="29">
        <f>IF(M672="","",M672*settings!$C$7)</f>
        <v>0.46544721478379769</v>
      </c>
      <c r="O672" s="29">
        <f t="shared" si="84"/>
        <v>1.3963416443513932</v>
      </c>
      <c r="P672" s="29">
        <f>IF(G672="","",C672*100*settings!$C$6)</f>
        <v>0</v>
      </c>
      <c r="Q672" s="29">
        <f>IF(G672="","",IF(E672=1,settings!$C$4-K672*100,IF(O672="",Q671,IF(F672=1,K671*L671*100+Q671+O671-K672*L672*100,Q671+O671))))</f>
        <v>5948.7600302263272</v>
      </c>
      <c r="R672" s="29">
        <f t="shared" si="85"/>
        <v>12512.9997</v>
      </c>
      <c r="S672" s="29">
        <f t="shared" si="86"/>
        <v>18461.759730226328</v>
      </c>
    </row>
    <row r="673" spans="2:19" x14ac:dyDescent="0.25">
      <c r="B673" s="2">
        <v>38677</v>
      </c>
      <c r="C673" s="3">
        <v>127.129997</v>
      </c>
      <c r="D673" s="1">
        <f t="shared" si="80"/>
        <v>1.5983377670823362E-2</v>
      </c>
      <c r="E673" t="str">
        <f>IF(B673&lt;settings!$C$2,"",IF(B673=settings!$C$2,1,IF(C673&gt;K672,MAX($E$4:E672)+1,"")))</f>
        <v/>
      </c>
      <c r="F673" t="str">
        <f t="shared" si="81"/>
        <v/>
      </c>
      <c r="G673">
        <f t="shared" si="82"/>
        <v>297</v>
      </c>
      <c r="H673" s="36" t="str">
        <f>IF(SUM($F$4:F673)&lt;2,"",IF(F673=1,G672,""))</f>
        <v/>
      </c>
      <c r="I673" s="7">
        <f t="shared" si="87"/>
        <v>-0.17399999999999999</v>
      </c>
      <c r="J673" s="64" t="str">
        <f t="shared" si="83"/>
        <v>CALL</v>
      </c>
      <c r="K673" s="29">
        <f>IF(SUM($F$4:F673)&lt;1,"",IF(F673="",K672,ROUND(C673,0)))</f>
        <v>154</v>
      </c>
      <c r="L673" s="32">
        <f>IF(SUM($F$4:F673)&lt;1,"",IF(E673=1,1,IF(AND(F672=1,ROUNDDOWN(Q672/(C672*100),0)&gt;=1),L672+ROUNDDOWN(Q672/(C672*100),0),L672)))</f>
        <v>1</v>
      </c>
      <c r="M673" s="29">
        <f>IF(G673="","",IF(VLOOKUP(I673,settings!$B$12:$C$1012,2,0)*C673*L673*100-settings!$C$5*L673&lt;0,"",VLOOKUP(I673,settings!$B$12:$C$1012,2,0)*C673*L673*100-settings!$C$5*L673))</f>
        <v>2.7808130841057981</v>
      </c>
      <c r="N673" s="29">
        <f>IF(M673="","",M673*settings!$C$7)</f>
        <v>0.69520327102644952</v>
      </c>
      <c r="O673" s="29">
        <f t="shared" si="84"/>
        <v>2.0856098130793486</v>
      </c>
      <c r="P673" s="29">
        <f>IF(G673="","",C673*100*settings!$C$6)</f>
        <v>0</v>
      </c>
      <c r="Q673" s="29">
        <f>IF(G673="","",IF(E673=1,settings!$C$4-K673*100,IF(O673="",Q672,IF(F673=1,K672*L672*100+Q672+O672-K673*L673*100,Q672+O672))))</f>
        <v>5950.1563718706784</v>
      </c>
      <c r="R673" s="29">
        <f t="shared" si="85"/>
        <v>12712.9997</v>
      </c>
      <c r="S673" s="29">
        <f t="shared" si="86"/>
        <v>18663.156071870679</v>
      </c>
    </row>
    <row r="674" spans="2:19" x14ac:dyDescent="0.25">
      <c r="B674" s="2">
        <v>38684</v>
      </c>
      <c r="C674" s="3">
        <v>126.849998</v>
      </c>
      <c r="D674" s="1">
        <f t="shared" si="80"/>
        <v>-2.2024620986973442E-3</v>
      </c>
      <c r="E674" t="str">
        <f>IF(B674&lt;settings!$C$2,"",IF(B674=settings!$C$2,1,IF(C674&gt;K673,MAX($E$4:E673)+1,"")))</f>
        <v/>
      </c>
      <c r="F674" t="str">
        <f t="shared" si="81"/>
        <v/>
      </c>
      <c r="G674">
        <f t="shared" si="82"/>
        <v>298</v>
      </c>
      <c r="H674" s="36" t="str">
        <f>IF(SUM($F$4:F674)&lt;2,"",IF(F674=1,G673,""))</f>
        <v/>
      </c>
      <c r="I674" s="7">
        <f t="shared" si="87"/>
        <v>-0.17599999999999999</v>
      </c>
      <c r="J674" s="64" t="str">
        <f t="shared" si="83"/>
        <v>CALL</v>
      </c>
      <c r="K674" s="29">
        <f>IF(SUM($F$4:F674)&lt;1,"",IF(F674="",K673,ROUND(C674,0)))</f>
        <v>154</v>
      </c>
      <c r="L674" s="32">
        <f>IF(SUM($F$4:F674)&lt;1,"",IF(E674=1,1,IF(AND(F673=1,ROUNDDOWN(Q673/(C673*100),0)&gt;=1),L673+ROUNDDOWN(Q673/(C673*100),0),L673)))</f>
        <v>1</v>
      </c>
      <c r="M674" s="29">
        <f>IF(G674="","",IF(VLOOKUP(I674,settings!$B$12:$C$1012,2,0)*C674*L674*100-settings!$C$5*L674&lt;0,"",VLOOKUP(I674,settings!$B$12:$C$1012,2,0)*C674*L674*100-settings!$C$5*L674))</f>
        <v>2.623095541516999</v>
      </c>
      <c r="N674" s="29">
        <f>IF(M674="","",M674*settings!$C$7)</f>
        <v>0.65577388537924974</v>
      </c>
      <c r="O674" s="29">
        <f t="shared" si="84"/>
        <v>1.9673216561377491</v>
      </c>
      <c r="P674" s="29">
        <f>IF(G674="","",C674*100*settings!$C$6)</f>
        <v>0</v>
      </c>
      <c r="Q674" s="29">
        <f>IF(G674="","",IF(E674=1,settings!$C$4-K674*100,IF(O674="",Q673,IF(F674=1,K673*L673*100+Q673+O673-K674*L674*100,Q673+O673))))</f>
        <v>5952.2419816837573</v>
      </c>
      <c r="R674" s="29">
        <f t="shared" si="85"/>
        <v>12684.9998</v>
      </c>
      <c r="S674" s="29">
        <f t="shared" si="86"/>
        <v>18637.241781683755</v>
      </c>
    </row>
    <row r="675" spans="2:19" x14ac:dyDescent="0.25">
      <c r="B675" s="2">
        <v>38691</v>
      </c>
      <c r="C675" s="3">
        <v>126.33000199999999</v>
      </c>
      <c r="D675" s="1">
        <f t="shared" si="80"/>
        <v>-4.0992984485502815E-3</v>
      </c>
      <c r="E675" t="str">
        <f>IF(B675&lt;settings!$C$2,"",IF(B675=settings!$C$2,1,IF(C675&gt;K674,MAX($E$4:E674)+1,"")))</f>
        <v/>
      </c>
      <c r="F675" t="str">
        <f t="shared" si="81"/>
        <v/>
      </c>
      <c r="G675">
        <f t="shared" si="82"/>
        <v>299</v>
      </c>
      <c r="H675" s="36" t="str">
        <f>IF(SUM($F$4:F675)&lt;2,"",IF(F675=1,G674,""))</f>
        <v/>
      </c>
      <c r="I675" s="7">
        <f t="shared" si="87"/>
        <v>-0.18</v>
      </c>
      <c r="J675" s="64" t="str">
        <f t="shared" si="83"/>
        <v>CALL</v>
      </c>
      <c r="K675" s="29">
        <f>IF(SUM($F$4:F675)&lt;1,"",IF(F675="",K674,ROUND(C675,0)))</f>
        <v>154</v>
      </c>
      <c r="L675" s="32">
        <f>IF(SUM($F$4:F675)&lt;1,"",IF(E675=1,1,IF(AND(F674=1,ROUNDDOWN(Q674/(C674*100),0)&gt;=1),L674+ROUNDDOWN(Q674/(C674*100),0),L674)))</f>
        <v>1</v>
      </c>
      <c r="M675" s="29">
        <f>IF(G675="","",IF(VLOOKUP(I675,settings!$B$12:$C$1012,2,0)*C675*L675*100-settings!$C$5*L675&lt;0,"",VLOOKUP(I675,settings!$B$12:$C$1012,2,0)*C675*L675*100-settings!$C$5*L675))</f>
        <v>2.328128817928147</v>
      </c>
      <c r="N675" s="29">
        <f>IF(M675="","",M675*settings!$C$7)</f>
        <v>0.58203220448203674</v>
      </c>
      <c r="O675" s="29">
        <f t="shared" si="84"/>
        <v>1.7460966134461102</v>
      </c>
      <c r="P675" s="29">
        <f>IF(G675="","",C675*100*settings!$C$6)</f>
        <v>0</v>
      </c>
      <c r="Q675" s="29">
        <f>IF(G675="","",IF(E675=1,settings!$C$4-K675*100,IF(O675="",Q674,IF(F675=1,K674*L674*100+Q674+O674-K675*L675*100,Q674+O674))))</f>
        <v>5954.2093033398951</v>
      </c>
      <c r="R675" s="29">
        <f t="shared" si="85"/>
        <v>12633.000199999999</v>
      </c>
      <c r="S675" s="29">
        <f t="shared" si="86"/>
        <v>18587.209503339895</v>
      </c>
    </row>
    <row r="676" spans="2:19" x14ac:dyDescent="0.25">
      <c r="B676" s="2">
        <v>38698</v>
      </c>
      <c r="C676" s="3">
        <v>126.360001</v>
      </c>
      <c r="D676" s="1">
        <f t="shared" si="80"/>
        <v>2.374653647199132E-4</v>
      </c>
      <c r="E676" t="str">
        <f>IF(B676&lt;settings!$C$2,"",IF(B676=settings!$C$2,1,IF(C676&gt;K675,MAX($E$4:E675)+1,"")))</f>
        <v/>
      </c>
      <c r="F676" t="str">
        <f t="shared" si="81"/>
        <v/>
      </c>
      <c r="G676">
        <f t="shared" si="82"/>
        <v>300</v>
      </c>
      <c r="H676" s="36" t="str">
        <f>IF(SUM($F$4:F676)&lt;2,"",IF(F676=1,G675,""))</f>
        <v/>
      </c>
      <c r="I676" s="7">
        <f t="shared" si="87"/>
        <v>-0.17899999999999999</v>
      </c>
      <c r="J676" s="64" t="str">
        <f t="shared" si="83"/>
        <v>CALL</v>
      </c>
      <c r="K676" s="29">
        <f>IF(SUM($F$4:F676)&lt;1,"",IF(F676="",K675,ROUND(C676,0)))</f>
        <v>154</v>
      </c>
      <c r="L676" s="32">
        <f>IF(SUM($F$4:F676)&lt;1,"",IF(E676=1,1,IF(AND(F675=1,ROUNDDOWN(Q675/(C675*100),0)&gt;=1),L675+ROUNDDOWN(Q675/(C675*100),0),L675)))</f>
        <v>1</v>
      </c>
      <c r="M676" s="29">
        <f>IF(G676="","",IF(VLOOKUP(I676,settings!$B$12:$C$1012,2,0)*C676*L676*100-settings!$C$5*L676&lt;0,"",VLOOKUP(I676,settings!$B$12:$C$1012,2,0)*C676*L676*100-settings!$C$5*L676))</f>
        <v>2.3968562584201343</v>
      </c>
      <c r="N676" s="29">
        <f>IF(M676="","",M676*settings!$C$7)</f>
        <v>0.59921406460503357</v>
      </c>
      <c r="O676" s="29">
        <f t="shared" si="84"/>
        <v>1.7976421938151006</v>
      </c>
      <c r="P676" s="29">
        <f>IF(G676="","",C676*100*settings!$C$6)</f>
        <v>0</v>
      </c>
      <c r="Q676" s="29">
        <f>IF(G676="","",IF(E676=1,settings!$C$4-K676*100,IF(O676="",Q675,IF(F676=1,K675*L675*100+Q675+O675-K676*L676*100,Q675+O675))))</f>
        <v>5955.9553999533409</v>
      </c>
      <c r="R676" s="29">
        <f t="shared" si="85"/>
        <v>12636.000099999999</v>
      </c>
      <c r="S676" s="29">
        <f t="shared" si="86"/>
        <v>18591.955499953339</v>
      </c>
    </row>
    <row r="677" spans="2:19" x14ac:dyDescent="0.25">
      <c r="B677" s="2">
        <v>38705</v>
      </c>
      <c r="C677" s="3">
        <v>126.760002</v>
      </c>
      <c r="D677" s="1">
        <f t="shared" si="80"/>
        <v>3.1655666099590363E-3</v>
      </c>
      <c r="E677" t="str">
        <f>IF(B677&lt;settings!$C$2,"",IF(B677=settings!$C$2,1,IF(C677&gt;K676,MAX($E$4:E676)+1,"")))</f>
        <v/>
      </c>
      <c r="F677" t="str">
        <f t="shared" si="81"/>
        <v/>
      </c>
      <c r="G677">
        <f t="shared" si="82"/>
        <v>301</v>
      </c>
      <c r="H677" s="36" t="str">
        <f>IF(SUM($F$4:F677)&lt;2,"",IF(F677=1,G676,""))</f>
        <v/>
      </c>
      <c r="I677" s="7">
        <f t="shared" si="87"/>
        <v>-0.17699999999999999</v>
      </c>
      <c r="J677" s="64" t="str">
        <f t="shared" si="83"/>
        <v>CALL</v>
      </c>
      <c r="K677" s="29">
        <f>IF(SUM($F$4:F677)&lt;1,"",IF(F677="",K676,ROUND(C677,0)))</f>
        <v>154</v>
      </c>
      <c r="L677" s="32">
        <f>IF(SUM($F$4:F677)&lt;1,"",IF(E677=1,1,IF(AND(F676=1,ROUNDDOWN(Q676/(C676*100),0)&gt;=1),L676+ROUNDDOWN(Q676/(C676*100),0),L676)))</f>
        <v>1</v>
      </c>
      <c r="M677" s="29">
        <f>IF(G677="","",IF(VLOOKUP(I677,settings!$B$12:$C$1012,2,0)*C677*L677*100-settings!$C$5*L677&lt;0,"",VLOOKUP(I677,settings!$B$12:$C$1012,2,0)*C677*L677*100-settings!$C$5*L677))</f>
        <v>2.5481145701485008</v>
      </c>
      <c r="N677" s="29">
        <f>IF(M677="","",M677*settings!$C$7)</f>
        <v>0.63702864253712521</v>
      </c>
      <c r="O677" s="29">
        <f t="shared" si="84"/>
        <v>1.9110859276113756</v>
      </c>
      <c r="P677" s="29">
        <f>IF(G677="","",C677*100*settings!$C$6)</f>
        <v>0</v>
      </c>
      <c r="Q677" s="29">
        <f>IF(G677="","",IF(E677=1,settings!$C$4-K677*100,IF(O677="",Q676,IF(F677=1,K676*L676*100+Q676+O676-K677*L677*100,Q676+O676))))</f>
        <v>5957.7530421471556</v>
      </c>
      <c r="R677" s="29">
        <f t="shared" si="85"/>
        <v>12676.0002</v>
      </c>
      <c r="S677" s="29">
        <f t="shared" si="86"/>
        <v>18633.753242147155</v>
      </c>
    </row>
    <row r="678" spans="2:19" x14ac:dyDescent="0.25">
      <c r="B678" s="2">
        <v>38712</v>
      </c>
      <c r="C678" s="3">
        <v>124.510002</v>
      </c>
      <c r="D678" s="1">
        <f t="shared" si="80"/>
        <v>-1.775007860918143E-2</v>
      </c>
      <c r="E678" t="str">
        <f>IF(B678&lt;settings!$C$2,"",IF(B678=settings!$C$2,1,IF(C678&gt;K677,MAX($E$4:E677)+1,"")))</f>
        <v/>
      </c>
      <c r="F678" t="str">
        <f t="shared" si="81"/>
        <v/>
      </c>
      <c r="G678">
        <f t="shared" si="82"/>
        <v>302</v>
      </c>
      <c r="H678" s="36" t="str">
        <f>IF(SUM($F$4:F678)&lt;2,"",IF(F678=1,G677,""))</f>
        <v/>
      </c>
      <c r="I678" s="7">
        <f t="shared" si="87"/>
        <v>-0.191</v>
      </c>
      <c r="J678" s="64" t="str">
        <f t="shared" si="83"/>
        <v>CALL</v>
      </c>
      <c r="K678" s="29">
        <f>IF(SUM($F$4:F678)&lt;1,"",IF(F678="",K677,ROUND(C678,0)))</f>
        <v>154</v>
      </c>
      <c r="L678" s="32">
        <f>IF(SUM($F$4:F678)&lt;1,"",IF(E678=1,1,IF(AND(F677=1,ROUNDDOWN(Q677/(C677*100),0)&gt;=1),L677+ROUNDDOWN(Q677/(C677*100),0),L677)))</f>
        <v>1</v>
      </c>
      <c r="M678" s="29">
        <f>IF(G678="","",IF(VLOOKUP(I678,settings!$B$12:$C$1012,2,0)*C678*L678*100-settings!$C$5*L678&lt;0,"",VLOOKUP(I678,settings!$B$12:$C$1012,2,0)*C678*L678*100-settings!$C$5*L678))</f>
        <v>1.626544101850834</v>
      </c>
      <c r="N678" s="29">
        <f>IF(M678="","",M678*settings!$C$7)</f>
        <v>0.40663602546270849</v>
      </c>
      <c r="O678" s="29">
        <f t="shared" si="84"/>
        <v>1.2199080763881254</v>
      </c>
      <c r="P678" s="29">
        <f>IF(G678="","",C678*100*settings!$C$6)</f>
        <v>0</v>
      </c>
      <c r="Q678" s="29">
        <f>IF(G678="","",IF(E678=1,settings!$C$4-K678*100,IF(O678="",Q677,IF(F678=1,K677*L677*100+Q677+O677-K678*L678*100,Q677+O677))))</f>
        <v>5959.6641280747672</v>
      </c>
      <c r="R678" s="29">
        <f t="shared" si="85"/>
        <v>12451.0002</v>
      </c>
      <c r="S678" s="29">
        <f t="shared" si="86"/>
        <v>18410.664328074767</v>
      </c>
    </row>
    <row r="679" spans="2:19" x14ac:dyDescent="0.25">
      <c r="B679" s="2">
        <v>38719</v>
      </c>
      <c r="C679" s="3">
        <v>128.44000199999999</v>
      </c>
      <c r="D679" s="1">
        <f t="shared" si="80"/>
        <v>3.1563729313890621E-2</v>
      </c>
      <c r="E679" t="str">
        <f>IF(B679&lt;settings!$C$2,"",IF(B679=settings!$C$2,1,IF(C679&gt;K678,MAX($E$4:E678)+1,"")))</f>
        <v/>
      </c>
      <c r="F679" t="str">
        <f t="shared" si="81"/>
        <v/>
      </c>
      <c r="G679">
        <f t="shared" si="82"/>
        <v>303</v>
      </c>
      <c r="H679" s="36" t="str">
        <f>IF(SUM($F$4:F679)&lt;2,"",IF(F679=1,G678,""))</f>
        <v/>
      </c>
      <c r="I679" s="7">
        <f t="shared" si="87"/>
        <v>-0.16600000000000001</v>
      </c>
      <c r="J679" s="64" t="str">
        <f t="shared" si="83"/>
        <v>CALL</v>
      </c>
      <c r="K679" s="29">
        <f>IF(SUM($F$4:F679)&lt;1,"",IF(F679="",K678,ROUND(C679,0)))</f>
        <v>154</v>
      </c>
      <c r="L679" s="32">
        <f>IF(SUM($F$4:F679)&lt;1,"",IF(E679=1,1,IF(AND(F678=1,ROUNDDOWN(Q678/(C678*100),0)&gt;=1),L678+ROUNDDOWN(Q678/(C678*100),0),L678)))</f>
        <v>1</v>
      </c>
      <c r="M679" s="29">
        <f>IF(G679="","",IF(VLOOKUP(I679,settings!$B$12:$C$1012,2,0)*C679*L679*100-settings!$C$5*L679&lt;0,"",VLOOKUP(I679,settings!$B$12:$C$1012,2,0)*C679*L679*100-settings!$C$5*L679))</f>
        <v>3.4898193634371371</v>
      </c>
      <c r="N679" s="29">
        <f>IF(M679="","",M679*settings!$C$7)</f>
        <v>0.87245484085928426</v>
      </c>
      <c r="O679" s="29">
        <f t="shared" si="84"/>
        <v>2.6173645225778528</v>
      </c>
      <c r="P679" s="29">
        <f>IF(G679="","",C679*100*settings!$C$6)</f>
        <v>0</v>
      </c>
      <c r="Q679" s="29">
        <f>IF(G679="","",IF(E679=1,settings!$C$4-K679*100,IF(O679="",Q678,IF(F679=1,K678*L678*100+Q678+O678-K679*L679*100,Q678+O678))))</f>
        <v>5960.8840361511557</v>
      </c>
      <c r="R679" s="29">
        <f t="shared" si="85"/>
        <v>12844.000199999999</v>
      </c>
      <c r="S679" s="29">
        <f t="shared" si="86"/>
        <v>18804.884236151156</v>
      </c>
    </row>
    <row r="680" spans="2:19" x14ac:dyDescent="0.25">
      <c r="B680" s="2">
        <v>38726</v>
      </c>
      <c r="C680" s="3">
        <v>128.679993</v>
      </c>
      <c r="D680" s="1">
        <f t="shared" si="80"/>
        <v>1.8685066666379591E-3</v>
      </c>
      <c r="E680" t="str">
        <f>IF(B680&lt;settings!$C$2,"",IF(B680=settings!$C$2,1,IF(C680&gt;K679,MAX($E$4:E679)+1,"")))</f>
        <v/>
      </c>
      <c r="F680" t="str">
        <f t="shared" si="81"/>
        <v/>
      </c>
      <c r="G680">
        <f t="shared" si="82"/>
        <v>304</v>
      </c>
      <c r="H680" s="36" t="str">
        <f>IF(SUM($F$4:F680)&lt;2,"",IF(F680=1,G679,""))</f>
        <v/>
      </c>
      <c r="I680" s="7">
        <f t="shared" si="87"/>
        <v>-0.16400000000000001</v>
      </c>
      <c r="J680" s="64" t="str">
        <f t="shared" si="83"/>
        <v>CALL</v>
      </c>
      <c r="K680" s="29">
        <f>IF(SUM($F$4:F680)&lt;1,"",IF(F680="",K679,ROUND(C680,0)))</f>
        <v>154</v>
      </c>
      <c r="L680" s="32">
        <f>IF(SUM($F$4:F680)&lt;1,"",IF(E680=1,1,IF(AND(F679=1,ROUNDDOWN(Q679/(C679*100),0)&gt;=1),L679+ROUNDDOWN(Q679/(C679*100),0),L679)))</f>
        <v>1</v>
      </c>
      <c r="M680" s="29">
        <f>IF(G680="","",IF(VLOOKUP(I680,settings!$B$12:$C$1012,2,0)*C680*L680*100-settings!$C$5*L680&lt;0,"",VLOOKUP(I680,settings!$B$12:$C$1012,2,0)*C680*L680*100-settings!$C$5*L680))</f>
        <v>3.6836824456994171</v>
      </c>
      <c r="N680" s="29">
        <f>IF(M680="","",M680*settings!$C$7)</f>
        <v>0.92092061142485426</v>
      </c>
      <c r="O680" s="29">
        <f t="shared" si="84"/>
        <v>2.7627618342745626</v>
      </c>
      <c r="P680" s="29">
        <f>IF(G680="","",C680*100*settings!$C$6)</f>
        <v>0</v>
      </c>
      <c r="Q680" s="29">
        <f>IF(G680="","",IF(E680=1,settings!$C$4-K680*100,IF(O680="",Q679,IF(F680=1,K679*L679*100+Q679+O679-K680*L680*100,Q679+O679))))</f>
        <v>5963.5014006737338</v>
      </c>
      <c r="R680" s="29">
        <f t="shared" si="85"/>
        <v>12867.999299999999</v>
      </c>
      <c r="S680" s="29">
        <f t="shared" si="86"/>
        <v>18831.500700673732</v>
      </c>
    </row>
    <row r="681" spans="2:19" x14ac:dyDescent="0.25">
      <c r="B681" s="2">
        <v>38733</v>
      </c>
      <c r="C681" s="3">
        <v>125.970001</v>
      </c>
      <c r="D681" s="1">
        <f t="shared" si="80"/>
        <v>-2.1059932758933253E-2</v>
      </c>
      <c r="E681" t="str">
        <f>IF(B681&lt;settings!$C$2,"",IF(B681=settings!$C$2,1,IF(C681&gt;K680,MAX($E$4:E680)+1,"")))</f>
        <v/>
      </c>
      <c r="F681" t="str">
        <f t="shared" si="81"/>
        <v/>
      </c>
      <c r="G681">
        <f t="shared" si="82"/>
        <v>305</v>
      </c>
      <c r="H681" s="36" t="str">
        <f>IF(SUM($F$4:F681)&lt;2,"",IF(F681=1,G680,""))</f>
        <v/>
      </c>
      <c r="I681" s="7">
        <f t="shared" si="87"/>
        <v>-0.182</v>
      </c>
      <c r="J681" s="64" t="str">
        <f t="shared" si="83"/>
        <v>CALL</v>
      </c>
      <c r="K681" s="29">
        <f>IF(SUM($F$4:F681)&lt;1,"",IF(F681="",K680,ROUND(C681,0)))</f>
        <v>154</v>
      </c>
      <c r="L681" s="32">
        <f>IF(SUM($F$4:F681)&lt;1,"",IF(E681=1,1,IF(AND(F680=1,ROUNDDOWN(Q680/(C680*100),0)&gt;=1),L680+ROUNDDOWN(Q680/(C680*100),0),L680)))</f>
        <v>1</v>
      </c>
      <c r="M681" s="29">
        <f>IF(G681="","",IF(VLOOKUP(I681,settings!$B$12:$C$1012,2,0)*C681*L681*100-settings!$C$5*L681&lt;0,"",VLOOKUP(I681,settings!$B$12:$C$1012,2,0)*C681*L681*100-settings!$C$5*L681))</f>
        <v>2.1872263617778223</v>
      </c>
      <c r="N681" s="29">
        <f>IF(M681="","",M681*settings!$C$7)</f>
        <v>0.54680659044445556</v>
      </c>
      <c r="O681" s="29">
        <f t="shared" si="84"/>
        <v>1.6404197713333666</v>
      </c>
      <c r="P681" s="29">
        <f>IF(G681="","",C681*100*settings!$C$6)</f>
        <v>0</v>
      </c>
      <c r="Q681" s="29">
        <f>IF(G681="","",IF(E681=1,settings!$C$4-K681*100,IF(O681="",Q680,IF(F681=1,K680*L680*100+Q680+O680-K681*L681*100,Q680+O680))))</f>
        <v>5966.2641625080087</v>
      </c>
      <c r="R681" s="29">
        <f t="shared" si="85"/>
        <v>12597.000099999999</v>
      </c>
      <c r="S681" s="29">
        <f t="shared" si="86"/>
        <v>18563.264262508008</v>
      </c>
    </row>
    <row r="682" spans="2:19" x14ac:dyDescent="0.25">
      <c r="B682" s="2">
        <v>38740</v>
      </c>
      <c r="C682" s="3">
        <v>128.53999300000001</v>
      </c>
      <c r="D682" s="1">
        <f t="shared" si="80"/>
        <v>2.0401619271242399E-2</v>
      </c>
      <c r="E682" t="str">
        <f>IF(B682&lt;settings!$C$2,"",IF(B682=settings!$C$2,1,IF(C682&gt;K681,MAX($E$4:E681)+1,"")))</f>
        <v/>
      </c>
      <c r="F682" t="str">
        <f t="shared" si="81"/>
        <v/>
      </c>
      <c r="G682">
        <f t="shared" si="82"/>
        <v>306</v>
      </c>
      <c r="H682" s="36" t="str">
        <f>IF(SUM($F$4:F682)&lt;2,"",IF(F682=1,G681,""))</f>
        <v/>
      </c>
      <c r="I682" s="7">
        <f t="shared" si="87"/>
        <v>-0.16500000000000001</v>
      </c>
      <c r="J682" s="64" t="str">
        <f t="shared" si="83"/>
        <v>CALL</v>
      </c>
      <c r="K682" s="29">
        <f>IF(SUM($F$4:F682)&lt;1,"",IF(F682="",K681,ROUND(C682,0)))</f>
        <v>154</v>
      </c>
      <c r="L682" s="32">
        <f>IF(SUM($F$4:F682)&lt;1,"",IF(E682=1,1,IF(AND(F681=1,ROUNDDOWN(Q681/(C681*100),0)&gt;=1),L681+ROUNDDOWN(Q681/(C681*100),0),L681)))</f>
        <v>1</v>
      </c>
      <c r="M682" s="29">
        <f>IF(G682="","",IF(VLOOKUP(I682,settings!$B$12:$C$1012,2,0)*C682*L682*100-settings!$C$5*L682&lt;0,"",VLOOKUP(I682,settings!$B$12:$C$1012,2,0)*C682*L682*100-settings!$C$5*L682))</f>
        <v>3.5850150039154682</v>
      </c>
      <c r="N682" s="29">
        <f>IF(M682="","",M682*settings!$C$7)</f>
        <v>0.89625375097886706</v>
      </c>
      <c r="O682" s="29">
        <f t="shared" si="84"/>
        <v>2.688761252936601</v>
      </c>
      <c r="P682" s="29">
        <f>IF(G682="","",C682*100*settings!$C$6)</f>
        <v>0</v>
      </c>
      <c r="Q682" s="29">
        <f>IF(G682="","",IF(E682=1,settings!$C$4-K682*100,IF(O682="",Q681,IF(F682=1,K681*L681*100+Q681+O681-K682*L682*100,Q681+O681))))</f>
        <v>5967.9045822793423</v>
      </c>
      <c r="R682" s="29">
        <f t="shared" si="85"/>
        <v>12853.999300000001</v>
      </c>
      <c r="S682" s="29">
        <f t="shared" si="86"/>
        <v>18821.903882279345</v>
      </c>
    </row>
    <row r="683" spans="2:19" x14ac:dyDescent="0.25">
      <c r="B683" s="2">
        <v>38747</v>
      </c>
      <c r="C683" s="3">
        <v>126.269997</v>
      </c>
      <c r="D683" s="1">
        <f t="shared" si="80"/>
        <v>-1.7659842256254055E-2</v>
      </c>
      <c r="E683" t="str">
        <f>IF(B683&lt;settings!$C$2,"",IF(B683=settings!$C$2,1,IF(C683&gt;K682,MAX($E$4:E682)+1,"")))</f>
        <v/>
      </c>
      <c r="F683" t="str">
        <f t="shared" si="81"/>
        <v/>
      </c>
      <c r="G683">
        <f t="shared" si="82"/>
        <v>307</v>
      </c>
      <c r="H683" s="36" t="str">
        <f>IF(SUM($F$4:F683)&lt;2,"",IF(F683=1,G682,""))</f>
        <v/>
      </c>
      <c r="I683" s="7">
        <f t="shared" si="87"/>
        <v>-0.18</v>
      </c>
      <c r="J683" s="64" t="str">
        <f t="shared" si="83"/>
        <v>CALL</v>
      </c>
      <c r="K683" s="29">
        <f>IF(SUM($F$4:F683)&lt;1,"",IF(F683="",K682,ROUND(C683,0)))</f>
        <v>154</v>
      </c>
      <c r="L683" s="32">
        <f>IF(SUM($F$4:F683)&lt;1,"",IF(E683=1,1,IF(AND(F682=1,ROUNDDOWN(Q682/(C682*100),0)&gt;=1),L682+ROUNDDOWN(Q682/(C682*100),0),L682)))</f>
        <v>1</v>
      </c>
      <c r="M683" s="29">
        <f>IF(G683="","",IF(VLOOKUP(I683,settings!$B$12:$C$1012,2,0)*C683*L683*100-settings!$C$5*L683&lt;0,"",VLOOKUP(I683,settings!$B$12:$C$1012,2,0)*C683*L683*100-settings!$C$5*L683))</f>
        <v>2.3265480028679231</v>
      </c>
      <c r="N683" s="29">
        <f>IF(M683="","",M683*settings!$C$7)</f>
        <v>0.58163700071698077</v>
      </c>
      <c r="O683" s="29">
        <f t="shared" si="84"/>
        <v>1.7449110021509422</v>
      </c>
      <c r="P683" s="29">
        <f>IF(G683="","",C683*100*settings!$C$6)</f>
        <v>0</v>
      </c>
      <c r="Q683" s="29">
        <f>IF(G683="","",IF(E683=1,settings!$C$4-K683*100,IF(O683="",Q682,IF(F683=1,K682*L682*100+Q682+O682-K683*L683*100,Q682+O682))))</f>
        <v>5970.5933435322786</v>
      </c>
      <c r="R683" s="29">
        <f t="shared" si="85"/>
        <v>12626.9997</v>
      </c>
      <c r="S683" s="29">
        <f t="shared" si="86"/>
        <v>18597.593043532281</v>
      </c>
    </row>
    <row r="684" spans="2:19" x14ac:dyDescent="0.25">
      <c r="B684" s="2">
        <v>38754</v>
      </c>
      <c r="C684" s="3">
        <v>126.639999</v>
      </c>
      <c r="D684" s="1">
        <f t="shared" si="80"/>
        <v>2.9302447833272627E-3</v>
      </c>
      <c r="E684" t="str">
        <f>IF(B684&lt;settings!$C$2,"",IF(B684=settings!$C$2,1,IF(C684&gt;K683,MAX($E$4:E683)+1,"")))</f>
        <v/>
      </c>
      <c r="F684" t="str">
        <f t="shared" si="81"/>
        <v/>
      </c>
      <c r="G684">
        <f t="shared" si="82"/>
        <v>308</v>
      </c>
      <c r="H684" s="36" t="str">
        <f>IF(SUM($F$4:F684)&lt;2,"",IF(F684=1,G683,""))</f>
        <v/>
      </c>
      <c r="I684" s="7">
        <f t="shared" si="87"/>
        <v>-0.17799999999999999</v>
      </c>
      <c r="J684" s="64" t="str">
        <f t="shared" si="83"/>
        <v>CALL</v>
      </c>
      <c r="K684" s="29">
        <f>IF(SUM($F$4:F684)&lt;1,"",IF(F684="",K683,ROUND(C684,0)))</f>
        <v>154</v>
      </c>
      <c r="L684" s="32">
        <f>IF(SUM($F$4:F684)&lt;1,"",IF(E684=1,1,IF(AND(F683=1,ROUNDDOWN(Q683/(C683*100),0)&gt;=1),L683+ROUNDDOWN(Q683/(C683*100),0),L683)))</f>
        <v>1</v>
      </c>
      <c r="M684" s="29">
        <f>IF(G684="","",IF(VLOOKUP(I684,settings!$B$12:$C$1012,2,0)*C684*L684*100-settings!$C$5*L684&lt;0,"",VLOOKUP(I684,settings!$B$12:$C$1012,2,0)*C684*L684*100-settings!$C$5*L684))</f>
        <v>2.4738604777174249</v>
      </c>
      <c r="N684" s="29">
        <f>IF(M684="","",M684*settings!$C$7)</f>
        <v>0.61846511942935622</v>
      </c>
      <c r="O684" s="29">
        <f t="shared" si="84"/>
        <v>1.8553953582880687</v>
      </c>
      <c r="P684" s="29">
        <f>IF(G684="","",C684*100*settings!$C$6)</f>
        <v>0</v>
      </c>
      <c r="Q684" s="29">
        <f>IF(G684="","",IF(E684=1,settings!$C$4-K684*100,IF(O684="",Q683,IF(F684=1,K683*L683*100+Q683+O683-K684*L684*100,Q683+O683))))</f>
        <v>5972.3382545344293</v>
      </c>
      <c r="R684" s="29">
        <f t="shared" si="85"/>
        <v>12663.999900000001</v>
      </c>
      <c r="S684" s="29">
        <f t="shared" si="86"/>
        <v>18636.338154534431</v>
      </c>
    </row>
    <row r="685" spans="2:19" x14ac:dyDescent="0.25">
      <c r="B685" s="2">
        <v>38761</v>
      </c>
      <c r="C685" s="3">
        <v>128.80999800000001</v>
      </c>
      <c r="D685" s="1">
        <f t="shared" si="80"/>
        <v>1.7135178593929101E-2</v>
      </c>
      <c r="E685" t="str">
        <f>IF(B685&lt;settings!$C$2,"",IF(B685=settings!$C$2,1,IF(C685&gt;K684,MAX($E$4:E684)+1,"")))</f>
        <v/>
      </c>
      <c r="F685" t="str">
        <f t="shared" si="81"/>
        <v/>
      </c>
      <c r="G685">
        <f t="shared" si="82"/>
        <v>309</v>
      </c>
      <c r="H685" s="36" t="str">
        <f>IF(SUM($F$4:F685)&lt;2,"",IF(F685=1,G684,""))</f>
        <v/>
      </c>
      <c r="I685" s="7">
        <f t="shared" si="87"/>
        <v>-0.16400000000000001</v>
      </c>
      <c r="J685" s="64" t="str">
        <f t="shared" si="83"/>
        <v>CALL</v>
      </c>
      <c r="K685" s="29">
        <f>IF(SUM($F$4:F685)&lt;1,"",IF(F685="",K684,ROUND(C685,0)))</f>
        <v>154</v>
      </c>
      <c r="L685" s="32">
        <f>IF(SUM($F$4:F685)&lt;1,"",IF(E685=1,1,IF(AND(F684=1,ROUNDDOWN(Q684/(C684*100),0)&gt;=1),L684+ROUNDDOWN(Q684/(C684*100),0),L684)))</f>
        <v>1</v>
      </c>
      <c r="M685" s="29">
        <f>IF(G685="","",IF(VLOOKUP(I685,settings!$B$12:$C$1012,2,0)*C685*L685*100-settings!$C$5*L685&lt;0,"",VLOOKUP(I685,settings!$B$12:$C$1012,2,0)*C685*L685*100-settings!$C$5*L685))</f>
        <v>3.6884143556269633</v>
      </c>
      <c r="N685" s="29">
        <f>IF(M685="","",M685*settings!$C$7)</f>
        <v>0.92210358890674082</v>
      </c>
      <c r="O685" s="29">
        <f t="shared" si="84"/>
        <v>2.7663107667202222</v>
      </c>
      <c r="P685" s="29">
        <f>IF(G685="","",C685*100*settings!$C$6)</f>
        <v>0</v>
      </c>
      <c r="Q685" s="29">
        <f>IF(G685="","",IF(E685=1,settings!$C$4-K685*100,IF(O685="",Q684,IF(F685=1,K684*L684*100+Q684+O684-K685*L685*100,Q684+O684))))</f>
        <v>5974.1936498927171</v>
      </c>
      <c r="R685" s="29">
        <f t="shared" si="85"/>
        <v>12880.999800000001</v>
      </c>
      <c r="S685" s="29">
        <f t="shared" si="86"/>
        <v>18855.193449892718</v>
      </c>
    </row>
    <row r="686" spans="2:19" x14ac:dyDescent="0.25">
      <c r="B686" s="2">
        <v>38768</v>
      </c>
      <c r="C686" s="3">
        <v>129.41000399999999</v>
      </c>
      <c r="D686" s="1">
        <f t="shared" si="80"/>
        <v>4.6580700979437228E-3</v>
      </c>
      <c r="E686" t="str">
        <f>IF(B686&lt;settings!$C$2,"",IF(B686=settings!$C$2,1,IF(C686&gt;K685,MAX($E$4:E685)+1,"")))</f>
        <v/>
      </c>
      <c r="F686" t="str">
        <f t="shared" si="81"/>
        <v/>
      </c>
      <c r="G686">
        <f t="shared" si="82"/>
        <v>310</v>
      </c>
      <c r="H686" s="36" t="str">
        <f>IF(SUM($F$4:F686)&lt;2,"",IF(F686=1,G685,""))</f>
        <v/>
      </c>
      <c r="I686" s="7">
        <f t="shared" si="87"/>
        <v>-0.16</v>
      </c>
      <c r="J686" s="64" t="str">
        <f t="shared" si="83"/>
        <v>CALL</v>
      </c>
      <c r="K686" s="29">
        <f>IF(SUM($F$4:F686)&lt;1,"",IF(F686="",K685,ROUND(C686,0)))</f>
        <v>154</v>
      </c>
      <c r="L686" s="32">
        <f>IF(SUM($F$4:F686)&lt;1,"",IF(E686=1,1,IF(AND(F685=1,ROUNDDOWN(Q685/(C685*100),0)&gt;=1),L685+ROUNDDOWN(Q685/(C685*100),0),L685)))</f>
        <v>1</v>
      </c>
      <c r="M686" s="29">
        <f>IF(G686="","",IF(VLOOKUP(I686,settings!$B$12:$C$1012,2,0)*C686*L686*100-settings!$C$5*L686&lt;0,"",VLOOKUP(I686,settings!$B$12:$C$1012,2,0)*C686*L686*100-settings!$C$5*L686))</f>
        <v>4.1066954851777178</v>
      </c>
      <c r="N686" s="29">
        <f>IF(M686="","",M686*settings!$C$7)</f>
        <v>1.0266738712944294</v>
      </c>
      <c r="O686" s="29">
        <f t="shared" si="84"/>
        <v>3.0800216138832885</v>
      </c>
      <c r="P686" s="29">
        <f>IF(G686="","",C686*100*settings!$C$6)</f>
        <v>0</v>
      </c>
      <c r="Q686" s="29">
        <f>IF(G686="","",IF(E686=1,settings!$C$4-K686*100,IF(O686="",Q685,IF(F686=1,K685*L685*100+Q685+O685-K686*L686*100,Q685+O685))))</f>
        <v>5976.9599606594375</v>
      </c>
      <c r="R686" s="29">
        <f t="shared" si="85"/>
        <v>12941.000399999999</v>
      </c>
      <c r="S686" s="29">
        <f t="shared" si="86"/>
        <v>18917.960360659436</v>
      </c>
    </row>
    <row r="687" spans="2:19" x14ac:dyDescent="0.25">
      <c r="B687" s="2">
        <v>38775</v>
      </c>
      <c r="C687" s="3">
        <v>128.759995</v>
      </c>
      <c r="D687" s="1">
        <f t="shared" si="80"/>
        <v>-5.0228651565452642E-3</v>
      </c>
      <c r="E687" t="str">
        <f>IF(B687&lt;settings!$C$2,"",IF(B687=settings!$C$2,1,IF(C687&gt;K686,MAX($E$4:E686)+1,"")))</f>
        <v/>
      </c>
      <c r="F687" t="str">
        <f t="shared" si="81"/>
        <v/>
      </c>
      <c r="G687">
        <f t="shared" si="82"/>
        <v>311</v>
      </c>
      <c r="H687" s="36" t="str">
        <f>IF(SUM($F$4:F687)&lt;2,"",IF(F687=1,G686,""))</f>
        <v/>
      </c>
      <c r="I687" s="7">
        <f t="shared" si="87"/>
        <v>-0.16400000000000001</v>
      </c>
      <c r="J687" s="64" t="str">
        <f t="shared" si="83"/>
        <v>CALL</v>
      </c>
      <c r="K687" s="29">
        <f>IF(SUM($F$4:F687)&lt;1,"",IF(F687="",K686,ROUND(C687,0)))</f>
        <v>154</v>
      </c>
      <c r="L687" s="32">
        <f>IF(SUM($F$4:F687)&lt;1,"",IF(E687=1,1,IF(AND(F686=1,ROUNDDOWN(Q686/(C686*100),0)&gt;=1),L686+ROUNDDOWN(Q686/(C686*100),0),L686)))</f>
        <v>1</v>
      </c>
      <c r="M687" s="29">
        <f>IF(G687="","",IF(VLOOKUP(I687,settings!$B$12:$C$1012,2,0)*C687*L687*100-settings!$C$5*L687&lt;0,"",VLOOKUP(I687,settings!$B$12:$C$1012,2,0)*C687*L687*100-settings!$C$5*L687))</f>
        <v>3.6865943510724684</v>
      </c>
      <c r="N687" s="29">
        <f>IF(M687="","",M687*settings!$C$7)</f>
        <v>0.92164858776811709</v>
      </c>
      <c r="O687" s="29">
        <f t="shared" si="84"/>
        <v>2.7649457633043513</v>
      </c>
      <c r="P687" s="29">
        <f>IF(G687="","",C687*100*settings!$C$6)</f>
        <v>0</v>
      </c>
      <c r="Q687" s="29">
        <f>IF(G687="","",IF(E687=1,settings!$C$4-K687*100,IF(O687="",Q686,IF(F687=1,K686*L686*100+Q686+O686-K687*L687*100,Q686+O686))))</f>
        <v>5980.0399822733207</v>
      </c>
      <c r="R687" s="29">
        <f t="shared" si="85"/>
        <v>12875.9995</v>
      </c>
      <c r="S687" s="29">
        <f t="shared" si="86"/>
        <v>18856.039482273321</v>
      </c>
    </row>
    <row r="688" spans="2:19" x14ac:dyDescent="0.25">
      <c r="B688" s="2">
        <v>38782</v>
      </c>
      <c r="C688" s="3">
        <v>128.58999600000001</v>
      </c>
      <c r="D688" s="1">
        <f t="shared" si="80"/>
        <v>-1.3202780879262299E-3</v>
      </c>
      <c r="E688" t="str">
        <f>IF(B688&lt;settings!$C$2,"",IF(B688=settings!$C$2,1,IF(C688&gt;K687,MAX($E$4:E687)+1,"")))</f>
        <v/>
      </c>
      <c r="F688" t="str">
        <f t="shared" si="81"/>
        <v/>
      </c>
      <c r="G688">
        <f t="shared" si="82"/>
        <v>312</v>
      </c>
      <c r="H688" s="36" t="str">
        <f>IF(SUM($F$4:F688)&lt;2,"",IF(F688=1,G687,""))</f>
        <v/>
      </c>
      <c r="I688" s="7">
        <f t="shared" si="87"/>
        <v>-0.16500000000000001</v>
      </c>
      <c r="J688" s="64" t="str">
        <f t="shared" si="83"/>
        <v>CALL</v>
      </c>
      <c r="K688" s="29">
        <f>IF(SUM($F$4:F688)&lt;1,"",IF(F688="",K687,ROUND(C688,0)))</f>
        <v>154</v>
      </c>
      <c r="L688" s="32">
        <f>IF(SUM($F$4:F688)&lt;1,"",IF(E688=1,1,IF(AND(F687=1,ROUNDDOWN(Q687/(C687*100),0)&gt;=1),L687+ROUNDDOWN(Q687/(C687*100),0),L687)))</f>
        <v>1</v>
      </c>
      <c r="M688" s="29">
        <f>IF(G688="","",IF(VLOOKUP(I688,settings!$B$12:$C$1012,2,0)*C688*L688*100-settings!$C$5*L688&lt;0,"",VLOOKUP(I688,settings!$B$12:$C$1012,2,0)*C688*L688*100-settings!$C$5*L688))</f>
        <v>3.5867986083788734</v>
      </c>
      <c r="N688" s="29">
        <f>IF(M688="","",M688*settings!$C$7)</f>
        <v>0.89669965209471836</v>
      </c>
      <c r="O688" s="29">
        <f t="shared" si="84"/>
        <v>2.6900989562841549</v>
      </c>
      <c r="P688" s="29">
        <f>IF(G688="","",C688*100*settings!$C$6)</f>
        <v>0</v>
      </c>
      <c r="Q688" s="29">
        <f>IF(G688="","",IF(E688=1,settings!$C$4-K688*100,IF(O688="",Q687,IF(F688=1,K687*L687*100+Q687+O687-K688*L688*100,Q687+O687))))</f>
        <v>5982.8049280366249</v>
      </c>
      <c r="R688" s="29">
        <f t="shared" si="85"/>
        <v>12858.999600000001</v>
      </c>
      <c r="S688" s="29">
        <f t="shared" si="86"/>
        <v>18841.804528036628</v>
      </c>
    </row>
    <row r="689" spans="2:19" x14ac:dyDescent="0.25">
      <c r="B689" s="2">
        <v>38789</v>
      </c>
      <c r="C689" s="3">
        <v>130.61999499999999</v>
      </c>
      <c r="D689" s="1">
        <f t="shared" si="80"/>
        <v>1.578660131539289E-2</v>
      </c>
      <c r="E689" t="str">
        <f>IF(B689&lt;settings!$C$2,"",IF(B689=settings!$C$2,1,IF(C689&gt;K688,MAX($E$4:E688)+1,"")))</f>
        <v/>
      </c>
      <c r="F689" t="str">
        <f t="shared" si="81"/>
        <v/>
      </c>
      <c r="G689">
        <f t="shared" si="82"/>
        <v>313</v>
      </c>
      <c r="H689" s="36" t="str">
        <f>IF(SUM($F$4:F689)&lt;2,"",IF(F689=1,G688,""))</f>
        <v/>
      </c>
      <c r="I689" s="7">
        <f t="shared" si="87"/>
        <v>-0.152</v>
      </c>
      <c r="J689" s="64" t="str">
        <f t="shared" si="83"/>
        <v>CALL</v>
      </c>
      <c r="K689" s="29">
        <f>IF(SUM($F$4:F689)&lt;1,"",IF(F689="",K688,ROUND(C689,0)))</f>
        <v>154</v>
      </c>
      <c r="L689" s="32">
        <f>IF(SUM($F$4:F689)&lt;1,"",IF(E689=1,1,IF(AND(F688=1,ROUNDDOWN(Q688/(C688*100),0)&gt;=1),L688+ROUNDDOWN(Q688/(C688*100),0),L688)))</f>
        <v>1</v>
      </c>
      <c r="M689" s="29">
        <f>IF(G689="","",IF(VLOOKUP(I689,settings!$B$12:$C$1012,2,0)*C689*L689*100-settings!$C$5*L689&lt;0,"",VLOOKUP(I689,settings!$B$12:$C$1012,2,0)*C689*L689*100-settings!$C$5*L689))</f>
        <v>5.0586123816318196</v>
      </c>
      <c r="N689" s="29">
        <f>IF(M689="","",M689*settings!$C$7)</f>
        <v>1.2646530954079549</v>
      </c>
      <c r="O689" s="29">
        <f t="shared" si="84"/>
        <v>3.7939592862238647</v>
      </c>
      <c r="P689" s="29">
        <f>IF(G689="","",C689*100*settings!$C$6)</f>
        <v>0</v>
      </c>
      <c r="Q689" s="29">
        <f>IF(G689="","",IF(E689=1,settings!$C$4-K689*100,IF(O689="",Q688,IF(F689=1,K688*L688*100+Q688+O688-K689*L689*100,Q688+O688))))</f>
        <v>5985.4950269929095</v>
      </c>
      <c r="R689" s="29">
        <f t="shared" si="85"/>
        <v>13061.999499999998</v>
      </c>
      <c r="S689" s="29">
        <f t="shared" si="86"/>
        <v>19047.494526992909</v>
      </c>
    </row>
    <row r="690" spans="2:19" x14ac:dyDescent="0.25">
      <c r="B690" s="2">
        <v>38796</v>
      </c>
      <c r="C690" s="3">
        <v>130.21000699999999</v>
      </c>
      <c r="D690" s="1">
        <f t="shared" si="80"/>
        <v>-3.1387843798340587E-3</v>
      </c>
      <c r="E690" t="str">
        <f>IF(B690&lt;settings!$C$2,"",IF(B690=settings!$C$2,1,IF(C690&gt;K689,MAX($E$4:E689)+1,"")))</f>
        <v/>
      </c>
      <c r="F690" t="str">
        <f t="shared" si="81"/>
        <v/>
      </c>
      <c r="G690">
        <f t="shared" si="82"/>
        <v>314</v>
      </c>
      <c r="H690" s="36" t="str">
        <f>IF(SUM($F$4:F690)&lt;2,"",IF(F690=1,G689,""))</f>
        <v/>
      </c>
      <c r="I690" s="7">
        <f t="shared" si="87"/>
        <v>-0.154</v>
      </c>
      <c r="J690" s="64" t="str">
        <f t="shared" si="83"/>
        <v>CALL</v>
      </c>
      <c r="K690" s="29">
        <f>IF(SUM($F$4:F690)&lt;1,"",IF(F690="",K689,ROUND(C690,0)))</f>
        <v>154</v>
      </c>
      <c r="L690" s="32">
        <f>IF(SUM($F$4:F690)&lt;1,"",IF(E690=1,1,IF(AND(F689=1,ROUNDDOWN(Q689/(C689*100),0)&gt;=1),L689+ROUNDDOWN(Q689/(C689*100),0),L689)))</f>
        <v>1</v>
      </c>
      <c r="M690" s="29">
        <f>IF(G690="","",IF(VLOOKUP(I690,settings!$B$12:$C$1012,2,0)*C690*L690*100-settings!$C$5*L690&lt;0,"",VLOOKUP(I690,settings!$B$12:$C$1012,2,0)*C690*L690*100-settings!$C$5*L690))</f>
        <v>4.8004277138573794</v>
      </c>
      <c r="N690" s="29">
        <f>IF(M690="","",M690*settings!$C$7)</f>
        <v>1.2001069284643449</v>
      </c>
      <c r="O690" s="29">
        <f t="shared" si="84"/>
        <v>3.6003207853930346</v>
      </c>
      <c r="P690" s="29">
        <f>IF(G690="","",C690*100*settings!$C$6)</f>
        <v>0</v>
      </c>
      <c r="Q690" s="29">
        <f>IF(G690="","",IF(E690=1,settings!$C$4-K690*100,IF(O690="",Q689,IF(F690=1,K689*L689*100+Q689+O689-K690*L690*100,Q689+O689))))</f>
        <v>5989.2889862791335</v>
      </c>
      <c r="R690" s="29">
        <f t="shared" si="85"/>
        <v>13021.000699999999</v>
      </c>
      <c r="S690" s="29">
        <f t="shared" si="86"/>
        <v>19010.289686279131</v>
      </c>
    </row>
    <row r="691" spans="2:19" x14ac:dyDescent="0.25">
      <c r="B691" s="2">
        <v>38803</v>
      </c>
      <c r="C691" s="3">
        <v>129.83000200000001</v>
      </c>
      <c r="D691" s="1">
        <f t="shared" si="80"/>
        <v>-2.9184008875752232E-3</v>
      </c>
      <c r="E691" t="str">
        <f>IF(B691&lt;settings!$C$2,"",IF(B691=settings!$C$2,1,IF(C691&gt;K690,MAX($E$4:E690)+1,"")))</f>
        <v/>
      </c>
      <c r="F691" t="str">
        <f t="shared" si="81"/>
        <v/>
      </c>
      <c r="G691">
        <f t="shared" si="82"/>
        <v>315</v>
      </c>
      <c r="H691" s="36" t="str">
        <f>IF(SUM($F$4:F691)&lt;2,"",IF(F691=1,G690,""))</f>
        <v/>
      </c>
      <c r="I691" s="7">
        <f t="shared" si="87"/>
        <v>-0.157</v>
      </c>
      <c r="J691" s="64" t="str">
        <f t="shared" si="83"/>
        <v>CALL</v>
      </c>
      <c r="K691" s="29">
        <f>IF(SUM($F$4:F691)&lt;1,"",IF(F691="",K690,ROUND(C691,0)))</f>
        <v>154</v>
      </c>
      <c r="L691" s="32">
        <f>IF(SUM($F$4:F691)&lt;1,"",IF(E691=1,1,IF(AND(F690=1,ROUNDDOWN(Q690/(C690*100),0)&gt;=1),L690+ROUNDDOWN(Q690/(C690*100),0),L690)))</f>
        <v>1</v>
      </c>
      <c r="M691" s="29">
        <f>IF(G691="","",IF(VLOOKUP(I691,settings!$B$12:$C$1012,2,0)*C691*L691*100-settings!$C$5*L691&lt;0,"",VLOOKUP(I691,settings!$B$12:$C$1012,2,0)*C691*L691*100-settings!$C$5*L691))</f>
        <v>4.4433836877314432</v>
      </c>
      <c r="N691" s="29">
        <f>IF(M691="","",M691*settings!$C$7)</f>
        <v>1.1108459219328608</v>
      </c>
      <c r="O691" s="29">
        <f t="shared" si="84"/>
        <v>3.3325377657985822</v>
      </c>
      <c r="P691" s="29">
        <f>IF(G691="","",C691*100*settings!$C$6)</f>
        <v>0</v>
      </c>
      <c r="Q691" s="29">
        <f>IF(G691="","",IF(E691=1,settings!$C$4-K691*100,IF(O691="",Q690,IF(F691=1,K690*L690*100+Q690+O690-K691*L691*100,Q690+O690))))</f>
        <v>5992.8893070645263</v>
      </c>
      <c r="R691" s="29">
        <f t="shared" si="85"/>
        <v>12983.0002</v>
      </c>
      <c r="S691" s="29">
        <f t="shared" si="86"/>
        <v>18975.889507064527</v>
      </c>
    </row>
    <row r="692" spans="2:19" x14ac:dyDescent="0.25">
      <c r="B692" s="2">
        <v>38810</v>
      </c>
      <c r="C692" s="3">
        <v>129.53999300000001</v>
      </c>
      <c r="D692" s="1">
        <f t="shared" si="80"/>
        <v>-2.2337594972847707E-3</v>
      </c>
      <c r="E692" t="str">
        <f>IF(B692&lt;settings!$C$2,"",IF(B692=settings!$C$2,1,IF(C692&gt;K691,MAX($E$4:E691)+1,"")))</f>
        <v/>
      </c>
      <c r="F692" t="str">
        <f t="shared" si="81"/>
        <v/>
      </c>
      <c r="G692">
        <f t="shared" si="82"/>
        <v>316</v>
      </c>
      <c r="H692" s="36" t="str">
        <f>IF(SUM($F$4:F692)&lt;2,"",IF(F692=1,G691,""))</f>
        <v/>
      </c>
      <c r="I692" s="7">
        <f t="shared" si="87"/>
        <v>-0.159</v>
      </c>
      <c r="J692" s="64" t="str">
        <f t="shared" si="83"/>
        <v>CALL</v>
      </c>
      <c r="K692" s="29">
        <f>IF(SUM($F$4:F692)&lt;1,"",IF(F692="",K691,ROUND(C692,0)))</f>
        <v>154</v>
      </c>
      <c r="L692" s="32">
        <f>IF(SUM($F$4:F692)&lt;1,"",IF(E692=1,1,IF(AND(F691=1,ROUNDDOWN(Q691/(C691*100),0)&gt;=1),L691+ROUNDDOWN(Q691/(C691*100),0),L691)))</f>
        <v>1</v>
      </c>
      <c r="M692" s="29">
        <f>IF(G692="","",IF(VLOOKUP(I692,settings!$B$12:$C$1012,2,0)*C692*L692*100-settings!$C$5*L692&lt;0,"",VLOOKUP(I692,settings!$B$12:$C$1012,2,0)*C692*L692*100-settings!$C$5*L692))</f>
        <v>4.2161479884038329</v>
      </c>
      <c r="N692" s="29">
        <f>IF(M692="","",M692*settings!$C$7)</f>
        <v>1.0540369971009582</v>
      </c>
      <c r="O692" s="29">
        <f t="shared" si="84"/>
        <v>3.1621109913028747</v>
      </c>
      <c r="P692" s="29">
        <f>IF(G692="","",C692*100*settings!$C$6)</f>
        <v>0</v>
      </c>
      <c r="Q692" s="29">
        <f>IF(G692="","",IF(E692=1,settings!$C$4-K692*100,IF(O692="",Q691,IF(F692=1,K691*L691*100+Q691+O691-K692*L692*100,Q691+O691))))</f>
        <v>5996.2218448303247</v>
      </c>
      <c r="R692" s="29">
        <f t="shared" si="85"/>
        <v>12953.999300000001</v>
      </c>
      <c r="S692" s="29">
        <f t="shared" si="86"/>
        <v>18950.221144830328</v>
      </c>
    </row>
    <row r="693" spans="2:19" x14ac:dyDescent="0.25">
      <c r="B693" s="2">
        <v>38817</v>
      </c>
      <c r="C693" s="3">
        <v>128.71000699999999</v>
      </c>
      <c r="D693" s="1">
        <f t="shared" si="80"/>
        <v>-6.4071795958798861E-3</v>
      </c>
      <c r="E693" t="str">
        <f>IF(B693&lt;settings!$C$2,"",IF(B693=settings!$C$2,1,IF(C693&gt;K692,MAX($E$4:E692)+1,"")))</f>
        <v/>
      </c>
      <c r="F693" t="str">
        <f t="shared" si="81"/>
        <v/>
      </c>
      <c r="G693">
        <f t="shared" si="82"/>
        <v>317</v>
      </c>
      <c r="H693" s="36" t="str">
        <f>IF(SUM($F$4:F693)&lt;2,"",IF(F693=1,G692,""))</f>
        <v/>
      </c>
      <c r="I693" s="7">
        <f t="shared" si="87"/>
        <v>-0.16400000000000001</v>
      </c>
      <c r="J693" s="64" t="str">
        <f t="shared" si="83"/>
        <v>CALL</v>
      </c>
      <c r="K693" s="29">
        <f>IF(SUM($F$4:F693)&lt;1,"",IF(F693="",K692,ROUND(C693,0)))</f>
        <v>154</v>
      </c>
      <c r="L693" s="32">
        <f>IF(SUM($F$4:F693)&lt;1,"",IF(E693=1,1,IF(AND(F692=1,ROUNDDOWN(Q692/(C692*100),0)&gt;=1),L692+ROUNDDOWN(Q692/(C692*100),0),L692)))</f>
        <v>1</v>
      </c>
      <c r="M693" s="29">
        <f>IF(G693="","",IF(VLOOKUP(I693,settings!$B$12:$C$1012,2,0)*C693*L693*100-settings!$C$5*L693&lt;0,"",VLOOKUP(I693,settings!$B$12:$C$1012,2,0)*C693*L693*100-settings!$C$5*L693))</f>
        <v>3.6847748924865815</v>
      </c>
      <c r="N693" s="29">
        <f>IF(M693="","",M693*settings!$C$7)</f>
        <v>0.92119372312164538</v>
      </c>
      <c r="O693" s="29">
        <f t="shared" si="84"/>
        <v>2.7635811693649361</v>
      </c>
      <c r="P693" s="29">
        <f>IF(G693="","",C693*100*settings!$C$6)</f>
        <v>0</v>
      </c>
      <c r="Q693" s="29">
        <f>IF(G693="","",IF(E693=1,settings!$C$4-K693*100,IF(O693="",Q692,IF(F693=1,K692*L692*100+Q692+O692-K693*L693*100,Q692+O692))))</f>
        <v>5999.3839558216278</v>
      </c>
      <c r="R693" s="29">
        <f t="shared" si="85"/>
        <v>12871.000699999999</v>
      </c>
      <c r="S693" s="29">
        <f t="shared" si="86"/>
        <v>18870.384655821625</v>
      </c>
    </row>
    <row r="694" spans="2:19" x14ac:dyDescent="0.25">
      <c r="B694" s="2">
        <v>38824</v>
      </c>
      <c r="C694" s="3">
        <v>131.14999399999999</v>
      </c>
      <c r="D694" s="1">
        <f t="shared" si="80"/>
        <v>1.8957243938305446E-2</v>
      </c>
      <c r="E694" t="str">
        <f>IF(B694&lt;settings!$C$2,"",IF(B694=settings!$C$2,1,IF(C694&gt;K693,MAX($E$4:E693)+1,"")))</f>
        <v/>
      </c>
      <c r="F694" t="str">
        <f t="shared" si="81"/>
        <v/>
      </c>
      <c r="G694">
        <f t="shared" si="82"/>
        <v>318</v>
      </c>
      <c r="H694" s="36" t="str">
        <f>IF(SUM($F$4:F694)&lt;2,"",IF(F694=1,G693,""))</f>
        <v/>
      </c>
      <c r="I694" s="7">
        <f t="shared" si="87"/>
        <v>-0.14799999999999999</v>
      </c>
      <c r="J694" s="64" t="str">
        <f t="shared" si="83"/>
        <v>CALL</v>
      </c>
      <c r="K694" s="29">
        <f>IF(SUM($F$4:F694)&lt;1,"",IF(F694="",K693,ROUND(C694,0)))</f>
        <v>154</v>
      </c>
      <c r="L694" s="32">
        <f>IF(SUM($F$4:F694)&lt;1,"",IF(E694=1,1,IF(AND(F693=1,ROUNDDOWN(Q693/(C693*100),0)&gt;=1),L693+ROUNDDOWN(Q693/(C693*100),0),L693)))</f>
        <v>1</v>
      </c>
      <c r="M694" s="29">
        <f>IF(G694="","",IF(VLOOKUP(I694,settings!$B$12:$C$1012,2,0)*C694*L694*100-settings!$C$5*L694&lt;0,"",VLOOKUP(I694,settings!$B$12:$C$1012,2,0)*C694*L694*100-settings!$C$5*L694))</f>
        <v>5.5951925201033736</v>
      </c>
      <c r="N694" s="29">
        <f>IF(M694="","",M694*settings!$C$7)</f>
        <v>1.3987981300258434</v>
      </c>
      <c r="O694" s="29">
        <f t="shared" si="84"/>
        <v>4.19639439007753</v>
      </c>
      <c r="P694" s="29">
        <f>IF(G694="","",C694*100*settings!$C$6)</f>
        <v>0</v>
      </c>
      <c r="Q694" s="29">
        <f>IF(G694="","",IF(E694=1,settings!$C$4-K694*100,IF(O694="",Q693,IF(F694=1,K693*L693*100+Q693+O693-K694*L694*100,Q693+O693))))</f>
        <v>6002.1475369909931</v>
      </c>
      <c r="R694" s="29">
        <f t="shared" si="85"/>
        <v>13114.999399999999</v>
      </c>
      <c r="S694" s="29">
        <f t="shared" si="86"/>
        <v>19117.14693699099</v>
      </c>
    </row>
    <row r="695" spans="2:19" x14ac:dyDescent="0.25">
      <c r="B695" s="2">
        <v>38831</v>
      </c>
      <c r="C695" s="3">
        <v>131.470001</v>
      </c>
      <c r="D695" s="1">
        <f t="shared" si="80"/>
        <v>2.440007736485228E-3</v>
      </c>
      <c r="E695" t="str">
        <f>IF(B695&lt;settings!$C$2,"",IF(B695=settings!$C$2,1,IF(C695&gt;K694,MAX($E$4:E694)+1,"")))</f>
        <v/>
      </c>
      <c r="F695" t="str">
        <f t="shared" si="81"/>
        <v/>
      </c>
      <c r="G695">
        <f t="shared" si="82"/>
        <v>319</v>
      </c>
      <c r="H695" s="36" t="str">
        <f>IF(SUM($F$4:F695)&lt;2,"",IF(F695=1,G694,""))</f>
        <v/>
      </c>
      <c r="I695" s="7">
        <f t="shared" si="87"/>
        <v>-0.14599999999999999</v>
      </c>
      <c r="J695" s="64" t="str">
        <f t="shared" si="83"/>
        <v>CALL</v>
      </c>
      <c r="K695" s="29">
        <f>IF(SUM($F$4:F695)&lt;1,"",IF(F695="",K694,ROUND(C695,0)))</f>
        <v>154</v>
      </c>
      <c r="L695" s="32">
        <f>IF(SUM($F$4:F695)&lt;1,"",IF(E695=1,1,IF(AND(F694=1,ROUNDDOWN(Q694/(C694*100),0)&gt;=1),L694+ROUNDDOWN(Q694/(C694*100),0),L694)))</f>
        <v>1</v>
      </c>
      <c r="M695" s="29">
        <f>IF(G695="","",IF(VLOOKUP(I695,settings!$B$12:$C$1012,2,0)*C695*L695*100-settings!$C$5*L695&lt;0,"",VLOOKUP(I695,settings!$B$12:$C$1012,2,0)*C695*L695*100-settings!$C$5*L695))</f>
        <v>5.8838867564306918</v>
      </c>
      <c r="N695" s="29">
        <f>IF(M695="","",M695*settings!$C$7)</f>
        <v>1.470971689107673</v>
      </c>
      <c r="O695" s="29">
        <f t="shared" si="84"/>
        <v>4.4129150673230191</v>
      </c>
      <c r="P695" s="29">
        <f>IF(G695="","",C695*100*settings!$C$6)</f>
        <v>0</v>
      </c>
      <c r="Q695" s="29">
        <f>IF(G695="","",IF(E695=1,settings!$C$4-K695*100,IF(O695="",Q694,IF(F695=1,K694*L694*100+Q694+O694-K695*L695*100,Q694+O694))))</f>
        <v>6006.3439313810704</v>
      </c>
      <c r="R695" s="29">
        <f t="shared" si="85"/>
        <v>13147.000099999999</v>
      </c>
      <c r="S695" s="29">
        <f t="shared" si="86"/>
        <v>19153.344031381072</v>
      </c>
    </row>
    <row r="696" spans="2:19" x14ac:dyDescent="0.25">
      <c r="B696" s="2">
        <v>38838</v>
      </c>
      <c r="C696" s="3">
        <v>132.520004</v>
      </c>
      <c r="D696" s="1">
        <f t="shared" si="80"/>
        <v>7.9866356736393307E-3</v>
      </c>
      <c r="E696" t="str">
        <f>IF(B696&lt;settings!$C$2,"",IF(B696=settings!$C$2,1,IF(C696&gt;K695,MAX($E$4:E695)+1,"")))</f>
        <v/>
      </c>
      <c r="F696" t="str">
        <f t="shared" si="81"/>
        <v/>
      </c>
      <c r="G696">
        <f t="shared" si="82"/>
        <v>320</v>
      </c>
      <c r="H696" s="36" t="str">
        <f>IF(SUM($F$4:F696)&lt;2,"",IF(F696=1,G695,""))</f>
        <v/>
      </c>
      <c r="I696" s="7">
        <f t="shared" si="87"/>
        <v>-0.13900000000000001</v>
      </c>
      <c r="J696" s="64" t="str">
        <f t="shared" si="83"/>
        <v>CALL</v>
      </c>
      <c r="K696" s="29">
        <f>IF(SUM($F$4:F696)&lt;1,"",IF(F696="",K695,ROUND(C696,0)))</f>
        <v>154</v>
      </c>
      <c r="L696" s="32">
        <f>IF(SUM($F$4:F696)&lt;1,"",IF(E696=1,1,IF(AND(F695=1,ROUNDDOWN(Q695/(C695*100),0)&gt;=1),L695+ROUNDDOWN(Q695/(C695*100),0),L695)))</f>
        <v>1</v>
      </c>
      <c r="M696" s="29">
        <f>IF(G696="","",IF(VLOOKUP(I696,settings!$B$12:$C$1012,2,0)*C696*L696*100-settings!$C$5*L696&lt;0,"",VLOOKUP(I696,settings!$B$12:$C$1012,2,0)*C696*L696*100-settings!$C$5*L696))</f>
        <v>6.9929291170852821</v>
      </c>
      <c r="N696" s="29">
        <f>IF(M696="","",M696*settings!$C$7)</f>
        <v>1.7482322792713205</v>
      </c>
      <c r="O696" s="29">
        <f t="shared" si="84"/>
        <v>5.2446968378139616</v>
      </c>
      <c r="P696" s="29">
        <f>IF(G696="","",C696*100*settings!$C$6)</f>
        <v>0</v>
      </c>
      <c r="Q696" s="29">
        <f>IF(G696="","",IF(E696=1,settings!$C$4-K696*100,IF(O696="",Q695,IF(F696=1,K695*L695*100+Q695+O695-K696*L696*100,Q695+O695))))</f>
        <v>6010.7568464483938</v>
      </c>
      <c r="R696" s="29">
        <f t="shared" si="85"/>
        <v>13252.000400000001</v>
      </c>
      <c r="S696" s="29">
        <f t="shared" si="86"/>
        <v>19262.757246448396</v>
      </c>
    </row>
    <row r="697" spans="2:19" x14ac:dyDescent="0.25">
      <c r="B697" s="2">
        <v>38845</v>
      </c>
      <c r="C697" s="3">
        <v>129.240005</v>
      </c>
      <c r="D697" s="1">
        <f t="shared" si="80"/>
        <v>-2.475097269088522E-2</v>
      </c>
      <c r="E697" t="str">
        <f>IF(B697&lt;settings!$C$2,"",IF(B697=settings!$C$2,1,IF(C697&gt;K696,MAX($E$4:E696)+1,"")))</f>
        <v/>
      </c>
      <c r="F697" t="str">
        <f t="shared" si="81"/>
        <v/>
      </c>
      <c r="G697">
        <f t="shared" si="82"/>
        <v>321</v>
      </c>
      <c r="H697" s="36" t="str">
        <f>IF(SUM($F$4:F697)&lt;2,"",IF(F697=1,G696,""))</f>
        <v/>
      </c>
      <c r="I697" s="7">
        <f t="shared" si="87"/>
        <v>-0.161</v>
      </c>
      <c r="J697" s="64" t="str">
        <f t="shared" si="83"/>
        <v>CALL</v>
      </c>
      <c r="K697" s="29">
        <f>IF(SUM($F$4:F697)&lt;1,"",IF(F697="",K696,ROUND(C697,0)))</f>
        <v>154</v>
      </c>
      <c r="L697" s="32">
        <f>IF(SUM($F$4:F697)&lt;1,"",IF(E697=1,1,IF(AND(F696=1,ROUNDDOWN(Q696/(C696*100),0)&gt;=1),L696+ROUNDDOWN(Q696/(C696*100),0),L696)))</f>
        <v>1</v>
      </c>
      <c r="M697" s="29">
        <f>IF(G697="","",IF(VLOOKUP(I697,settings!$B$12:$C$1012,2,0)*C697*L697*100-settings!$C$5*L697&lt;0,"",VLOOKUP(I697,settings!$B$12:$C$1012,2,0)*C697*L697*100-settings!$C$5*L697))</f>
        <v>3.9979873506308587</v>
      </c>
      <c r="N697" s="29">
        <f>IF(M697="","",M697*settings!$C$7)</f>
        <v>0.99949683765771469</v>
      </c>
      <c r="O697" s="29">
        <f t="shared" si="84"/>
        <v>2.9984905129731443</v>
      </c>
      <c r="P697" s="29">
        <f>IF(G697="","",C697*100*settings!$C$6)</f>
        <v>0</v>
      </c>
      <c r="Q697" s="29">
        <f>IF(G697="","",IF(E697=1,settings!$C$4-K697*100,IF(O697="",Q696,IF(F697=1,K696*L696*100+Q696+O696-K697*L697*100,Q696+O696))))</f>
        <v>6016.0015432862074</v>
      </c>
      <c r="R697" s="29">
        <f t="shared" si="85"/>
        <v>12924.0005</v>
      </c>
      <c r="S697" s="29">
        <f t="shared" si="86"/>
        <v>18940.002043286207</v>
      </c>
    </row>
    <row r="698" spans="2:19" x14ac:dyDescent="0.25">
      <c r="B698" s="2">
        <v>38852</v>
      </c>
      <c r="C698" s="3">
        <v>127.099998</v>
      </c>
      <c r="D698" s="1">
        <f t="shared" si="80"/>
        <v>-1.6558394593067294E-2</v>
      </c>
      <c r="E698" t="str">
        <f>IF(B698&lt;settings!$C$2,"",IF(B698=settings!$C$2,1,IF(C698&gt;K697,MAX($E$4:E697)+1,"")))</f>
        <v/>
      </c>
      <c r="F698" t="str">
        <f t="shared" si="81"/>
        <v/>
      </c>
      <c r="G698">
        <f t="shared" si="82"/>
        <v>322</v>
      </c>
      <c r="H698" s="36" t="str">
        <f>IF(SUM($F$4:F698)&lt;2,"",IF(F698=1,G697,""))</f>
        <v/>
      </c>
      <c r="I698" s="7">
        <f t="shared" si="87"/>
        <v>-0.17499999999999999</v>
      </c>
      <c r="J698" s="64" t="str">
        <f t="shared" si="83"/>
        <v>CALL</v>
      </c>
      <c r="K698" s="29">
        <f>IF(SUM($F$4:F698)&lt;1,"",IF(F698="",K697,ROUND(C698,0)))</f>
        <v>154</v>
      </c>
      <c r="L698" s="32">
        <f>IF(SUM($F$4:F698)&lt;1,"",IF(E698=1,1,IF(AND(F697=1,ROUNDDOWN(Q697/(C697*100),0)&gt;=1),L697+ROUNDDOWN(Q697/(C697*100),0),L697)))</f>
        <v>1</v>
      </c>
      <c r="M698" s="29">
        <f>IF(G698="","",IF(VLOOKUP(I698,settings!$B$12:$C$1012,2,0)*C698*L698*100-settings!$C$5*L698&lt;0,"",VLOOKUP(I698,settings!$B$12:$C$1012,2,0)*C698*L698*100-settings!$C$5*L698))</f>
        <v>2.7043225032063551</v>
      </c>
      <c r="N698" s="29">
        <f>IF(M698="","",M698*settings!$C$7)</f>
        <v>0.67608062580158879</v>
      </c>
      <c r="O698" s="29">
        <f t="shared" si="84"/>
        <v>2.0282418774047661</v>
      </c>
      <c r="P698" s="29">
        <f>IF(G698="","",C698*100*settings!$C$6)</f>
        <v>0</v>
      </c>
      <c r="Q698" s="29">
        <f>IF(G698="","",IF(E698=1,settings!$C$4-K698*100,IF(O698="",Q697,IF(F698=1,K697*L697*100+Q697+O697-K698*L698*100,Q697+O697))))</f>
        <v>6019.0000337991805</v>
      </c>
      <c r="R698" s="29">
        <f t="shared" si="85"/>
        <v>12709.9998</v>
      </c>
      <c r="S698" s="29">
        <f t="shared" si="86"/>
        <v>18728.999833799178</v>
      </c>
    </row>
    <row r="699" spans="2:19" x14ac:dyDescent="0.25">
      <c r="B699" s="2">
        <v>38859</v>
      </c>
      <c r="C699" s="3">
        <v>128.38000500000001</v>
      </c>
      <c r="D699" s="1">
        <f t="shared" si="80"/>
        <v>1.0070865618739155E-2</v>
      </c>
      <c r="E699" t="str">
        <f>IF(B699&lt;settings!$C$2,"",IF(B699=settings!$C$2,1,IF(C699&gt;K698,MAX($E$4:E698)+1,"")))</f>
        <v/>
      </c>
      <c r="F699" t="str">
        <f t="shared" si="81"/>
        <v/>
      </c>
      <c r="G699">
        <f t="shared" si="82"/>
        <v>323</v>
      </c>
      <c r="H699" s="36" t="str">
        <f>IF(SUM($F$4:F699)&lt;2,"",IF(F699=1,G698,""))</f>
        <v/>
      </c>
      <c r="I699" s="7">
        <f t="shared" si="87"/>
        <v>-0.16600000000000001</v>
      </c>
      <c r="J699" s="64" t="str">
        <f t="shared" si="83"/>
        <v>CALL</v>
      </c>
      <c r="K699" s="29">
        <f>IF(SUM($F$4:F699)&lt;1,"",IF(F699="",K698,ROUND(C699,0)))</f>
        <v>154</v>
      </c>
      <c r="L699" s="32">
        <f>IF(SUM($F$4:F699)&lt;1,"",IF(E699=1,1,IF(AND(F698=1,ROUNDDOWN(Q698/(C698*100),0)&gt;=1),L698+ROUNDDOWN(Q698/(C698*100),0),L698)))</f>
        <v>1</v>
      </c>
      <c r="M699" s="29">
        <f>IF(G699="","",IF(VLOOKUP(I699,settings!$B$12:$C$1012,2,0)*C699*L699*100-settings!$C$5*L699&lt;0,"",VLOOKUP(I699,settings!$B$12:$C$1012,2,0)*C699*L699*100-settings!$C$5*L699))</f>
        <v>3.487722075301404</v>
      </c>
      <c r="N699" s="29">
        <f>IF(M699="","",M699*settings!$C$7)</f>
        <v>0.871930518825351</v>
      </c>
      <c r="O699" s="29">
        <f t="shared" si="84"/>
        <v>2.615791556476053</v>
      </c>
      <c r="P699" s="29">
        <f>IF(G699="","",C699*100*settings!$C$6)</f>
        <v>0</v>
      </c>
      <c r="Q699" s="29">
        <f>IF(G699="","",IF(E699=1,settings!$C$4-K699*100,IF(O699="",Q698,IF(F699=1,K698*L698*100+Q698+O698-K699*L699*100,Q698+O698))))</f>
        <v>6021.0282756765855</v>
      </c>
      <c r="R699" s="29">
        <f t="shared" si="85"/>
        <v>12838.000500000002</v>
      </c>
      <c r="S699" s="29">
        <f t="shared" si="86"/>
        <v>18859.028775676587</v>
      </c>
    </row>
    <row r="700" spans="2:19" x14ac:dyDescent="0.25">
      <c r="B700" s="2">
        <v>38866</v>
      </c>
      <c r="C700" s="3">
        <v>129</v>
      </c>
      <c r="D700" s="1">
        <f t="shared" si="80"/>
        <v>4.8293735461373277E-3</v>
      </c>
      <c r="E700" t="str">
        <f>IF(B700&lt;settings!$C$2,"",IF(B700=settings!$C$2,1,IF(C700&gt;K699,MAX($E$4:E699)+1,"")))</f>
        <v/>
      </c>
      <c r="F700" t="str">
        <f t="shared" si="81"/>
        <v/>
      </c>
      <c r="G700">
        <f t="shared" si="82"/>
        <v>324</v>
      </c>
      <c r="H700" s="36" t="str">
        <f>IF(SUM($F$4:F700)&lt;2,"",IF(F700=1,G699,""))</f>
        <v/>
      </c>
      <c r="I700" s="7">
        <f t="shared" si="87"/>
        <v>-0.16200000000000001</v>
      </c>
      <c r="J700" s="64" t="str">
        <f t="shared" si="83"/>
        <v>CALL</v>
      </c>
      <c r="K700" s="29">
        <f>IF(SUM($F$4:F700)&lt;1,"",IF(F700="",K699,ROUND(C700,0)))</f>
        <v>154</v>
      </c>
      <c r="L700" s="32">
        <f>IF(SUM($F$4:F700)&lt;1,"",IF(E700=1,1,IF(AND(F699=1,ROUNDDOWN(Q699/(C699*100),0)&gt;=1),L699+ROUNDDOWN(Q699/(C699*100),0),L699)))</f>
        <v>1</v>
      </c>
      <c r="M700" s="29">
        <f>IF(G700="","",IF(VLOOKUP(I700,settings!$B$12:$C$1012,2,0)*C700*L700*100-settings!$C$5*L700&lt;0,"",VLOOKUP(I700,settings!$B$12:$C$1012,2,0)*C700*L700*100-settings!$C$5*L700))</f>
        <v>3.8889317271904567</v>
      </c>
      <c r="N700" s="29">
        <f>IF(M700="","",M700*settings!$C$7)</f>
        <v>0.97223293179761416</v>
      </c>
      <c r="O700" s="29">
        <f t="shared" si="84"/>
        <v>2.9166987953928425</v>
      </c>
      <c r="P700" s="29">
        <f>IF(G700="","",C700*100*settings!$C$6)</f>
        <v>0</v>
      </c>
      <c r="Q700" s="29">
        <f>IF(G700="","",IF(E700=1,settings!$C$4-K700*100,IF(O700="",Q699,IF(F700=1,K699*L699*100+Q699+O699-K700*L700*100,Q699+O699))))</f>
        <v>6023.6440672330618</v>
      </c>
      <c r="R700" s="29">
        <f t="shared" si="85"/>
        <v>12900</v>
      </c>
      <c r="S700" s="29">
        <f t="shared" si="86"/>
        <v>18923.644067233061</v>
      </c>
    </row>
    <row r="701" spans="2:19" x14ac:dyDescent="0.25">
      <c r="B701" s="2">
        <v>38873</v>
      </c>
      <c r="C701" s="3">
        <v>125.349998</v>
      </c>
      <c r="D701" s="1">
        <f t="shared" si="80"/>
        <v>-2.8294589147286775E-2</v>
      </c>
      <c r="E701" t="str">
        <f>IF(B701&lt;settings!$C$2,"",IF(B701=settings!$C$2,1,IF(C701&gt;K700,MAX($E$4:E700)+1,"")))</f>
        <v/>
      </c>
      <c r="F701" t="str">
        <f t="shared" si="81"/>
        <v/>
      </c>
      <c r="G701">
        <f t="shared" si="82"/>
        <v>325</v>
      </c>
      <c r="H701" s="36" t="str">
        <f>IF(SUM($F$4:F701)&lt;2,"",IF(F701=1,G700,""))</f>
        <v/>
      </c>
      <c r="I701" s="7">
        <f t="shared" si="87"/>
        <v>-0.186</v>
      </c>
      <c r="J701" s="64" t="str">
        <f t="shared" si="83"/>
        <v>CALL</v>
      </c>
      <c r="K701" s="29">
        <f>IF(SUM($F$4:F701)&lt;1,"",IF(F701="",K700,ROUND(C701,0)))</f>
        <v>154</v>
      </c>
      <c r="L701" s="32">
        <f>IF(SUM($F$4:F701)&lt;1,"",IF(E701=1,1,IF(AND(F700=1,ROUNDDOWN(Q700/(C700*100),0)&gt;=1),L700+ROUNDDOWN(Q700/(C700*100),0),L700)))</f>
        <v>1</v>
      </c>
      <c r="M701" s="29">
        <f>IF(G701="","",IF(VLOOKUP(I701,settings!$B$12:$C$1012,2,0)*C701*L701*100-settings!$C$5*L701&lt;0,"",VLOOKUP(I701,settings!$B$12:$C$1012,2,0)*C701*L701*100-settings!$C$5*L701))</f>
        <v>1.9253269364716172</v>
      </c>
      <c r="N701" s="29">
        <f>IF(M701="","",M701*settings!$C$7)</f>
        <v>0.48133173411790431</v>
      </c>
      <c r="O701" s="29">
        <f t="shared" si="84"/>
        <v>1.443995202353713</v>
      </c>
      <c r="P701" s="29">
        <f>IF(G701="","",C701*100*settings!$C$6)</f>
        <v>0</v>
      </c>
      <c r="Q701" s="29">
        <f>IF(G701="","",IF(E701=1,settings!$C$4-K701*100,IF(O701="",Q700,IF(F701=1,K700*L700*100+Q700+O700-K701*L701*100,Q700+O700))))</f>
        <v>6026.560766028455</v>
      </c>
      <c r="R701" s="29">
        <f t="shared" si="85"/>
        <v>12534.9998</v>
      </c>
      <c r="S701" s="29">
        <f t="shared" si="86"/>
        <v>18561.560566028456</v>
      </c>
    </row>
    <row r="702" spans="2:19" x14ac:dyDescent="0.25">
      <c r="B702" s="2">
        <v>38880</v>
      </c>
      <c r="C702" s="3">
        <v>124.650002</v>
      </c>
      <c r="D702" s="1">
        <f t="shared" si="80"/>
        <v>-5.5843319598617436E-3</v>
      </c>
      <c r="E702" t="str">
        <f>IF(B702&lt;settings!$C$2,"",IF(B702=settings!$C$2,1,IF(C702&gt;K701,MAX($E$4:E701)+1,"")))</f>
        <v/>
      </c>
      <c r="F702" t="str">
        <f t="shared" si="81"/>
        <v/>
      </c>
      <c r="G702">
        <f t="shared" si="82"/>
        <v>326</v>
      </c>
      <c r="H702" s="36" t="str">
        <f>IF(SUM($F$4:F702)&lt;2,"",IF(F702=1,G701,""))</f>
        <v/>
      </c>
      <c r="I702" s="7">
        <f t="shared" si="87"/>
        <v>-0.191</v>
      </c>
      <c r="J702" s="64" t="str">
        <f t="shared" si="83"/>
        <v>CALL</v>
      </c>
      <c r="K702" s="29">
        <f>IF(SUM($F$4:F702)&lt;1,"",IF(F702="",K701,ROUND(C702,0)))</f>
        <v>154</v>
      </c>
      <c r="L702" s="32">
        <f>IF(SUM($F$4:F702)&lt;1,"",IF(E702=1,1,IF(AND(F701=1,ROUNDDOWN(Q701/(C701*100),0)&gt;=1),L701+ROUNDDOWN(Q701/(C701*100),0),L701)))</f>
        <v>1</v>
      </c>
      <c r="M702" s="29">
        <f>IF(G702="","",IF(VLOOKUP(I702,settings!$B$12:$C$1012,2,0)*C702*L702*100-settings!$C$5*L702&lt;0,"",VLOOKUP(I702,settings!$B$12:$C$1012,2,0)*C702*L702*100-settings!$C$5*L702))</f>
        <v>1.6294974081583793</v>
      </c>
      <c r="N702" s="29">
        <f>IF(M702="","",M702*settings!$C$7)</f>
        <v>0.40737435203959482</v>
      </c>
      <c r="O702" s="29">
        <f t="shared" si="84"/>
        <v>1.2221230561187846</v>
      </c>
      <c r="P702" s="29">
        <f>IF(G702="","",C702*100*settings!$C$6)</f>
        <v>0</v>
      </c>
      <c r="Q702" s="29">
        <f>IF(G702="","",IF(E702=1,settings!$C$4-K702*100,IF(O702="",Q701,IF(F702=1,K701*L701*100+Q701+O701-K702*L702*100,Q701+O701))))</f>
        <v>6028.004761230809</v>
      </c>
      <c r="R702" s="29">
        <f t="shared" si="85"/>
        <v>12465.0002</v>
      </c>
      <c r="S702" s="29">
        <f t="shared" si="86"/>
        <v>18493.00496123081</v>
      </c>
    </row>
    <row r="703" spans="2:19" x14ac:dyDescent="0.25">
      <c r="B703" s="2">
        <v>38887</v>
      </c>
      <c r="C703" s="3">
        <v>124.44000200000001</v>
      </c>
      <c r="D703" s="1">
        <f t="shared" si="80"/>
        <v>-1.684717181151707E-3</v>
      </c>
      <c r="E703" t="str">
        <f>IF(B703&lt;settings!$C$2,"",IF(B703=settings!$C$2,1,IF(C703&gt;K702,MAX($E$4:E702)+1,"")))</f>
        <v/>
      </c>
      <c r="F703" t="str">
        <f t="shared" si="81"/>
        <v/>
      </c>
      <c r="G703">
        <f t="shared" si="82"/>
        <v>327</v>
      </c>
      <c r="H703" s="36" t="str">
        <f>IF(SUM($F$4:F703)&lt;2,"",IF(F703=1,G702,""))</f>
        <v/>
      </c>
      <c r="I703" s="7">
        <f t="shared" si="87"/>
        <v>-0.192</v>
      </c>
      <c r="J703" s="64" t="str">
        <f t="shared" si="83"/>
        <v>CALL</v>
      </c>
      <c r="K703" s="29">
        <f>IF(SUM($F$4:F703)&lt;1,"",IF(F703="",K702,ROUND(C703,0)))</f>
        <v>154</v>
      </c>
      <c r="L703" s="32">
        <f>IF(SUM($F$4:F703)&lt;1,"",IF(E703=1,1,IF(AND(F702=1,ROUNDDOWN(Q702/(C702*100),0)&gt;=1),L702+ROUNDDOWN(Q702/(C702*100),0),L702)))</f>
        <v>1</v>
      </c>
      <c r="M703" s="29">
        <f>IF(G703="","",IF(VLOOKUP(I703,settings!$B$12:$C$1012,2,0)*C703*L703*100-settings!$C$5*L703&lt;0,"",VLOOKUP(I703,settings!$B$12:$C$1012,2,0)*C703*L703*100-settings!$C$5*L703))</f>
        <v>1.5725660997231197</v>
      </c>
      <c r="N703" s="29">
        <f>IF(M703="","",M703*settings!$C$7)</f>
        <v>0.39314152493077992</v>
      </c>
      <c r="O703" s="29">
        <f t="shared" si="84"/>
        <v>1.1794245747923398</v>
      </c>
      <c r="P703" s="29">
        <f>IF(G703="","",C703*100*settings!$C$6)</f>
        <v>0</v>
      </c>
      <c r="Q703" s="29">
        <f>IF(G703="","",IF(E703=1,settings!$C$4-K703*100,IF(O703="",Q702,IF(F703=1,K702*L702*100+Q702+O702-K703*L703*100,Q702+O702))))</f>
        <v>6029.226884286928</v>
      </c>
      <c r="R703" s="29">
        <f t="shared" si="85"/>
        <v>12444.0002</v>
      </c>
      <c r="S703" s="29">
        <f t="shared" si="86"/>
        <v>18473.227084286929</v>
      </c>
    </row>
    <row r="704" spans="2:19" x14ac:dyDescent="0.25">
      <c r="B704" s="2">
        <v>38894</v>
      </c>
      <c r="C704" s="3">
        <v>127.279999</v>
      </c>
      <c r="D704" s="1">
        <f t="shared" si="80"/>
        <v>2.282221917675642E-2</v>
      </c>
      <c r="E704" t="str">
        <f>IF(B704&lt;settings!$C$2,"",IF(B704=settings!$C$2,1,IF(C704&gt;K703,MAX($E$4:E703)+1,"")))</f>
        <v/>
      </c>
      <c r="F704" t="str">
        <f t="shared" si="81"/>
        <v/>
      </c>
      <c r="G704">
        <f t="shared" si="82"/>
        <v>328</v>
      </c>
      <c r="H704" s="36" t="str">
        <f>IF(SUM($F$4:F704)&lt;2,"",IF(F704=1,G703,""))</f>
        <v/>
      </c>
      <c r="I704" s="7">
        <f t="shared" si="87"/>
        <v>-0.17399999999999999</v>
      </c>
      <c r="J704" s="64" t="str">
        <f t="shared" si="83"/>
        <v>CALL</v>
      </c>
      <c r="K704" s="29">
        <f>IF(SUM($F$4:F704)&lt;1,"",IF(F704="",K703,ROUND(C704,0)))</f>
        <v>154</v>
      </c>
      <c r="L704" s="32">
        <f>IF(SUM($F$4:F704)&lt;1,"",IF(E704=1,1,IF(AND(F703=1,ROUNDDOWN(Q703/(C703*100),0)&gt;=1),L703+ROUNDDOWN(Q703/(C703*100),0),L703)))</f>
        <v>1</v>
      </c>
      <c r="M704" s="29">
        <f>IF(G704="","",IF(VLOOKUP(I704,settings!$B$12:$C$1012,2,0)*C704*L704*100-settings!$C$5*L704&lt;0,"",VLOOKUP(I704,settings!$B$12:$C$1012,2,0)*C704*L704*100-settings!$C$5*L704))</f>
        <v>2.785274104617284</v>
      </c>
      <c r="N704" s="29">
        <f>IF(M704="","",M704*settings!$C$7)</f>
        <v>0.69631852615432099</v>
      </c>
      <c r="O704" s="29">
        <f t="shared" si="84"/>
        <v>2.0889555784629632</v>
      </c>
      <c r="P704" s="29">
        <f>IF(G704="","",C704*100*settings!$C$6)</f>
        <v>0</v>
      </c>
      <c r="Q704" s="29">
        <f>IF(G704="","",IF(E704=1,settings!$C$4-K704*100,IF(O704="",Q703,IF(F704=1,K703*L703*100+Q703+O703-K704*L704*100,Q703+O703))))</f>
        <v>6030.4063088617204</v>
      </c>
      <c r="R704" s="29">
        <f t="shared" si="85"/>
        <v>12727.999900000001</v>
      </c>
      <c r="S704" s="29">
        <f t="shared" si="86"/>
        <v>18758.406208861721</v>
      </c>
    </row>
    <row r="705" spans="2:19" x14ac:dyDescent="0.25">
      <c r="B705" s="2">
        <v>38901</v>
      </c>
      <c r="C705" s="3">
        <v>126.610001</v>
      </c>
      <c r="D705" s="1">
        <f t="shared" si="80"/>
        <v>-5.263969243117339E-3</v>
      </c>
      <c r="E705" t="str">
        <f>IF(B705&lt;settings!$C$2,"",IF(B705=settings!$C$2,1,IF(C705&gt;K704,MAX($E$4:E704)+1,"")))</f>
        <v/>
      </c>
      <c r="F705" t="str">
        <f t="shared" si="81"/>
        <v/>
      </c>
      <c r="G705">
        <f t="shared" si="82"/>
        <v>329</v>
      </c>
      <c r="H705" s="36" t="str">
        <f>IF(SUM($F$4:F705)&lt;2,"",IF(F705=1,G704,""))</f>
        <v/>
      </c>
      <c r="I705" s="7">
        <f t="shared" si="87"/>
        <v>-0.17799999999999999</v>
      </c>
      <c r="J705" s="64" t="str">
        <f t="shared" si="83"/>
        <v>CALL</v>
      </c>
      <c r="K705" s="29">
        <f>IF(SUM($F$4:F705)&lt;1,"",IF(F705="",K704,ROUND(C705,0)))</f>
        <v>154</v>
      </c>
      <c r="L705" s="32">
        <f>IF(SUM($F$4:F705)&lt;1,"",IF(E705=1,1,IF(AND(F704=1,ROUNDDOWN(Q704/(C704*100),0)&gt;=1),L704+ROUNDDOWN(Q704/(C704*100),0),L704)))</f>
        <v>1</v>
      </c>
      <c r="M705" s="29">
        <f>IF(G705="","",IF(VLOOKUP(I705,settings!$B$12:$C$1012,2,0)*C705*L705*100-settings!$C$5*L705&lt;0,"",VLOOKUP(I705,settings!$B$12:$C$1012,2,0)*C705*L705*100-settings!$C$5*L705))</f>
        <v>2.4730376028956194</v>
      </c>
      <c r="N705" s="29">
        <f>IF(M705="","",M705*settings!$C$7)</f>
        <v>0.61825940072390484</v>
      </c>
      <c r="O705" s="29">
        <f t="shared" si="84"/>
        <v>1.8547782021717145</v>
      </c>
      <c r="P705" s="29">
        <f>IF(G705="","",C705*100*settings!$C$6)</f>
        <v>0</v>
      </c>
      <c r="Q705" s="29">
        <f>IF(G705="","",IF(E705=1,settings!$C$4-K705*100,IF(O705="",Q704,IF(F705=1,K704*L704*100+Q704+O704-K705*L705*100,Q704+O704))))</f>
        <v>6032.4952644401837</v>
      </c>
      <c r="R705" s="29">
        <f t="shared" si="85"/>
        <v>12661.000099999999</v>
      </c>
      <c r="S705" s="29">
        <f t="shared" si="86"/>
        <v>18693.495364440183</v>
      </c>
    </row>
    <row r="706" spans="2:19" x14ac:dyDescent="0.25">
      <c r="B706" s="2">
        <v>38908</v>
      </c>
      <c r="C706" s="3">
        <v>123.519997</v>
      </c>
      <c r="D706" s="1">
        <f t="shared" si="80"/>
        <v>-2.4405686561837947E-2</v>
      </c>
      <c r="E706" t="str">
        <f>IF(B706&lt;settings!$C$2,"",IF(B706=settings!$C$2,1,IF(C706&gt;K705,MAX($E$4:E705)+1,"")))</f>
        <v/>
      </c>
      <c r="F706" t="str">
        <f t="shared" si="81"/>
        <v/>
      </c>
      <c r="G706">
        <f t="shared" si="82"/>
        <v>330</v>
      </c>
      <c r="H706" s="36" t="str">
        <f>IF(SUM($F$4:F706)&lt;2,"",IF(F706=1,G705,""))</f>
        <v/>
      </c>
      <c r="I706" s="7">
        <f t="shared" si="87"/>
        <v>-0.19800000000000001</v>
      </c>
      <c r="J706" s="64" t="str">
        <f t="shared" si="83"/>
        <v>CALL</v>
      </c>
      <c r="K706" s="29">
        <f>IF(SUM($F$4:F706)&lt;1,"",IF(F706="",K705,ROUND(C706,0)))</f>
        <v>154</v>
      </c>
      <c r="L706" s="32">
        <f>IF(SUM($F$4:F706)&lt;1,"",IF(E706=1,1,IF(AND(F705=1,ROUNDDOWN(Q705/(C705*100),0)&gt;=1),L705+ROUNDDOWN(Q705/(C705*100),0),L705)))</f>
        <v>1</v>
      </c>
      <c r="M706" s="29">
        <f>IF(G706="","",IF(VLOOKUP(I706,settings!$B$12:$C$1012,2,0)*C706*L706*100-settings!$C$5*L706&lt;0,"",VLOOKUP(I706,settings!$B$12:$C$1012,2,0)*C706*L706*100-settings!$C$5*L706))</f>
        <v>1.2620398916856308</v>
      </c>
      <c r="N706" s="29">
        <f>IF(M706="","",M706*settings!$C$7)</f>
        <v>0.3155099729214077</v>
      </c>
      <c r="O706" s="29">
        <f t="shared" si="84"/>
        <v>0.9465299187642231</v>
      </c>
      <c r="P706" s="29">
        <f>IF(G706="","",C706*100*settings!$C$6)</f>
        <v>0</v>
      </c>
      <c r="Q706" s="29">
        <f>IF(G706="","",IF(E706=1,settings!$C$4-K706*100,IF(O706="",Q705,IF(F706=1,K705*L705*100+Q705+O705-K706*L706*100,Q705+O705))))</f>
        <v>6034.3500426423552</v>
      </c>
      <c r="R706" s="29">
        <f t="shared" si="85"/>
        <v>12351.9997</v>
      </c>
      <c r="S706" s="29">
        <f t="shared" si="86"/>
        <v>18386.349742642356</v>
      </c>
    </row>
    <row r="707" spans="2:19" x14ac:dyDescent="0.25">
      <c r="B707" s="2">
        <v>38915</v>
      </c>
      <c r="C707" s="3">
        <v>123.949997</v>
      </c>
      <c r="D707" s="1">
        <f t="shared" si="80"/>
        <v>3.4812177011305234E-3</v>
      </c>
      <c r="E707" t="str">
        <f>IF(B707&lt;settings!$C$2,"",IF(B707=settings!$C$2,1,IF(C707&gt;K706,MAX($E$4:E706)+1,"")))</f>
        <v/>
      </c>
      <c r="F707" t="str">
        <f t="shared" si="81"/>
        <v/>
      </c>
      <c r="G707">
        <f t="shared" si="82"/>
        <v>331</v>
      </c>
      <c r="H707" s="36" t="str">
        <f>IF(SUM($F$4:F707)&lt;2,"",IF(F707=1,G706,""))</f>
        <v/>
      </c>
      <c r="I707" s="7">
        <f t="shared" si="87"/>
        <v>-0.19500000000000001</v>
      </c>
      <c r="J707" s="64" t="str">
        <f t="shared" si="83"/>
        <v>CALL</v>
      </c>
      <c r="K707" s="29">
        <f>IF(SUM($F$4:F707)&lt;1,"",IF(F707="",K706,ROUND(C707,0)))</f>
        <v>154</v>
      </c>
      <c r="L707" s="32">
        <f>IF(SUM($F$4:F707)&lt;1,"",IF(E707=1,1,IF(AND(F706=1,ROUNDDOWN(Q706/(C706*100),0)&gt;=1),L706+ROUNDDOWN(Q706/(C706*100),0),L706)))</f>
        <v>1</v>
      </c>
      <c r="M707" s="29">
        <f>IF(G707="","",IF(VLOOKUP(I707,settings!$B$12:$C$1012,2,0)*C707*L707*100-settings!$C$5*L707&lt;0,"",VLOOKUP(I707,settings!$B$12:$C$1012,2,0)*C707*L707*100-settings!$C$5*L707))</f>
        <v>1.4117444102767878</v>
      </c>
      <c r="N707" s="29">
        <f>IF(M707="","",M707*settings!$C$7)</f>
        <v>0.35293610256919694</v>
      </c>
      <c r="O707" s="29">
        <f t="shared" si="84"/>
        <v>1.0588083077075909</v>
      </c>
      <c r="P707" s="29">
        <f>IF(G707="","",C707*100*settings!$C$6)</f>
        <v>0</v>
      </c>
      <c r="Q707" s="29">
        <f>IF(G707="","",IF(E707=1,settings!$C$4-K707*100,IF(O707="",Q706,IF(F707=1,K706*L706*100+Q706+O706-K707*L707*100,Q706+O706))))</f>
        <v>6035.2965725611193</v>
      </c>
      <c r="R707" s="29">
        <f t="shared" si="85"/>
        <v>12394.9997</v>
      </c>
      <c r="S707" s="29">
        <f t="shared" si="86"/>
        <v>18430.296272561121</v>
      </c>
    </row>
    <row r="708" spans="2:19" x14ac:dyDescent="0.25">
      <c r="B708" s="2">
        <v>38922</v>
      </c>
      <c r="C708" s="3">
        <v>127.980003</v>
      </c>
      <c r="D708" s="1">
        <f t="shared" si="80"/>
        <v>3.2513159318591889E-2</v>
      </c>
      <c r="E708" t="str">
        <f>IF(B708&lt;settings!$C$2,"",IF(B708=settings!$C$2,1,IF(C708&gt;K707,MAX($E$4:E707)+1,"")))</f>
        <v/>
      </c>
      <c r="F708" t="str">
        <f t="shared" si="81"/>
        <v/>
      </c>
      <c r="G708">
        <f t="shared" si="82"/>
        <v>332</v>
      </c>
      <c r="H708" s="36" t="str">
        <f>IF(SUM($F$4:F708)&lt;2,"",IF(F708=1,G707,""))</f>
        <v/>
      </c>
      <c r="I708" s="7">
        <f t="shared" si="87"/>
        <v>-0.16900000000000001</v>
      </c>
      <c r="J708" s="64" t="str">
        <f t="shared" si="83"/>
        <v>CALL</v>
      </c>
      <c r="K708" s="29">
        <f>IF(SUM($F$4:F708)&lt;1,"",IF(F708="",K707,ROUND(C708,0)))</f>
        <v>154</v>
      </c>
      <c r="L708" s="32">
        <f>IF(SUM($F$4:F708)&lt;1,"",IF(E708=1,1,IF(AND(F707=1,ROUNDDOWN(Q707/(C707*100),0)&gt;=1),L707+ROUNDDOWN(Q707/(C707*100),0),L707)))</f>
        <v>1</v>
      </c>
      <c r="M708" s="29">
        <f>IF(G708="","",IF(VLOOKUP(I708,settings!$B$12:$C$1012,2,0)*C708*L708*100-settings!$C$5*L708&lt;0,"",VLOOKUP(I708,settings!$B$12:$C$1012,2,0)*C708*L708*100-settings!$C$5*L708))</f>
        <v>3.2106477195786098</v>
      </c>
      <c r="N708" s="29">
        <f>IF(M708="","",M708*settings!$C$7)</f>
        <v>0.80266192989465246</v>
      </c>
      <c r="O708" s="29">
        <f t="shared" si="84"/>
        <v>2.4079857896839574</v>
      </c>
      <c r="P708" s="29">
        <f>IF(G708="","",C708*100*settings!$C$6)</f>
        <v>0</v>
      </c>
      <c r="Q708" s="29">
        <f>IF(G708="","",IF(E708=1,settings!$C$4-K708*100,IF(O708="",Q707,IF(F708=1,K707*L707*100+Q707+O707-K708*L708*100,Q707+O707))))</f>
        <v>6036.3553808688266</v>
      </c>
      <c r="R708" s="29">
        <f t="shared" si="85"/>
        <v>12798.0003</v>
      </c>
      <c r="S708" s="29">
        <f t="shared" si="86"/>
        <v>18834.355680868826</v>
      </c>
    </row>
    <row r="709" spans="2:19" x14ac:dyDescent="0.25">
      <c r="B709" s="2">
        <v>38929</v>
      </c>
      <c r="C709" s="3">
        <v>128.199997</v>
      </c>
      <c r="D709" s="1">
        <f t="shared" ref="D709:D772" si="88">IFERROR(C709/C708-1,"")</f>
        <v>1.7189716740355632E-3</v>
      </c>
      <c r="E709" t="str">
        <f>IF(B709&lt;settings!$C$2,"",IF(B709=settings!$C$2,1,IF(C709&gt;K708,MAX($E$4:E708)+1,"")))</f>
        <v/>
      </c>
      <c r="F709" t="str">
        <f t="shared" ref="F709:F772" si="89">IF(E709&lt;&gt;"",1,"")</f>
        <v/>
      </c>
      <c r="G709">
        <f t="shared" ref="G709:G772" si="90">IFERROR(IF(E709&lt;&gt;"",1,G708+1),"")</f>
        <v>333</v>
      </c>
      <c r="H709" s="36" t="str">
        <f>IF(SUM($F$4:F709)&lt;2,"",IF(F709=1,G708,""))</f>
        <v/>
      </c>
      <c r="I709" s="7">
        <f t="shared" si="87"/>
        <v>-0.16800000000000001</v>
      </c>
      <c r="J709" s="64" t="str">
        <f t="shared" ref="J709:J772" si="91">IF(G709="","",IF(F709=1,"PUT",IF(M709&lt;&gt;"","CALL","")))</f>
        <v>CALL</v>
      </c>
      <c r="K709" s="29">
        <f>IF(SUM($F$4:F709)&lt;1,"",IF(F709="",K708,ROUND(C709,0)))</f>
        <v>154</v>
      </c>
      <c r="L709" s="32">
        <f>IF(SUM($F$4:F709)&lt;1,"",IF(E709=1,1,IF(AND(F708=1,ROUNDDOWN(Q708/(C708*100),0)&gt;=1),L708+ROUNDDOWN(Q708/(C708*100),0),L708)))</f>
        <v>1</v>
      </c>
      <c r="M709" s="29">
        <f>IF(G709="","",IF(VLOOKUP(I709,settings!$B$12:$C$1012,2,0)*C709*L709*100-settings!$C$5*L709&lt;0,"",VLOOKUP(I709,settings!$B$12:$C$1012,2,0)*C709*L709*100-settings!$C$5*L709))</f>
        <v>3.3039650038141914</v>
      </c>
      <c r="N709" s="29">
        <f>IF(M709="","",M709*settings!$C$7)</f>
        <v>0.82599125095354786</v>
      </c>
      <c r="O709" s="29">
        <f t="shared" ref="O709:O772" si="92">IFERROR(IF(G709="","",M709-N709),0)</f>
        <v>2.4779737528606436</v>
      </c>
      <c r="P709" s="29">
        <f>IF(G709="","",C709*100*settings!$C$6)</f>
        <v>0</v>
      </c>
      <c r="Q709" s="29">
        <f>IF(G709="","",IF(E709=1,settings!$C$4-K709*100,IF(O709="",Q708,IF(F709=1,K708*L708*100+Q708+O708-K709*L709*100,Q708+O708))))</f>
        <v>6038.7633666585107</v>
      </c>
      <c r="R709" s="29">
        <f t="shared" ref="R709:R772" si="93">IF(G709="","",L709*C709*100)</f>
        <v>12819.9997</v>
      </c>
      <c r="S709" s="29">
        <f t="shared" ref="S709:S772" si="94">IF(G709="","",R709+Q709)</f>
        <v>18858.76306665851</v>
      </c>
    </row>
    <row r="710" spans="2:19" x14ac:dyDescent="0.25">
      <c r="B710" s="2">
        <v>38936</v>
      </c>
      <c r="C710" s="3">
        <v>127.010002</v>
      </c>
      <c r="D710" s="1">
        <f t="shared" si="88"/>
        <v>-9.2823325105069188E-3</v>
      </c>
      <c r="E710" t="str">
        <f>IF(B710&lt;settings!$C$2,"",IF(B710=settings!$C$2,1,IF(C710&gt;K709,MAX($E$4:E709)+1,"")))</f>
        <v/>
      </c>
      <c r="F710" t="str">
        <f t="shared" si="89"/>
        <v/>
      </c>
      <c r="G710">
        <f t="shared" si="90"/>
        <v>334</v>
      </c>
      <c r="H710" s="36" t="str">
        <f>IF(SUM($F$4:F710)&lt;2,"",IF(F710=1,G709,""))</f>
        <v/>
      </c>
      <c r="I710" s="7">
        <f t="shared" ref="I710:I773" si="95">IF(G710="","",ROUND(C710/K710-1,3))</f>
        <v>-0.17499999999999999</v>
      </c>
      <c r="J710" s="64" t="str">
        <f t="shared" si="91"/>
        <v>CALL</v>
      </c>
      <c r="K710" s="29">
        <f>IF(SUM($F$4:F710)&lt;1,"",IF(F710="",K709,ROUND(C710,0)))</f>
        <v>154</v>
      </c>
      <c r="L710" s="32">
        <f>IF(SUM($F$4:F710)&lt;1,"",IF(E710=1,1,IF(AND(F709=1,ROUNDDOWN(Q709/(C709*100),0)&gt;=1),L709+ROUNDDOWN(Q709/(C709*100),0),L709)))</f>
        <v>1</v>
      </c>
      <c r="M710" s="29">
        <f>IF(G710="","",IF(VLOOKUP(I710,settings!$B$12:$C$1012,2,0)*C710*L710*100-settings!$C$5*L710&lt;0,"",VLOOKUP(I710,settings!$B$12:$C$1012,2,0)*C710*L710*100-settings!$C$5*L710))</f>
        <v>2.701699574699318</v>
      </c>
      <c r="N710" s="29">
        <f>IF(M710="","",M710*settings!$C$7)</f>
        <v>0.6754248936748295</v>
      </c>
      <c r="O710" s="29">
        <f t="shared" si="92"/>
        <v>2.0262746810244883</v>
      </c>
      <c r="P710" s="29">
        <f>IF(G710="","",C710*100*settings!$C$6)</f>
        <v>0</v>
      </c>
      <c r="Q710" s="29">
        <f>IF(G710="","",IF(E710=1,settings!$C$4-K710*100,IF(O710="",Q709,IF(F710=1,K709*L709*100+Q709+O709-K710*L710*100,Q709+O709))))</f>
        <v>6041.2413404113713</v>
      </c>
      <c r="R710" s="29">
        <f t="shared" si="93"/>
        <v>12701.0002</v>
      </c>
      <c r="S710" s="29">
        <f t="shared" si="94"/>
        <v>18742.241540411371</v>
      </c>
    </row>
    <row r="711" spans="2:19" x14ac:dyDescent="0.25">
      <c r="B711" s="2">
        <v>38943</v>
      </c>
      <c r="C711" s="3">
        <v>130.69000199999999</v>
      </c>
      <c r="D711" s="1">
        <f t="shared" si="88"/>
        <v>2.8974096071583411E-2</v>
      </c>
      <c r="E711" t="str">
        <f>IF(B711&lt;settings!$C$2,"",IF(B711=settings!$C$2,1,IF(C711&gt;K710,MAX($E$4:E710)+1,"")))</f>
        <v/>
      </c>
      <c r="F711" t="str">
        <f t="shared" si="89"/>
        <v/>
      </c>
      <c r="G711">
        <f t="shared" si="90"/>
        <v>335</v>
      </c>
      <c r="H711" s="36" t="str">
        <f>IF(SUM($F$4:F711)&lt;2,"",IF(F711=1,G710,""))</f>
        <v/>
      </c>
      <c r="I711" s="7">
        <f t="shared" si="95"/>
        <v>-0.151</v>
      </c>
      <c r="J711" s="64" t="str">
        <f t="shared" si="91"/>
        <v>CALL</v>
      </c>
      <c r="K711" s="29">
        <f>IF(SUM($F$4:F711)&lt;1,"",IF(F711="",K710,ROUND(C711,0)))</f>
        <v>154</v>
      </c>
      <c r="L711" s="32">
        <f>IF(SUM($F$4:F711)&lt;1,"",IF(E711=1,1,IF(AND(F710=1,ROUNDDOWN(Q710/(C710*100),0)&gt;=1),L710+ROUNDDOWN(Q710/(C710*100),0),L710)))</f>
        <v>1</v>
      </c>
      <c r="M711" s="29">
        <f>IF(G711="","",IF(VLOOKUP(I711,settings!$B$12:$C$1012,2,0)*C711*L711*100-settings!$C$5*L711&lt;0,"",VLOOKUP(I711,settings!$B$12:$C$1012,2,0)*C711*L711*100-settings!$C$5*L711))</f>
        <v>5.1855709706453768</v>
      </c>
      <c r="N711" s="29">
        <f>IF(M711="","",M711*settings!$C$7)</f>
        <v>1.2963927426613442</v>
      </c>
      <c r="O711" s="29">
        <f t="shared" si="92"/>
        <v>3.8891782279840328</v>
      </c>
      <c r="P711" s="29">
        <f>IF(G711="","",C711*100*settings!$C$6)</f>
        <v>0</v>
      </c>
      <c r="Q711" s="29">
        <f>IF(G711="","",IF(E711=1,settings!$C$4-K711*100,IF(O711="",Q710,IF(F711=1,K710*L710*100+Q710+O710-K711*L711*100,Q710+O710))))</f>
        <v>6043.2676150923962</v>
      </c>
      <c r="R711" s="29">
        <f t="shared" si="93"/>
        <v>13069.000199999999</v>
      </c>
      <c r="S711" s="29">
        <f t="shared" si="94"/>
        <v>19112.267815092397</v>
      </c>
    </row>
    <row r="712" spans="2:19" x14ac:dyDescent="0.25">
      <c r="B712" s="2">
        <v>38950</v>
      </c>
      <c r="C712" s="3">
        <v>129.80999800000001</v>
      </c>
      <c r="D712" s="1">
        <f t="shared" si="88"/>
        <v>-6.7335219720938699E-3</v>
      </c>
      <c r="E712" t="str">
        <f>IF(B712&lt;settings!$C$2,"",IF(B712=settings!$C$2,1,IF(C712&gt;K711,MAX($E$4:E711)+1,"")))</f>
        <v/>
      </c>
      <c r="F712" t="str">
        <f t="shared" si="89"/>
        <v/>
      </c>
      <c r="G712">
        <f t="shared" si="90"/>
        <v>336</v>
      </c>
      <c r="H712" s="36" t="str">
        <f>IF(SUM($F$4:F712)&lt;2,"",IF(F712=1,G711,""))</f>
        <v/>
      </c>
      <c r="I712" s="7">
        <f t="shared" si="95"/>
        <v>-0.157</v>
      </c>
      <c r="J712" s="64" t="str">
        <f t="shared" si="91"/>
        <v>CALL</v>
      </c>
      <c r="K712" s="29">
        <f>IF(SUM($F$4:F712)&lt;1,"",IF(F712="",K711,ROUND(C712,0)))</f>
        <v>154</v>
      </c>
      <c r="L712" s="32">
        <f>IF(SUM($F$4:F712)&lt;1,"",IF(E712=1,1,IF(AND(F711=1,ROUNDDOWN(Q711/(C711*100),0)&gt;=1),L711+ROUNDDOWN(Q711/(C711*100),0),L711)))</f>
        <v>1</v>
      </c>
      <c r="M712" s="29">
        <f>IF(G712="","",IF(VLOOKUP(I712,settings!$B$12:$C$1012,2,0)*C712*L712*100-settings!$C$5*L712&lt;0,"",VLOOKUP(I712,settings!$B$12:$C$1012,2,0)*C712*L712*100-settings!$C$5*L712))</f>
        <v>4.4425449798394929</v>
      </c>
      <c r="N712" s="29">
        <f>IF(M712="","",M712*settings!$C$7)</f>
        <v>1.1106362449598732</v>
      </c>
      <c r="O712" s="29">
        <f t="shared" si="92"/>
        <v>3.3319087348796197</v>
      </c>
      <c r="P712" s="29">
        <f>IF(G712="","",C712*100*settings!$C$6)</f>
        <v>0</v>
      </c>
      <c r="Q712" s="29">
        <f>IF(G712="","",IF(E712=1,settings!$C$4-K712*100,IF(O712="",Q711,IF(F712=1,K711*L711*100+Q711+O711-K712*L712*100,Q711+O711))))</f>
        <v>6047.1567933203805</v>
      </c>
      <c r="R712" s="29">
        <f t="shared" si="93"/>
        <v>12980.999800000001</v>
      </c>
      <c r="S712" s="29">
        <f t="shared" si="94"/>
        <v>19028.156593320382</v>
      </c>
    </row>
    <row r="713" spans="2:19" x14ac:dyDescent="0.25">
      <c r="B713" s="2">
        <v>38957</v>
      </c>
      <c r="C713" s="3">
        <v>131.41999799999999</v>
      </c>
      <c r="D713" s="1">
        <f t="shared" si="88"/>
        <v>1.2402742660854171E-2</v>
      </c>
      <c r="E713" t="str">
        <f>IF(B713&lt;settings!$C$2,"",IF(B713=settings!$C$2,1,IF(C713&gt;K712,MAX($E$4:E712)+1,"")))</f>
        <v/>
      </c>
      <c r="F713" t="str">
        <f t="shared" si="89"/>
        <v/>
      </c>
      <c r="G713">
        <f t="shared" si="90"/>
        <v>337</v>
      </c>
      <c r="H713" s="36" t="str">
        <f>IF(SUM($F$4:F713)&lt;2,"",IF(F713=1,G712,""))</f>
        <v/>
      </c>
      <c r="I713" s="7">
        <f t="shared" si="95"/>
        <v>-0.14699999999999999</v>
      </c>
      <c r="J713" s="64" t="str">
        <f t="shared" si="91"/>
        <v>CALL</v>
      </c>
      <c r="K713" s="29">
        <f>IF(SUM($F$4:F713)&lt;1,"",IF(F713="",K712,ROUND(C713,0)))</f>
        <v>154</v>
      </c>
      <c r="L713" s="32">
        <f>IF(SUM($F$4:F713)&lt;1,"",IF(E713=1,1,IF(AND(F712=1,ROUNDDOWN(Q712/(C712*100),0)&gt;=1),L712+ROUNDDOWN(Q712/(C712*100),0),L712)))</f>
        <v>1</v>
      </c>
      <c r="M713" s="29">
        <f>IF(G713="","",IF(VLOOKUP(I713,settings!$B$12:$C$1012,2,0)*C713*L713*100-settings!$C$5*L713&lt;0,"",VLOOKUP(I713,settings!$B$12:$C$1012,2,0)*C713*L713*100-settings!$C$5*L713))</f>
        <v>5.7436431835662711</v>
      </c>
      <c r="N713" s="29">
        <f>IF(M713="","",M713*settings!$C$7)</f>
        <v>1.4359107958915678</v>
      </c>
      <c r="O713" s="29">
        <f t="shared" si="92"/>
        <v>4.3077323876747036</v>
      </c>
      <c r="P713" s="29">
        <f>IF(G713="","",C713*100*settings!$C$6)</f>
        <v>0</v>
      </c>
      <c r="Q713" s="29">
        <f>IF(G713="","",IF(E713=1,settings!$C$4-K713*100,IF(O713="",Q712,IF(F713=1,K712*L712*100+Q712+O712-K713*L713*100,Q712+O712))))</f>
        <v>6050.4887020552605</v>
      </c>
      <c r="R713" s="29">
        <f t="shared" si="93"/>
        <v>13141.9998</v>
      </c>
      <c r="S713" s="29">
        <f t="shared" si="94"/>
        <v>19192.488502055261</v>
      </c>
    </row>
    <row r="714" spans="2:19" x14ac:dyDescent="0.25">
      <c r="B714" s="2">
        <v>38964</v>
      </c>
      <c r="C714" s="3">
        <v>130.279999</v>
      </c>
      <c r="D714" s="1">
        <f t="shared" si="88"/>
        <v>-8.674471293174002E-3</v>
      </c>
      <c r="E714" t="str">
        <f>IF(B714&lt;settings!$C$2,"",IF(B714=settings!$C$2,1,IF(C714&gt;K713,MAX($E$4:E713)+1,"")))</f>
        <v/>
      </c>
      <c r="F714" t="str">
        <f t="shared" si="89"/>
        <v/>
      </c>
      <c r="G714">
        <f t="shared" si="90"/>
        <v>338</v>
      </c>
      <c r="H714" s="36" t="str">
        <f>IF(SUM($F$4:F714)&lt;2,"",IF(F714=1,G713,""))</f>
        <v/>
      </c>
      <c r="I714" s="7">
        <f t="shared" si="95"/>
        <v>-0.154</v>
      </c>
      <c r="J714" s="64" t="str">
        <f t="shared" si="91"/>
        <v>CALL</v>
      </c>
      <c r="K714" s="29">
        <f>IF(SUM($F$4:F714)&lt;1,"",IF(F714="",K713,ROUND(C714,0)))</f>
        <v>154</v>
      </c>
      <c r="L714" s="32">
        <f>IF(SUM($F$4:F714)&lt;1,"",IF(E714=1,1,IF(AND(F713=1,ROUNDDOWN(Q713/(C713*100),0)&gt;=1),L713+ROUNDDOWN(Q713/(C713*100),0),L713)))</f>
        <v>1</v>
      </c>
      <c r="M714" s="29">
        <f>IF(G714="","",IF(VLOOKUP(I714,settings!$B$12:$C$1012,2,0)*C714*L714*100-settings!$C$5*L714&lt;0,"",VLOOKUP(I714,settings!$B$12:$C$1012,2,0)*C714*L714*100-settings!$C$5*L714))</f>
        <v>4.8035456273411592</v>
      </c>
      <c r="N714" s="29">
        <f>IF(M714="","",M714*settings!$C$7)</f>
        <v>1.2008864068352898</v>
      </c>
      <c r="O714" s="29">
        <f t="shared" si="92"/>
        <v>3.6026592205058696</v>
      </c>
      <c r="P714" s="29">
        <f>IF(G714="","",C714*100*settings!$C$6)</f>
        <v>0</v>
      </c>
      <c r="Q714" s="29">
        <f>IF(G714="","",IF(E714=1,settings!$C$4-K714*100,IF(O714="",Q713,IF(F714=1,K713*L713*100+Q713+O713-K714*L714*100,Q713+O713))))</f>
        <v>6054.7964344429356</v>
      </c>
      <c r="R714" s="29">
        <f t="shared" si="93"/>
        <v>13027.999900000001</v>
      </c>
      <c r="S714" s="29">
        <f t="shared" si="94"/>
        <v>19082.796334442937</v>
      </c>
    </row>
    <row r="715" spans="2:19" x14ac:dyDescent="0.25">
      <c r="B715" s="2">
        <v>38971</v>
      </c>
      <c r="C715" s="3">
        <v>131.96000699999999</v>
      </c>
      <c r="D715" s="1">
        <f t="shared" si="88"/>
        <v>1.2895363930728765E-2</v>
      </c>
      <c r="E715" t="str">
        <f>IF(B715&lt;settings!$C$2,"",IF(B715=settings!$C$2,1,IF(C715&gt;K714,MAX($E$4:E714)+1,"")))</f>
        <v/>
      </c>
      <c r="F715" t="str">
        <f t="shared" si="89"/>
        <v/>
      </c>
      <c r="G715">
        <f t="shared" si="90"/>
        <v>339</v>
      </c>
      <c r="H715" s="36" t="str">
        <f>IF(SUM($F$4:F715)&lt;2,"",IF(F715=1,G714,""))</f>
        <v/>
      </c>
      <c r="I715" s="7">
        <f t="shared" si="95"/>
        <v>-0.14299999999999999</v>
      </c>
      <c r="J715" s="64" t="str">
        <f t="shared" si="91"/>
        <v>CALL</v>
      </c>
      <c r="K715" s="29">
        <f>IF(SUM($F$4:F715)&lt;1,"",IF(F715="",K714,ROUND(C715,0)))</f>
        <v>154</v>
      </c>
      <c r="L715" s="32">
        <f>IF(SUM($F$4:F715)&lt;1,"",IF(E715=1,1,IF(AND(F714=1,ROUNDDOWN(Q714/(C714*100),0)&gt;=1),L714+ROUNDDOWN(Q714/(C714*100),0),L714)))</f>
        <v>1</v>
      </c>
      <c r="M715" s="29">
        <f>IF(G715="","",IF(VLOOKUP(I715,settings!$B$12:$C$1012,2,0)*C715*L715*100-settings!$C$5*L715&lt;0,"",VLOOKUP(I715,settings!$B$12:$C$1012,2,0)*C715*L715*100-settings!$C$5*L715))</f>
        <v>6.3412692718848342</v>
      </c>
      <c r="N715" s="29">
        <f>IF(M715="","",M715*settings!$C$7)</f>
        <v>1.5853173179712086</v>
      </c>
      <c r="O715" s="29">
        <f t="shared" si="92"/>
        <v>4.7559519539136259</v>
      </c>
      <c r="P715" s="29">
        <f>IF(G715="","",C715*100*settings!$C$6)</f>
        <v>0</v>
      </c>
      <c r="Q715" s="29">
        <f>IF(G715="","",IF(E715=1,settings!$C$4-K715*100,IF(O715="",Q714,IF(F715=1,K714*L714*100+Q714+O714-K715*L715*100,Q714+O714))))</f>
        <v>6058.3990936634418</v>
      </c>
      <c r="R715" s="29">
        <f t="shared" si="93"/>
        <v>13196.000699999999</v>
      </c>
      <c r="S715" s="29">
        <f t="shared" si="94"/>
        <v>19254.399793663441</v>
      </c>
    </row>
    <row r="716" spans="2:19" x14ac:dyDescent="0.25">
      <c r="B716" s="2">
        <v>38978</v>
      </c>
      <c r="C716" s="3">
        <v>131.470001</v>
      </c>
      <c r="D716" s="1">
        <f t="shared" si="88"/>
        <v>-3.7132917096616147E-3</v>
      </c>
      <c r="E716" t="str">
        <f>IF(B716&lt;settings!$C$2,"",IF(B716=settings!$C$2,1,IF(C716&gt;K715,MAX($E$4:E715)+1,"")))</f>
        <v/>
      </c>
      <c r="F716" t="str">
        <f t="shared" si="89"/>
        <v/>
      </c>
      <c r="G716">
        <f t="shared" si="90"/>
        <v>340</v>
      </c>
      <c r="H716" s="36" t="str">
        <f>IF(SUM($F$4:F716)&lt;2,"",IF(F716=1,G715,""))</f>
        <v/>
      </c>
      <c r="I716" s="7">
        <f t="shared" si="95"/>
        <v>-0.14599999999999999</v>
      </c>
      <c r="J716" s="64" t="str">
        <f t="shared" si="91"/>
        <v>CALL</v>
      </c>
      <c r="K716" s="29">
        <f>IF(SUM($F$4:F716)&lt;1,"",IF(F716="",K715,ROUND(C716,0)))</f>
        <v>154</v>
      </c>
      <c r="L716" s="32">
        <f>IF(SUM($F$4:F716)&lt;1,"",IF(E716=1,1,IF(AND(F715=1,ROUNDDOWN(Q715/(C715*100),0)&gt;=1),L715+ROUNDDOWN(Q715/(C715*100),0),L715)))</f>
        <v>1</v>
      </c>
      <c r="M716" s="29">
        <f>IF(G716="","",IF(VLOOKUP(I716,settings!$B$12:$C$1012,2,0)*C716*L716*100-settings!$C$5*L716&lt;0,"",VLOOKUP(I716,settings!$B$12:$C$1012,2,0)*C716*L716*100-settings!$C$5*L716))</f>
        <v>5.8838867564306918</v>
      </c>
      <c r="N716" s="29">
        <f>IF(M716="","",M716*settings!$C$7)</f>
        <v>1.470971689107673</v>
      </c>
      <c r="O716" s="29">
        <f t="shared" si="92"/>
        <v>4.4129150673230191</v>
      </c>
      <c r="P716" s="29">
        <f>IF(G716="","",C716*100*settings!$C$6)</f>
        <v>0</v>
      </c>
      <c r="Q716" s="29">
        <f>IF(G716="","",IF(E716=1,settings!$C$4-K716*100,IF(O716="",Q715,IF(F716=1,K715*L715*100+Q715+O715-K716*L716*100,Q715+O715))))</f>
        <v>6063.1550456173554</v>
      </c>
      <c r="R716" s="29">
        <f t="shared" si="93"/>
        <v>13147.000099999999</v>
      </c>
      <c r="S716" s="29">
        <f t="shared" si="94"/>
        <v>19210.155145617355</v>
      </c>
    </row>
    <row r="717" spans="2:19" x14ac:dyDescent="0.25">
      <c r="B717" s="2">
        <v>38985</v>
      </c>
      <c r="C717" s="3">
        <v>133.58000200000001</v>
      </c>
      <c r="D717" s="1">
        <f t="shared" si="88"/>
        <v>1.6049296295358007E-2</v>
      </c>
      <c r="E717" t="str">
        <f>IF(B717&lt;settings!$C$2,"",IF(B717=settings!$C$2,1,IF(C717&gt;K716,MAX($E$4:E716)+1,"")))</f>
        <v/>
      </c>
      <c r="F717" t="str">
        <f t="shared" si="89"/>
        <v/>
      </c>
      <c r="G717">
        <f t="shared" si="90"/>
        <v>341</v>
      </c>
      <c r="H717" s="36" t="str">
        <f>IF(SUM($F$4:F717)&lt;2,"",IF(F717=1,G716,""))</f>
        <v/>
      </c>
      <c r="I717" s="7">
        <f t="shared" si="95"/>
        <v>-0.13300000000000001</v>
      </c>
      <c r="J717" s="64" t="str">
        <f t="shared" si="91"/>
        <v>CALL</v>
      </c>
      <c r="K717" s="29">
        <f>IF(SUM($F$4:F717)&lt;1,"",IF(F717="",K716,ROUND(C717,0)))</f>
        <v>154</v>
      </c>
      <c r="L717" s="32">
        <f>IF(SUM($F$4:F717)&lt;1,"",IF(E717=1,1,IF(AND(F716=1,ROUNDDOWN(Q716/(C716*100),0)&gt;=1),L716+ROUNDDOWN(Q716/(C716*100),0),L716)))</f>
        <v>1</v>
      </c>
      <c r="M717" s="29">
        <f>IF(G717="","",IF(VLOOKUP(I717,settings!$B$12:$C$1012,2,0)*C717*L717*100-settings!$C$5*L717&lt;0,"",VLOOKUP(I717,settings!$B$12:$C$1012,2,0)*C717*L717*100-settings!$C$5*L717))</f>
        <v>8.0951426022560948</v>
      </c>
      <c r="N717" s="29">
        <f>IF(M717="","",M717*settings!$C$7)</f>
        <v>2.0237856505640237</v>
      </c>
      <c r="O717" s="29">
        <f t="shared" si="92"/>
        <v>6.0713569516920707</v>
      </c>
      <c r="P717" s="29">
        <f>IF(G717="","",C717*100*settings!$C$6)</f>
        <v>0</v>
      </c>
      <c r="Q717" s="29">
        <f>IF(G717="","",IF(E717=1,settings!$C$4-K717*100,IF(O717="",Q716,IF(F717=1,K716*L716*100+Q716+O716-K717*L717*100,Q716+O716))))</f>
        <v>6067.5679606846788</v>
      </c>
      <c r="R717" s="29">
        <f t="shared" si="93"/>
        <v>13358.0002</v>
      </c>
      <c r="S717" s="29">
        <f t="shared" si="94"/>
        <v>19425.568160684677</v>
      </c>
    </row>
    <row r="718" spans="2:19" x14ac:dyDescent="0.25">
      <c r="B718" s="2">
        <v>38992</v>
      </c>
      <c r="C718" s="3">
        <v>135.009995</v>
      </c>
      <c r="D718" s="1">
        <f t="shared" si="88"/>
        <v>1.0705142825196301E-2</v>
      </c>
      <c r="E718" t="str">
        <f>IF(B718&lt;settings!$C$2,"",IF(B718=settings!$C$2,1,IF(C718&gt;K717,MAX($E$4:E717)+1,"")))</f>
        <v/>
      </c>
      <c r="F718" t="str">
        <f t="shared" si="89"/>
        <v/>
      </c>
      <c r="G718">
        <f t="shared" si="90"/>
        <v>342</v>
      </c>
      <c r="H718" s="36" t="str">
        <f>IF(SUM($F$4:F718)&lt;2,"",IF(F718=1,G717,""))</f>
        <v/>
      </c>
      <c r="I718" s="7">
        <f t="shared" si="95"/>
        <v>-0.123</v>
      </c>
      <c r="J718" s="64" t="str">
        <f t="shared" si="91"/>
        <v>CALL</v>
      </c>
      <c r="K718" s="29">
        <f>IF(SUM($F$4:F718)&lt;1,"",IF(F718="",K717,ROUND(C718,0)))</f>
        <v>154</v>
      </c>
      <c r="L718" s="32">
        <f>IF(SUM($F$4:F718)&lt;1,"",IF(E718=1,1,IF(AND(F717=1,ROUNDDOWN(Q717/(C717*100),0)&gt;=1),L717+ROUNDDOWN(Q717/(C717*100),0),L717)))</f>
        <v>1</v>
      </c>
      <c r="M718" s="29">
        <f>IF(G718="","",IF(VLOOKUP(I718,settings!$B$12:$C$1012,2,0)*C718*L718*100-settings!$C$5*L718&lt;0,"",VLOOKUP(I718,settings!$B$12:$C$1012,2,0)*C718*L718*100-settings!$C$5*L718))</f>
        <v>10.250536458122429</v>
      </c>
      <c r="N718" s="29">
        <f>IF(M718="","",M718*settings!$C$7)</f>
        <v>2.5626341145306073</v>
      </c>
      <c r="O718" s="29">
        <f t="shared" si="92"/>
        <v>7.6879023435918219</v>
      </c>
      <c r="P718" s="29">
        <f>IF(G718="","",C718*100*settings!$C$6)</f>
        <v>0</v>
      </c>
      <c r="Q718" s="29">
        <f>IF(G718="","",IF(E718=1,settings!$C$4-K718*100,IF(O718="",Q717,IF(F718=1,K717*L717*100+Q717+O717-K718*L718*100,Q717+O717))))</f>
        <v>6073.6393176363708</v>
      </c>
      <c r="R718" s="29">
        <f t="shared" si="93"/>
        <v>13500.9995</v>
      </c>
      <c r="S718" s="29">
        <f t="shared" si="94"/>
        <v>19574.638817636369</v>
      </c>
    </row>
    <row r="719" spans="2:19" x14ac:dyDescent="0.25">
      <c r="B719" s="2">
        <v>38999</v>
      </c>
      <c r="C719" s="3">
        <v>136.63000500000001</v>
      </c>
      <c r="D719" s="1">
        <f t="shared" si="88"/>
        <v>1.1999185689918868E-2</v>
      </c>
      <c r="E719" t="str">
        <f>IF(B719&lt;settings!$C$2,"",IF(B719=settings!$C$2,1,IF(C719&gt;K718,MAX($E$4:E718)+1,"")))</f>
        <v/>
      </c>
      <c r="F719" t="str">
        <f t="shared" si="89"/>
        <v/>
      </c>
      <c r="G719">
        <f t="shared" si="90"/>
        <v>343</v>
      </c>
      <c r="H719" s="36" t="str">
        <f>IF(SUM($F$4:F719)&lt;2,"",IF(F719=1,G718,""))</f>
        <v/>
      </c>
      <c r="I719" s="7">
        <f t="shared" si="95"/>
        <v>-0.113</v>
      </c>
      <c r="J719" s="64" t="str">
        <f t="shared" si="91"/>
        <v>CALL</v>
      </c>
      <c r="K719" s="29">
        <f>IF(SUM($F$4:F719)&lt;1,"",IF(F719="",K718,ROUND(C719,0)))</f>
        <v>154</v>
      </c>
      <c r="L719" s="32">
        <f>IF(SUM($F$4:F719)&lt;1,"",IF(E719=1,1,IF(AND(F718=1,ROUNDDOWN(Q718/(C718*100),0)&gt;=1),L718+ROUNDDOWN(Q718/(C718*100),0),L718)))</f>
        <v>1</v>
      </c>
      <c r="M719" s="29">
        <f>IF(G719="","",IF(VLOOKUP(I719,settings!$B$12:$C$1012,2,0)*C719*L719*100-settings!$C$5*L719&lt;0,"",VLOOKUP(I719,settings!$B$12:$C$1012,2,0)*C719*L719*100-settings!$C$5*L719))</f>
        <v>12.934540029015585</v>
      </c>
      <c r="N719" s="29">
        <f>IF(M719="","",M719*settings!$C$7)</f>
        <v>3.2336350072538962</v>
      </c>
      <c r="O719" s="29">
        <f t="shared" si="92"/>
        <v>9.7009050217616881</v>
      </c>
      <c r="P719" s="29">
        <f>IF(G719="","",C719*100*settings!$C$6)</f>
        <v>0</v>
      </c>
      <c r="Q719" s="29">
        <f>IF(G719="","",IF(E719=1,settings!$C$4-K719*100,IF(O719="",Q718,IF(F719=1,K718*L718*100+Q718+O718-K719*L719*100,Q718+O718))))</f>
        <v>6081.327219979963</v>
      </c>
      <c r="R719" s="29">
        <f t="shared" si="93"/>
        <v>13663.000500000002</v>
      </c>
      <c r="S719" s="29">
        <f t="shared" si="94"/>
        <v>19744.327719979963</v>
      </c>
    </row>
    <row r="720" spans="2:19" x14ac:dyDescent="0.25">
      <c r="B720" s="2">
        <v>39006</v>
      </c>
      <c r="C720" s="3">
        <v>136.83999600000001</v>
      </c>
      <c r="D720" s="1">
        <f t="shared" si="88"/>
        <v>1.5369318035229895E-3</v>
      </c>
      <c r="E720" t="str">
        <f>IF(B720&lt;settings!$C$2,"",IF(B720=settings!$C$2,1,IF(C720&gt;K719,MAX($E$4:E719)+1,"")))</f>
        <v/>
      </c>
      <c r="F720" t="str">
        <f t="shared" si="89"/>
        <v/>
      </c>
      <c r="G720">
        <f t="shared" si="90"/>
        <v>344</v>
      </c>
      <c r="H720" s="36" t="str">
        <f>IF(SUM($F$4:F720)&lt;2,"",IF(F720=1,G719,""))</f>
        <v/>
      </c>
      <c r="I720" s="7">
        <f t="shared" si="95"/>
        <v>-0.111</v>
      </c>
      <c r="J720" s="64" t="str">
        <f t="shared" si="91"/>
        <v>CALL</v>
      </c>
      <c r="K720" s="29">
        <f>IF(SUM($F$4:F720)&lt;1,"",IF(F720="",K719,ROUND(C720,0)))</f>
        <v>154</v>
      </c>
      <c r="L720" s="32">
        <f>IF(SUM($F$4:F720)&lt;1,"",IF(E720=1,1,IF(AND(F719=1,ROUNDDOWN(Q719/(C719*100),0)&gt;=1),L719+ROUNDDOWN(Q719/(C719*100),0),L719)))</f>
        <v>1</v>
      </c>
      <c r="M720" s="29">
        <f>IF(G720="","",IF(VLOOKUP(I720,settings!$B$12:$C$1012,2,0)*C720*L720*100-settings!$C$5*L720&lt;0,"",VLOOKUP(I720,settings!$B$12:$C$1012,2,0)*C720*L720*100-settings!$C$5*L720))</f>
        <v>13.531399902908834</v>
      </c>
      <c r="N720" s="29">
        <f>IF(M720="","",M720*settings!$C$7)</f>
        <v>3.3828499757272086</v>
      </c>
      <c r="O720" s="29">
        <f t="shared" si="92"/>
        <v>10.148549927181627</v>
      </c>
      <c r="P720" s="29">
        <f>IF(G720="","",C720*100*settings!$C$6)</f>
        <v>0</v>
      </c>
      <c r="Q720" s="29">
        <f>IF(G720="","",IF(E720=1,settings!$C$4-K720*100,IF(O720="",Q719,IF(F720=1,K719*L719*100+Q719+O719-K720*L720*100,Q719+O719))))</f>
        <v>6091.0281250017251</v>
      </c>
      <c r="R720" s="29">
        <f t="shared" si="93"/>
        <v>13683.999600000001</v>
      </c>
      <c r="S720" s="29">
        <f t="shared" si="94"/>
        <v>19775.027725001724</v>
      </c>
    </row>
    <row r="721" spans="2:19" x14ac:dyDescent="0.25">
      <c r="B721" s="2">
        <v>39013</v>
      </c>
      <c r="C721" s="3">
        <v>137.91000399999999</v>
      </c>
      <c r="D721" s="1">
        <f t="shared" si="88"/>
        <v>7.8194097579480371E-3</v>
      </c>
      <c r="E721" t="str">
        <f>IF(B721&lt;settings!$C$2,"",IF(B721=settings!$C$2,1,IF(C721&gt;K720,MAX($E$4:E720)+1,"")))</f>
        <v/>
      </c>
      <c r="F721" t="str">
        <f t="shared" si="89"/>
        <v/>
      </c>
      <c r="G721">
        <f t="shared" si="90"/>
        <v>345</v>
      </c>
      <c r="H721" s="36" t="str">
        <f>IF(SUM($F$4:F721)&lt;2,"",IF(F721=1,G720,""))</f>
        <v/>
      </c>
      <c r="I721" s="7">
        <f t="shared" si="95"/>
        <v>-0.104</v>
      </c>
      <c r="J721" s="64" t="str">
        <f t="shared" si="91"/>
        <v>CALL</v>
      </c>
      <c r="K721" s="29">
        <f>IF(SUM($F$4:F721)&lt;1,"",IF(F721="",K720,ROUND(C721,0)))</f>
        <v>154</v>
      </c>
      <c r="L721" s="32">
        <f>IF(SUM($F$4:F721)&lt;1,"",IF(E721=1,1,IF(AND(F720=1,ROUNDDOWN(Q720/(C720*100),0)&gt;=1),L720+ROUNDDOWN(Q720/(C720*100),0),L720)))</f>
        <v>1</v>
      </c>
      <c r="M721" s="29">
        <f>IF(G721="","",IF(VLOOKUP(I721,settings!$B$12:$C$1012,2,0)*C721*L721*100-settings!$C$5*L721&lt;0,"",VLOOKUP(I721,settings!$B$12:$C$1012,2,0)*C721*L721*100-settings!$C$5*L721))</f>
        <v>15.8697110178698</v>
      </c>
      <c r="N721" s="29">
        <f>IF(M721="","",M721*settings!$C$7)</f>
        <v>3.9674277544674501</v>
      </c>
      <c r="O721" s="29">
        <f t="shared" si="92"/>
        <v>11.902283263402349</v>
      </c>
      <c r="P721" s="29">
        <f>IF(G721="","",C721*100*settings!$C$6)</f>
        <v>0</v>
      </c>
      <c r="Q721" s="29">
        <f>IF(G721="","",IF(E721=1,settings!$C$4-K721*100,IF(O721="",Q720,IF(F721=1,K720*L720*100+Q720+O720-K721*L721*100,Q720+O720))))</f>
        <v>6101.1766749289063</v>
      </c>
      <c r="R721" s="29">
        <f t="shared" si="93"/>
        <v>13791.000399999999</v>
      </c>
      <c r="S721" s="29">
        <f t="shared" si="94"/>
        <v>19892.177074928906</v>
      </c>
    </row>
    <row r="722" spans="2:19" x14ac:dyDescent="0.25">
      <c r="B722" s="2">
        <v>39020</v>
      </c>
      <c r="C722" s="3">
        <v>136.53999300000001</v>
      </c>
      <c r="D722" s="1">
        <f t="shared" si="88"/>
        <v>-9.9340944113087692E-3</v>
      </c>
      <c r="E722" t="str">
        <f>IF(B722&lt;settings!$C$2,"",IF(B722=settings!$C$2,1,IF(C722&gt;K721,MAX($E$4:E721)+1,"")))</f>
        <v/>
      </c>
      <c r="F722" t="str">
        <f t="shared" si="89"/>
        <v/>
      </c>
      <c r="G722">
        <f t="shared" si="90"/>
        <v>346</v>
      </c>
      <c r="H722" s="36" t="str">
        <f>IF(SUM($F$4:F722)&lt;2,"",IF(F722=1,G721,""))</f>
        <v/>
      </c>
      <c r="I722" s="7">
        <f t="shared" si="95"/>
        <v>-0.113</v>
      </c>
      <c r="J722" s="64" t="str">
        <f t="shared" si="91"/>
        <v>CALL</v>
      </c>
      <c r="K722" s="29">
        <f>IF(SUM($F$4:F722)&lt;1,"",IF(F722="",K721,ROUND(C722,0)))</f>
        <v>154</v>
      </c>
      <c r="L722" s="32">
        <f>IF(SUM($F$4:F722)&lt;1,"",IF(E722=1,1,IF(AND(F721=1,ROUNDDOWN(Q721/(C721*100),0)&gt;=1),L721+ROUNDDOWN(Q721/(C721*100),0),L721)))</f>
        <v>1</v>
      </c>
      <c r="M722" s="29">
        <f>IF(G722="","",IF(VLOOKUP(I722,settings!$B$12:$C$1012,2,0)*C722*L722*100-settings!$C$5*L722&lt;0,"",VLOOKUP(I722,settings!$B$12:$C$1012,2,0)*C722*L722*100-settings!$C$5*L722))</f>
        <v>12.925359938470381</v>
      </c>
      <c r="N722" s="29">
        <f>IF(M722="","",M722*settings!$C$7)</f>
        <v>3.2313399846175952</v>
      </c>
      <c r="O722" s="29">
        <f t="shared" si="92"/>
        <v>9.694019953852786</v>
      </c>
      <c r="P722" s="29">
        <f>IF(G722="","",C722*100*settings!$C$6)</f>
        <v>0</v>
      </c>
      <c r="Q722" s="29">
        <f>IF(G722="","",IF(E722=1,settings!$C$4-K722*100,IF(O722="",Q721,IF(F722=1,K721*L721*100+Q721+O721-K722*L722*100,Q721+O721))))</f>
        <v>6113.0789581923091</v>
      </c>
      <c r="R722" s="29">
        <f t="shared" si="93"/>
        <v>13653.999300000001</v>
      </c>
      <c r="S722" s="29">
        <f t="shared" si="94"/>
        <v>19767.078258192312</v>
      </c>
    </row>
    <row r="723" spans="2:19" x14ac:dyDescent="0.25">
      <c r="B723" s="2">
        <v>39027</v>
      </c>
      <c r="C723" s="3">
        <v>138.240005</v>
      </c>
      <c r="D723" s="1">
        <f t="shared" si="88"/>
        <v>1.2450652461949208E-2</v>
      </c>
      <c r="E723" t="str">
        <f>IF(B723&lt;settings!$C$2,"",IF(B723=settings!$C$2,1,IF(C723&gt;K722,MAX($E$4:E722)+1,"")))</f>
        <v/>
      </c>
      <c r="F723" t="str">
        <f t="shared" si="89"/>
        <v/>
      </c>
      <c r="G723">
        <f t="shared" si="90"/>
        <v>347</v>
      </c>
      <c r="H723" s="36" t="str">
        <f>IF(SUM($F$4:F723)&lt;2,"",IF(F723=1,G722,""))</f>
        <v/>
      </c>
      <c r="I723" s="7">
        <f t="shared" si="95"/>
        <v>-0.10199999999999999</v>
      </c>
      <c r="J723" s="64" t="str">
        <f t="shared" si="91"/>
        <v>CALL</v>
      </c>
      <c r="K723" s="29">
        <f>IF(SUM($F$4:F723)&lt;1,"",IF(F723="",K722,ROUND(C723,0)))</f>
        <v>154</v>
      </c>
      <c r="L723" s="32">
        <f>IF(SUM($F$4:F723)&lt;1,"",IF(E723=1,1,IF(AND(F722=1,ROUNDDOWN(Q722/(C722*100),0)&gt;=1),L722+ROUNDDOWN(Q722/(C722*100),0),L722)))</f>
        <v>1</v>
      </c>
      <c r="M723" s="29">
        <f>IF(G723="","",IF(VLOOKUP(I723,settings!$B$12:$C$1012,2,0)*C723*L723*100-settings!$C$5*L723&lt;0,"",VLOOKUP(I723,settings!$B$12:$C$1012,2,0)*C723*L723*100-settings!$C$5*L723))</f>
        <v>16.607328278416887</v>
      </c>
      <c r="N723" s="29">
        <f>IF(M723="","",M723*settings!$C$7)</f>
        <v>4.1518320696042217</v>
      </c>
      <c r="O723" s="29">
        <f t="shared" si="92"/>
        <v>12.455496208812665</v>
      </c>
      <c r="P723" s="29">
        <f>IF(G723="","",C723*100*settings!$C$6)</f>
        <v>0</v>
      </c>
      <c r="Q723" s="29">
        <f>IF(G723="","",IF(E723=1,settings!$C$4-K723*100,IF(O723="",Q722,IF(F723=1,K722*L722*100+Q722+O722-K723*L723*100,Q722+O722))))</f>
        <v>6122.7729781461621</v>
      </c>
      <c r="R723" s="29">
        <f t="shared" si="93"/>
        <v>13824.0005</v>
      </c>
      <c r="S723" s="29">
        <f t="shared" si="94"/>
        <v>19946.773478146162</v>
      </c>
    </row>
    <row r="724" spans="2:19" x14ac:dyDescent="0.25">
      <c r="B724" s="2">
        <v>39034</v>
      </c>
      <c r="C724" s="3">
        <v>140.41999799999999</v>
      </c>
      <c r="D724" s="1">
        <f t="shared" si="88"/>
        <v>1.5769624718980468E-2</v>
      </c>
      <c r="E724" t="str">
        <f>IF(B724&lt;settings!$C$2,"",IF(B724=settings!$C$2,1,IF(C724&gt;K723,MAX($E$4:E723)+1,"")))</f>
        <v/>
      </c>
      <c r="F724" t="str">
        <f t="shared" si="89"/>
        <v/>
      </c>
      <c r="G724">
        <f t="shared" si="90"/>
        <v>348</v>
      </c>
      <c r="H724" s="36" t="str">
        <f>IF(SUM($F$4:F724)&lt;2,"",IF(F724=1,G723,""))</f>
        <v/>
      </c>
      <c r="I724" s="7">
        <f t="shared" si="95"/>
        <v>-8.7999999999999995E-2</v>
      </c>
      <c r="J724" s="64" t="str">
        <f t="shared" si="91"/>
        <v>CALL</v>
      </c>
      <c r="K724" s="29">
        <f>IF(SUM($F$4:F724)&lt;1,"",IF(F724="",K723,ROUND(C724,0)))</f>
        <v>154</v>
      </c>
      <c r="L724" s="32">
        <f>IF(SUM($F$4:F724)&lt;1,"",IF(E724=1,1,IF(AND(F723=1,ROUNDDOWN(Q723/(C723*100),0)&gt;=1),L723+ROUNDDOWN(Q723/(C723*100),0),L723)))</f>
        <v>1</v>
      </c>
      <c r="M724" s="29">
        <f>IF(G724="","",IF(VLOOKUP(I724,settings!$B$12:$C$1012,2,0)*C724*L724*100-settings!$C$5*L724&lt;0,"",VLOOKUP(I724,settings!$B$12:$C$1012,2,0)*C724*L724*100-settings!$C$5*L724))</f>
        <v>22.731414420314657</v>
      </c>
      <c r="N724" s="29">
        <f>IF(M724="","",M724*settings!$C$7)</f>
        <v>5.6828536050786642</v>
      </c>
      <c r="O724" s="29">
        <f t="shared" si="92"/>
        <v>17.048560815235994</v>
      </c>
      <c r="P724" s="29">
        <f>IF(G724="","",C724*100*settings!$C$6)</f>
        <v>0</v>
      </c>
      <c r="Q724" s="29">
        <f>IF(G724="","",IF(E724=1,settings!$C$4-K724*100,IF(O724="",Q723,IF(F724=1,K723*L723*100+Q723+O723-K724*L724*100,Q723+O723))))</f>
        <v>6135.2284743549744</v>
      </c>
      <c r="R724" s="29">
        <f t="shared" si="93"/>
        <v>14041.9998</v>
      </c>
      <c r="S724" s="29">
        <f t="shared" si="94"/>
        <v>20177.228274354973</v>
      </c>
    </row>
    <row r="725" spans="2:19" x14ac:dyDescent="0.25">
      <c r="B725" s="2">
        <v>39041</v>
      </c>
      <c r="C725" s="3">
        <v>140.35000600000001</v>
      </c>
      <c r="D725" s="1">
        <f t="shared" si="88"/>
        <v>-4.9844752169836415E-4</v>
      </c>
      <c r="E725" t="str">
        <f>IF(B725&lt;settings!$C$2,"",IF(B725=settings!$C$2,1,IF(C725&gt;K724,MAX($E$4:E724)+1,"")))</f>
        <v/>
      </c>
      <c r="F725" t="str">
        <f t="shared" si="89"/>
        <v/>
      </c>
      <c r="G725">
        <f t="shared" si="90"/>
        <v>349</v>
      </c>
      <c r="H725" s="36" t="str">
        <f>IF(SUM($F$4:F725)&lt;2,"",IF(F725=1,G724,""))</f>
        <v/>
      </c>
      <c r="I725" s="7">
        <f t="shared" si="95"/>
        <v>-8.8999999999999996E-2</v>
      </c>
      <c r="J725" s="64" t="str">
        <f t="shared" si="91"/>
        <v>CALL</v>
      </c>
      <c r="K725" s="29">
        <f>IF(SUM($F$4:F725)&lt;1,"",IF(F725="",K724,ROUND(C725,0)))</f>
        <v>154</v>
      </c>
      <c r="L725" s="32">
        <f>IF(SUM($F$4:F725)&lt;1,"",IF(E725=1,1,IF(AND(F724=1,ROUNDDOWN(Q724/(C724*100),0)&gt;=1),L724+ROUNDDOWN(Q724/(C724*100),0),L724)))</f>
        <v>1</v>
      </c>
      <c r="M725" s="29">
        <f>IF(G725="","",IF(VLOOKUP(I725,settings!$B$12:$C$1012,2,0)*C725*L725*100-settings!$C$5*L725&lt;0,"",VLOOKUP(I725,settings!$B$12:$C$1012,2,0)*C725*L725*100-settings!$C$5*L725))</f>
        <v>22.245193844498242</v>
      </c>
      <c r="N725" s="29">
        <f>IF(M725="","",M725*settings!$C$7)</f>
        <v>5.5612984611245606</v>
      </c>
      <c r="O725" s="29">
        <f t="shared" si="92"/>
        <v>16.683895383373681</v>
      </c>
      <c r="P725" s="29">
        <f>IF(G725="","",C725*100*settings!$C$6)</f>
        <v>0</v>
      </c>
      <c r="Q725" s="29">
        <f>IF(G725="","",IF(E725=1,settings!$C$4-K725*100,IF(O725="",Q724,IF(F725=1,K724*L724*100+Q724+O724-K725*L725*100,Q724+O724))))</f>
        <v>6152.2770351702102</v>
      </c>
      <c r="R725" s="29">
        <f t="shared" si="93"/>
        <v>14035.000600000001</v>
      </c>
      <c r="S725" s="29">
        <f t="shared" si="94"/>
        <v>20187.277635170212</v>
      </c>
    </row>
    <row r="726" spans="2:19" x14ac:dyDescent="0.25">
      <c r="B726" s="2">
        <v>39048</v>
      </c>
      <c r="C726" s="3">
        <v>140.220001</v>
      </c>
      <c r="D726" s="1">
        <f t="shared" si="88"/>
        <v>-9.2629137472222123E-4</v>
      </c>
      <c r="E726" t="str">
        <f>IF(B726&lt;settings!$C$2,"",IF(B726=settings!$C$2,1,IF(C726&gt;K725,MAX($E$4:E725)+1,"")))</f>
        <v/>
      </c>
      <c r="F726" t="str">
        <f t="shared" si="89"/>
        <v/>
      </c>
      <c r="G726">
        <f t="shared" si="90"/>
        <v>350</v>
      </c>
      <c r="H726" s="36" t="str">
        <f>IF(SUM($F$4:F726)&lt;2,"",IF(F726=1,G725,""))</f>
        <v/>
      </c>
      <c r="I726" s="7">
        <f t="shared" si="95"/>
        <v>-8.8999999999999996E-2</v>
      </c>
      <c r="J726" s="64" t="str">
        <f t="shared" si="91"/>
        <v>CALL</v>
      </c>
      <c r="K726" s="29">
        <f>IF(SUM($F$4:F726)&lt;1,"",IF(F726="",K725,ROUND(C726,0)))</f>
        <v>154</v>
      </c>
      <c r="L726" s="32">
        <f>IF(SUM($F$4:F726)&lt;1,"",IF(E726=1,1,IF(AND(F725=1,ROUNDDOWN(Q725/(C725*100),0)&gt;=1),L725+ROUNDDOWN(Q725/(C725*100),0),L725)))</f>
        <v>1</v>
      </c>
      <c r="M726" s="29">
        <f>IF(G726="","",IF(VLOOKUP(I726,settings!$B$12:$C$1012,2,0)*C726*L726*100-settings!$C$5*L726&lt;0,"",VLOOKUP(I726,settings!$B$12:$C$1012,2,0)*C726*L726*100-settings!$C$5*L726))</f>
        <v>22.223662021936338</v>
      </c>
      <c r="N726" s="29">
        <f>IF(M726="","",M726*settings!$C$7)</f>
        <v>5.5559155054840845</v>
      </c>
      <c r="O726" s="29">
        <f t="shared" si="92"/>
        <v>16.667746516452254</v>
      </c>
      <c r="P726" s="29">
        <f>IF(G726="","",C726*100*settings!$C$6)</f>
        <v>0</v>
      </c>
      <c r="Q726" s="29">
        <f>IF(G726="","",IF(E726=1,settings!$C$4-K726*100,IF(O726="",Q725,IF(F726=1,K725*L725*100+Q725+O725-K726*L726*100,Q725+O725))))</f>
        <v>6168.9609305535841</v>
      </c>
      <c r="R726" s="29">
        <f t="shared" si="93"/>
        <v>14022.000099999999</v>
      </c>
      <c r="S726" s="29">
        <f t="shared" si="94"/>
        <v>20190.961030553583</v>
      </c>
    </row>
    <row r="727" spans="2:19" x14ac:dyDescent="0.25">
      <c r="B727" s="2">
        <v>39055</v>
      </c>
      <c r="C727" s="3">
        <v>141.41999799999999</v>
      </c>
      <c r="D727" s="1">
        <f t="shared" si="88"/>
        <v>8.5579588606621293E-3</v>
      </c>
      <c r="E727" t="str">
        <f>IF(B727&lt;settings!$C$2,"",IF(B727=settings!$C$2,1,IF(C727&gt;K726,MAX($E$4:E726)+1,"")))</f>
        <v/>
      </c>
      <c r="F727" t="str">
        <f t="shared" si="89"/>
        <v/>
      </c>
      <c r="G727">
        <f t="shared" si="90"/>
        <v>351</v>
      </c>
      <c r="H727" s="36" t="str">
        <f>IF(SUM($F$4:F727)&lt;2,"",IF(F727=1,G726,""))</f>
        <v/>
      </c>
      <c r="I727" s="7">
        <f t="shared" si="95"/>
        <v>-8.2000000000000003E-2</v>
      </c>
      <c r="J727" s="64" t="str">
        <f t="shared" si="91"/>
        <v>CALL</v>
      </c>
      <c r="K727" s="29">
        <f>IF(SUM($F$4:F727)&lt;1,"",IF(F727="",K726,ROUND(C727,0)))</f>
        <v>154</v>
      </c>
      <c r="L727" s="32">
        <f>IF(SUM($F$4:F727)&lt;1,"",IF(E727=1,1,IF(AND(F726=1,ROUNDDOWN(Q726/(C726*100),0)&gt;=1),L726+ROUNDDOWN(Q726/(C726*100),0),L726)))</f>
        <v>1</v>
      </c>
      <c r="M727" s="29">
        <f>IF(G727="","",IF(VLOOKUP(I727,settings!$B$12:$C$1012,2,0)*C727*L727*100-settings!$C$5*L727&lt;0,"",VLOOKUP(I727,settings!$B$12:$C$1012,2,0)*C727*L727*100-settings!$C$5*L727))</f>
        <v>25.980440350044837</v>
      </c>
      <c r="N727" s="29">
        <f>IF(M727="","",M727*settings!$C$7)</f>
        <v>6.4951100875112093</v>
      </c>
      <c r="O727" s="29">
        <f t="shared" si="92"/>
        <v>19.48533026253363</v>
      </c>
      <c r="P727" s="29">
        <f>IF(G727="","",C727*100*settings!$C$6)</f>
        <v>0</v>
      </c>
      <c r="Q727" s="29">
        <f>IF(G727="","",IF(E727=1,settings!$C$4-K727*100,IF(O727="",Q726,IF(F727=1,K726*L726*100+Q726+O726-K727*L727*100,Q726+O726))))</f>
        <v>6185.6286770700362</v>
      </c>
      <c r="R727" s="29">
        <f t="shared" si="93"/>
        <v>14141.9998</v>
      </c>
      <c r="S727" s="29">
        <f t="shared" si="94"/>
        <v>20327.628477070037</v>
      </c>
    </row>
    <row r="728" spans="2:19" x14ac:dyDescent="0.25">
      <c r="B728" s="2">
        <v>39062</v>
      </c>
      <c r="C728" s="3">
        <v>142.33999600000001</v>
      </c>
      <c r="D728" s="1">
        <f t="shared" si="88"/>
        <v>6.5054307241612097E-3</v>
      </c>
      <c r="E728" t="str">
        <f>IF(B728&lt;settings!$C$2,"",IF(B728=settings!$C$2,1,IF(C728&gt;K727,MAX($E$4:E727)+1,"")))</f>
        <v/>
      </c>
      <c r="F728" t="str">
        <f t="shared" si="89"/>
        <v/>
      </c>
      <c r="G728">
        <f t="shared" si="90"/>
        <v>352</v>
      </c>
      <c r="H728" s="36" t="str">
        <f>IF(SUM($F$4:F728)&lt;2,"",IF(F728=1,G727,""))</f>
        <v/>
      </c>
      <c r="I728" s="7">
        <f t="shared" si="95"/>
        <v>-7.5999999999999998E-2</v>
      </c>
      <c r="J728" s="64" t="str">
        <f t="shared" si="91"/>
        <v>CALL</v>
      </c>
      <c r="K728" s="29">
        <f>IF(SUM($F$4:F728)&lt;1,"",IF(F728="",K727,ROUND(C728,0)))</f>
        <v>154</v>
      </c>
      <c r="L728" s="32">
        <f>IF(SUM($F$4:F728)&lt;1,"",IF(E728=1,1,IF(AND(F727=1,ROUNDDOWN(Q727/(C727*100),0)&gt;=1),L727+ROUNDDOWN(Q727/(C727*100),0),L727)))</f>
        <v>1</v>
      </c>
      <c r="M728" s="29">
        <f>IF(G728="","",IF(VLOOKUP(I728,settings!$B$12:$C$1012,2,0)*C728*L728*100-settings!$C$5*L728&lt;0,"",VLOOKUP(I728,settings!$B$12:$C$1012,2,0)*C728*L728*100-settings!$C$5*L728))</f>
        <v>29.655521029783035</v>
      </c>
      <c r="N728" s="29">
        <f>IF(M728="","",M728*settings!$C$7)</f>
        <v>7.4138802574457587</v>
      </c>
      <c r="O728" s="29">
        <f t="shared" si="92"/>
        <v>22.241640772337277</v>
      </c>
      <c r="P728" s="29">
        <f>IF(G728="","",C728*100*settings!$C$6)</f>
        <v>0</v>
      </c>
      <c r="Q728" s="29">
        <f>IF(G728="","",IF(E728=1,settings!$C$4-K728*100,IF(O728="",Q727,IF(F728=1,K727*L727*100+Q727+O727-K728*L728*100,Q727+O727))))</f>
        <v>6205.1140073325696</v>
      </c>
      <c r="R728" s="29">
        <f t="shared" si="93"/>
        <v>14233.999600000001</v>
      </c>
      <c r="S728" s="29">
        <f t="shared" si="94"/>
        <v>20439.113607332569</v>
      </c>
    </row>
    <row r="729" spans="2:19" x14ac:dyDescent="0.25">
      <c r="B729" s="2">
        <v>39069</v>
      </c>
      <c r="C729" s="3">
        <v>140.75</v>
      </c>
      <c r="D729" s="1">
        <f t="shared" si="88"/>
        <v>-1.1170409194053987E-2</v>
      </c>
      <c r="E729" t="str">
        <f>IF(B729&lt;settings!$C$2,"",IF(B729=settings!$C$2,1,IF(C729&gt;K728,MAX($E$4:E728)+1,"")))</f>
        <v/>
      </c>
      <c r="F729" t="str">
        <f t="shared" si="89"/>
        <v/>
      </c>
      <c r="G729">
        <f t="shared" si="90"/>
        <v>353</v>
      </c>
      <c r="H729" s="36" t="str">
        <f>IF(SUM($F$4:F729)&lt;2,"",IF(F729=1,G728,""))</f>
        <v/>
      </c>
      <c r="I729" s="7">
        <f t="shared" si="95"/>
        <v>-8.5999999999999993E-2</v>
      </c>
      <c r="J729" s="64" t="str">
        <f t="shared" si="91"/>
        <v>CALL</v>
      </c>
      <c r="K729" s="29">
        <f>IF(SUM($F$4:F729)&lt;1,"",IF(F729="",K728,ROUND(C729,0)))</f>
        <v>154</v>
      </c>
      <c r="L729" s="32">
        <f>IF(SUM($F$4:F729)&lt;1,"",IF(E729=1,1,IF(AND(F728=1,ROUNDDOWN(Q728/(C728*100),0)&gt;=1),L728+ROUNDDOWN(Q728/(C728*100),0),L728)))</f>
        <v>1</v>
      </c>
      <c r="M729" s="29">
        <f>IF(G729="","",IF(VLOOKUP(I729,settings!$B$12:$C$1012,2,0)*C729*L729*100-settings!$C$5*L729&lt;0,"",VLOOKUP(I729,settings!$B$12:$C$1012,2,0)*C729*L729*100-settings!$C$5*L729))</f>
        <v>23.767998521494327</v>
      </c>
      <c r="N729" s="29">
        <f>IF(M729="","",M729*settings!$C$7)</f>
        <v>5.9419996303735818</v>
      </c>
      <c r="O729" s="29">
        <f t="shared" si="92"/>
        <v>17.825998891120747</v>
      </c>
      <c r="P729" s="29">
        <f>IF(G729="","",C729*100*settings!$C$6)</f>
        <v>0</v>
      </c>
      <c r="Q729" s="29">
        <f>IF(G729="","",IF(E729=1,settings!$C$4-K729*100,IF(O729="",Q728,IF(F729=1,K728*L728*100+Q728+O728-K729*L729*100,Q728+O728))))</f>
        <v>6227.3556481049072</v>
      </c>
      <c r="R729" s="29">
        <f t="shared" si="93"/>
        <v>14075</v>
      </c>
      <c r="S729" s="29">
        <f t="shared" si="94"/>
        <v>20302.355648104909</v>
      </c>
    </row>
    <row r="730" spans="2:19" x14ac:dyDescent="0.25">
      <c r="B730" s="2">
        <v>39076</v>
      </c>
      <c r="C730" s="3">
        <v>141.61999499999999</v>
      </c>
      <c r="D730" s="1">
        <f t="shared" si="88"/>
        <v>6.1811367673179074E-3</v>
      </c>
      <c r="E730" t="str">
        <f>IF(B730&lt;settings!$C$2,"",IF(B730=settings!$C$2,1,IF(C730&gt;K729,MAX($E$4:E729)+1,"")))</f>
        <v/>
      </c>
      <c r="F730" t="str">
        <f t="shared" si="89"/>
        <v/>
      </c>
      <c r="G730">
        <f t="shared" si="90"/>
        <v>354</v>
      </c>
      <c r="H730" s="36" t="str">
        <f>IF(SUM($F$4:F730)&lt;2,"",IF(F730=1,G729,""))</f>
        <v/>
      </c>
      <c r="I730" s="7">
        <f t="shared" si="95"/>
        <v>-0.08</v>
      </c>
      <c r="J730" s="64" t="str">
        <f t="shared" si="91"/>
        <v>CALL</v>
      </c>
      <c r="K730" s="29">
        <f>IF(SUM($F$4:F730)&lt;1,"",IF(F730="",K729,ROUND(C730,0)))</f>
        <v>154</v>
      </c>
      <c r="L730" s="32">
        <f>IF(SUM($F$4:F730)&lt;1,"",IF(E730=1,1,IF(AND(F729=1,ROUNDDOWN(Q729/(C729*100),0)&gt;=1),L729+ROUNDDOWN(Q729/(C729*100),0),L729)))</f>
        <v>1</v>
      </c>
      <c r="M730" s="29">
        <f>IF(G730="","",IF(VLOOKUP(I730,settings!$B$12:$C$1012,2,0)*C730*L730*100-settings!$C$5*L730&lt;0,"",VLOOKUP(I730,settings!$B$12:$C$1012,2,0)*C730*L730*100-settings!$C$5*L730))</f>
        <v>27.132649155374352</v>
      </c>
      <c r="N730" s="29">
        <f>IF(M730="","",M730*settings!$C$7)</f>
        <v>6.7831622888435881</v>
      </c>
      <c r="O730" s="29">
        <f t="shared" si="92"/>
        <v>20.349486866530764</v>
      </c>
      <c r="P730" s="29">
        <f>IF(G730="","",C730*100*settings!$C$6)</f>
        <v>0</v>
      </c>
      <c r="Q730" s="29">
        <f>IF(G730="","",IF(E730=1,settings!$C$4-K730*100,IF(O730="",Q729,IF(F730=1,K729*L729*100+Q729+O729-K730*L730*100,Q729+O729))))</f>
        <v>6245.1816469960277</v>
      </c>
      <c r="R730" s="29">
        <f t="shared" si="93"/>
        <v>14161.999499999998</v>
      </c>
      <c r="S730" s="29">
        <f t="shared" si="94"/>
        <v>20407.181146996027</v>
      </c>
    </row>
    <row r="731" spans="2:19" x14ac:dyDescent="0.25">
      <c r="B731" s="2">
        <v>39083</v>
      </c>
      <c r="C731" s="3">
        <v>140.53999300000001</v>
      </c>
      <c r="D731" s="1">
        <f t="shared" si="88"/>
        <v>-7.6260559111019921E-3</v>
      </c>
      <c r="E731" t="str">
        <f>IF(B731&lt;settings!$C$2,"",IF(B731=settings!$C$2,1,IF(C731&gt;K730,MAX($E$4:E730)+1,"")))</f>
        <v/>
      </c>
      <c r="F731" t="str">
        <f t="shared" si="89"/>
        <v/>
      </c>
      <c r="G731">
        <f t="shared" si="90"/>
        <v>355</v>
      </c>
      <c r="H731" s="36" t="str">
        <f>IF(SUM($F$4:F731)&lt;2,"",IF(F731=1,G730,""))</f>
        <v/>
      </c>
      <c r="I731" s="7">
        <f t="shared" si="95"/>
        <v>-8.6999999999999994E-2</v>
      </c>
      <c r="J731" s="64" t="str">
        <f t="shared" si="91"/>
        <v>CALL</v>
      </c>
      <c r="K731" s="29">
        <f>IF(SUM($F$4:F731)&lt;1,"",IF(F731="",K730,ROUND(C731,0)))</f>
        <v>154</v>
      </c>
      <c r="L731" s="32">
        <f>IF(SUM($F$4:F731)&lt;1,"",IF(E731=1,1,IF(AND(F730=1,ROUNDDOWN(Q730/(C730*100),0)&gt;=1),L730+ROUNDDOWN(Q730/(C730*100),0),L730)))</f>
        <v>1</v>
      </c>
      <c r="M731" s="29">
        <f>IF(G731="","",IF(VLOOKUP(I731,settings!$B$12:$C$1012,2,0)*C731*L731*100-settings!$C$5*L731&lt;0,"",VLOOKUP(I731,settings!$B$12:$C$1012,2,0)*C731*L731*100-settings!$C$5*L731))</f>
        <v>23.236422394729143</v>
      </c>
      <c r="N731" s="29">
        <f>IF(M731="","",M731*settings!$C$7)</f>
        <v>5.8091055986822857</v>
      </c>
      <c r="O731" s="29">
        <f t="shared" si="92"/>
        <v>17.427316796046856</v>
      </c>
      <c r="P731" s="29">
        <f>IF(G731="","",C731*100*settings!$C$6)</f>
        <v>0</v>
      </c>
      <c r="Q731" s="29">
        <f>IF(G731="","",IF(E731=1,settings!$C$4-K731*100,IF(O731="",Q730,IF(F731=1,K730*L730*100+Q730+O730-K731*L731*100,Q730+O730))))</f>
        <v>6265.5311338625588</v>
      </c>
      <c r="R731" s="29">
        <f t="shared" si="93"/>
        <v>14053.999300000001</v>
      </c>
      <c r="S731" s="29">
        <f t="shared" si="94"/>
        <v>20319.530433862561</v>
      </c>
    </row>
    <row r="732" spans="2:19" x14ac:dyDescent="0.25">
      <c r="B732" s="2">
        <v>39090</v>
      </c>
      <c r="C732" s="3">
        <v>143.240005</v>
      </c>
      <c r="D732" s="1">
        <f t="shared" si="88"/>
        <v>1.9211698694193036E-2</v>
      </c>
      <c r="E732" t="str">
        <f>IF(B732&lt;settings!$C$2,"",IF(B732=settings!$C$2,1,IF(C732&gt;K731,MAX($E$4:E731)+1,"")))</f>
        <v/>
      </c>
      <c r="F732" t="str">
        <f t="shared" si="89"/>
        <v/>
      </c>
      <c r="G732">
        <f t="shared" si="90"/>
        <v>356</v>
      </c>
      <c r="H732" s="36" t="str">
        <f>IF(SUM($F$4:F732)&lt;2,"",IF(F732=1,G731,""))</f>
        <v/>
      </c>
      <c r="I732" s="7">
        <f t="shared" si="95"/>
        <v>-7.0000000000000007E-2</v>
      </c>
      <c r="J732" s="64" t="str">
        <f t="shared" si="91"/>
        <v>CALL</v>
      </c>
      <c r="K732" s="29">
        <f>IF(SUM($F$4:F732)&lt;1,"",IF(F732="",K731,ROUND(C732,0)))</f>
        <v>154</v>
      </c>
      <c r="L732" s="32">
        <f>IF(SUM($F$4:F732)&lt;1,"",IF(E732=1,1,IF(AND(F731=1,ROUNDDOWN(Q731/(C731*100),0)&gt;=1),L731+ROUNDDOWN(Q731/(C731*100),0),L731)))</f>
        <v>1</v>
      </c>
      <c r="M732" s="29">
        <f>IF(G732="","",IF(VLOOKUP(I732,settings!$B$12:$C$1012,2,0)*C732*L732*100-settings!$C$5*L732&lt;0,"",VLOOKUP(I732,settings!$B$12:$C$1012,2,0)*C732*L732*100-settings!$C$5*L732))</f>
        <v>33.824879789337956</v>
      </c>
      <c r="N732" s="29">
        <f>IF(M732="","",M732*settings!$C$7)</f>
        <v>8.456219947334489</v>
      </c>
      <c r="O732" s="29">
        <f t="shared" si="92"/>
        <v>25.368659842003467</v>
      </c>
      <c r="P732" s="29">
        <f>IF(G732="","",C732*100*settings!$C$6)</f>
        <v>0</v>
      </c>
      <c r="Q732" s="29">
        <f>IF(G732="","",IF(E732=1,settings!$C$4-K732*100,IF(O732="",Q731,IF(F732=1,K731*L731*100+Q731+O731-K732*L732*100,Q731+O731))))</f>
        <v>6282.9584506586061</v>
      </c>
      <c r="R732" s="29">
        <f t="shared" si="93"/>
        <v>14324.0005</v>
      </c>
      <c r="S732" s="29">
        <f t="shared" si="94"/>
        <v>20606.958950658605</v>
      </c>
    </row>
    <row r="733" spans="2:19" x14ac:dyDescent="0.25">
      <c r="B733" s="2">
        <v>39097</v>
      </c>
      <c r="C733" s="3">
        <v>142.820007</v>
      </c>
      <c r="D733" s="1">
        <f t="shared" si="88"/>
        <v>-2.9321277948851643E-3</v>
      </c>
      <c r="E733" t="str">
        <f>IF(B733&lt;settings!$C$2,"",IF(B733=settings!$C$2,1,IF(C733&gt;K732,MAX($E$4:E732)+1,"")))</f>
        <v/>
      </c>
      <c r="F733" t="str">
        <f t="shared" si="89"/>
        <v/>
      </c>
      <c r="G733">
        <f t="shared" si="90"/>
        <v>357</v>
      </c>
      <c r="H733" s="36" t="str">
        <f>IF(SUM($F$4:F733)&lt;2,"",IF(F733=1,G732,""))</f>
        <v/>
      </c>
      <c r="I733" s="7">
        <f t="shared" si="95"/>
        <v>-7.2999999999999995E-2</v>
      </c>
      <c r="J733" s="64" t="str">
        <f t="shared" si="91"/>
        <v>CALL</v>
      </c>
      <c r="K733" s="29">
        <f>IF(SUM($F$4:F733)&lt;1,"",IF(F733="",K732,ROUND(C733,0)))</f>
        <v>154</v>
      </c>
      <c r="L733" s="32">
        <f>IF(SUM($F$4:F733)&lt;1,"",IF(E733=1,1,IF(AND(F732=1,ROUNDDOWN(Q732/(C732*100),0)&gt;=1),L732+ROUNDDOWN(Q732/(C732*100),0),L732)))</f>
        <v>1</v>
      </c>
      <c r="M733" s="29">
        <f>IF(G733="","",IF(VLOOKUP(I733,settings!$B$12:$C$1012,2,0)*C733*L733*100-settings!$C$5*L733&lt;0,"",VLOOKUP(I733,settings!$B$12:$C$1012,2,0)*C733*L733*100-settings!$C$5*L733))</f>
        <v>31.680792204272144</v>
      </c>
      <c r="N733" s="29">
        <f>IF(M733="","",M733*settings!$C$7)</f>
        <v>7.9201980510680361</v>
      </c>
      <c r="O733" s="29">
        <f t="shared" si="92"/>
        <v>23.76059415320411</v>
      </c>
      <c r="P733" s="29">
        <f>IF(G733="","",C733*100*settings!$C$6)</f>
        <v>0</v>
      </c>
      <c r="Q733" s="29">
        <f>IF(G733="","",IF(E733=1,settings!$C$4-K733*100,IF(O733="",Q732,IF(F733=1,K732*L732*100+Q732+O732-K733*L733*100,Q732+O732))))</f>
        <v>6308.3271105006097</v>
      </c>
      <c r="R733" s="29">
        <f t="shared" si="93"/>
        <v>14282.000700000001</v>
      </c>
      <c r="S733" s="29">
        <f t="shared" si="94"/>
        <v>20590.32781050061</v>
      </c>
    </row>
    <row r="734" spans="2:19" x14ac:dyDescent="0.25">
      <c r="B734" s="2">
        <v>39104</v>
      </c>
      <c r="C734" s="3">
        <v>142.13000500000001</v>
      </c>
      <c r="D734" s="1">
        <f t="shared" si="88"/>
        <v>-4.8312698934400711E-3</v>
      </c>
      <c r="E734" t="str">
        <f>IF(B734&lt;settings!$C$2,"",IF(B734=settings!$C$2,1,IF(C734&gt;K733,MAX($E$4:E733)+1,"")))</f>
        <v/>
      </c>
      <c r="F734" t="str">
        <f t="shared" si="89"/>
        <v/>
      </c>
      <c r="G734">
        <f t="shared" si="90"/>
        <v>358</v>
      </c>
      <c r="H734" s="36" t="str">
        <f>IF(SUM($F$4:F734)&lt;2,"",IF(F734=1,G733,""))</f>
        <v/>
      </c>
      <c r="I734" s="7">
        <f t="shared" si="95"/>
        <v>-7.6999999999999999E-2</v>
      </c>
      <c r="J734" s="64" t="str">
        <f t="shared" si="91"/>
        <v>CALL</v>
      </c>
      <c r="K734" s="29">
        <f>IF(SUM($F$4:F734)&lt;1,"",IF(F734="",K733,ROUND(C734,0)))</f>
        <v>154</v>
      </c>
      <c r="L734" s="32">
        <f>IF(SUM($F$4:F734)&lt;1,"",IF(E734=1,1,IF(AND(F733=1,ROUNDDOWN(Q733/(C733*100),0)&gt;=1),L733+ROUNDDOWN(Q733/(C733*100),0),L733)))</f>
        <v>1</v>
      </c>
      <c r="M734" s="29">
        <f>IF(G734="","",IF(VLOOKUP(I734,settings!$B$12:$C$1012,2,0)*C734*L734*100-settings!$C$5*L734&lt;0,"",VLOOKUP(I734,settings!$B$12:$C$1012,2,0)*C734*L734*100-settings!$C$5*L734))</f>
        <v>28.998089715387195</v>
      </c>
      <c r="N734" s="29">
        <f>IF(M734="","",M734*settings!$C$7)</f>
        <v>7.2495224288467988</v>
      </c>
      <c r="O734" s="29">
        <f t="shared" si="92"/>
        <v>21.748567286540396</v>
      </c>
      <c r="P734" s="29">
        <f>IF(G734="","",C734*100*settings!$C$6)</f>
        <v>0</v>
      </c>
      <c r="Q734" s="29">
        <f>IF(G734="","",IF(E734=1,settings!$C$4-K734*100,IF(O734="",Q733,IF(F734=1,K733*L733*100+Q733+O733-K734*L734*100,Q733+O733))))</f>
        <v>6332.0877046538135</v>
      </c>
      <c r="R734" s="29">
        <f t="shared" si="93"/>
        <v>14213.000500000002</v>
      </c>
      <c r="S734" s="29">
        <f t="shared" si="94"/>
        <v>20545.088204653817</v>
      </c>
    </row>
    <row r="735" spans="2:19" x14ac:dyDescent="0.25">
      <c r="B735" s="2">
        <v>39111</v>
      </c>
      <c r="C735" s="3">
        <v>144.80999800000001</v>
      </c>
      <c r="D735" s="1">
        <f t="shared" si="88"/>
        <v>1.8855927008515794E-2</v>
      </c>
      <c r="E735" t="str">
        <f>IF(B735&lt;settings!$C$2,"",IF(B735=settings!$C$2,1,IF(C735&gt;K734,MAX($E$4:E734)+1,"")))</f>
        <v/>
      </c>
      <c r="F735" t="str">
        <f t="shared" si="89"/>
        <v/>
      </c>
      <c r="G735">
        <f t="shared" si="90"/>
        <v>359</v>
      </c>
      <c r="H735" s="36" t="str">
        <f>IF(SUM($F$4:F735)&lt;2,"",IF(F735=1,G734,""))</f>
        <v/>
      </c>
      <c r="I735" s="7">
        <f t="shared" si="95"/>
        <v>-0.06</v>
      </c>
      <c r="J735" s="64" t="str">
        <f t="shared" si="91"/>
        <v>CALL</v>
      </c>
      <c r="K735" s="29">
        <f>IF(SUM($F$4:F735)&lt;1,"",IF(F735="",K734,ROUND(C735,0)))</f>
        <v>154</v>
      </c>
      <c r="L735" s="32">
        <f>IF(SUM($F$4:F735)&lt;1,"",IF(E735=1,1,IF(AND(F734=1,ROUNDDOWN(Q734/(C734*100),0)&gt;=1),L734+ROUNDDOWN(Q734/(C734*100),0),L734)))</f>
        <v>1</v>
      </c>
      <c r="M735" s="29">
        <f>IF(G735="","",IF(VLOOKUP(I735,settings!$B$12:$C$1012,2,0)*C735*L735*100-settings!$C$5*L735&lt;0,"",VLOOKUP(I735,settings!$B$12:$C$1012,2,0)*C735*L735*100-settings!$C$5*L735))</f>
        <v>42.088669998139693</v>
      </c>
      <c r="N735" s="29">
        <f>IF(M735="","",M735*settings!$C$7)</f>
        <v>10.522167499534923</v>
      </c>
      <c r="O735" s="29">
        <f t="shared" si="92"/>
        <v>31.56650249860477</v>
      </c>
      <c r="P735" s="29">
        <f>IF(G735="","",C735*100*settings!$C$6)</f>
        <v>0</v>
      </c>
      <c r="Q735" s="29">
        <f>IF(G735="","",IF(E735=1,settings!$C$4-K735*100,IF(O735="",Q734,IF(F735=1,K734*L734*100+Q734+O734-K735*L735*100,Q734+O734))))</f>
        <v>6353.836271940354</v>
      </c>
      <c r="R735" s="29">
        <f t="shared" si="93"/>
        <v>14480.999800000001</v>
      </c>
      <c r="S735" s="29">
        <f t="shared" si="94"/>
        <v>20834.836071940357</v>
      </c>
    </row>
    <row r="736" spans="2:19" x14ac:dyDescent="0.25">
      <c r="B736" s="2">
        <v>39118</v>
      </c>
      <c r="C736" s="3">
        <v>143.94000199999999</v>
      </c>
      <c r="D736" s="1">
        <f t="shared" si="88"/>
        <v>-6.0078448450777699E-3</v>
      </c>
      <c r="E736" t="str">
        <f>IF(B736&lt;settings!$C$2,"",IF(B736=settings!$C$2,1,IF(C736&gt;K735,MAX($E$4:E735)+1,"")))</f>
        <v/>
      </c>
      <c r="F736" t="str">
        <f t="shared" si="89"/>
        <v/>
      </c>
      <c r="G736">
        <f t="shared" si="90"/>
        <v>360</v>
      </c>
      <c r="H736" s="36" t="str">
        <f>IF(SUM($F$4:F736)&lt;2,"",IF(F736=1,G735,""))</f>
        <v/>
      </c>
      <c r="I736" s="7">
        <f t="shared" si="95"/>
        <v>-6.5000000000000002E-2</v>
      </c>
      <c r="J736" s="64" t="str">
        <f t="shared" si="91"/>
        <v>CALL</v>
      </c>
      <c r="K736" s="29">
        <f>IF(SUM($F$4:F736)&lt;1,"",IF(F736="",K735,ROUND(C736,0)))</f>
        <v>154</v>
      </c>
      <c r="L736" s="32">
        <f>IF(SUM($F$4:F736)&lt;1,"",IF(E736=1,1,IF(AND(F735=1,ROUNDDOWN(Q735/(C735*100),0)&gt;=1),L735+ROUNDDOWN(Q735/(C735*100),0),L735)))</f>
        <v>1</v>
      </c>
      <c r="M736" s="29">
        <f>IF(G736="","",IF(VLOOKUP(I736,settings!$B$12:$C$1012,2,0)*C736*L736*100-settings!$C$5*L736&lt;0,"",VLOOKUP(I736,settings!$B$12:$C$1012,2,0)*C736*L736*100-settings!$C$5*L736))</f>
        <v>37.714746901394207</v>
      </c>
      <c r="N736" s="29">
        <f>IF(M736="","",M736*settings!$C$7)</f>
        <v>9.4286867253485518</v>
      </c>
      <c r="O736" s="29">
        <f t="shared" si="92"/>
        <v>28.286060176045655</v>
      </c>
      <c r="P736" s="29">
        <f>IF(G736="","",C736*100*settings!$C$6)</f>
        <v>0</v>
      </c>
      <c r="Q736" s="29">
        <f>IF(G736="","",IF(E736=1,settings!$C$4-K736*100,IF(O736="",Q735,IF(F736=1,K735*L735*100+Q735+O735-K736*L736*100,Q735+O735))))</f>
        <v>6385.4027744389587</v>
      </c>
      <c r="R736" s="29">
        <f t="shared" si="93"/>
        <v>14394.000199999999</v>
      </c>
      <c r="S736" s="29">
        <f t="shared" si="94"/>
        <v>20779.402974438955</v>
      </c>
    </row>
    <row r="737" spans="2:19" x14ac:dyDescent="0.25">
      <c r="B737" s="2">
        <v>39125</v>
      </c>
      <c r="C737" s="3">
        <v>145.729996</v>
      </c>
      <c r="D737" s="1">
        <f t="shared" si="88"/>
        <v>1.2435695255860857E-2</v>
      </c>
      <c r="E737" t="str">
        <f>IF(B737&lt;settings!$C$2,"",IF(B737=settings!$C$2,1,IF(C737&gt;K736,MAX($E$4:E736)+1,"")))</f>
        <v/>
      </c>
      <c r="F737" t="str">
        <f t="shared" si="89"/>
        <v/>
      </c>
      <c r="G737">
        <f t="shared" si="90"/>
        <v>361</v>
      </c>
      <c r="H737" s="36" t="str">
        <f>IF(SUM($F$4:F737)&lt;2,"",IF(F737=1,G736,""))</f>
        <v/>
      </c>
      <c r="I737" s="7">
        <f t="shared" si="95"/>
        <v>-5.3999999999999999E-2</v>
      </c>
      <c r="J737" s="64" t="str">
        <f t="shared" si="91"/>
        <v>CALL</v>
      </c>
      <c r="K737" s="29">
        <f>IF(SUM($F$4:F737)&lt;1,"",IF(F737="",K736,ROUND(C737,0)))</f>
        <v>154</v>
      </c>
      <c r="L737" s="32">
        <f>IF(SUM($F$4:F737)&lt;1,"",IF(E737=1,1,IF(AND(F736=1,ROUNDDOWN(Q736/(C736*100),0)&gt;=1),L736+ROUNDDOWN(Q736/(C736*100),0),L736)))</f>
        <v>1</v>
      </c>
      <c r="M737" s="29">
        <f>IF(G737="","",IF(VLOOKUP(I737,settings!$B$12:$C$1012,2,0)*C737*L737*100-settings!$C$5*L737&lt;0,"",VLOOKUP(I737,settings!$B$12:$C$1012,2,0)*C737*L737*100-settings!$C$5*L737))</f>
        <v>47.950489648075916</v>
      </c>
      <c r="N737" s="29">
        <f>IF(M737="","",M737*settings!$C$7)</f>
        <v>11.987622412018979</v>
      </c>
      <c r="O737" s="29">
        <f t="shared" si="92"/>
        <v>35.962867236056937</v>
      </c>
      <c r="P737" s="29">
        <f>IF(G737="","",C737*100*settings!$C$6)</f>
        <v>0</v>
      </c>
      <c r="Q737" s="29">
        <f>IF(G737="","",IF(E737=1,settings!$C$4-K737*100,IF(O737="",Q736,IF(F737=1,K736*L736*100+Q736+O736-K737*L737*100,Q736+O736))))</f>
        <v>6413.6888346150045</v>
      </c>
      <c r="R737" s="29">
        <f t="shared" si="93"/>
        <v>14572.999599999999</v>
      </c>
      <c r="S737" s="29">
        <f t="shared" si="94"/>
        <v>20986.688434615004</v>
      </c>
    </row>
    <row r="738" spans="2:19" x14ac:dyDescent="0.25">
      <c r="B738" s="2">
        <v>39132</v>
      </c>
      <c r="C738" s="3">
        <v>145.300003</v>
      </c>
      <c r="D738" s="1">
        <f t="shared" si="88"/>
        <v>-2.9506142304429606E-3</v>
      </c>
      <c r="E738" t="str">
        <f>IF(B738&lt;settings!$C$2,"",IF(B738=settings!$C$2,1,IF(C738&gt;K737,MAX($E$4:E737)+1,"")))</f>
        <v/>
      </c>
      <c r="F738" t="str">
        <f t="shared" si="89"/>
        <v/>
      </c>
      <c r="G738">
        <f t="shared" si="90"/>
        <v>362</v>
      </c>
      <c r="H738" s="36" t="str">
        <f>IF(SUM($F$4:F738)&lt;2,"",IF(F738=1,G737,""))</f>
        <v/>
      </c>
      <c r="I738" s="7">
        <f t="shared" si="95"/>
        <v>-5.6000000000000001E-2</v>
      </c>
      <c r="J738" s="64" t="str">
        <f t="shared" si="91"/>
        <v>CALL</v>
      </c>
      <c r="K738" s="29">
        <f>IF(SUM($F$4:F738)&lt;1,"",IF(F738="",K737,ROUND(C738,0)))</f>
        <v>154</v>
      </c>
      <c r="L738" s="32">
        <f>IF(SUM($F$4:F738)&lt;1,"",IF(E738=1,1,IF(AND(F737=1,ROUNDDOWN(Q737/(C737*100),0)&gt;=1),L737+ROUNDDOWN(Q737/(C737*100),0),L737)))</f>
        <v>1</v>
      </c>
      <c r="M738" s="29">
        <f>IF(G738="","",IF(VLOOKUP(I738,settings!$B$12:$C$1012,2,0)*C738*L738*100-settings!$C$5*L738&lt;0,"",VLOOKUP(I738,settings!$B$12:$C$1012,2,0)*C738*L738*100-settings!$C$5*L738))</f>
        <v>45.873335833518517</v>
      </c>
      <c r="N738" s="29">
        <f>IF(M738="","",M738*settings!$C$7)</f>
        <v>11.468333958379629</v>
      </c>
      <c r="O738" s="29">
        <f t="shared" si="92"/>
        <v>34.405001875138886</v>
      </c>
      <c r="P738" s="29">
        <f>IF(G738="","",C738*100*settings!$C$6)</f>
        <v>0</v>
      </c>
      <c r="Q738" s="29">
        <f>IF(G738="","",IF(E738=1,settings!$C$4-K738*100,IF(O738="",Q737,IF(F738=1,K737*L737*100+Q737+O737-K738*L738*100,Q737+O737))))</f>
        <v>6449.6517018510613</v>
      </c>
      <c r="R738" s="29">
        <f t="shared" si="93"/>
        <v>14530.0003</v>
      </c>
      <c r="S738" s="29">
        <f t="shared" si="94"/>
        <v>20979.65200185106</v>
      </c>
    </row>
    <row r="739" spans="2:19" x14ac:dyDescent="0.25">
      <c r="B739" s="2">
        <v>39139</v>
      </c>
      <c r="C739" s="3">
        <v>138.66999799999999</v>
      </c>
      <c r="D739" s="1">
        <f t="shared" si="88"/>
        <v>-4.562976505926164E-2</v>
      </c>
      <c r="E739" t="str">
        <f>IF(B739&lt;settings!$C$2,"",IF(B739=settings!$C$2,1,IF(C739&gt;K738,MAX($E$4:E738)+1,"")))</f>
        <v/>
      </c>
      <c r="F739" t="str">
        <f t="shared" si="89"/>
        <v/>
      </c>
      <c r="G739">
        <f t="shared" si="90"/>
        <v>363</v>
      </c>
      <c r="H739" s="36" t="str">
        <f>IF(SUM($F$4:F739)&lt;2,"",IF(F739=1,G738,""))</f>
        <v/>
      </c>
      <c r="I739" s="7">
        <f t="shared" si="95"/>
        <v>-0.1</v>
      </c>
      <c r="J739" s="64" t="str">
        <f t="shared" si="91"/>
        <v>CALL</v>
      </c>
      <c r="K739" s="29">
        <f>IF(SUM($F$4:F739)&lt;1,"",IF(F739="",K738,ROUND(C739,0)))</f>
        <v>154</v>
      </c>
      <c r="L739" s="32">
        <f>IF(SUM($F$4:F739)&lt;1,"",IF(E739=1,1,IF(AND(F738=1,ROUNDDOWN(Q738/(C738*100),0)&gt;=1),L738+ROUNDDOWN(Q738/(C738*100),0),L738)))</f>
        <v>1</v>
      </c>
      <c r="M739" s="29">
        <f>IF(G739="","",IF(VLOOKUP(I739,settings!$B$12:$C$1012,2,0)*C739*L739*100-settings!$C$5*L739&lt;0,"",VLOOKUP(I739,settings!$B$12:$C$1012,2,0)*C739*L739*100-settings!$C$5*L739))</f>
        <v>17.390353550686282</v>
      </c>
      <c r="N739" s="29">
        <f>IF(M739="","",M739*settings!$C$7)</f>
        <v>4.3475883876715704</v>
      </c>
      <c r="O739" s="29">
        <f t="shared" si="92"/>
        <v>13.04276516301471</v>
      </c>
      <c r="P739" s="29">
        <f>IF(G739="","",C739*100*settings!$C$6)</f>
        <v>0</v>
      </c>
      <c r="Q739" s="29">
        <f>IF(G739="","",IF(E739=1,settings!$C$4-K739*100,IF(O739="",Q738,IF(F739=1,K738*L738*100+Q738+O738-K739*L739*100,Q738+O738))))</f>
        <v>6484.0567037261999</v>
      </c>
      <c r="R739" s="29">
        <f t="shared" si="93"/>
        <v>13866.9998</v>
      </c>
      <c r="S739" s="29">
        <f t="shared" si="94"/>
        <v>20351.056503726199</v>
      </c>
    </row>
    <row r="740" spans="2:19" x14ac:dyDescent="0.25">
      <c r="B740" s="2">
        <v>39146</v>
      </c>
      <c r="C740" s="3">
        <v>140.779999</v>
      </c>
      <c r="D740" s="1">
        <f t="shared" si="88"/>
        <v>1.5215987815908161E-2</v>
      </c>
      <c r="E740" t="str">
        <f>IF(B740&lt;settings!$C$2,"",IF(B740=settings!$C$2,1,IF(C740&gt;K739,MAX($E$4:E739)+1,"")))</f>
        <v/>
      </c>
      <c r="F740" t="str">
        <f t="shared" si="89"/>
        <v/>
      </c>
      <c r="G740">
        <f t="shared" si="90"/>
        <v>364</v>
      </c>
      <c r="H740" s="36" t="str">
        <f>IF(SUM($F$4:F740)&lt;2,"",IF(F740=1,G739,""))</f>
        <v/>
      </c>
      <c r="I740" s="7">
        <f t="shared" si="95"/>
        <v>-8.5999999999999993E-2</v>
      </c>
      <c r="J740" s="64" t="str">
        <f t="shared" si="91"/>
        <v>CALL</v>
      </c>
      <c r="K740" s="29">
        <f>IF(SUM($F$4:F740)&lt;1,"",IF(F740="",K739,ROUND(C740,0)))</f>
        <v>154</v>
      </c>
      <c r="L740" s="32">
        <f>IF(SUM($F$4:F740)&lt;1,"",IF(E740=1,1,IF(AND(F739=1,ROUNDDOWN(Q739/(C739*100),0)&gt;=1),L739+ROUNDDOWN(Q739/(C739*100),0),L739)))</f>
        <v>1</v>
      </c>
      <c r="M740" s="29">
        <f>IF(G740="","",IF(VLOOKUP(I740,settings!$B$12:$C$1012,2,0)*C740*L740*100-settings!$C$5*L740&lt;0,"",VLOOKUP(I740,settings!$B$12:$C$1012,2,0)*C740*L740*100-settings!$C$5*L740))</f>
        <v>23.773277492632136</v>
      </c>
      <c r="N740" s="29">
        <f>IF(M740="","",M740*settings!$C$7)</f>
        <v>5.943319373158034</v>
      </c>
      <c r="O740" s="29">
        <f t="shared" si="92"/>
        <v>17.829958119474103</v>
      </c>
      <c r="P740" s="29">
        <f>IF(G740="","",C740*100*settings!$C$6)</f>
        <v>0</v>
      </c>
      <c r="Q740" s="29">
        <f>IF(G740="","",IF(E740=1,settings!$C$4-K740*100,IF(O740="",Q739,IF(F740=1,K739*L739*100+Q739+O739-K740*L740*100,Q739+O739))))</f>
        <v>6497.0994688892142</v>
      </c>
      <c r="R740" s="29">
        <f t="shared" si="93"/>
        <v>14077.999900000001</v>
      </c>
      <c r="S740" s="29">
        <f t="shared" si="94"/>
        <v>20575.099368889216</v>
      </c>
    </row>
    <row r="741" spans="2:19" x14ac:dyDescent="0.25">
      <c r="B741" s="2">
        <v>39153</v>
      </c>
      <c r="C741" s="3">
        <v>138.529999</v>
      </c>
      <c r="D741" s="1">
        <f t="shared" si="88"/>
        <v>-1.5982383974871284E-2</v>
      </c>
      <c r="E741" t="str">
        <f>IF(B741&lt;settings!$C$2,"",IF(B741=settings!$C$2,1,IF(C741&gt;K740,MAX($E$4:E740)+1,"")))</f>
        <v/>
      </c>
      <c r="F741" t="str">
        <f t="shared" si="89"/>
        <v/>
      </c>
      <c r="G741">
        <f t="shared" si="90"/>
        <v>365</v>
      </c>
      <c r="H741" s="36" t="str">
        <f>IF(SUM($F$4:F741)&lt;2,"",IF(F741=1,G740,""))</f>
        <v/>
      </c>
      <c r="I741" s="7">
        <f t="shared" si="95"/>
        <v>-0.1</v>
      </c>
      <c r="J741" s="64" t="str">
        <f t="shared" si="91"/>
        <v>CALL</v>
      </c>
      <c r="K741" s="29">
        <f>IF(SUM($F$4:F741)&lt;1,"",IF(F741="",K740,ROUND(C741,0)))</f>
        <v>154</v>
      </c>
      <c r="L741" s="32">
        <f>IF(SUM($F$4:F741)&lt;1,"",IF(E741=1,1,IF(AND(F740=1,ROUNDDOWN(Q740/(C740*100),0)&gt;=1),L740+ROUNDDOWN(Q740/(C740*100),0),L740)))</f>
        <v>1</v>
      </c>
      <c r="M741" s="29">
        <f>IF(G741="","",IF(VLOOKUP(I741,settings!$B$12:$C$1012,2,0)*C741*L741*100-settings!$C$5*L741&lt;0,"",VLOOKUP(I741,settings!$B$12:$C$1012,2,0)*C741*L741*100-settings!$C$5*L741))</f>
        <v>17.371786945480572</v>
      </c>
      <c r="N741" s="29">
        <f>IF(M741="","",M741*settings!$C$7)</f>
        <v>4.3429467363701431</v>
      </c>
      <c r="O741" s="29">
        <f t="shared" si="92"/>
        <v>13.028840209110429</v>
      </c>
      <c r="P741" s="29">
        <f>IF(G741="","",C741*100*settings!$C$6)</f>
        <v>0</v>
      </c>
      <c r="Q741" s="29">
        <f>IF(G741="","",IF(E741=1,settings!$C$4-K741*100,IF(O741="",Q740,IF(F741=1,K740*L740*100+Q740+O740-K741*L741*100,Q740+O740))))</f>
        <v>6514.9294270086884</v>
      </c>
      <c r="R741" s="29">
        <f t="shared" si="93"/>
        <v>13852.999900000001</v>
      </c>
      <c r="S741" s="29">
        <f t="shared" si="94"/>
        <v>20367.929327008689</v>
      </c>
    </row>
    <row r="742" spans="2:19" x14ac:dyDescent="0.25">
      <c r="B742" s="2">
        <v>39160</v>
      </c>
      <c r="C742" s="3">
        <v>143.38999899999999</v>
      </c>
      <c r="D742" s="1">
        <f t="shared" si="88"/>
        <v>3.5082653830091903E-2</v>
      </c>
      <c r="E742" t="str">
        <f>IF(B742&lt;settings!$C$2,"",IF(B742=settings!$C$2,1,IF(C742&gt;K741,MAX($E$4:E741)+1,"")))</f>
        <v/>
      </c>
      <c r="F742" t="str">
        <f t="shared" si="89"/>
        <v/>
      </c>
      <c r="G742">
        <f t="shared" si="90"/>
        <v>366</v>
      </c>
      <c r="H742" s="36" t="str">
        <f>IF(SUM($F$4:F742)&lt;2,"",IF(F742=1,G741,""))</f>
        <v/>
      </c>
      <c r="I742" s="7">
        <f t="shared" si="95"/>
        <v>-6.9000000000000006E-2</v>
      </c>
      <c r="J742" s="64" t="str">
        <f t="shared" si="91"/>
        <v>CALL</v>
      </c>
      <c r="K742" s="29">
        <f>IF(SUM($F$4:F742)&lt;1,"",IF(F742="",K741,ROUND(C742,0)))</f>
        <v>154</v>
      </c>
      <c r="L742" s="32">
        <f>IF(SUM($F$4:F742)&lt;1,"",IF(E742=1,1,IF(AND(F741=1,ROUNDDOWN(Q741/(C741*100),0)&gt;=1),L741+ROUNDDOWN(Q741/(C741*100),0),L741)))</f>
        <v>1</v>
      </c>
      <c r="M742" s="29">
        <f>IF(G742="","",IF(VLOOKUP(I742,settings!$B$12:$C$1012,2,0)*C742*L742*100-settings!$C$5*L742&lt;0,"",VLOOKUP(I742,settings!$B$12:$C$1012,2,0)*C742*L742*100-settings!$C$5*L742))</f>
        <v>34.572802773292977</v>
      </c>
      <c r="N742" s="29">
        <f>IF(M742="","",M742*settings!$C$7)</f>
        <v>8.6432006933232444</v>
      </c>
      <c r="O742" s="29">
        <f t="shared" si="92"/>
        <v>25.929602079969733</v>
      </c>
      <c r="P742" s="29">
        <f>IF(G742="","",C742*100*settings!$C$6)</f>
        <v>0</v>
      </c>
      <c r="Q742" s="29">
        <f>IF(G742="","",IF(E742=1,settings!$C$4-K742*100,IF(O742="",Q741,IF(F742=1,K741*L741*100+Q741+O741-K742*L742*100,Q741+O741))))</f>
        <v>6527.9582672177985</v>
      </c>
      <c r="R742" s="29">
        <f t="shared" si="93"/>
        <v>14338.999899999999</v>
      </c>
      <c r="S742" s="29">
        <f t="shared" si="94"/>
        <v>20866.958167217796</v>
      </c>
    </row>
    <row r="743" spans="2:19" x14ac:dyDescent="0.25">
      <c r="B743" s="2">
        <v>39167</v>
      </c>
      <c r="C743" s="3">
        <v>142</v>
      </c>
      <c r="D743" s="1">
        <f t="shared" si="88"/>
        <v>-9.693835063071532E-3</v>
      </c>
      <c r="E743" t="str">
        <f>IF(B743&lt;settings!$C$2,"",IF(B743=settings!$C$2,1,IF(C743&gt;K742,MAX($E$4:E742)+1,"")))</f>
        <v/>
      </c>
      <c r="F743" t="str">
        <f t="shared" si="89"/>
        <v/>
      </c>
      <c r="G743">
        <f t="shared" si="90"/>
        <v>367</v>
      </c>
      <c r="H743" s="36" t="str">
        <f>IF(SUM($F$4:F743)&lt;2,"",IF(F743=1,G742,""))</f>
        <v/>
      </c>
      <c r="I743" s="7">
        <f t="shared" si="95"/>
        <v>-7.8E-2</v>
      </c>
      <c r="J743" s="64" t="str">
        <f t="shared" si="91"/>
        <v>CALL</v>
      </c>
      <c r="K743" s="29">
        <f>IF(SUM($F$4:F743)&lt;1,"",IF(F743="",K742,ROUND(C743,0)))</f>
        <v>154</v>
      </c>
      <c r="L743" s="32">
        <f>IF(SUM($F$4:F743)&lt;1,"",IF(E743=1,1,IF(AND(F742=1,ROUNDDOWN(Q742/(C742*100),0)&gt;=1),L742+ROUNDDOWN(Q742/(C742*100),0),L742)))</f>
        <v>1</v>
      </c>
      <c r="M743" s="29">
        <f>IF(G743="","",IF(VLOOKUP(I743,settings!$B$12:$C$1012,2,0)*C743*L743*100-settings!$C$5*L743&lt;0,"",VLOOKUP(I743,settings!$B$12:$C$1012,2,0)*C743*L743*100-settings!$C$5*L743))</f>
        <v>28.371237725582862</v>
      </c>
      <c r="N743" s="29">
        <f>IF(M743="","",M743*settings!$C$7)</f>
        <v>7.0928094313957155</v>
      </c>
      <c r="O743" s="29">
        <f t="shared" si="92"/>
        <v>21.278428294187147</v>
      </c>
      <c r="P743" s="29">
        <f>IF(G743="","",C743*100*settings!$C$6)</f>
        <v>0</v>
      </c>
      <c r="Q743" s="29">
        <f>IF(G743="","",IF(E743=1,settings!$C$4-K743*100,IF(O743="",Q742,IF(F743=1,K742*L742*100+Q742+O742-K743*L743*100,Q742+O742))))</f>
        <v>6553.8878692977678</v>
      </c>
      <c r="R743" s="29">
        <f t="shared" si="93"/>
        <v>14200</v>
      </c>
      <c r="S743" s="29">
        <f t="shared" si="94"/>
        <v>20753.887869297767</v>
      </c>
    </row>
    <row r="744" spans="2:19" x14ac:dyDescent="0.25">
      <c r="B744" s="2">
        <v>39174</v>
      </c>
      <c r="C744" s="3">
        <v>144.240005</v>
      </c>
      <c r="D744" s="1">
        <f t="shared" si="88"/>
        <v>1.5774683098591424E-2</v>
      </c>
      <c r="E744" t="str">
        <f>IF(B744&lt;settings!$C$2,"",IF(B744=settings!$C$2,1,IF(C744&gt;K743,MAX($E$4:E743)+1,"")))</f>
        <v/>
      </c>
      <c r="F744" t="str">
        <f t="shared" si="89"/>
        <v/>
      </c>
      <c r="G744">
        <f t="shared" si="90"/>
        <v>368</v>
      </c>
      <c r="H744" s="36" t="str">
        <f>IF(SUM($F$4:F744)&lt;2,"",IF(F744=1,G743,""))</f>
        <v/>
      </c>
      <c r="I744" s="7">
        <f t="shared" si="95"/>
        <v>-6.3E-2</v>
      </c>
      <c r="J744" s="64" t="str">
        <f t="shared" si="91"/>
        <v>CALL</v>
      </c>
      <c r="K744" s="29">
        <f>IF(SUM($F$4:F744)&lt;1,"",IF(F744="",K743,ROUND(C744,0)))</f>
        <v>154</v>
      </c>
      <c r="L744" s="32">
        <f>IF(SUM($F$4:F744)&lt;1,"",IF(E744=1,1,IF(AND(F743=1,ROUNDDOWN(Q743/(C743*100),0)&gt;=1),L743+ROUNDDOWN(Q743/(C743*100),0),L743)))</f>
        <v>1</v>
      </c>
      <c r="M744" s="29">
        <f>IF(G744="","",IF(VLOOKUP(I744,settings!$B$12:$C$1012,2,0)*C744*L744*100-settings!$C$5*L744&lt;0,"",VLOOKUP(I744,settings!$B$12:$C$1012,2,0)*C744*L744*100-settings!$C$5*L744))</f>
        <v>39.395082309909839</v>
      </c>
      <c r="N744" s="29">
        <f>IF(M744="","",M744*settings!$C$7)</f>
        <v>9.8487705774774597</v>
      </c>
      <c r="O744" s="29">
        <f t="shared" si="92"/>
        <v>29.546311732432379</v>
      </c>
      <c r="P744" s="29">
        <f>IF(G744="","",C744*100*settings!$C$6)</f>
        <v>0</v>
      </c>
      <c r="Q744" s="29">
        <f>IF(G744="","",IF(E744=1,settings!$C$4-K744*100,IF(O744="",Q743,IF(F744=1,K743*L743*100+Q743+O743-K744*L744*100,Q743+O743))))</f>
        <v>6575.1662975919553</v>
      </c>
      <c r="R744" s="29">
        <f t="shared" si="93"/>
        <v>14424.0005</v>
      </c>
      <c r="S744" s="29">
        <f t="shared" si="94"/>
        <v>20999.166797591955</v>
      </c>
    </row>
    <row r="745" spans="2:19" x14ac:dyDescent="0.25">
      <c r="B745" s="2">
        <v>39181</v>
      </c>
      <c r="C745" s="3">
        <v>145.320007</v>
      </c>
      <c r="D745" s="1">
        <f t="shared" si="88"/>
        <v>7.4875344048970227E-3</v>
      </c>
      <c r="E745" t="str">
        <f>IF(B745&lt;settings!$C$2,"",IF(B745=settings!$C$2,1,IF(C745&gt;K744,MAX($E$4:E744)+1,"")))</f>
        <v/>
      </c>
      <c r="F745" t="str">
        <f t="shared" si="89"/>
        <v/>
      </c>
      <c r="G745">
        <f t="shared" si="90"/>
        <v>369</v>
      </c>
      <c r="H745" s="36" t="str">
        <f>IF(SUM($F$4:F745)&lt;2,"",IF(F745=1,G744,""))</f>
        <v/>
      </c>
      <c r="I745" s="7">
        <f t="shared" si="95"/>
        <v>-5.6000000000000001E-2</v>
      </c>
      <c r="J745" s="64" t="str">
        <f t="shared" si="91"/>
        <v>CALL</v>
      </c>
      <c r="K745" s="29">
        <f>IF(SUM($F$4:F745)&lt;1,"",IF(F745="",K744,ROUND(C745,0)))</f>
        <v>154</v>
      </c>
      <c r="L745" s="32">
        <f>IF(SUM($F$4:F745)&lt;1,"",IF(E745=1,1,IF(AND(F744=1,ROUNDDOWN(Q744/(C744*100),0)&gt;=1),L744+ROUNDDOWN(Q744/(C744*100),0),L744)))</f>
        <v>1</v>
      </c>
      <c r="M745" s="29">
        <f>IF(G745="","",IF(VLOOKUP(I745,settings!$B$12:$C$1012,2,0)*C745*L745*100-settings!$C$5*L745&lt;0,"",VLOOKUP(I745,settings!$B$12:$C$1012,2,0)*C745*L745*100-settings!$C$5*L745))</f>
        <v>45.879789062635204</v>
      </c>
      <c r="N745" s="29">
        <f>IF(M745="","",M745*settings!$C$7)</f>
        <v>11.469947265658801</v>
      </c>
      <c r="O745" s="29">
        <f t="shared" si="92"/>
        <v>34.409841796976401</v>
      </c>
      <c r="P745" s="29">
        <f>IF(G745="","",C745*100*settings!$C$6)</f>
        <v>0</v>
      </c>
      <c r="Q745" s="29">
        <f>IF(G745="","",IF(E745=1,settings!$C$4-K745*100,IF(O745="",Q744,IF(F745=1,K744*L744*100+Q744+O744-K745*L745*100,Q744+O744))))</f>
        <v>6604.7126093243878</v>
      </c>
      <c r="R745" s="29">
        <f t="shared" si="93"/>
        <v>14532.000700000001</v>
      </c>
      <c r="S745" s="29">
        <f t="shared" si="94"/>
        <v>21136.71330932439</v>
      </c>
    </row>
    <row r="746" spans="2:19" x14ac:dyDescent="0.25">
      <c r="B746" s="2">
        <v>39188</v>
      </c>
      <c r="C746" s="3">
        <v>148.61999499999999</v>
      </c>
      <c r="D746" s="1">
        <f t="shared" si="88"/>
        <v>2.2708421697227088E-2</v>
      </c>
      <c r="E746" t="str">
        <f>IF(B746&lt;settings!$C$2,"",IF(B746=settings!$C$2,1,IF(C746&gt;K745,MAX($E$4:E745)+1,"")))</f>
        <v/>
      </c>
      <c r="F746" t="str">
        <f t="shared" si="89"/>
        <v/>
      </c>
      <c r="G746">
        <f t="shared" si="90"/>
        <v>370</v>
      </c>
      <c r="H746" s="36" t="str">
        <f>IF(SUM($F$4:F746)&lt;2,"",IF(F746=1,G745,""))</f>
        <v/>
      </c>
      <c r="I746" s="7">
        <f t="shared" si="95"/>
        <v>-3.5000000000000003E-2</v>
      </c>
      <c r="J746" s="64" t="str">
        <f t="shared" si="91"/>
        <v>CALL</v>
      </c>
      <c r="K746" s="29">
        <f>IF(SUM($F$4:F746)&lt;1,"",IF(F746="",K745,ROUND(C746,0)))</f>
        <v>154</v>
      </c>
      <c r="L746" s="32">
        <f>IF(SUM($F$4:F746)&lt;1,"",IF(E746=1,1,IF(AND(F745=1,ROUNDDOWN(Q745/(C745*100),0)&gt;=1),L745+ROUNDDOWN(Q745/(C745*100),0),L745)))</f>
        <v>1</v>
      </c>
      <c r="M746" s="29">
        <f>IF(G746="","",IF(VLOOKUP(I746,settings!$B$12:$C$1012,2,0)*C746*L746*100-settings!$C$5*L746&lt;0,"",VLOOKUP(I746,settings!$B$12:$C$1012,2,0)*C746*L746*100-settings!$C$5*L746))</f>
        <v>72.28074765088563</v>
      </c>
      <c r="N746" s="29">
        <f>IF(M746="","",M746*settings!$C$7)</f>
        <v>18.070186912721407</v>
      </c>
      <c r="O746" s="29">
        <f t="shared" si="92"/>
        <v>54.210560738164219</v>
      </c>
      <c r="P746" s="29">
        <f>IF(G746="","",C746*100*settings!$C$6)</f>
        <v>0</v>
      </c>
      <c r="Q746" s="29">
        <f>IF(G746="","",IF(E746=1,settings!$C$4-K746*100,IF(O746="",Q745,IF(F746=1,K745*L745*100+Q745+O745-K746*L746*100,Q745+O745))))</f>
        <v>6639.1224511213641</v>
      </c>
      <c r="R746" s="29">
        <f t="shared" si="93"/>
        <v>14861.999499999998</v>
      </c>
      <c r="S746" s="29">
        <f t="shared" si="94"/>
        <v>21501.121951121364</v>
      </c>
    </row>
    <row r="747" spans="2:19" x14ac:dyDescent="0.25">
      <c r="B747" s="2">
        <v>39195</v>
      </c>
      <c r="C747" s="3">
        <v>149.529999</v>
      </c>
      <c r="D747" s="1">
        <f t="shared" si="88"/>
        <v>6.1230253708459692E-3</v>
      </c>
      <c r="E747" t="str">
        <f>IF(B747&lt;settings!$C$2,"",IF(B747=settings!$C$2,1,IF(C747&gt;K746,MAX($E$4:E746)+1,"")))</f>
        <v/>
      </c>
      <c r="F747" t="str">
        <f t="shared" si="89"/>
        <v/>
      </c>
      <c r="G747">
        <f t="shared" si="90"/>
        <v>371</v>
      </c>
      <c r="H747" s="36" t="str">
        <f>IF(SUM($F$4:F747)&lt;2,"",IF(F747=1,G746,""))</f>
        <v/>
      </c>
      <c r="I747" s="7">
        <f t="shared" si="95"/>
        <v>-2.9000000000000001E-2</v>
      </c>
      <c r="J747" s="64" t="str">
        <f t="shared" si="91"/>
        <v>CALL</v>
      </c>
      <c r="K747" s="29">
        <f>IF(SUM($F$4:F747)&lt;1,"",IF(F747="",K746,ROUND(C747,0)))</f>
        <v>154</v>
      </c>
      <c r="L747" s="32">
        <f>IF(SUM($F$4:F747)&lt;1,"",IF(E747=1,1,IF(AND(F746=1,ROUNDDOWN(Q746/(C746*100),0)&gt;=1),L746+ROUNDDOWN(Q746/(C746*100),0),L746)))</f>
        <v>1</v>
      </c>
      <c r="M747" s="29">
        <f>IF(G747="","",IF(VLOOKUP(I747,settings!$B$12:$C$1012,2,0)*C747*L747*100-settings!$C$5*L747&lt;0,"",VLOOKUP(I747,settings!$B$12:$C$1012,2,0)*C747*L747*100-settings!$C$5*L747))</f>
        <v>82.230887481399449</v>
      </c>
      <c r="N747" s="29">
        <f>IF(M747="","",M747*settings!$C$7)</f>
        <v>20.557721870349862</v>
      </c>
      <c r="O747" s="29">
        <f t="shared" si="92"/>
        <v>61.673165611049583</v>
      </c>
      <c r="P747" s="29">
        <f>IF(G747="","",C747*100*settings!$C$6)</f>
        <v>0</v>
      </c>
      <c r="Q747" s="29">
        <f>IF(G747="","",IF(E747=1,settings!$C$4-K747*100,IF(O747="",Q746,IF(F747=1,K746*L746*100+Q746+O746-K747*L747*100,Q746+O746))))</f>
        <v>6693.3330118595286</v>
      </c>
      <c r="R747" s="29">
        <f t="shared" si="93"/>
        <v>14952.999900000001</v>
      </c>
      <c r="S747" s="29">
        <f t="shared" si="94"/>
        <v>21646.332911859528</v>
      </c>
    </row>
    <row r="748" spans="2:19" x14ac:dyDescent="0.25">
      <c r="B748" s="2">
        <v>39202</v>
      </c>
      <c r="C748" s="3">
        <v>150.91999799999999</v>
      </c>
      <c r="D748" s="1">
        <f t="shared" si="88"/>
        <v>9.2957868608023464E-3</v>
      </c>
      <c r="E748" t="str">
        <f>IF(B748&lt;settings!$C$2,"",IF(B748=settings!$C$2,1,IF(C748&gt;K747,MAX($E$4:E747)+1,"")))</f>
        <v/>
      </c>
      <c r="F748" t="str">
        <f t="shared" si="89"/>
        <v/>
      </c>
      <c r="G748">
        <f t="shared" si="90"/>
        <v>372</v>
      </c>
      <c r="H748" s="36" t="str">
        <f>IF(SUM($F$4:F748)&lt;2,"",IF(F748=1,G747,""))</f>
        <v/>
      </c>
      <c r="I748" s="7">
        <f t="shared" si="95"/>
        <v>-0.02</v>
      </c>
      <c r="J748" s="64" t="str">
        <f t="shared" si="91"/>
        <v>CALL</v>
      </c>
      <c r="K748" s="29">
        <f>IF(SUM($F$4:F748)&lt;1,"",IF(F748="",K747,ROUND(C748,0)))</f>
        <v>154</v>
      </c>
      <c r="L748" s="32">
        <f>IF(SUM($F$4:F748)&lt;1,"",IF(E748=1,1,IF(AND(F747=1,ROUNDDOWN(Q747/(C747*100),0)&gt;=1),L747+ROUNDDOWN(Q747/(C747*100),0),L747)))</f>
        <v>1</v>
      </c>
      <c r="M748" s="29">
        <f>IF(G748="","",IF(VLOOKUP(I748,settings!$B$12:$C$1012,2,0)*C748*L748*100-settings!$C$5*L748&lt;0,"",VLOOKUP(I748,settings!$B$12:$C$1012,2,0)*C748*L748*100-settings!$C$5*L748))</f>
        <v>99.755393762062866</v>
      </c>
      <c r="N748" s="29">
        <f>IF(M748="","",M748*settings!$C$7)</f>
        <v>24.938848440515716</v>
      </c>
      <c r="O748" s="29">
        <f t="shared" si="92"/>
        <v>74.816545321547153</v>
      </c>
      <c r="P748" s="29">
        <f>IF(G748="","",C748*100*settings!$C$6)</f>
        <v>0</v>
      </c>
      <c r="Q748" s="29">
        <f>IF(G748="","",IF(E748=1,settings!$C$4-K748*100,IF(O748="",Q747,IF(F748=1,K747*L747*100+Q747+O747-K748*L748*100,Q747+O747))))</f>
        <v>6755.0061774705782</v>
      </c>
      <c r="R748" s="29">
        <f t="shared" si="93"/>
        <v>15091.9998</v>
      </c>
      <c r="S748" s="29">
        <f t="shared" si="94"/>
        <v>21847.005977470577</v>
      </c>
    </row>
    <row r="749" spans="2:19" x14ac:dyDescent="0.25">
      <c r="B749" s="2">
        <v>39209</v>
      </c>
      <c r="C749" s="3">
        <v>150.86000100000001</v>
      </c>
      <c r="D749" s="1">
        <f t="shared" si="88"/>
        <v>-3.9754174923845031E-4</v>
      </c>
      <c r="E749" t="str">
        <f>IF(B749&lt;settings!$C$2,"",IF(B749=settings!$C$2,1,IF(C749&gt;K748,MAX($E$4:E748)+1,"")))</f>
        <v/>
      </c>
      <c r="F749" t="str">
        <f t="shared" si="89"/>
        <v/>
      </c>
      <c r="G749">
        <f t="shared" si="90"/>
        <v>373</v>
      </c>
      <c r="H749" s="36" t="str">
        <f>IF(SUM($F$4:F749)&lt;2,"",IF(F749=1,G748,""))</f>
        <v/>
      </c>
      <c r="I749" s="7">
        <f t="shared" si="95"/>
        <v>-0.02</v>
      </c>
      <c r="J749" s="64" t="str">
        <f t="shared" si="91"/>
        <v>CALL</v>
      </c>
      <c r="K749" s="29">
        <f>IF(SUM($F$4:F749)&lt;1,"",IF(F749="",K748,ROUND(C749,0)))</f>
        <v>154</v>
      </c>
      <c r="L749" s="32">
        <f>IF(SUM($F$4:F749)&lt;1,"",IF(E749=1,1,IF(AND(F748=1,ROUNDDOWN(Q748/(C748*100),0)&gt;=1),L748+ROUNDDOWN(Q748/(C748*100),0),L748)))</f>
        <v>1</v>
      </c>
      <c r="M749" s="29">
        <f>IF(G749="","",IF(VLOOKUP(I749,settings!$B$12:$C$1012,2,0)*C749*L749*100-settings!$C$5*L749&lt;0,"",VLOOKUP(I749,settings!$B$12:$C$1012,2,0)*C749*L749*100-settings!$C$5*L749))</f>
        <v>99.715339286581496</v>
      </c>
      <c r="N749" s="29">
        <f>IF(M749="","",M749*settings!$C$7)</f>
        <v>24.928834821645374</v>
      </c>
      <c r="O749" s="29">
        <f t="shared" si="92"/>
        <v>74.786504464936115</v>
      </c>
      <c r="P749" s="29">
        <f>IF(G749="","",C749*100*settings!$C$6)</f>
        <v>0</v>
      </c>
      <c r="Q749" s="29">
        <f>IF(G749="","",IF(E749=1,settings!$C$4-K749*100,IF(O749="",Q748,IF(F749=1,K748*L748*100+Q748+O748-K749*L749*100,Q748+O748))))</f>
        <v>6829.8227227921252</v>
      </c>
      <c r="R749" s="29">
        <f t="shared" si="93"/>
        <v>15086.000100000001</v>
      </c>
      <c r="S749" s="29">
        <f t="shared" si="94"/>
        <v>21915.822822792128</v>
      </c>
    </row>
    <row r="750" spans="2:19" x14ac:dyDescent="0.25">
      <c r="B750" s="2">
        <v>39216</v>
      </c>
      <c r="C750" s="3">
        <v>152.61999499999999</v>
      </c>
      <c r="D750" s="1">
        <f t="shared" si="88"/>
        <v>1.166640586194867E-2</v>
      </c>
      <c r="E750" t="str">
        <f>IF(B750&lt;settings!$C$2,"",IF(B750=settings!$C$2,1,IF(C750&gt;K749,MAX($E$4:E749)+1,"")))</f>
        <v/>
      </c>
      <c r="F750" t="str">
        <f t="shared" si="89"/>
        <v/>
      </c>
      <c r="G750">
        <f t="shared" si="90"/>
        <v>374</v>
      </c>
      <c r="H750" s="36" t="str">
        <f>IF(SUM($F$4:F750)&lt;2,"",IF(F750=1,G749,""))</f>
        <v/>
      </c>
      <c r="I750" s="7">
        <f t="shared" si="95"/>
        <v>-8.9999999999999993E-3</v>
      </c>
      <c r="J750" s="64" t="str">
        <f t="shared" si="91"/>
        <v>CALL</v>
      </c>
      <c r="K750" s="29">
        <f>IF(SUM($F$4:F750)&lt;1,"",IF(F750="",K749,ROUND(C750,0)))</f>
        <v>154</v>
      </c>
      <c r="L750" s="32">
        <f>IF(SUM($F$4:F750)&lt;1,"",IF(E750=1,1,IF(AND(F749=1,ROUNDDOWN(Q749/(C749*100),0)&gt;=1),L749+ROUNDDOWN(Q749/(C749*100),0),L749)))</f>
        <v>1</v>
      </c>
      <c r="M750" s="29">
        <f>IF(G750="","",IF(VLOOKUP(I750,settings!$B$12:$C$1012,2,0)*C750*L750*100-settings!$C$5*L750&lt;0,"",VLOOKUP(I750,settings!$B$12:$C$1012,2,0)*C750*L750*100-settings!$C$5*L750))</f>
        <v>126.2465792875646</v>
      </c>
      <c r="N750" s="29">
        <f>IF(M750="","",M750*settings!$C$7)</f>
        <v>31.56164482189115</v>
      </c>
      <c r="O750" s="29">
        <f t="shared" si="92"/>
        <v>94.68493446567345</v>
      </c>
      <c r="P750" s="29">
        <f>IF(G750="","",C750*100*settings!$C$6)</f>
        <v>0</v>
      </c>
      <c r="Q750" s="29">
        <f>IF(G750="","",IF(E750=1,settings!$C$4-K750*100,IF(O750="",Q749,IF(F750=1,K749*L749*100+Q749+O749-K750*L750*100,Q749+O749))))</f>
        <v>6904.6092272570613</v>
      </c>
      <c r="R750" s="29">
        <f t="shared" si="93"/>
        <v>15261.999499999998</v>
      </c>
      <c r="S750" s="29">
        <f t="shared" si="94"/>
        <v>22166.608727257058</v>
      </c>
    </row>
    <row r="751" spans="2:19" x14ac:dyDescent="0.25">
      <c r="B751" s="2">
        <v>39223</v>
      </c>
      <c r="C751" s="3">
        <v>151.69000199999999</v>
      </c>
      <c r="D751" s="1">
        <f t="shared" si="88"/>
        <v>-6.0935200528606792E-3</v>
      </c>
      <c r="E751" t="str">
        <f>IF(B751&lt;settings!$C$2,"",IF(B751=settings!$C$2,1,IF(C751&gt;K750,MAX($E$4:E750)+1,"")))</f>
        <v/>
      </c>
      <c r="F751" t="str">
        <f t="shared" si="89"/>
        <v/>
      </c>
      <c r="G751">
        <f t="shared" si="90"/>
        <v>375</v>
      </c>
      <c r="H751" s="36" t="str">
        <f>IF(SUM($F$4:F751)&lt;2,"",IF(F751=1,G750,""))</f>
        <v/>
      </c>
      <c r="I751" s="7">
        <f t="shared" si="95"/>
        <v>-1.4999999999999999E-2</v>
      </c>
      <c r="J751" s="64" t="str">
        <f t="shared" si="91"/>
        <v>CALL</v>
      </c>
      <c r="K751" s="29">
        <f>IF(SUM($F$4:F751)&lt;1,"",IF(F751="",K750,ROUND(C751,0)))</f>
        <v>154</v>
      </c>
      <c r="L751" s="32">
        <f>IF(SUM($F$4:F751)&lt;1,"",IF(E751=1,1,IF(AND(F750=1,ROUNDDOWN(Q750/(C750*100),0)&gt;=1),L750+ROUNDDOWN(Q750/(C750*100),0),L750)))</f>
        <v>1</v>
      </c>
      <c r="M751" s="29">
        <f>IF(G751="","",IF(VLOOKUP(I751,settings!$B$12:$C$1012,2,0)*C751*L751*100-settings!$C$5*L751&lt;0,"",VLOOKUP(I751,settings!$B$12:$C$1012,2,0)*C751*L751*100-settings!$C$5*L751))</f>
        <v>111.03354865741947</v>
      </c>
      <c r="N751" s="29">
        <f>IF(M751="","",M751*settings!$C$7)</f>
        <v>27.758387164354868</v>
      </c>
      <c r="O751" s="29">
        <f t="shared" si="92"/>
        <v>83.275161493064601</v>
      </c>
      <c r="P751" s="29">
        <f>IF(G751="","",C751*100*settings!$C$6)</f>
        <v>0</v>
      </c>
      <c r="Q751" s="29">
        <f>IF(G751="","",IF(E751=1,settings!$C$4-K751*100,IF(O751="",Q750,IF(F751=1,K750*L750*100+Q750+O750-K751*L751*100,Q750+O750))))</f>
        <v>6999.2941617227352</v>
      </c>
      <c r="R751" s="29">
        <f t="shared" si="93"/>
        <v>15169.000199999999</v>
      </c>
      <c r="S751" s="29">
        <f t="shared" si="94"/>
        <v>22168.294361722736</v>
      </c>
    </row>
    <row r="752" spans="2:19" x14ac:dyDescent="0.25">
      <c r="B752" s="2">
        <v>39230</v>
      </c>
      <c r="C752" s="3">
        <v>154.08000200000001</v>
      </c>
      <c r="D752" s="1">
        <f t="shared" si="88"/>
        <v>1.5755817578537723E-2</v>
      </c>
      <c r="E752">
        <f>IF(B752&lt;settings!$C$2,"",IF(B752=settings!$C$2,1,IF(C752&gt;K751,MAX($E$4:E751)+1,"")))</f>
        <v>111</v>
      </c>
      <c r="F752">
        <f t="shared" si="89"/>
        <v>1</v>
      </c>
      <c r="G752">
        <f t="shared" si="90"/>
        <v>1</v>
      </c>
      <c r="H752" s="36">
        <f>IF(SUM($F$4:F752)&lt;2,"",IF(F752=1,G751,""))</f>
        <v>375</v>
      </c>
      <c r="I752" s="7">
        <f t="shared" si="95"/>
        <v>1E-3</v>
      </c>
      <c r="J752" s="64" t="str">
        <f t="shared" si="91"/>
        <v>PUT</v>
      </c>
      <c r="K752" s="29">
        <f>IF(SUM($F$4:F752)&lt;1,"",IF(F752="",K751,ROUND(C752,0)))</f>
        <v>154</v>
      </c>
      <c r="L752" s="32">
        <f>IF(SUM($F$4:F752)&lt;1,"",IF(E752=1,1,IF(AND(F751=1,ROUNDDOWN(Q751/(C751*100),0)&gt;=1),L751+ROUNDDOWN(Q751/(C751*100),0),L751)))</f>
        <v>1</v>
      </c>
      <c r="M752" s="29">
        <f>IF(G752="","",IF(VLOOKUP(I752,settings!$B$12:$C$1012,2,0)*C752*L752*100-settings!$C$5*L752&lt;0,"",VLOOKUP(I752,settings!$B$12:$C$1012,2,0)*C752*L752*100-settings!$C$5*L752))</f>
        <v>149.99840196</v>
      </c>
      <c r="N752" s="29">
        <f>IF(M752="","",M752*settings!$C$7)</f>
        <v>37.499600489999999</v>
      </c>
      <c r="O752" s="29">
        <f t="shared" si="92"/>
        <v>112.49880146999999</v>
      </c>
      <c r="P752" s="29">
        <f>IF(G752="","",C752*100*settings!$C$6)</f>
        <v>0</v>
      </c>
      <c r="Q752" s="29">
        <f>IF(G752="","",IF(E752=1,settings!$C$4-K752*100,IF(O752="",Q751,IF(F752=1,K751*L751*100+Q751+O751-K752*L752*100,Q751+O751))))</f>
        <v>7082.5693232157973</v>
      </c>
      <c r="R752" s="29">
        <f t="shared" si="93"/>
        <v>15408.0002</v>
      </c>
      <c r="S752" s="29">
        <f t="shared" si="94"/>
        <v>22490.569523215796</v>
      </c>
    </row>
    <row r="753" spans="2:19" x14ac:dyDescent="0.25">
      <c r="B753" s="2">
        <v>39237</v>
      </c>
      <c r="C753" s="3">
        <v>151.03999300000001</v>
      </c>
      <c r="D753" s="1">
        <f t="shared" si="88"/>
        <v>-1.9730068539329348E-2</v>
      </c>
      <c r="E753" t="str">
        <f>IF(B753&lt;settings!$C$2,"",IF(B753=settings!$C$2,1,IF(C753&gt;K752,MAX($E$4:E752)+1,"")))</f>
        <v/>
      </c>
      <c r="F753" t="str">
        <f t="shared" si="89"/>
        <v/>
      </c>
      <c r="G753">
        <f t="shared" si="90"/>
        <v>2</v>
      </c>
      <c r="H753" s="36" t="str">
        <f>IF(SUM($F$4:F753)&lt;2,"",IF(F753=1,G752,""))</f>
        <v/>
      </c>
      <c r="I753" s="7">
        <f t="shared" si="95"/>
        <v>-1.9E-2</v>
      </c>
      <c r="J753" s="64" t="str">
        <f t="shared" si="91"/>
        <v>CALL</v>
      </c>
      <c r="K753" s="29">
        <f>IF(SUM($F$4:F753)&lt;1,"",IF(F753="",K752,ROUND(C753,0)))</f>
        <v>154</v>
      </c>
      <c r="L753" s="32">
        <f>IF(SUM($F$4:F753)&lt;1,"",IF(E753=1,1,IF(AND(F752=1,ROUNDDOWN(Q752/(C752*100),0)&gt;=1),L752+ROUNDDOWN(Q752/(C752*100),0),L752)))</f>
        <v>1</v>
      </c>
      <c r="M753" s="29">
        <f>IF(G753="","",IF(VLOOKUP(I753,settings!$B$12:$C$1012,2,0)*C753*L753*100-settings!$C$5*L753&lt;0,"",VLOOKUP(I753,settings!$B$12:$C$1012,2,0)*C753*L753*100-settings!$C$5*L753))</f>
        <v>101.89337079656494</v>
      </c>
      <c r="N753" s="29">
        <f>IF(M753="","",M753*settings!$C$7)</f>
        <v>25.473342699141234</v>
      </c>
      <c r="O753" s="29">
        <f t="shared" si="92"/>
        <v>76.42002809742371</v>
      </c>
      <c r="P753" s="29">
        <f>IF(G753="","",C753*100*settings!$C$6)</f>
        <v>0</v>
      </c>
      <c r="Q753" s="29">
        <f>IF(G753="","",IF(E753=1,settings!$C$4-K753*100,IF(O753="",Q752,IF(F753=1,K752*L752*100+Q752+O752-K753*L753*100,Q752+O752))))</f>
        <v>7195.0681246857976</v>
      </c>
      <c r="R753" s="29">
        <f t="shared" si="93"/>
        <v>15103.999300000001</v>
      </c>
      <c r="S753" s="29">
        <f t="shared" si="94"/>
        <v>22299.0674246858</v>
      </c>
    </row>
    <row r="754" spans="2:19" x14ac:dyDescent="0.25">
      <c r="B754" s="2">
        <v>39244</v>
      </c>
      <c r="C754" s="3">
        <v>153.070007</v>
      </c>
      <c r="D754" s="1">
        <f t="shared" si="88"/>
        <v>1.3440241618655202E-2</v>
      </c>
      <c r="E754" t="str">
        <f>IF(B754&lt;settings!$C$2,"",IF(B754=settings!$C$2,1,IF(C754&gt;K753,MAX($E$4:E753)+1,"")))</f>
        <v/>
      </c>
      <c r="F754" t="str">
        <f t="shared" si="89"/>
        <v/>
      </c>
      <c r="G754">
        <f t="shared" si="90"/>
        <v>3</v>
      </c>
      <c r="H754" s="36" t="str">
        <f>IF(SUM($F$4:F754)&lt;2,"",IF(F754=1,G753,""))</f>
        <v/>
      </c>
      <c r="I754" s="7">
        <f t="shared" si="95"/>
        <v>-6.0000000000000001E-3</v>
      </c>
      <c r="J754" s="64" t="str">
        <f t="shared" si="91"/>
        <v>CALL</v>
      </c>
      <c r="K754" s="29">
        <f>IF(SUM($F$4:F754)&lt;1,"",IF(F754="",K753,ROUND(C754,0)))</f>
        <v>154</v>
      </c>
      <c r="L754" s="32">
        <f>IF(SUM($F$4:F754)&lt;1,"",IF(E754=1,1,IF(AND(F753=1,ROUNDDOWN(Q753/(C753*100),0)&gt;=1),L753+ROUNDDOWN(Q753/(C753*100),0),L753)))</f>
        <v>1</v>
      </c>
      <c r="M754" s="29">
        <f>IF(G754="","",IF(VLOOKUP(I754,settings!$B$12:$C$1012,2,0)*C754*L754*100-settings!$C$5*L754&lt;0,"",VLOOKUP(I754,settings!$B$12:$C$1012,2,0)*C754*L754*100-settings!$C$5*L754))</f>
        <v>134.59589943974913</v>
      </c>
      <c r="N754" s="29">
        <f>IF(M754="","",M754*settings!$C$7)</f>
        <v>33.648974859937283</v>
      </c>
      <c r="O754" s="29">
        <f t="shared" si="92"/>
        <v>100.94692457981185</v>
      </c>
      <c r="P754" s="29">
        <f>IF(G754="","",C754*100*settings!$C$6)</f>
        <v>0</v>
      </c>
      <c r="Q754" s="29">
        <f>IF(G754="","",IF(E754=1,settings!$C$4-K754*100,IF(O754="",Q753,IF(F754=1,K753*L753*100+Q753+O753-K754*L754*100,Q753+O753))))</f>
        <v>7271.4881527832213</v>
      </c>
      <c r="R754" s="29">
        <f t="shared" si="93"/>
        <v>15307.000700000001</v>
      </c>
      <c r="S754" s="29">
        <f t="shared" si="94"/>
        <v>22578.488852783223</v>
      </c>
    </row>
    <row r="755" spans="2:19" x14ac:dyDescent="0.25">
      <c r="B755" s="2">
        <v>39251</v>
      </c>
      <c r="C755" s="3">
        <v>150.550003</v>
      </c>
      <c r="D755" s="1">
        <f t="shared" si="88"/>
        <v>-1.6463081497082532E-2</v>
      </c>
      <c r="E755" t="str">
        <f>IF(B755&lt;settings!$C$2,"",IF(B755=settings!$C$2,1,IF(C755&gt;K754,MAX($E$4:E754)+1,"")))</f>
        <v/>
      </c>
      <c r="F755" t="str">
        <f t="shared" si="89"/>
        <v/>
      </c>
      <c r="G755">
        <f t="shared" si="90"/>
        <v>4</v>
      </c>
      <c r="H755" s="36" t="str">
        <f>IF(SUM($F$4:F755)&lt;2,"",IF(F755=1,G754,""))</f>
        <v/>
      </c>
      <c r="I755" s="7">
        <f t="shared" si="95"/>
        <v>-2.1999999999999999E-2</v>
      </c>
      <c r="J755" s="64" t="str">
        <f t="shared" si="91"/>
        <v>CALL</v>
      </c>
      <c r="K755" s="29">
        <f>IF(SUM($F$4:F755)&lt;1,"",IF(F755="",K754,ROUND(C755,0)))</f>
        <v>154</v>
      </c>
      <c r="L755" s="32">
        <f>IF(SUM($F$4:F755)&lt;1,"",IF(E755=1,1,IF(AND(F754=1,ROUNDDOWN(Q754/(C754*100),0)&gt;=1),L754+ROUNDDOWN(Q754/(C754*100),0),L754)))</f>
        <v>1</v>
      </c>
      <c r="M755" s="29">
        <f>IF(G755="","",IF(VLOOKUP(I755,settings!$B$12:$C$1012,2,0)*C755*L755*100-settings!$C$5*L755&lt;0,"",VLOOKUP(I755,settings!$B$12:$C$1012,2,0)*C755*L755*100-settings!$C$5*L755))</f>
        <v>95.528250217391431</v>
      </c>
      <c r="N755" s="29">
        <f>IF(M755="","",M755*settings!$C$7)</f>
        <v>23.882062554347858</v>
      </c>
      <c r="O755" s="29">
        <f t="shared" si="92"/>
        <v>71.646187663043577</v>
      </c>
      <c r="P755" s="29">
        <f>IF(G755="","",C755*100*settings!$C$6)</f>
        <v>0</v>
      </c>
      <c r="Q755" s="29">
        <f>IF(G755="","",IF(E755=1,settings!$C$4-K755*100,IF(O755="",Q754,IF(F755=1,K754*L754*100+Q754+O754-K755*L755*100,Q754+O754))))</f>
        <v>7372.4350773630331</v>
      </c>
      <c r="R755" s="29">
        <f t="shared" si="93"/>
        <v>15055.0003</v>
      </c>
      <c r="S755" s="29">
        <f t="shared" si="94"/>
        <v>22427.435377363032</v>
      </c>
    </row>
    <row r="756" spans="2:19" x14ac:dyDescent="0.25">
      <c r="B756" s="2">
        <v>39258</v>
      </c>
      <c r="C756" s="3">
        <v>150.429993</v>
      </c>
      <c r="D756" s="1">
        <f t="shared" si="88"/>
        <v>-7.9714379015993764E-4</v>
      </c>
      <c r="E756" t="str">
        <f>IF(B756&lt;settings!$C$2,"",IF(B756=settings!$C$2,1,IF(C756&gt;K755,MAX($E$4:E755)+1,"")))</f>
        <v/>
      </c>
      <c r="F756" t="str">
        <f t="shared" si="89"/>
        <v/>
      </c>
      <c r="G756">
        <f t="shared" si="90"/>
        <v>5</v>
      </c>
      <c r="H756" s="36" t="str">
        <f>IF(SUM($F$4:F756)&lt;2,"",IF(F756=1,G755,""))</f>
        <v/>
      </c>
      <c r="I756" s="7">
        <f t="shared" si="95"/>
        <v>-2.3E-2</v>
      </c>
      <c r="J756" s="64" t="str">
        <f t="shared" si="91"/>
        <v>CALL</v>
      </c>
      <c r="K756" s="29">
        <f>IF(SUM($F$4:F756)&lt;1,"",IF(F756="",K755,ROUND(C756,0)))</f>
        <v>154</v>
      </c>
      <c r="L756" s="32">
        <f>IF(SUM($F$4:F756)&lt;1,"",IF(E756=1,1,IF(AND(F755=1,ROUNDDOWN(Q755/(C755*100),0)&gt;=1),L755+ROUNDDOWN(Q755/(C755*100),0),L755)))</f>
        <v>1</v>
      </c>
      <c r="M756" s="29">
        <f>IF(G756="","",IF(VLOOKUP(I756,settings!$B$12:$C$1012,2,0)*C756*L756*100-settings!$C$5*L756&lt;0,"",VLOOKUP(I756,settings!$B$12:$C$1012,2,0)*C756*L756*100-settings!$C$5*L756))</f>
        <v>93.522277255712524</v>
      </c>
      <c r="N756" s="29">
        <f>IF(M756="","",M756*settings!$C$7)</f>
        <v>23.380569313928131</v>
      </c>
      <c r="O756" s="29">
        <f t="shared" si="92"/>
        <v>70.141707941784389</v>
      </c>
      <c r="P756" s="29">
        <f>IF(G756="","",C756*100*settings!$C$6)</f>
        <v>0</v>
      </c>
      <c r="Q756" s="29">
        <f>IF(G756="","",IF(E756=1,settings!$C$4-K756*100,IF(O756="",Q755,IF(F756=1,K755*L755*100+Q755+O755-K756*L756*100,Q755+O755))))</f>
        <v>7444.0812650260768</v>
      </c>
      <c r="R756" s="29">
        <f t="shared" si="93"/>
        <v>15042.999299999999</v>
      </c>
      <c r="S756" s="29">
        <f t="shared" si="94"/>
        <v>22487.080565026077</v>
      </c>
    </row>
    <row r="757" spans="2:19" x14ac:dyDescent="0.25">
      <c r="B757" s="2">
        <v>39265</v>
      </c>
      <c r="C757" s="3">
        <v>152.979996</v>
      </c>
      <c r="D757" s="1">
        <f t="shared" si="88"/>
        <v>1.6951426701189876E-2</v>
      </c>
      <c r="E757" t="str">
        <f>IF(B757&lt;settings!$C$2,"",IF(B757=settings!$C$2,1,IF(C757&gt;K756,MAX($E$4:E756)+1,"")))</f>
        <v/>
      </c>
      <c r="F757" t="str">
        <f t="shared" si="89"/>
        <v/>
      </c>
      <c r="G757">
        <f t="shared" si="90"/>
        <v>6</v>
      </c>
      <c r="H757" s="36" t="str">
        <f>IF(SUM($F$4:F757)&lt;2,"",IF(F757=1,G756,""))</f>
        <v/>
      </c>
      <c r="I757" s="7">
        <f t="shared" si="95"/>
        <v>-7.0000000000000001E-3</v>
      </c>
      <c r="J757" s="64" t="str">
        <f t="shared" si="91"/>
        <v>CALL</v>
      </c>
      <c r="K757" s="29">
        <f>IF(SUM($F$4:F757)&lt;1,"",IF(F757="",K756,ROUND(C757,0)))</f>
        <v>154</v>
      </c>
      <c r="L757" s="32">
        <f>IF(SUM($F$4:F757)&lt;1,"",IF(E757=1,1,IF(AND(F756=1,ROUNDDOWN(Q756/(C756*100),0)&gt;=1),L756+ROUNDDOWN(Q756/(C756*100),0),L756)))</f>
        <v>1</v>
      </c>
      <c r="M757" s="29">
        <f>IF(G757="","",IF(VLOOKUP(I757,settings!$B$12:$C$1012,2,0)*C757*L757*100-settings!$C$5*L757&lt;0,"",VLOOKUP(I757,settings!$B$12:$C$1012,2,0)*C757*L757*100-settings!$C$5*L757))</f>
        <v>131.80584060358106</v>
      </c>
      <c r="N757" s="29">
        <f>IF(M757="","",M757*settings!$C$7)</f>
        <v>32.951460150895265</v>
      </c>
      <c r="O757" s="29">
        <f t="shared" si="92"/>
        <v>98.854380452685803</v>
      </c>
      <c r="P757" s="29">
        <f>IF(G757="","",C757*100*settings!$C$6)</f>
        <v>0</v>
      </c>
      <c r="Q757" s="29">
        <f>IF(G757="","",IF(E757=1,settings!$C$4-K757*100,IF(O757="",Q756,IF(F757=1,K756*L756*100+Q756+O756-K757*L757*100,Q756+O756))))</f>
        <v>7514.2229729678611</v>
      </c>
      <c r="R757" s="29">
        <f t="shared" si="93"/>
        <v>15297.999599999999</v>
      </c>
      <c r="S757" s="29">
        <f t="shared" si="94"/>
        <v>22812.222572967861</v>
      </c>
    </row>
    <row r="758" spans="2:19" x14ac:dyDescent="0.25">
      <c r="B758" s="2">
        <v>39272</v>
      </c>
      <c r="C758" s="3">
        <v>154.85000600000001</v>
      </c>
      <c r="D758" s="1">
        <f t="shared" si="88"/>
        <v>1.2223885794846012E-2</v>
      </c>
      <c r="E758">
        <f>IF(B758&lt;settings!$C$2,"",IF(B758=settings!$C$2,1,IF(C758&gt;K757,MAX($E$4:E757)+1,"")))</f>
        <v>112</v>
      </c>
      <c r="F758">
        <f t="shared" si="89"/>
        <v>1</v>
      </c>
      <c r="G758">
        <f t="shared" si="90"/>
        <v>1</v>
      </c>
      <c r="H758" s="36">
        <f>IF(SUM($F$4:F758)&lt;2,"",IF(F758=1,G757,""))</f>
        <v>6</v>
      </c>
      <c r="I758" s="7">
        <f t="shared" si="95"/>
        <v>-1E-3</v>
      </c>
      <c r="J758" s="64" t="str">
        <f t="shared" si="91"/>
        <v>PUT</v>
      </c>
      <c r="K758" s="29">
        <f>IF(SUM($F$4:F758)&lt;1,"",IF(F758="",K757,ROUND(C758,0)))</f>
        <v>155</v>
      </c>
      <c r="L758" s="32">
        <f>IF(SUM($F$4:F758)&lt;1,"",IF(E758=1,1,IF(AND(F757=1,ROUNDDOWN(Q757/(C757*100),0)&gt;=1),L757+ROUNDDOWN(Q757/(C757*100),0),L757)))</f>
        <v>1</v>
      </c>
      <c r="M758" s="29">
        <f>IF(G758="","",IF(VLOOKUP(I758,settings!$B$12:$C$1012,2,0)*C758*L758*100-settings!$C$5*L758&lt;0,"",VLOOKUP(I758,settings!$B$12:$C$1012,2,0)*C758*L758*100-settings!$C$5*L758))</f>
        <v>150.75300587999999</v>
      </c>
      <c r="N758" s="29">
        <f>IF(M758="","",M758*settings!$C$7)</f>
        <v>37.688251469999997</v>
      </c>
      <c r="O758" s="29">
        <f t="shared" si="92"/>
        <v>113.06475440999999</v>
      </c>
      <c r="P758" s="29">
        <f>IF(G758="","",C758*100*settings!$C$6)</f>
        <v>0</v>
      </c>
      <c r="Q758" s="29">
        <f>IF(G758="","",IF(E758=1,settings!$C$4-K758*100,IF(O758="",Q757,IF(F758=1,K757*L757*100+Q757+O757-K758*L758*100,Q757+O757))))</f>
        <v>7513.0773534205473</v>
      </c>
      <c r="R758" s="29">
        <f t="shared" si="93"/>
        <v>15485.000600000001</v>
      </c>
      <c r="S758" s="29">
        <f t="shared" si="94"/>
        <v>22998.07795342055</v>
      </c>
    </row>
    <row r="759" spans="2:19" x14ac:dyDescent="0.25">
      <c r="B759" s="2">
        <v>39279</v>
      </c>
      <c r="C759" s="3">
        <v>153.5</v>
      </c>
      <c r="D759" s="1">
        <f t="shared" si="88"/>
        <v>-8.7181527135362646E-3</v>
      </c>
      <c r="E759" t="str">
        <f>IF(B759&lt;settings!$C$2,"",IF(B759=settings!$C$2,1,IF(C759&gt;K758,MAX($E$4:E758)+1,"")))</f>
        <v/>
      </c>
      <c r="F759" t="str">
        <f t="shared" si="89"/>
        <v/>
      </c>
      <c r="G759">
        <f t="shared" si="90"/>
        <v>2</v>
      </c>
      <c r="H759" s="36" t="str">
        <f>IF(SUM($F$4:F759)&lt;2,"",IF(F759=1,G758,""))</f>
        <v/>
      </c>
      <c r="I759" s="7">
        <f t="shared" si="95"/>
        <v>-0.01</v>
      </c>
      <c r="J759" s="64" t="str">
        <f t="shared" si="91"/>
        <v>CALL</v>
      </c>
      <c r="K759" s="29">
        <f>IF(SUM($F$4:F759)&lt;1,"",IF(F759="",K758,ROUND(C759,0)))</f>
        <v>155</v>
      </c>
      <c r="L759" s="32">
        <f>IF(SUM($F$4:F759)&lt;1,"",IF(E759=1,1,IF(AND(F758=1,ROUNDDOWN(Q758/(C758*100),0)&gt;=1),L758+ROUNDDOWN(Q758/(C758*100),0),L758)))</f>
        <v>1</v>
      </c>
      <c r="M759" s="29">
        <f>IF(G759="","",IF(VLOOKUP(I759,settings!$B$12:$C$1012,2,0)*C759*L759*100-settings!$C$5*L759&lt;0,"",VLOOKUP(I759,settings!$B$12:$C$1012,2,0)*C759*L759*100-settings!$C$5*L759))</f>
        <v>124.42067585723842</v>
      </c>
      <c r="N759" s="29">
        <f>IF(M759="","",M759*settings!$C$7)</f>
        <v>31.105168964309605</v>
      </c>
      <c r="O759" s="29">
        <f t="shared" si="92"/>
        <v>93.315506892928823</v>
      </c>
      <c r="P759" s="29">
        <f>IF(G759="","",C759*100*settings!$C$6)</f>
        <v>0</v>
      </c>
      <c r="Q759" s="29">
        <f>IF(G759="","",IF(E759=1,settings!$C$4-K759*100,IF(O759="",Q758,IF(F759=1,K758*L758*100+Q758+O758-K759*L759*100,Q758+O758))))</f>
        <v>7626.1421078305475</v>
      </c>
      <c r="R759" s="29">
        <f t="shared" si="93"/>
        <v>15350</v>
      </c>
      <c r="S759" s="29">
        <f t="shared" si="94"/>
        <v>22976.142107830547</v>
      </c>
    </row>
    <row r="760" spans="2:19" x14ac:dyDescent="0.25">
      <c r="B760" s="2">
        <v>39286</v>
      </c>
      <c r="C760" s="3">
        <v>145.11000100000001</v>
      </c>
      <c r="D760" s="1">
        <f t="shared" si="88"/>
        <v>-5.4657973941367954E-2</v>
      </c>
      <c r="E760" t="str">
        <f>IF(B760&lt;settings!$C$2,"",IF(B760=settings!$C$2,1,IF(C760&gt;K759,MAX($E$4:E759)+1,"")))</f>
        <v/>
      </c>
      <c r="F760" t="str">
        <f t="shared" si="89"/>
        <v/>
      </c>
      <c r="G760">
        <f t="shared" si="90"/>
        <v>3</v>
      </c>
      <c r="H760" s="36" t="str">
        <f>IF(SUM($F$4:F760)&lt;2,"",IF(F760=1,G759,""))</f>
        <v/>
      </c>
      <c r="I760" s="7">
        <f t="shared" si="95"/>
        <v>-6.4000000000000001E-2</v>
      </c>
      <c r="J760" s="64" t="str">
        <f t="shared" si="91"/>
        <v>CALL</v>
      </c>
      <c r="K760" s="29">
        <f>IF(SUM($F$4:F760)&lt;1,"",IF(F760="",K759,ROUND(C760,0)))</f>
        <v>155</v>
      </c>
      <c r="L760" s="32">
        <f>IF(SUM($F$4:F760)&lt;1,"",IF(E760=1,1,IF(AND(F759=1,ROUNDDOWN(Q759/(C759*100),0)&gt;=1),L759+ROUNDDOWN(Q759/(C759*100),0),L759)))</f>
        <v>1</v>
      </c>
      <c r="M760" s="29">
        <f>IF(G760="","",IF(VLOOKUP(I760,settings!$B$12:$C$1012,2,0)*C760*L760*100-settings!$C$5*L760&lt;0,"",VLOOKUP(I760,settings!$B$12:$C$1012,2,0)*C760*L760*100-settings!$C$5*L760))</f>
        <v>38.825954149810087</v>
      </c>
      <c r="N760" s="29">
        <f>IF(M760="","",M760*settings!$C$7)</f>
        <v>9.7064885374525218</v>
      </c>
      <c r="O760" s="29">
        <f t="shared" si="92"/>
        <v>29.119465612357565</v>
      </c>
      <c r="P760" s="29">
        <f>IF(G760="","",C760*100*settings!$C$6)</f>
        <v>0</v>
      </c>
      <c r="Q760" s="29">
        <f>IF(G760="","",IF(E760=1,settings!$C$4-K760*100,IF(O760="",Q759,IF(F760=1,K759*L759*100+Q759+O759-K760*L760*100,Q759+O759))))</f>
        <v>7719.4576147234766</v>
      </c>
      <c r="R760" s="29">
        <f t="shared" si="93"/>
        <v>14511.000100000001</v>
      </c>
      <c r="S760" s="29">
        <f t="shared" si="94"/>
        <v>22230.457714723478</v>
      </c>
    </row>
    <row r="761" spans="2:19" x14ac:dyDescent="0.25">
      <c r="B761" s="2">
        <v>39293</v>
      </c>
      <c r="C761" s="3">
        <v>143.800003</v>
      </c>
      <c r="D761" s="1">
        <f t="shared" si="88"/>
        <v>-9.0276203636715513E-3</v>
      </c>
      <c r="E761" t="str">
        <f>IF(B761&lt;settings!$C$2,"",IF(B761=settings!$C$2,1,IF(C761&gt;K760,MAX($E$4:E760)+1,"")))</f>
        <v/>
      </c>
      <c r="F761" t="str">
        <f t="shared" si="89"/>
        <v/>
      </c>
      <c r="G761">
        <f t="shared" si="90"/>
        <v>4</v>
      </c>
      <c r="H761" s="36" t="str">
        <f>IF(SUM($F$4:F761)&lt;2,"",IF(F761=1,G760,""))</f>
        <v/>
      </c>
      <c r="I761" s="7">
        <f t="shared" si="95"/>
        <v>-7.1999999999999995E-2</v>
      </c>
      <c r="J761" s="64" t="str">
        <f t="shared" si="91"/>
        <v>CALL</v>
      </c>
      <c r="K761" s="29">
        <f>IF(SUM($F$4:F761)&lt;1,"",IF(F761="",K760,ROUND(C761,0)))</f>
        <v>155</v>
      </c>
      <c r="L761" s="32">
        <f>IF(SUM($F$4:F761)&lt;1,"",IF(E761=1,1,IF(AND(F760=1,ROUNDDOWN(Q760/(C760*100),0)&gt;=1),L760+ROUNDDOWN(Q760/(C760*100),0),L760)))</f>
        <v>1</v>
      </c>
      <c r="M761" s="29">
        <f>IF(G761="","",IF(VLOOKUP(I761,settings!$B$12:$C$1012,2,0)*C761*L761*100-settings!$C$5*L761&lt;0,"",VLOOKUP(I761,settings!$B$12:$C$1012,2,0)*C761*L761*100-settings!$C$5*L761))</f>
        <v>32.576571241961716</v>
      </c>
      <c r="N761" s="29">
        <f>IF(M761="","",M761*settings!$C$7)</f>
        <v>8.144142810490429</v>
      </c>
      <c r="O761" s="29">
        <f t="shared" si="92"/>
        <v>24.432428431471287</v>
      </c>
      <c r="P761" s="29">
        <f>IF(G761="","",C761*100*settings!$C$6)</f>
        <v>0</v>
      </c>
      <c r="Q761" s="29">
        <f>IF(G761="","",IF(E761=1,settings!$C$4-K761*100,IF(O761="",Q760,IF(F761=1,K760*L760*100+Q760+O760-K761*L761*100,Q760+O760))))</f>
        <v>7748.5770803358346</v>
      </c>
      <c r="R761" s="29">
        <f t="shared" si="93"/>
        <v>14380.0003</v>
      </c>
      <c r="S761" s="29">
        <f t="shared" si="94"/>
        <v>22128.577380335835</v>
      </c>
    </row>
    <row r="762" spans="2:19" x14ac:dyDescent="0.25">
      <c r="B762" s="2">
        <v>39300</v>
      </c>
      <c r="C762" s="3">
        <v>144.71000699999999</v>
      </c>
      <c r="D762" s="1">
        <f t="shared" si="88"/>
        <v>6.3282613422475098E-3</v>
      </c>
      <c r="E762" t="str">
        <f>IF(B762&lt;settings!$C$2,"",IF(B762=settings!$C$2,1,IF(C762&gt;K761,MAX($E$4:E761)+1,"")))</f>
        <v/>
      </c>
      <c r="F762" t="str">
        <f t="shared" si="89"/>
        <v/>
      </c>
      <c r="G762">
        <f t="shared" si="90"/>
        <v>5</v>
      </c>
      <c r="H762" s="36" t="str">
        <f>IF(SUM($F$4:F762)&lt;2,"",IF(F762=1,G761,""))</f>
        <v/>
      </c>
      <c r="I762" s="7">
        <f t="shared" si="95"/>
        <v>-6.6000000000000003E-2</v>
      </c>
      <c r="J762" s="64" t="str">
        <f t="shared" si="91"/>
        <v>CALL</v>
      </c>
      <c r="K762" s="29">
        <f>IF(SUM($F$4:F762)&lt;1,"",IF(F762="",K761,ROUND(C762,0)))</f>
        <v>155</v>
      </c>
      <c r="L762" s="32">
        <f>IF(SUM($F$4:F762)&lt;1,"",IF(E762=1,1,IF(AND(F761=1,ROUNDDOWN(Q761/(C761*100),0)&gt;=1),L761+ROUNDDOWN(Q761/(C761*100),0),L761)))</f>
        <v>1</v>
      </c>
      <c r="M762" s="29">
        <f>IF(G762="","",IF(VLOOKUP(I762,settings!$B$12:$C$1012,2,0)*C762*L762*100-settings!$C$5*L762&lt;0,"",VLOOKUP(I762,settings!$B$12:$C$1012,2,0)*C762*L762*100-settings!$C$5*L762))</f>
        <v>37.143413873246324</v>
      </c>
      <c r="N762" s="29">
        <f>IF(M762="","",M762*settings!$C$7)</f>
        <v>9.285853468311581</v>
      </c>
      <c r="O762" s="29">
        <f t="shared" si="92"/>
        <v>27.857560404934745</v>
      </c>
      <c r="P762" s="29">
        <f>IF(G762="","",C762*100*settings!$C$6)</f>
        <v>0</v>
      </c>
      <c r="Q762" s="29">
        <f>IF(G762="","",IF(E762=1,settings!$C$4-K762*100,IF(O762="",Q761,IF(F762=1,K761*L761*100+Q761+O761-K762*L762*100,Q761+O761))))</f>
        <v>7773.0095087673062</v>
      </c>
      <c r="R762" s="29">
        <f t="shared" si="93"/>
        <v>14471.000699999999</v>
      </c>
      <c r="S762" s="29">
        <f t="shared" si="94"/>
        <v>22244.010208767304</v>
      </c>
    </row>
    <row r="763" spans="2:19" x14ac:dyDescent="0.25">
      <c r="B763" s="2">
        <v>39307</v>
      </c>
      <c r="C763" s="3">
        <v>144.71000699999999</v>
      </c>
      <c r="D763" s="1">
        <f t="shared" si="88"/>
        <v>0</v>
      </c>
      <c r="E763" t="str">
        <f>IF(B763&lt;settings!$C$2,"",IF(B763=settings!$C$2,1,IF(C763&gt;K762,MAX($E$4:E762)+1,"")))</f>
        <v/>
      </c>
      <c r="F763" t="str">
        <f t="shared" si="89"/>
        <v/>
      </c>
      <c r="G763">
        <f t="shared" si="90"/>
        <v>6</v>
      </c>
      <c r="H763" s="36" t="str">
        <f>IF(SUM($F$4:F763)&lt;2,"",IF(F763=1,G762,""))</f>
        <v/>
      </c>
      <c r="I763" s="7">
        <f t="shared" si="95"/>
        <v>-6.6000000000000003E-2</v>
      </c>
      <c r="J763" s="64" t="str">
        <f t="shared" si="91"/>
        <v>CALL</v>
      </c>
      <c r="K763" s="29">
        <f>IF(SUM($F$4:F763)&lt;1,"",IF(F763="",K762,ROUND(C763,0)))</f>
        <v>155</v>
      </c>
      <c r="L763" s="32">
        <f>IF(SUM($F$4:F763)&lt;1,"",IF(E763=1,1,IF(AND(F762=1,ROUNDDOWN(Q762/(C762*100),0)&gt;=1),L762+ROUNDDOWN(Q762/(C762*100),0),L762)))</f>
        <v>1</v>
      </c>
      <c r="M763" s="29">
        <f>IF(G763="","",IF(VLOOKUP(I763,settings!$B$12:$C$1012,2,0)*C763*L763*100-settings!$C$5*L763&lt;0,"",VLOOKUP(I763,settings!$B$12:$C$1012,2,0)*C763*L763*100-settings!$C$5*L763))</f>
        <v>37.143413873246324</v>
      </c>
      <c r="N763" s="29">
        <f>IF(M763="","",M763*settings!$C$7)</f>
        <v>9.285853468311581</v>
      </c>
      <c r="O763" s="29">
        <f t="shared" si="92"/>
        <v>27.857560404934745</v>
      </c>
      <c r="P763" s="29">
        <f>IF(G763="","",C763*100*settings!$C$6)</f>
        <v>0</v>
      </c>
      <c r="Q763" s="29">
        <f>IF(G763="","",IF(E763=1,settings!$C$4-K763*100,IF(O763="",Q762,IF(F763=1,K762*L762*100+Q762+O762-K763*L763*100,Q762+O762))))</f>
        <v>7800.8670691722409</v>
      </c>
      <c r="R763" s="29">
        <f t="shared" si="93"/>
        <v>14471.000699999999</v>
      </c>
      <c r="S763" s="29">
        <f t="shared" si="94"/>
        <v>22271.867769172241</v>
      </c>
    </row>
    <row r="764" spans="2:19" x14ac:dyDescent="0.25">
      <c r="B764" s="2">
        <v>39314</v>
      </c>
      <c r="C764" s="3">
        <v>148.33000200000001</v>
      </c>
      <c r="D764" s="1">
        <f t="shared" si="88"/>
        <v>2.5015512576127552E-2</v>
      </c>
      <c r="E764" t="str">
        <f>IF(B764&lt;settings!$C$2,"",IF(B764=settings!$C$2,1,IF(C764&gt;K763,MAX($E$4:E763)+1,"")))</f>
        <v/>
      </c>
      <c r="F764" t="str">
        <f t="shared" si="89"/>
        <v/>
      </c>
      <c r="G764">
        <f t="shared" si="90"/>
        <v>7</v>
      </c>
      <c r="H764" s="36" t="str">
        <f>IF(SUM($F$4:F764)&lt;2,"",IF(F764=1,G763,""))</f>
        <v/>
      </c>
      <c r="I764" s="7">
        <f t="shared" si="95"/>
        <v>-4.2999999999999997E-2</v>
      </c>
      <c r="J764" s="64" t="str">
        <f t="shared" si="91"/>
        <v>CALL</v>
      </c>
      <c r="K764" s="29">
        <f>IF(SUM($F$4:F764)&lt;1,"",IF(F764="",K763,ROUND(C764,0)))</f>
        <v>155</v>
      </c>
      <c r="L764" s="32">
        <f>IF(SUM($F$4:F764)&lt;1,"",IF(E764=1,1,IF(AND(F763=1,ROUNDDOWN(Q763/(C763*100),0)&gt;=1),L763+ROUNDDOWN(Q763/(C763*100),0),L763)))</f>
        <v>1</v>
      </c>
      <c r="M764" s="29">
        <f>IF(G764="","",IF(VLOOKUP(I764,settings!$B$12:$C$1012,2,0)*C764*L764*100-settings!$C$5*L764&lt;0,"",VLOOKUP(I764,settings!$B$12:$C$1012,2,0)*C764*L764*100-settings!$C$5*L764))</f>
        <v>61.222901305115471</v>
      </c>
      <c r="N764" s="29">
        <f>IF(M764="","",M764*settings!$C$7)</f>
        <v>15.305725326278868</v>
      </c>
      <c r="O764" s="29">
        <f t="shared" si="92"/>
        <v>45.917175978836603</v>
      </c>
      <c r="P764" s="29">
        <f>IF(G764="","",C764*100*settings!$C$6)</f>
        <v>0</v>
      </c>
      <c r="Q764" s="29">
        <f>IF(G764="","",IF(E764=1,settings!$C$4-K764*100,IF(O764="",Q763,IF(F764=1,K763*L763*100+Q763+O763-K764*L764*100,Q763+O763))))</f>
        <v>7828.7246295771756</v>
      </c>
      <c r="R764" s="29">
        <f t="shared" si="93"/>
        <v>14833.0002</v>
      </c>
      <c r="S764" s="29">
        <f t="shared" si="94"/>
        <v>22661.724829577175</v>
      </c>
    </row>
    <row r="765" spans="2:19" x14ac:dyDescent="0.25">
      <c r="B765" s="2">
        <v>39321</v>
      </c>
      <c r="C765" s="3">
        <v>147.58999600000001</v>
      </c>
      <c r="D765" s="1">
        <f t="shared" si="88"/>
        <v>-4.9889165375996969E-3</v>
      </c>
      <c r="E765" t="str">
        <f>IF(B765&lt;settings!$C$2,"",IF(B765=settings!$C$2,1,IF(C765&gt;K764,MAX($E$4:E764)+1,"")))</f>
        <v/>
      </c>
      <c r="F765" t="str">
        <f t="shared" si="89"/>
        <v/>
      </c>
      <c r="G765">
        <f t="shared" si="90"/>
        <v>8</v>
      </c>
      <c r="H765" s="36" t="str">
        <f>IF(SUM($F$4:F765)&lt;2,"",IF(F765=1,G764,""))</f>
        <v/>
      </c>
      <c r="I765" s="7">
        <f t="shared" si="95"/>
        <v>-4.8000000000000001E-2</v>
      </c>
      <c r="J765" s="64" t="str">
        <f t="shared" si="91"/>
        <v>CALL</v>
      </c>
      <c r="K765" s="29">
        <f>IF(SUM($F$4:F765)&lt;1,"",IF(F765="",K764,ROUND(C765,0)))</f>
        <v>155</v>
      </c>
      <c r="L765" s="32">
        <f>IF(SUM($F$4:F765)&lt;1,"",IF(E765=1,1,IF(AND(F764=1,ROUNDDOWN(Q764/(C764*100),0)&gt;=1),L764+ROUNDDOWN(Q764/(C764*100),0),L764)))</f>
        <v>1</v>
      </c>
      <c r="M765" s="29">
        <f>IF(G765="","",IF(VLOOKUP(I765,settings!$B$12:$C$1012,2,0)*C765*L765*100-settings!$C$5*L765&lt;0,"",VLOOKUP(I765,settings!$B$12:$C$1012,2,0)*C765*L765*100-settings!$C$5*L765))</f>
        <v>54.96397503892009</v>
      </c>
      <c r="N765" s="29">
        <f>IF(M765="","",M765*settings!$C$7)</f>
        <v>13.740993759730022</v>
      </c>
      <c r="O765" s="29">
        <f t="shared" si="92"/>
        <v>41.222981279190066</v>
      </c>
      <c r="P765" s="29">
        <f>IF(G765="","",C765*100*settings!$C$6)</f>
        <v>0</v>
      </c>
      <c r="Q765" s="29">
        <f>IF(G765="","",IF(E765=1,settings!$C$4-K765*100,IF(O765="",Q764,IF(F765=1,K764*L764*100+Q764+O764-K765*L765*100,Q764+O764))))</f>
        <v>7874.6418055560125</v>
      </c>
      <c r="R765" s="29">
        <f t="shared" si="93"/>
        <v>14758.999600000001</v>
      </c>
      <c r="S765" s="29">
        <f t="shared" si="94"/>
        <v>22633.641405556013</v>
      </c>
    </row>
    <row r="766" spans="2:19" x14ac:dyDescent="0.25">
      <c r="B766" s="2">
        <v>39328</v>
      </c>
      <c r="C766" s="3">
        <v>146.070007</v>
      </c>
      <c r="D766" s="1">
        <f t="shared" si="88"/>
        <v>-1.0298726480079345E-2</v>
      </c>
      <c r="E766" t="str">
        <f>IF(B766&lt;settings!$C$2,"",IF(B766=settings!$C$2,1,IF(C766&gt;K765,MAX($E$4:E765)+1,"")))</f>
        <v/>
      </c>
      <c r="F766" t="str">
        <f t="shared" si="89"/>
        <v/>
      </c>
      <c r="G766">
        <f t="shared" si="90"/>
        <v>9</v>
      </c>
      <c r="H766" s="36" t="str">
        <f>IF(SUM($F$4:F766)&lt;2,"",IF(F766=1,G765,""))</f>
        <v/>
      </c>
      <c r="I766" s="7">
        <f t="shared" si="95"/>
        <v>-5.8000000000000003E-2</v>
      </c>
      <c r="J766" s="64" t="str">
        <f t="shared" si="91"/>
        <v>CALL</v>
      </c>
      <c r="K766" s="29">
        <f>IF(SUM($F$4:F766)&lt;1,"",IF(F766="",K765,ROUND(C766,0)))</f>
        <v>155</v>
      </c>
      <c r="L766" s="32">
        <f>IF(SUM($F$4:F766)&lt;1,"",IF(E766=1,1,IF(AND(F765=1,ROUNDDOWN(Q765/(C765*100),0)&gt;=1),L765+ROUNDDOWN(Q765/(C765*100),0),L765)))</f>
        <v>1</v>
      </c>
      <c r="M766" s="29">
        <f>IF(G766="","",IF(VLOOKUP(I766,settings!$B$12:$C$1012,2,0)*C766*L766*100-settings!$C$5*L766&lt;0,"",VLOOKUP(I766,settings!$B$12:$C$1012,2,0)*C766*L766*100-settings!$C$5*L766))</f>
        <v>44.255715989077515</v>
      </c>
      <c r="N766" s="29">
        <f>IF(M766="","",M766*settings!$C$7)</f>
        <v>11.063928997269379</v>
      </c>
      <c r="O766" s="29">
        <f t="shared" si="92"/>
        <v>33.191786991808137</v>
      </c>
      <c r="P766" s="29">
        <f>IF(G766="","",C766*100*settings!$C$6)</f>
        <v>0</v>
      </c>
      <c r="Q766" s="29">
        <f>IF(G766="","",IF(E766=1,settings!$C$4-K766*100,IF(O766="",Q765,IF(F766=1,K765*L765*100+Q765+O765-K766*L766*100,Q765+O765))))</f>
        <v>7915.8647868352027</v>
      </c>
      <c r="R766" s="29">
        <f t="shared" si="93"/>
        <v>14607.000700000001</v>
      </c>
      <c r="S766" s="29">
        <f t="shared" si="94"/>
        <v>22522.865486835202</v>
      </c>
    </row>
    <row r="767" spans="2:19" x14ac:dyDescent="0.25">
      <c r="B767" s="2">
        <v>39335</v>
      </c>
      <c r="C767" s="3">
        <v>148.89999399999999</v>
      </c>
      <c r="D767" s="1">
        <f t="shared" si="88"/>
        <v>1.9374182682143637E-2</v>
      </c>
      <c r="E767" t="str">
        <f>IF(B767&lt;settings!$C$2,"",IF(B767=settings!$C$2,1,IF(C767&gt;K766,MAX($E$4:E766)+1,"")))</f>
        <v/>
      </c>
      <c r="F767" t="str">
        <f t="shared" si="89"/>
        <v/>
      </c>
      <c r="G767">
        <f t="shared" si="90"/>
        <v>10</v>
      </c>
      <c r="H767" s="36" t="str">
        <f>IF(SUM($F$4:F767)&lt;2,"",IF(F767=1,G766,""))</f>
        <v/>
      </c>
      <c r="I767" s="7">
        <f t="shared" si="95"/>
        <v>-3.9E-2</v>
      </c>
      <c r="J767" s="64" t="str">
        <f t="shared" si="91"/>
        <v>CALL</v>
      </c>
      <c r="K767" s="29">
        <f>IF(SUM($F$4:F767)&lt;1,"",IF(F767="",K766,ROUND(C767,0)))</f>
        <v>155</v>
      </c>
      <c r="L767" s="32">
        <f>IF(SUM($F$4:F767)&lt;1,"",IF(E767=1,1,IF(AND(F766=1,ROUNDDOWN(Q766/(C766*100),0)&gt;=1),L766+ROUNDDOWN(Q766/(C766*100),0),L766)))</f>
        <v>1</v>
      </c>
      <c r="M767" s="29">
        <f>IF(G767="","",IF(VLOOKUP(I767,settings!$B$12:$C$1012,2,0)*C767*L767*100-settings!$C$5*L767&lt;0,"",VLOOKUP(I767,settings!$B$12:$C$1012,2,0)*C767*L767*100-settings!$C$5*L767))</f>
        <v>66.719170891932805</v>
      </c>
      <c r="N767" s="29">
        <f>IF(M767="","",M767*settings!$C$7)</f>
        <v>16.679792722983201</v>
      </c>
      <c r="O767" s="29">
        <f t="shared" si="92"/>
        <v>50.039378168949604</v>
      </c>
      <c r="P767" s="29">
        <f>IF(G767="","",C767*100*settings!$C$6)</f>
        <v>0</v>
      </c>
      <c r="Q767" s="29">
        <f>IF(G767="","",IF(E767=1,settings!$C$4-K767*100,IF(O767="",Q766,IF(F767=1,K766*L766*100+Q766+O766-K767*L767*100,Q766+O766))))</f>
        <v>7949.0565738270107</v>
      </c>
      <c r="R767" s="29">
        <f t="shared" si="93"/>
        <v>14889.999399999999</v>
      </c>
      <c r="S767" s="29">
        <f t="shared" si="94"/>
        <v>22839.055973827009</v>
      </c>
    </row>
    <row r="768" spans="2:19" x14ac:dyDescent="0.25">
      <c r="B768" s="2">
        <v>39342</v>
      </c>
      <c r="C768" s="3">
        <v>151.970001</v>
      </c>
      <c r="D768" s="1">
        <f t="shared" si="88"/>
        <v>2.0617912180708409E-2</v>
      </c>
      <c r="E768" t="str">
        <f>IF(B768&lt;settings!$C$2,"",IF(B768=settings!$C$2,1,IF(C768&gt;K767,MAX($E$4:E767)+1,"")))</f>
        <v/>
      </c>
      <c r="F768" t="str">
        <f t="shared" si="89"/>
        <v/>
      </c>
      <c r="G768">
        <f t="shared" si="90"/>
        <v>11</v>
      </c>
      <c r="H768" s="36" t="str">
        <f>IF(SUM($F$4:F768)&lt;2,"",IF(F768=1,G767,""))</f>
        <v/>
      </c>
      <c r="I768" s="7">
        <f t="shared" si="95"/>
        <v>-0.02</v>
      </c>
      <c r="J768" s="64" t="str">
        <f t="shared" si="91"/>
        <v>CALL</v>
      </c>
      <c r="K768" s="29">
        <f>IF(SUM($F$4:F768)&lt;1,"",IF(F768="",K767,ROUND(C768,0)))</f>
        <v>155</v>
      </c>
      <c r="L768" s="32">
        <f>IF(SUM($F$4:F768)&lt;1,"",IF(E768=1,1,IF(AND(F767=1,ROUNDDOWN(Q767/(C767*100),0)&gt;=1),L767+ROUNDDOWN(Q767/(C767*100),0),L767)))</f>
        <v>1</v>
      </c>
      <c r="M768" s="29">
        <f>IF(G768="","",IF(VLOOKUP(I768,settings!$B$12:$C$1012,2,0)*C768*L768*100-settings!$C$5*L768&lt;0,"",VLOOKUP(I768,settings!$B$12:$C$1012,2,0)*C768*L768*100-settings!$C$5*L768))</f>
        <v>100.45638413522964</v>
      </c>
      <c r="N768" s="29">
        <f>IF(M768="","",M768*settings!$C$7)</f>
        <v>25.11409603380741</v>
      </c>
      <c r="O768" s="29">
        <f t="shared" si="92"/>
        <v>75.342288101422227</v>
      </c>
      <c r="P768" s="29">
        <f>IF(G768="","",C768*100*settings!$C$6)</f>
        <v>0</v>
      </c>
      <c r="Q768" s="29">
        <f>IF(G768="","",IF(E768=1,settings!$C$4-K768*100,IF(O768="",Q767,IF(F768=1,K767*L767*100+Q767+O767-K768*L768*100,Q767+O767))))</f>
        <v>7999.0959519959606</v>
      </c>
      <c r="R768" s="29">
        <f t="shared" si="93"/>
        <v>15197.000099999999</v>
      </c>
      <c r="S768" s="29">
        <f t="shared" si="94"/>
        <v>23196.096051995959</v>
      </c>
    </row>
    <row r="769" spans="2:19" x14ac:dyDescent="0.25">
      <c r="B769" s="2">
        <v>39349</v>
      </c>
      <c r="C769" s="3">
        <v>152.58000200000001</v>
      </c>
      <c r="D769" s="1">
        <f t="shared" si="88"/>
        <v>4.0139566755679201E-3</v>
      </c>
      <c r="E769" t="str">
        <f>IF(B769&lt;settings!$C$2,"",IF(B769=settings!$C$2,1,IF(C769&gt;K768,MAX($E$4:E768)+1,"")))</f>
        <v/>
      </c>
      <c r="F769" t="str">
        <f t="shared" si="89"/>
        <v/>
      </c>
      <c r="G769">
        <f t="shared" si="90"/>
        <v>12</v>
      </c>
      <c r="H769" s="36" t="str">
        <f>IF(SUM($F$4:F769)&lt;2,"",IF(F769=1,G768,""))</f>
        <v/>
      </c>
      <c r="I769" s="7">
        <f t="shared" si="95"/>
        <v>-1.6E-2</v>
      </c>
      <c r="J769" s="64" t="str">
        <f t="shared" si="91"/>
        <v>CALL</v>
      </c>
      <c r="K769" s="29">
        <f>IF(SUM($F$4:F769)&lt;1,"",IF(F769="",K768,ROUND(C769,0)))</f>
        <v>155</v>
      </c>
      <c r="L769" s="32">
        <f>IF(SUM($F$4:F769)&lt;1,"",IF(E769=1,1,IF(AND(F768=1,ROUNDDOWN(Q768/(C768*100),0)&gt;=1),L768+ROUNDDOWN(Q768/(C768*100),0),L768)))</f>
        <v>1</v>
      </c>
      <c r="M769" s="29">
        <f>IF(G769="","",IF(VLOOKUP(I769,settings!$B$12:$C$1012,2,0)*C769*L769*100-settings!$C$5*L769&lt;0,"",VLOOKUP(I769,settings!$B$12:$C$1012,2,0)*C769*L769*100-settings!$C$5*L769))</f>
        <v>109.43705765559841</v>
      </c>
      <c r="N769" s="29">
        <f>IF(M769="","",M769*settings!$C$7)</f>
        <v>27.359264413899602</v>
      </c>
      <c r="O769" s="29">
        <f t="shared" si="92"/>
        <v>82.077793241698799</v>
      </c>
      <c r="P769" s="29">
        <f>IF(G769="","",C769*100*settings!$C$6)</f>
        <v>0</v>
      </c>
      <c r="Q769" s="29">
        <f>IF(G769="","",IF(E769=1,settings!$C$4-K769*100,IF(O769="",Q768,IF(F769=1,K768*L768*100+Q768+O768-K769*L769*100,Q768+O768))))</f>
        <v>8074.4382400973827</v>
      </c>
      <c r="R769" s="29">
        <f t="shared" si="93"/>
        <v>15258.0002</v>
      </c>
      <c r="S769" s="29">
        <f t="shared" si="94"/>
        <v>23332.438440097383</v>
      </c>
    </row>
    <row r="770" spans="2:19" x14ac:dyDescent="0.25">
      <c r="B770" s="2">
        <v>39356</v>
      </c>
      <c r="C770" s="3">
        <v>155.85000600000001</v>
      </c>
      <c r="D770" s="1">
        <f t="shared" si="88"/>
        <v>2.143140619437145E-2</v>
      </c>
      <c r="E770">
        <f>IF(B770&lt;settings!$C$2,"",IF(B770=settings!$C$2,1,IF(C770&gt;K769,MAX($E$4:E769)+1,"")))</f>
        <v>113</v>
      </c>
      <c r="F770">
        <f t="shared" si="89"/>
        <v>1</v>
      </c>
      <c r="G770">
        <f t="shared" si="90"/>
        <v>1</v>
      </c>
      <c r="H770" s="36">
        <f>IF(SUM($F$4:F770)&lt;2,"",IF(F770=1,G769,""))</f>
        <v>12</v>
      </c>
      <c r="I770" s="7">
        <f t="shared" si="95"/>
        <v>-1E-3</v>
      </c>
      <c r="J770" s="64" t="str">
        <f t="shared" si="91"/>
        <v>PUT</v>
      </c>
      <c r="K770" s="29">
        <f>IF(SUM($F$4:F770)&lt;1,"",IF(F770="",K769,ROUND(C770,0)))</f>
        <v>156</v>
      </c>
      <c r="L770" s="32">
        <f>IF(SUM($F$4:F770)&lt;1,"",IF(E770=1,1,IF(AND(F769=1,ROUNDDOWN(Q769/(C769*100),0)&gt;=1),L769+ROUNDDOWN(Q769/(C769*100),0),L769)))</f>
        <v>1</v>
      </c>
      <c r="M770" s="29">
        <f>IF(G770="","",IF(VLOOKUP(I770,settings!$B$12:$C$1012,2,0)*C770*L770*100-settings!$C$5*L770&lt;0,"",VLOOKUP(I770,settings!$B$12:$C$1012,2,0)*C770*L770*100-settings!$C$5*L770))</f>
        <v>151.73300588000001</v>
      </c>
      <c r="N770" s="29">
        <f>IF(M770="","",M770*settings!$C$7)</f>
        <v>37.933251470000002</v>
      </c>
      <c r="O770" s="29">
        <f t="shared" si="92"/>
        <v>113.79975441000001</v>
      </c>
      <c r="P770" s="29">
        <f>IF(G770="","",C770*100*settings!$C$6)</f>
        <v>0</v>
      </c>
      <c r="Q770" s="29">
        <f>IF(G770="","",IF(E770=1,settings!$C$4-K770*100,IF(O770="",Q769,IF(F770=1,K769*L769*100+Q769+O769-K770*L770*100,Q769+O769))))</f>
        <v>8056.516033339085</v>
      </c>
      <c r="R770" s="29">
        <f t="shared" si="93"/>
        <v>15585.000600000001</v>
      </c>
      <c r="S770" s="29">
        <f t="shared" si="94"/>
        <v>23641.516633339088</v>
      </c>
    </row>
    <row r="771" spans="2:19" x14ac:dyDescent="0.25">
      <c r="B771" s="2">
        <v>39363</v>
      </c>
      <c r="C771" s="3">
        <v>156.33000200000001</v>
      </c>
      <c r="D771" s="1">
        <f t="shared" si="88"/>
        <v>3.0798587200566718E-3</v>
      </c>
      <c r="E771">
        <f>IF(B771&lt;settings!$C$2,"",IF(B771=settings!$C$2,1,IF(C771&gt;K770,MAX($E$4:E770)+1,"")))</f>
        <v>114</v>
      </c>
      <c r="F771">
        <f t="shared" si="89"/>
        <v>1</v>
      </c>
      <c r="G771">
        <f t="shared" si="90"/>
        <v>1</v>
      </c>
      <c r="H771" s="36">
        <f>IF(SUM($F$4:F771)&lt;2,"",IF(F771=1,G770,""))</f>
        <v>1</v>
      </c>
      <c r="I771" s="7">
        <f t="shared" si="95"/>
        <v>2E-3</v>
      </c>
      <c r="J771" s="64" t="str">
        <f t="shared" si="91"/>
        <v>PUT</v>
      </c>
      <c r="K771" s="29">
        <f>IF(SUM($F$4:F771)&lt;1,"",IF(F771="",K770,ROUND(C771,0)))</f>
        <v>156</v>
      </c>
      <c r="L771" s="32">
        <f>IF(SUM($F$4:F771)&lt;1,"",IF(E771=1,1,IF(AND(F770=1,ROUNDDOWN(Q770/(C770*100),0)&gt;=1),L770+ROUNDDOWN(Q770/(C770*100),0),L770)))</f>
        <v>1</v>
      </c>
      <c r="M771" s="29">
        <f>IF(G771="","",IF(VLOOKUP(I771,settings!$B$12:$C$1012,2,0)*C771*L771*100-settings!$C$5*L771&lt;0,"",VLOOKUP(I771,settings!$B$12:$C$1012,2,0)*C771*L771*100-settings!$C$5*L771))</f>
        <v>149.1393339208</v>
      </c>
      <c r="N771" s="29">
        <f>IF(M771="","",M771*settings!$C$7)</f>
        <v>37.2848334802</v>
      </c>
      <c r="O771" s="29">
        <f t="shared" si="92"/>
        <v>111.85450044059999</v>
      </c>
      <c r="P771" s="29">
        <f>IF(G771="","",C771*100*settings!$C$6)</f>
        <v>0</v>
      </c>
      <c r="Q771" s="29">
        <f>IF(G771="","",IF(E771=1,settings!$C$4-K771*100,IF(O771="",Q770,IF(F771=1,K770*L770*100+Q770+O770-K771*L771*100,Q770+O770))))</f>
        <v>8170.3157877490848</v>
      </c>
      <c r="R771" s="29">
        <f t="shared" si="93"/>
        <v>15633.0002</v>
      </c>
      <c r="S771" s="29">
        <f t="shared" si="94"/>
        <v>23803.315987749083</v>
      </c>
    </row>
    <row r="772" spans="2:19" x14ac:dyDescent="0.25">
      <c r="B772" s="2">
        <v>39370</v>
      </c>
      <c r="C772" s="3">
        <v>149.66999799999999</v>
      </c>
      <c r="D772" s="1">
        <f t="shared" si="88"/>
        <v>-4.2602212721778221E-2</v>
      </c>
      <c r="E772" t="str">
        <f>IF(B772&lt;settings!$C$2,"",IF(B772=settings!$C$2,1,IF(C772&gt;K771,MAX($E$4:E771)+1,"")))</f>
        <v/>
      </c>
      <c r="F772" t="str">
        <f t="shared" si="89"/>
        <v/>
      </c>
      <c r="G772">
        <f t="shared" si="90"/>
        <v>2</v>
      </c>
      <c r="H772" s="36" t="str">
        <f>IF(SUM($F$4:F772)&lt;2,"",IF(F772=1,G771,""))</f>
        <v/>
      </c>
      <c r="I772" s="7">
        <f t="shared" si="95"/>
        <v>-4.1000000000000002E-2</v>
      </c>
      <c r="J772" s="64" t="str">
        <f t="shared" si="91"/>
        <v>CALL</v>
      </c>
      <c r="K772" s="29">
        <f>IF(SUM($F$4:F772)&lt;1,"",IF(F772="",K771,ROUND(C772,0)))</f>
        <v>156</v>
      </c>
      <c r="L772" s="32">
        <f>IF(SUM($F$4:F772)&lt;1,"",IF(E772=1,1,IF(AND(F771=1,ROUNDDOWN(Q771/(C771*100),0)&gt;=1),L771+ROUNDDOWN(Q771/(C771*100),0),L771)))</f>
        <v>1</v>
      </c>
      <c r="M772" s="29">
        <f>IF(G772="","",IF(VLOOKUP(I772,settings!$B$12:$C$1012,2,0)*C772*L772*100-settings!$C$5*L772&lt;0,"",VLOOKUP(I772,settings!$B$12:$C$1012,2,0)*C772*L772*100-settings!$C$5*L772))</f>
        <v>64.373818996579232</v>
      </c>
      <c r="N772" s="29">
        <f>IF(M772="","",M772*settings!$C$7)</f>
        <v>16.093454749144808</v>
      </c>
      <c r="O772" s="29">
        <f t="shared" si="92"/>
        <v>48.28036424743442</v>
      </c>
      <c r="P772" s="29">
        <f>IF(G772="","",C772*100*settings!$C$6)</f>
        <v>0</v>
      </c>
      <c r="Q772" s="29">
        <f>IF(G772="","",IF(E772=1,settings!$C$4-K772*100,IF(O772="",Q771,IF(F772=1,K771*L771*100+Q771+O771-K772*L772*100,Q771+O771))))</f>
        <v>8282.1702881896854</v>
      </c>
      <c r="R772" s="29">
        <f t="shared" si="93"/>
        <v>14966.9998</v>
      </c>
      <c r="S772" s="29">
        <f t="shared" si="94"/>
        <v>23249.170088189683</v>
      </c>
    </row>
    <row r="773" spans="2:19" x14ac:dyDescent="0.25">
      <c r="B773" s="2">
        <v>39377</v>
      </c>
      <c r="C773" s="3">
        <v>153.61999499999999</v>
      </c>
      <c r="D773" s="1">
        <f t="shared" ref="D773:D836" si="96">IFERROR(C773/C772-1,"")</f>
        <v>2.6391374709579418E-2</v>
      </c>
      <c r="E773" t="str">
        <f>IF(B773&lt;settings!$C$2,"",IF(B773=settings!$C$2,1,IF(C773&gt;K772,MAX($E$4:E772)+1,"")))</f>
        <v/>
      </c>
      <c r="F773" t="str">
        <f t="shared" ref="F773:F836" si="97">IF(E773&lt;&gt;"",1,"")</f>
        <v/>
      </c>
      <c r="G773">
        <f t="shared" ref="G773:G836" si="98">IFERROR(IF(E773&lt;&gt;"",1,G772+1),"")</f>
        <v>3</v>
      </c>
      <c r="H773" s="36" t="str">
        <f>IF(SUM($F$4:F773)&lt;2,"",IF(F773=1,G772,""))</f>
        <v/>
      </c>
      <c r="I773" s="7">
        <f t="shared" si="95"/>
        <v>-1.4999999999999999E-2</v>
      </c>
      <c r="J773" s="64" t="str">
        <f t="shared" ref="J773:J836" si="99">IF(G773="","",IF(F773=1,"PUT",IF(M773&lt;&gt;"","CALL","")))</f>
        <v>CALL</v>
      </c>
      <c r="K773" s="29">
        <f>IF(SUM($F$4:F773)&lt;1,"",IF(F773="",K772,ROUND(C773,0)))</f>
        <v>156</v>
      </c>
      <c r="L773" s="32">
        <f>IF(SUM($F$4:F773)&lt;1,"",IF(E773=1,1,IF(AND(F772=1,ROUNDDOWN(Q772/(C772*100),0)&gt;=1),L772+ROUNDDOWN(Q772/(C772*100),0),L772)))</f>
        <v>1</v>
      </c>
      <c r="M773" s="29">
        <f>IF(G773="","",IF(VLOOKUP(I773,settings!$B$12:$C$1012,2,0)*C773*L773*100-settings!$C$5*L773&lt;0,"",VLOOKUP(I773,settings!$B$12:$C$1012,2,0)*C773*L773*100-settings!$C$5*L773))</f>
        <v>112.4589818555414</v>
      </c>
      <c r="N773" s="29">
        <f>IF(M773="","",M773*settings!$C$7)</f>
        <v>28.114745463885349</v>
      </c>
      <c r="O773" s="29">
        <f t="shared" ref="O773:O836" si="100">IFERROR(IF(G773="","",M773-N773),0)</f>
        <v>84.34423639165604</v>
      </c>
      <c r="P773" s="29">
        <f>IF(G773="","",C773*100*settings!$C$6)</f>
        <v>0</v>
      </c>
      <c r="Q773" s="29">
        <f>IF(G773="","",IF(E773=1,settings!$C$4-K773*100,IF(O773="",Q772,IF(F773=1,K772*L772*100+Q772+O772-K773*L773*100,Q772+O772))))</f>
        <v>8330.4506524371191</v>
      </c>
      <c r="R773" s="29">
        <f t="shared" ref="R773:R836" si="101">IF(G773="","",L773*C773*100)</f>
        <v>15361.999499999998</v>
      </c>
      <c r="S773" s="29">
        <f t="shared" ref="S773:S836" si="102">IF(G773="","",R773+Q773)</f>
        <v>23692.450152437115</v>
      </c>
    </row>
    <row r="774" spans="2:19" x14ac:dyDescent="0.25">
      <c r="B774" s="2">
        <v>39384</v>
      </c>
      <c r="C774" s="3">
        <v>151.199997</v>
      </c>
      <c r="D774" s="1">
        <f t="shared" si="96"/>
        <v>-1.5753144634589988E-2</v>
      </c>
      <c r="E774" t="str">
        <f>IF(B774&lt;settings!$C$2,"",IF(B774=settings!$C$2,1,IF(C774&gt;K773,MAX($E$4:E773)+1,"")))</f>
        <v/>
      </c>
      <c r="F774" t="str">
        <f t="shared" si="97"/>
        <v/>
      </c>
      <c r="G774">
        <f t="shared" si="98"/>
        <v>4</v>
      </c>
      <c r="H774" s="36" t="str">
        <f>IF(SUM($F$4:F774)&lt;2,"",IF(F774=1,G773,""))</f>
        <v/>
      </c>
      <c r="I774" s="7">
        <f t="shared" ref="I774:I837" si="103">IF(G774="","",ROUND(C774/K774-1,3))</f>
        <v>-3.1E-2</v>
      </c>
      <c r="J774" s="64" t="str">
        <f t="shared" si="99"/>
        <v>CALL</v>
      </c>
      <c r="K774" s="29">
        <f>IF(SUM($F$4:F774)&lt;1,"",IF(F774="",K773,ROUND(C774,0)))</f>
        <v>156</v>
      </c>
      <c r="L774" s="32">
        <f>IF(SUM($F$4:F774)&lt;1,"",IF(E774=1,1,IF(AND(F773=1,ROUNDDOWN(Q773/(C773*100),0)&gt;=1),L773+ROUNDDOWN(Q773/(C773*100),0),L773)))</f>
        <v>1</v>
      </c>
      <c r="M774" s="29">
        <f>IF(G774="","",IF(VLOOKUP(I774,settings!$B$12:$C$1012,2,0)*C774*L774*100-settings!$C$5*L774&lt;0,"",VLOOKUP(I774,settings!$B$12:$C$1012,2,0)*C774*L774*100-settings!$C$5*L774))</f>
        <v>79.827682905088068</v>
      </c>
      <c r="N774" s="29">
        <f>IF(M774="","",M774*settings!$C$7)</f>
        <v>19.956920726272017</v>
      </c>
      <c r="O774" s="29">
        <f t="shared" si="100"/>
        <v>59.870762178816051</v>
      </c>
      <c r="P774" s="29">
        <f>IF(G774="","",C774*100*settings!$C$6)</f>
        <v>0</v>
      </c>
      <c r="Q774" s="29">
        <f>IF(G774="","",IF(E774=1,settings!$C$4-K774*100,IF(O774="",Q773,IF(F774=1,K773*L773*100+Q773+O773-K774*L774*100,Q773+O773))))</f>
        <v>8414.7948888287756</v>
      </c>
      <c r="R774" s="29">
        <f t="shared" si="101"/>
        <v>15119.9997</v>
      </c>
      <c r="S774" s="29">
        <f t="shared" si="102"/>
        <v>23534.794588828776</v>
      </c>
    </row>
    <row r="775" spans="2:19" x14ac:dyDescent="0.25">
      <c r="B775" s="2">
        <v>39391</v>
      </c>
      <c r="C775" s="3">
        <v>145.13999899999999</v>
      </c>
      <c r="D775" s="1">
        <f t="shared" si="96"/>
        <v>-4.0079352647077182E-2</v>
      </c>
      <c r="E775" t="str">
        <f>IF(B775&lt;settings!$C$2,"",IF(B775=settings!$C$2,1,IF(C775&gt;K774,MAX($E$4:E774)+1,"")))</f>
        <v/>
      </c>
      <c r="F775" t="str">
        <f t="shared" si="97"/>
        <v/>
      </c>
      <c r="G775">
        <f t="shared" si="98"/>
        <v>5</v>
      </c>
      <c r="H775" s="36" t="str">
        <f>IF(SUM($F$4:F775)&lt;2,"",IF(F775=1,G774,""))</f>
        <v/>
      </c>
      <c r="I775" s="7">
        <f t="shared" si="103"/>
        <v>-7.0000000000000007E-2</v>
      </c>
      <c r="J775" s="64" t="str">
        <f t="shared" si="99"/>
        <v>CALL</v>
      </c>
      <c r="K775" s="29">
        <f>IF(SUM($F$4:F775)&lt;1,"",IF(F775="",K774,ROUND(C775,0)))</f>
        <v>156</v>
      </c>
      <c r="L775" s="32">
        <f>IF(SUM($F$4:F775)&lt;1,"",IF(E775=1,1,IF(AND(F774=1,ROUNDDOWN(Q774/(C774*100),0)&gt;=1),L774+ROUNDDOWN(Q774/(C774*100),0),L774)))</f>
        <v>1</v>
      </c>
      <c r="M775" s="29">
        <f>IF(G775="","",IF(VLOOKUP(I775,settings!$B$12:$C$1012,2,0)*C775*L775*100-settings!$C$5*L775&lt;0,"",VLOOKUP(I775,settings!$B$12:$C$1012,2,0)*C775*L775*100-settings!$C$5*L775))</f>
        <v>34.28681123544802</v>
      </c>
      <c r="N775" s="29">
        <f>IF(M775="","",M775*settings!$C$7)</f>
        <v>8.5717028088620051</v>
      </c>
      <c r="O775" s="29">
        <f t="shared" si="100"/>
        <v>25.715108426586013</v>
      </c>
      <c r="P775" s="29">
        <f>IF(G775="","",C775*100*settings!$C$6)</f>
        <v>0</v>
      </c>
      <c r="Q775" s="29">
        <f>IF(G775="","",IF(E775=1,settings!$C$4-K775*100,IF(O775="",Q774,IF(F775=1,K774*L774*100+Q774+O774-K775*L775*100,Q774+O774))))</f>
        <v>8474.6656510075918</v>
      </c>
      <c r="R775" s="29">
        <f t="shared" si="101"/>
        <v>14513.999899999999</v>
      </c>
      <c r="S775" s="29">
        <f t="shared" si="102"/>
        <v>22988.665551007591</v>
      </c>
    </row>
    <row r="776" spans="2:19" x14ac:dyDescent="0.25">
      <c r="B776" s="2">
        <v>39398</v>
      </c>
      <c r="C776" s="3">
        <v>145.78999300000001</v>
      </c>
      <c r="D776" s="1">
        <f t="shared" si="96"/>
        <v>4.4783933063139436E-3</v>
      </c>
      <c r="E776" t="str">
        <f>IF(B776&lt;settings!$C$2,"",IF(B776=settings!$C$2,1,IF(C776&gt;K775,MAX($E$4:E775)+1,"")))</f>
        <v/>
      </c>
      <c r="F776" t="str">
        <f t="shared" si="97"/>
        <v/>
      </c>
      <c r="G776">
        <f t="shared" si="98"/>
        <v>6</v>
      </c>
      <c r="H776" s="36" t="str">
        <f>IF(SUM($F$4:F776)&lt;2,"",IF(F776=1,G775,""))</f>
        <v/>
      </c>
      <c r="I776" s="7">
        <f t="shared" si="103"/>
        <v>-6.5000000000000002E-2</v>
      </c>
      <c r="J776" s="64" t="str">
        <f t="shared" si="99"/>
        <v>CALL</v>
      </c>
      <c r="K776" s="29">
        <f>IF(SUM($F$4:F776)&lt;1,"",IF(F776="",K775,ROUND(C776,0)))</f>
        <v>156</v>
      </c>
      <c r="L776" s="32">
        <f>IF(SUM($F$4:F776)&lt;1,"",IF(E776=1,1,IF(AND(F775=1,ROUNDDOWN(Q775/(C775*100),0)&gt;=1),L775+ROUNDDOWN(Q775/(C775*100),0),L775)))</f>
        <v>1</v>
      </c>
      <c r="M776" s="29">
        <f>IF(G776="","",IF(VLOOKUP(I776,settings!$B$12:$C$1012,2,0)*C776*L776*100-settings!$C$5*L776&lt;0,"",VLOOKUP(I776,settings!$B$12:$C$1012,2,0)*C776*L776*100-settings!$C$5*L776))</f>
        <v>38.212328757304263</v>
      </c>
      <c r="N776" s="29">
        <f>IF(M776="","",M776*settings!$C$7)</f>
        <v>9.5530821893260658</v>
      </c>
      <c r="O776" s="29">
        <f t="shared" si="100"/>
        <v>28.659246567978197</v>
      </c>
      <c r="P776" s="29">
        <f>IF(G776="","",C776*100*settings!$C$6)</f>
        <v>0</v>
      </c>
      <c r="Q776" s="29">
        <f>IF(G776="","",IF(E776=1,settings!$C$4-K776*100,IF(O776="",Q775,IF(F776=1,K775*L775*100+Q775+O775-K776*L776*100,Q775+O775))))</f>
        <v>8500.3807594341779</v>
      </c>
      <c r="R776" s="29">
        <f t="shared" si="101"/>
        <v>14578.999300000001</v>
      </c>
      <c r="S776" s="29">
        <f t="shared" si="102"/>
        <v>23079.380059434181</v>
      </c>
    </row>
    <row r="777" spans="2:19" x14ac:dyDescent="0.25">
      <c r="B777" s="2">
        <v>39405</v>
      </c>
      <c r="C777" s="3">
        <v>144.13000500000001</v>
      </c>
      <c r="D777" s="1">
        <f t="shared" si="96"/>
        <v>-1.1386158719412287E-2</v>
      </c>
      <c r="E777" t="str">
        <f>IF(B777&lt;settings!$C$2,"",IF(B777=settings!$C$2,1,IF(C777&gt;K776,MAX($E$4:E776)+1,"")))</f>
        <v/>
      </c>
      <c r="F777" t="str">
        <f t="shared" si="97"/>
        <v/>
      </c>
      <c r="G777">
        <f t="shared" si="98"/>
        <v>7</v>
      </c>
      <c r="H777" s="36" t="str">
        <f>IF(SUM($F$4:F777)&lt;2,"",IF(F777=1,G776,""))</f>
        <v/>
      </c>
      <c r="I777" s="7">
        <f t="shared" si="103"/>
        <v>-7.5999999999999998E-2</v>
      </c>
      <c r="J777" s="64" t="str">
        <f t="shared" si="99"/>
        <v>CALL</v>
      </c>
      <c r="K777" s="29">
        <f>IF(SUM($F$4:F777)&lt;1,"",IF(F777="",K776,ROUND(C777,0)))</f>
        <v>156</v>
      </c>
      <c r="L777" s="32">
        <f>IF(SUM($F$4:F777)&lt;1,"",IF(E777=1,1,IF(AND(F776=1,ROUNDDOWN(Q776/(C776*100),0)&gt;=1),L776+ROUNDDOWN(Q776/(C776*100),0),L776)))</f>
        <v>1</v>
      </c>
      <c r="M777" s="29">
        <f>IF(G777="","",IF(VLOOKUP(I777,settings!$B$12:$C$1012,2,0)*C777*L777*100-settings!$C$5*L777&lt;0,"",VLOOKUP(I777,settings!$B$12:$C$1012,2,0)*C777*L777*100-settings!$C$5*L777))</f>
        <v>30.041032200817497</v>
      </c>
      <c r="N777" s="29">
        <f>IF(M777="","",M777*settings!$C$7)</f>
        <v>7.5102580502043743</v>
      </c>
      <c r="O777" s="29">
        <f t="shared" si="100"/>
        <v>22.530774150613123</v>
      </c>
      <c r="P777" s="29">
        <f>IF(G777="","",C777*100*settings!$C$6)</f>
        <v>0</v>
      </c>
      <c r="Q777" s="29">
        <f>IF(G777="","",IF(E777=1,settings!$C$4-K777*100,IF(O777="",Q776,IF(F777=1,K776*L776*100+Q776+O776-K777*L777*100,Q776+O776))))</f>
        <v>8529.0400060021566</v>
      </c>
      <c r="R777" s="29">
        <f t="shared" si="101"/>
        <v>14413.000500000002</v>
      </c>
      <c r="S777" s="29">
        <f t="shared" si="102"/>
        <v>22942.040506002159</v>
      </c>
    </row>
    <row r="778" spans="2:19" x14ac:dyDescent="0.25">
      <c r="B778" s="2">
        <v>39412</v>
      </c>
      <c r="C778" s="3">
        <v>148.66000399999999</v>
      </c>
      <c r="D778" s="1">
        <f t="shared" si="96"/>
        <v>3.1429951036218817E-2</v>
      </c>
      <c r="E778" t="str">
        <f>IF(B778&lt;settings!$C$2,"",IF(B778=settings!$C$2,1,IF(C778&gt;K777,MAX($E$4:E777)+1,"")))</f>
        <v/>
      </c>
      <c r="F778" t="str">
        <f t="shared" si="97"/>
        <v/>
      </c>
      <c r="G778">
        <f t="shared" si="98"/>
        <v>8</v>
      </c>
      <c r="H778" s="36" t="str">
        <f>IF(SUM($F$4:F778)&lt;2,"",IF(F778=1,G777,""))</f>
        <v/>
      </c>
      <c r="I778" s="7">
        <f t="shared" si="103"/>
        <v>-4.7E-2</v>
      </c>
      <c r="J778" s="64" t="str">
        <f t="shared" si="99"/>
        <v>CALL</v>
      </c>
      <c r="K778" s="29">
        <f>IF(SUM($F$4:F778)&lt;1,"",IF(F778="",K777,ROUND(C778,0)))</f>
        <v>156</v>
      </c>
      <c r="L778" s="32">
        <f>IF(SUM($F$4:F778)&lt;1,"",IF(E778=1,1,IF(AND(F777=1,ROUNDDOWN(Q777/(C777*100),0)&gt;=1),L777+ROUNDDOWN(Q777/(C777*100),0),L777)))</f>
        <v>1</v>
      </c>
      <c r="M778" s="29">
        <f>IF(G778="","",IF(VLOOKUP(I778,settings!$B$12:$C$1012,2,0)*C778*L778*100-settings!$C$5*L778&lt;0,"",VLOOKUP(I778,settings!$B$12:$C$1012,2,0)*C778*L778*100-settings!$C$5*L778))</f>
        <v>56.520108647788646</v>
      </c>
      <c r="N778" s="29">
        <f>IF(M778="","",M778*settings!$C$7)</f>
        <v>14.130027161947162</v>
      </c>
      <c r="O778" s="29">
        <f t="shared" si="100"/>
        <v>42.390081485841485</v>
      </c>
      <c r="P778" s="29">
        <f>IF(G778="","",C778*100*settings!$C$6)</f>
        <v>0</v>
      </c>
      <c r="Q778" s="29">
        <f>IF(G778="","",IF(E778=1,settings!$C$4-K778*100,IF(O778="",Q777,IF(F778=1,K777*L777*100+Q777+O777-K778*L778*100,Q777+O777))))</f>
        <v>8551.5707801527697</v>
      </c>
      <c r="R778" s="29">
        <f t="shared" si="101"/>
        <v>14866.000399999999</v>
      </c>
      <c r="S778" s="29">
        <f t="shared" si="102"/>
        <v>23417.571180152769</v>
      </c>
    </row>
    <row r="779" spans="2:19" x14ac:dyDescent="0.25">
      <c r="B779" s="2">
        <v>39419</v>
      </c>
      <c r="C779" s="3">
        <v>150.91000399999999</v>
      </c>
      <c r="D779" s="1">
        <f t="shared" si="96"/>
        <v>1.5135207449610943E-2</v>
      </c>
      <c r="E779" t="str">
        <f>IF(B779&lt;settings!$C$2,"",IF(B779=settings!$C$2,1,IF(C779&gt;K778,MAX($E$4:E778)+1,"")))</f>
        <v/>
      </c>
      <c r="F779" t="str">
        <f t="shared" si="97"/>
        <v/>
      </c>
      <c r="G779">
        <f t="shared" si="98"/>
        <v>9</v>
      </c>
      <c r="H779" s="36" t="str">
        <f>IF(SUM($F$4:F779)&lt;2,"",IF(F779=1,G778,""))</f>
        <v/>
      </c>
      <c r="I779" s="7">
        <f t="shared" si="103"/>
        <v>-3.3000000000000002E-2</v>
      </c>
      <c r="J779" s="64" t="str">
        <f t="shared" si="99"/>
        <v>CALL</v>
      </c>
      <c r="K779" s="29">
        <f>IF(SUM($F$4:F779)&lt;1,"",IF(F779="",K778,ROUND(C779,0)))</f>
        <v>156</v>
      </c>
      <c r="L779" s="32">
        <f>IF(SUM($F$4:F779)&lt;1,"",IF(E779=1,1,IF(AND(F778=1,ROUNDDOWN(Q778/(C778*100),0)&gt;=1),L778+ROUNDDOWN(Q778/(C778*100),0),L778)))</f>
        <v>1</v>
      </c>
      <c r="M779" s="29">
        <f>IF(G779="","",IF(VLOOKUP(I779,settings!$B$12:$C$1012,2,0)*C779*L779*100-settings!$C$5*L779&lt;0,"",VLOOKUP(I779,settings!$B$12:$C$1012,2,0)*C779*L779*100-settings!$C$5*L779))</f>
        <v>76.478022667401731</v>
      </c>
      <c r="N779" s="29">
        <f>IF(M779="","",M779*settings!$C$7)</f>
        <v>19.119505666850433</v>
      </c>
      <c r="O779" s="29">
        <f t="shared" si="100"/>
        <v>57.358517000551302</v>
      </c>
      <c r="P779" s="29">
        <f>IF(G779="","",C779*100*settings!$C$6)</f>
        <v>0</v>
      </c>
      <c r="Q779" s="29">
        <f>IF(G779="","",IF(E779=1,settings!$C$4-K779*100,IF(O779="",Q778,IF(F779=1,K778*L778*100+Q778+O778-K779*L779*100,Q778+O778))))</f>
        <v>8593.9608616386104</v>
      </c>
      <c r="R779" s="29">
        <f t="shared" si="101"/>
        <v>15091.000399999999</v>
      </c>
      <c r="S779" s="29">
        <f t="shared" si="102"/>
        <v>23684.961261638608</v>
      </c>
    </row>
    <row r="780" spans="2:19" x14ac:dyDescent="0.25">
      <c r="B780" s="2">
        <v>39426</v>
      </c>
      <c r="C780" s="3">
        <v>147.16999799999999</v>
      </c>
      <c r="D780" s="1">
        <f t="shared" si="96"/>
        <v>-2.4783022336941962E-2</v>
      </c>
      <c r="E780" t="str">
        <f>IF(B780&lt;settings!$C$2,"",IF(B780=settings!$C$2,1,IF(C780&gt;K779,MAX($E$4:E779)+1,"")))</f>
        <v/>
      </c>
      <c r="F780" t="str">
        <f t="shared" si="97"/>
        <v/>
      </c>
      <c r="G780">
        <f t="shared" si="98"/>
        <v>10</v>
      </c>
      <c r="H780" s="36" t="str">
        <f>IF(SUM($F$4:F780)&lt;2,"",IF(F780=1,G779,""))</f>
        <v/>
      </c>
      <c r="I780" s="7">
        <f t="shared" si="103"/>
        <v>-5.7000000000000002E-2</v>
      </c>
      <c r="J780" s="64" t="str">
        <f t="shared" si="99"/>
        <v>CALL</v>
      </c>
      <c r="K780" s="29">
        <f>IF(SUM($F$4:F780)&lt;1,"",IF(F780="",K779,ROUND(C780,0)))</f>
        <v>156</v>
      </c>
      <c r="L780" s="32">
        <f>IF(SUM($F$4:F780)&lt;1,"",IF(E780=1,1,IF(AND(F779=1,ROUNDDOWN(Q779/(C779*100),0)&gt;=1),L779+ROUNDDOWN(Q779/(C779*100),0),L779)))</f>
        <v>1</v>
      </c>
      <c r="M780" s="29">
        <f>IF(G780="","",IF(VLOOKUP(I780,settings!$B$12:$C$1012,2,0)*C780*L780*100-settings!$C$5*L780&lt;0,"",VLOOKUP(I780,settings!$B$12:$C$1012,2,0)*C780*L780*100-settings!$C$5*L780))</f>
        <v>45.527058681855657</v>
      </c>
      <c r="N780" s="29">
        <f>IF(M780="","",M780*settings!$C$7)</f>
        <v>11.381764670463914</v>
      </c>
      <c r="O780" s="29">
        <f t="shared" si="100"/>
        <v>34.145294011391741</v>
      </c>
      <c r="P780" s="29">
        <f>IF(G780="","",C780*100*settings!$C$6)</f>
        <v>0</v>
      </c>
      <c r="Q780" s="29">
        <f>IF(G780="","",IF(E780=1,settings!$C$4-K780*100,IF(O780="",Q779,IF(F780=1,K779*L779*100+Q779+O779-K780*L780*100,Q779+O779))))</f>
        <v>8651.3193786391621</v>
      </c>
      <c r="R780" s="29">
        <f t="shared" si="101"/>
        <v>14716.9998</v>
      </c>
      <c r="S780" s="29">
        <f t="shared" si="102"/>
        <v>23368.319178639162</v>
      </c>
    </row>
    <row r="781" spans="2:19" x14ac:dyDescent="0.25">
      <c r="B781" s="2">
        <v>39433</v>
      </c>
      <c r="C781" s="3">
        <v>148.13000500000001</v>
      </c>
      <c r="D781" s="1">
        <f t="shared" si="96"/>
        <v>6.5231162128576159E-3</v>
      </c>
      <c r="E781" t="str">
        <f>IF(B781&lt;settings!$C$2,"",IF(B781=settings!$C$2,1,IF(C781&gt;K780,MAX($E$4:E780)+1,"")))</f>
        <v/>
      </c>
      <c r="F781" t="str">
        <f t="shared" si="97"/>
        <v/>
      </c>
      <c r="G781">
        <f t="shared" si="98"/>
        <v>11</v>
      </c>
      <c r="H781" s="36" t="str">
        <f>IF(SUM($F$4:F781)&lt;2,"",IF(F781=1,G780,""))</f>
        <v/>
      </c>
      <c r="I781" s="7">
        <f t="shared" si="103"/>
        <v>-0.05</v>
      </c>
      <c r="J781" s="64" t="str">
        <f t="shared" si="99"/>
        <v>CALL</v>
      </c>
      <c r="K781" s="29">
        <f>IF(SUM($F$4:F781)&lt;1,"",IF(F781="",K780,ROUND(C781,0)))</f>
        <v>156</v>
      </c>
      <c r="L781" s="32">
        <f>IF(SUM($F$4:F781)&lt;1,"",IF(E781=1,1,IF(AND(F780=1,ROUNDDOWN(Q780/(C780*100),0)&gt;=1),L780+ROUNDDOWN(Q780/(C780*100),0),L780)))</f>
        <v>1</v>
      </c>
      <c r="M781" s="29">
        <f>IF(G781="","",IF(VLOOKUP(I781,settings!$B$12:$C$1012,2,0)*C781*L781*100-settings!$C$5*L781&lt;0,"",VLOOKUP(I781,settings!$B$12:$C$1012,2,0)*C781*L781*100-settings!$C$5*L781))</f>
        <v>52.944456532153019</v>
      </c>
      <c r="N781" s="29">
        <f>IF(M781="","",M781*settings!$C$7)</f>
        <v>13.236114133038255</v>
      </c>
      <c r="O781" s="29">
        <f t="shared" si="100"/>
        <v>39.708342399114763</v>
      </c>
      <c r="P781" s="29">
        <f>IF(G781="","",C781*100*settings!$C$6)</f>
        <v>0</v>
      </c>
      <c r="Q781" s="29">
        <f>IF(G781="","",IF(E781=1,settings!$C$4-K781*100,IF(O781="",Q780,IF(F781=1,K780*L780*100+Q780+O780-K781*L781*100,Q780+O780))))</f>
        <v>8685.4646726505543</v>
      </c>
      <c r="R781" s="29">
        <f t="shared" si="101"/>
        <v>14813.000500000002</v>
      </c>
      <c r="S781" s="29">
        <f t="shared" si="102"/>
        <v>23498.465172650554</v>
      </c>
    </row>
    <row r="782" spans="2:19" x14ac:dyDescent="0.25">
      <c r="B782" s="2">
        <v>39440</v>
      </c>
      <c r="C782" s="3">
        <v>147.300003</v>
      </c>
      <c r="D782" s="1">
        <f t="shared" si="96"/>
        <v>-5.6031997028556102E-3</v>
      </c>
      <c r="E782" t="str">
        <f>IF(B782&lt;settings!$C$2,"",IF(B782=settings!$C$2,1,IF(C782&gt;K781,MAX($E$4:E781)+1,"")))</f>
        <v/>
      </c>
      <c r="F782" t="str">
        <f t="shared" si="97"/>
        <v/>
      </c>
      <c r="G782">
        <f t="shared" si="98"/>
        <v>12</v>
      </c>
      <c r="H782" s="36" t="str">
        <f>IF(SUM($F$4:F782)&lt;2,"",IF(F782=1,G781,""))</f>
        <v/>
      </c>
      <c r="I782" s="7">
        <f t="shared" si="103"/>
        <v>-5.6000000000000001E-2</v>
      </c>
      <c r="J782" s="64" t="str">
        <f t="shared" si="99"/>
        <v>CALL</v>
      </c>
      <c r="K782" s="29">
        <f>IF(SUM($F$4:F782)&lt;1,"",IF(F782="",K781,ROUND(C782,0)))</f>
        <v>156</v>
      </c>
      <c r="L782" s="32">
        <f>IF(SUM($F$4:F782)&lt;1,"",IF(E782=1,1,IF(AND(F781=1,ROUNDDOWN(Q781/(C781*100),0)&gt;=1),L781+ROUNDDOWN(Q781/(C781*100),0),L781)))</f>
        <v>1</v>
      </c>
      <c r="M782" s="29">
        <f>IF(G782="","",IF(VLOOKUP(I782,settings!$B$12:$C$1012,2,0)*C782*L782*100-settings!$C$5*L782&lt;0,"",VLOOKUP(I782,settings!$B$12:$C$1012,2,0)*C782*L782*100-settings!$C$5*L782))</f>
        <v>46.518529706412224</v>
      </c>
      <c r="N782" s="29">
        <f>IF(M782="","",M782*settings!$C$7)</f>
        <v>11.629632426603056</v>
      </c>
      <c r="O782" s="29">
        <f t="shared" si="100"/>
        <v>34.888897279809171</v>
      </c>
      <c r="P782" s="29">
        <f>IF(G782="","",C782*100*settings!$C$6)</f>
        <v>0</v>
      </c>
      <c r="Q782" s="29">
        <f>IF(G782="","",IF(E782=1,settings!$C$4-K782*100,IF(O782="",Q781,IF(F782=1,K781*L781*100+Q781+O781-K782*L782*100,Q781+O781))))</f>
        <v>8725.1730150496696</v>
      </c>
      <c r="R782" s="29">
        <f t="shared" si="101"/>
        <v>14730.0003</v>
      </c>
      <c r="S782" s="29">
        <f t="shared" si="102"/>
        <v>23455.173315049669</v>
      </c>
    </row>
    <row r="783" spans="2:19" x14ac:dyDescent="0.25">
      <c r="B783" s="2">
        <v>39447</v>
      </c>
      <c r="C783" s="3">
        <v>141.30999800000001</v>
      </c>
      <c r="D783" s="1">
        <f t="shared" si="96"/>
        <v>-4.0665342009531313E-2</v>
      </c>
      <c r="E783" t="str">
        <f>IF(B783&lt;settings!$C$2,"",IF(B783=settings!$C$2,1,IF(C783&gt;K782,MAX($E$4:E782)+1,"")))</f>
        <v/>
      </c>
      <c r="F783" t="str">
        <f t="shared" si="97"/>
        <v/>
      </c>
      <c r="G783">
        <f t="shared" si="98"/>
        <v>13</v>
      </c>
      <c r="H783" s="36" t="str">
        <f>IF(SUM($F$4:F783)&lt;2,"",IF(F783=1,G782,""))</f>
        <v/>
      </c>
      <c r="I783" s="7">
        <f t="shared" si="103"/>
        <v>-9.4E-2</v>
      </c>
      <c r="J783" s="64" t="str">
        <f t="shared" si="99"/>
        <v>CALL</v>
      </c>
      <c r="K783" s="29">
        <f>IF(SUM($F$4:F783)&lt;1,"",IF(F783="",K782,ROUND(C783,0)))</f>
        <v>156</v>
      </c>
      <c r="L783" s="32">
        <f>IF(SUM($F$4:F783)&lt;1,"",IF(E783=1,1,IF(AND(F782=1,ROUNDDOWN(Q782/(C782*100),0)&gt;=1),L782+ROUNDDOWN(Q782/(C782*100),0),L782)))</f>
        <v>1</v>
      </c>
      <c r="M783" s="29">
        <f>IF(G783="","",IF(VLOOKUP(I783,settings!$B$12:$C$1012,2,0)*C783*L783*100-settings!$C$5*L783&lt;0,"",VLOOKUP(I783,settings!$B$12:$C$1012,2,0)*C783*L783*100-settings!$C$5*L783))</f>
        <v>20.15553464485415</v>
      </c>
      <c r="N783" s="29">
        <f>IF(M783="","",M783*settings!$C$7)</f>
        <v>5.0388836612135375</v>
      </c>
      <c r="O783" s="29">
        <f t="shared" si="100"/>
        <v>15.116650983640612</v>
      </c>
      <c r="P783" s="29">
        <f>IF(G783="","",C783*100*settings!$C$6)</f>
        <v>0</v>
      </c>
      <c r="Q783" s="29">
        <f>IF(G783="","",IF(E783=1,settings!$C$4-K783*100,IF(O783="",Q782,IF(F783=1,K782*L782*100+Q782+O782-K783*L783*100,Q782+O782))))</f>
        <v>8760.0619123294782</v>
      </c>
      <c r="R783" s="29">
        <f t="shared" si="101"/>
        <v>14130.999800000001</v>
      </c>
      <c r="S783" s="29">
        <f t="shared" si="102"/>
        <v>22891.06171232948</v>
      </c>
    </row>
    <row r="784" spans="2:19" x14ac:dyDescent="0.25">
      <c r="B784" s="2">
        <v>39454</v>
      </c>
      <c r="C784" s="3">
        <v>140.14999399999999</v>
      </c>
      <c r="D784" s="1">
        <f t="shared" si="96"/>
        <v>-8.2089308358777036E-3</v>
      </c>
      <c r="E784" t="str">
        <f>IF(B784&lt;settings!$C$2,"",IF(B784=settings!$C$2,1,IF(C784&gt;K783,MAX($E$4:E783)+1,"")))</f>
        <v/>
      </c>
      <c r="F784" t="str">
        <f t="shared" si="97"/>
        <v/>
      </c>
      <c r="G784">
        <f t="shared" si="98"/>
        <v>14</v>
      </c>
      <c r="H784" s="36" t="str">
        <f>IF(SUM($F$4:F784)&lt;2,"",IF(F784=1,G783,""))</f>
        <v/>
      </c>
      <c r="I784" s="7">
        <f t="shared" si="103"/>
        <v>-0.10199999999999999</v>
      </c>
      <c r="J784" s="64" t="str">
        <f t="shared" si="99"/>
        <v>CALL</v>
      </c>
      <c r="K784" s="29">
        <f>IF(SUM($F$4:F784)&lt;1,"",IF(F784="",K783,ROUND(C784,0)))</f>
        <v>156</v>
      </c>
      <c r="L784" s="32">
        <f>IF(SUM($F$4:F784)&lt;1,"",IF(E784=1,1,IF(AND(F783=1,ROUNDDOWN(Q783/(C783*100),0)&gt;=1),L783+ROUNDDOWN(Q783/(C783*100),0),L783)))</f>
        <v>1</v>
      </c>
      <c r="M784" s="29">
        <f>IF(G784="","",IF(VLOOKUP(I784,settings!$B$12:$C$1012,2,0)*C784*L784*100-settings!$C$5*L784&lt;0,"",VLOOKUP(I784,settings!$B$12:$C$1012,2,0)*C784*L784*100-settings!$C$5*L784))</f>
        <v>16.850599416400172</v>
      </c>
      <c r="N784" s="29">
        <f>IF(M784="","",M784*settings!$C$7)</f>
        <v>4.212649854100043</v>
      </c>
      <c r="O784" s="29">
        <f t="shared" si="100"/>
        <v>12.637949562300129</v>
      </c>
      <c r="P784" s="29">
        <f>IF(G784="","",C784*100*settings!$C$6)</f>
        <v>0</v>
      </c>
      <c r="Q784" s="29">
        <f>IF(G784="","",IF(E784=1,settings!$C$4-K784*100,IF(O784="",Q783,IF(F784=1,K783*L783*100+Q783+O783-K784*L784*100,Q783+O783))))</f>
        <v>8775.1785633131185</v>
      </c>
      <c r="R784" s="29">
        <f t="shared" si="101"/>
        <v>14014.999399999999</v>
      </c>
      <c r="S784" s="29">
        <f t="shared" si="102"/>
        <v>22790.177963313115</v>
      </c>
    </row>
    <row r="785" spans="2:19" x14ac:dyDescent="0.25">
      <c r="B785" s="2">
        <v>39461</v>
      </c>
      <c r="C785" s="3">
        <v>132.05999800000001</v>
      </c>
      <c r="D785" s="1">
        <f t="shared" si="96"/>
        <v>-5.7723841215433724E-2</v>
      </c>
      <c r="E785" t="str">
        <f>IF(B785&lt;settings!$C$2,"",IF(B785=settings!$C$2,1,IF(C785&gt;K784,MAX($E$4:E784)+1,"")))</f>
        <v/>
      </c>
      <c r="F785" t="str">
        <f t="shared" si="97"/>
        <v/>
      </c>
      <c r="G785">
        <f t="shared" si="98"/>
        <v>15</v>
      </c>
      <c r="H785" s="36" t="str">
        <f>IF(SUM($F$4:F785)&lt;2,"",IF(F785=1,G784,""))</f>
        <v/>
      </c>
      <c r="I785" s="7">
        <f t="shared" si="103"/>
        <v>-0.153</v>
      </c>
      <c r="J785" s="64" t="str">
        <f t="shared" si="99"/>
        <v>CALL</v>
      </c>
      <c r="K785" s="29">
        <f>IF(SUM($F$4:F785)&lt;1,"",IF(F785="",K784,ROUND(C785,0)))</f>
        <v>156</v>
      </c>
      <c r="L785" s="32">
        <f>IF(SUM($F$4:F785)&lt;1,"",IF(E785=1,1,IF(AND(F784=1,ROUNDDOWN(Q784/(C784*100),0)&gt;=1),L784+ROUNDDOWN(Q784/(C784*100),0),L784)))</f>
        <v>1</v>
      </c>
      <c r="M785" s="29">
        <f>IF(G785="","",IF(VLOOKUP(I785,settings!$B$12:$C$1012,2,0)*C785*L785*100-settings!$C$5*L785&lt;0,"",VLOOKUP(I785,settings!$B$12:$C$1012,2,0)*C785*L785*100-settings!$C$5*L785))</f>
        <v>5.0028966638763999</v>
      </c>
      <c r="N785" s="29">
        <f>IF(M785="","",M785*settings!$C$7)</f>
        <v>1.2507241659691</v>
      </c>
      <c r="O785" s="29">
        <f t="shared" si="100"/>
        <v>3.7521724979073001</v>
      </c>
      <c r="P785" s="29">
        <f>IF(G785="","",C785*100*settings!$C$6)</f>
        <v>0</v>
      </c>
      <c r="Q785" s="29">
        <f>IF(G785="","",IF(E785=1,settings!$C$4-K785*100,IF(O785="",Q784,IF(F785=1,K784*L784*100+Q784+O784-K785*L785*100,Q784+O784))))</f>
        <v>8787.816512875419</v>
      </c>
      <c r="R785" s="29">
        <f t="shared" si="101"/>
        <v>13205.999800000001</v>
      </c>
      <c r="S785" s="29">
        <f t="shared" si="102"/>
        <v>21993.81631287542</v>
      </c>
    </row>
    <row r="786" spans="2:19" x14ac:dyDescent="0.25">
      <c r="B786" s="2">
        <v>39468</v>
      </c>
      <c r="C786" s="3">
        <v>133.03999300000001</v>
      </c>
      <c r="D786" s="1">
        <f t="shared" si="96"/>
        <v>7.4208315526402835E-3</v>
      </c>
      <c r="E786" t="str">
        <f>IF(B786&lt;settings!$C$2,"",IF(B786=settings!$C$2,1,IF(C786&gt;K785,MAX($E$4:E785)+1,"")))</f>
        <v/>
      </c>
      <c r="F786" t="str">
        <f t="shared" si="97"/>
        <v/>
      </c>
      <c r="G786">
        <f t="shared" si="98"/>
        <v>16</v>
      </c>
      <c r="H786" s="36" t="str">
        <f>IF(SUM($F$4:F786)&lt;2,"",IF(F786=1,G785,""))</f>
        <v/>
      </c>
      <c r="I786" s="7">
        <f t="shared" si="103"/>
        <v>-0.14699999999999999</v>
      </c>
      <c r="J786" s="64" t="str">
        <f t="shared" si="99"/>
        <v>CALL</v>
      </c>
      <c r="K786" s="29">
        <f>IF(SUM($F$4:F786)&lt;1,"",IF(F786="",K785,ROUND(C786,0)))</f>
        <v>156</v>
      </c>
      <c r="L786" s="32">
        <f>IF(SUM($F$4:F786)&lt;1,"",IF(E786=1,1,IF(AND(F785=1,ROUNDDOWN(Q785/(C785*100),0)&gt;=1),L785+ROUNDDOWN(Q785/(C785*100),0),L785)))</f>
        <v>1</v>
      </c>
      <c r="M786" s="29">
        <f>IF(G786="","",IF(VLOOKUP(I786,settings!$B$12:$C$1012,2,0)*C786*L786*100-settings!$C$5*L786&lt;0,"",VLOOKUP(I786,settings!$B$12:$C$1012,2,0)*C786*L786*100-settings!$C$5*L786))</f>
        <v>5.8267710819486886</v>
      </c>
      <c r="N786" s="29">
        <f>IF(M786="","",M786*settings!$C$7)</f>
        <v>1.4566927704871722</v>
      </c>
      <c r="O786" s="29">
        <f t="shared" si="100"/>
        <v>4.3700783114615165</v>
      </c>
      <c r="P786" s="29">
        <f>IF(G786="","",C786*100*settings!$C$6)</f>
        <v>0</v>
      </c>
      <c r="Q786" s="29">
        <f>IF(G786="","",IF(E786=1,settings!$C$4-K786*100,IF(O786="",Q785,IF(F786=1,K785*L785*100+Q785+O785-K786*L786*100,Q785+O785))))</f>
        <v>8791.5686853733259</v>
      </c>
      <c r="R786" s="29">
        <f t="shared" si="101"/>
        <v>13303.999300000001</v>
      </c>
      <c r="S786" s="29">
        <f t="shared" si="102"/>
        <v>22095.567985373327</v>
      </c>
    </row>
    <row r="787" spans="2:19" x14ac:dyDescent="0.25">
      <c r="B787" s="2">
        <v>39475</v>
      </c>
      <c r="C787" s="3">
        <v>139.58000200000001</v>
      </c>
      <c r="D787" s="1">
        <f t="shared" si="96"/>
        <v>4.9158218160760159E-2</v>
      </c>
      <c r="E787" t="str">
        <f>IF(B787&lt;settings!$C$2,"",IF(B787=settings!$C$2,1,IF(C787&gt;K786,MAX($E$4:E786)+1,"")))</f>
        <v/>
      </c>
      <c r="F787" t="str">
        <f t="shared" si="97"/>
        <v/>
      </c>
      <c r="G787">
        <f t="shared" si="98"/>
        <v>17</v>
      </c>
      <c r="H787" s="36" t="str">
        <f>IF(SUM($F$4:F787)&lt;2,"",IF(F787=1,G786,""))</f>
        <v/>
      </c>
      <c r="I787" s="7">
        <f t="shared" si="103"/>
        <v>-0.105</v>
      </c>
      <c r="J787" s="64" t="str">
        <f t="shared" si="99"/>
        <v>CALL</v>
      </c>
      <c r="K787" s="29">
        <f>IF(SUM($F$4:F787)&lt;1,"",IF(F787="",K786,ROUND(C787,0)))</f>
        <v>156</v>
      </c>
      <c r="L787" s="32">
        <f>IF(SUM($F$4:F787)&lt;1,"",IF(E787=1,1,IF(AND(F786=1,ROUNDDOWN(Q786/(C786*100),0)&gt;=1),L786+ROUNDDOWN(Q786/(C786*100),0),L786)))</f>
        <v>1</v>
      </c>
      <c r="M787" s="29">
        <f>IF(G787="","",IF(VLOOKUP(I787,settings!$B$12:$C$1012,2,0)*C787*L787*100-settings!$C$5*L787&lt;0,"",VLOOKUP(I787,settings!$B$12:$C$1012,2,0)*C787*L787*100-settings!$C$5*L787))</f>
        <v>15.732512107398787</v>
      </c>
      <c r="N787" s="29">
        <f>IF(M787="","",M787*settings!$C$7)</f>
        <v>3.9331280268496966</v>
      </c>
      <c r="O787" s="29">
        <f t="shared" si="100"/>
        <v>11.799384080549089</v>
      </c>
      <c r="P787" s="29">
        <f>IF(G787="","",C787*100*settings!$C$6)</f>
        <v>0</v>
      </c>
      <c r="Q787" s="29">
        <f>IF(G787="","",IF(E787=1,settings!$C$4-K787*100,IF(O787="",Q786,IF(F787=1,K786*L786*100+Q786+O786-K787*L787*100,Q786+O786))))</f>
        <v>8795.9387636847878</v>
      </c>
      <c r="R787" s="29">
        <f t="shared" si="101"/>
        <v>13958.0002</v>
      </c>
      <c r="S787" s="29">
        <f t="shared" si="102"/>
        <v>22753.938963684788</v>
      </c>
    </row>
    <row r="788" spans="2:19" x14ac:dyDescent="0.25">
      <c r="B788" s="2">
        <v>39482</v>
      </c>
      <c r="C788" s="3">
        <v>133.070007</v>
      </c>
      <c r="D788" s="1">
        <f t="shared" si="96"/>
        <v>-4.6639883269237958E-2</v>
      </c>
      <c r="E788" t="str">
        <f>IF(B788&lt;settings!$C$2,"",IF(B788=settings!$C$2,1,IF(C788&gt;K787,MAX($E$4:E787)+1,"")))</f>
        <v/>
      </c>
      <c r="F788" t="str">
        <f t="shared" si="97"/>
        <v/>
      </c>
      <c r="G788">
        <f t="shared" si="98"/>
        <v>18</v>
      </c>
      <c r="H788" s="36" t="str">
        <f>IF(SUM($F$4:F788)&lt;2,"",IF(F788=1,G787,""))</f>
        <v/>
      </c>
      <c r="I788" s="7">
        <f t="shared" si="103"/>
        <v>-0.14699999999999999</v>
      </c>
      <c r="J788" s="64" t="str">
        <f t="shared" si="99"/>
        <v>CALL</v>
      </c>
      <c r="K788" s="29">
        <f>IF(SUM($F$4:F788)&lt;1,"",IF(F788="",K787,ROUND(C788,0)))</f>
        <v>156</v>
      </c>
      <c r="L788" s="32">
        <f>IF(SUM($F$4:F788)&lt;1,"",IF(E788=1,1,IF(AND(F787=1,ROUNDDOWN(Q787/(C787*100),0)&gt;=1),L787+ROUNDDOWN(Q787/(C787*100),0),L787)))</f>
        <v>1</v>
      </c>
      <c r="M788" s="29">
        <f>IF(G788="","",IF(VLOOKUP(I788,settings!$B$12:$C$1012,2,0)*C788*L788*100-settings!$C$5*L788&lt;0,"",VLOOKUP(I788,settings!$B$12:$C$1012,2,0)*C788*L788*100-settings!$C$5*L788))</f>
        <v>5.8283112106170192</v>
      </c>
      <c r="N788" s="29">
        <f>IF(M788="","",M788*settings!$C$7)</f>
        <v>1.4570778026542548</v>
      </c>
      <c r="O788" s="29">
        <f t="shared" si="100"/>
        <v>4.3712334079627642</v>
      </c>
      <c r="P788" s="29">
        <f>IF(G788="","",C788*100*settings!$C$6)</f>
        <v>0</v>
      </c>
      <c r="Q788" s="29">
        <f>IF(G788="","",IF(E788=1,settings!$C$4-K788*100,IF(O788="",Q787,IF(F788=1,K787*L787*100+Q787+O787-K788*L788*100,Q787+O787))))</f>
        <v>8807.7381477653362</v>
      </c>
      <c r="R788" s="29">
        <f t="shared" si="101"/>
        <v>13307.000700000001</v>
      </c>
      <c r="S788" s="29">
        <f t="shared" si="102"/>
        <v>22114.738847765337</v>
      </c>
    </row>
    <row r="789" spans="2:19" x14ac:dyDescent="0.25">
      <c r="B789" s="2">
        <v>39489</v>
      </c>
      <c r="C789" s="3">
        <v>135.13999899999999</v>
      </c>
      <c r="D789" s="1">
        <f t="shared" si="96"/>
        <v>1.5555661615017202E-2</v>
      </c>
      <c r="E789" t="str">
        <f>IF(B789&lt;settings!$C$2,"",IF(B789=settings!$C$2,1,IF(C789&gt;K788,MAX($E$4:E788)+1,"")))</f>
        <v/>
      </c>
      <c r="F789" t="str">
        <f t="shared" si="97"/>
        <v/>
      </c>
      <c r="G789">
        <f t="shared" si="98"/>
        <v>19</v>
      </c>
      <c r="H789" s="36" t="str">
        <f>IF(SUM($F$4:F789)&lt;2,"",IF(F789=1,G788,""))</f>
        <v/>
      </c>
      <c r="I789" s="7">
        <f t="shared" si="103"/>
        <v>-0.13400000000000001</v>
      </c>
      <c r="J789" s="64" t="str">
        <f t="shared" si="99"/>
        <v>CALL</v>
      </c>
      <c r="K789" s="29">
        <f>IF(SUM($F$4:F789)&lt;1,"",IF(F789="",K788,ROUND(C789,0)))</f>
        <v>156</v>
      </c>
      <c r="L789" s="32">
        <f>IF(SUM($F$4:F789)&lt;1,"",IF(E789=1,1,IF(AND(F788=1,ROUNDDOWN(Q788/(C788*100),0)&gt;=1),L788+ROUNDDOWN(Q788/(C788*100),0),L788)))</f>
        <v>1</v>
      </c>
      <c r="M789" s="29">
        <f>IF(G789="","",IF(VLOOKUP(I789,settings!$B$12:$C$1012,2,0)*C789*L789*100-settings!$C$5*L789&lt;0,"",VLOOKUP(I789,settings!$B$12:$C$1012,2,0)*C789*L789*100-settings!$C$5*L789))</f>
        <v>8.0173318827339948</v>
      </c>
      <c r="N789" s="29">
        <f>IF(M789="","",M789*settings!$C$7)</f>
        <v>2.0043329706834987</v>
      </c>
      <c r="O789" s="29">
        <f t="shared" si="100"/>
        <v>6.0129989120504961</v>
      </c>
      <c r="P789" s="29">
        <f>IF(G789="","",C789*100*settings!$C$6)</f>
        <v>0</v>
      </c>
      <c r="Q789" s="29">
        <f>IF(G789="","",IF(E789=1,settings!$C$4-K789*100,IF(O789="",Q788,IF(F789=1,K788*L788*100+Q788+O788-K789*L789*100,Q788+O788))))</f>
        <v>8812.109381173299</v>
      </c>
      <c r="R789" s="29">
        <f t="shared" si="101"/>
        <v>13513.999899999999</v>
      </c>
      <c r="S789" s="29">
        <f t="shared" si="102"/>
        <v>22326.109281173296</v>
      </c>
    </row>
    <row r="790" spans="2:19" x14ac:dyDescent="0.25">
      <c r="B790" s="2">
        <v>39496</v>
      </c>
      <c r="C790" s="3">
        <v>135.61999499999999</v>
      </c>
      <c r="D790" s="1">
        <f t="shared" si="96"/>
        <v>3.5518425599514458E-3</v>
      </c>
      <c r="E790" t="str">
        <f>IF(B790&lt;settings!$C$2,"",IF(B790=settings!$C$2,1,IF(C790&gt;K789,MAX($E$4:E789)+1,"")))</f>
        <v/>
      </c>
      <c r="F790" t="str">
        <f t="shared" si="97"/>
        <v/>
      </c>
      <c r="G790">
        <f t="shared" si="98"/>
        <v>20</v>
      </c>
      <c r="H790" s="36" t="str">
        <f>IF(SUM($F$4:F790)&lt;2,"",IF(F790=1,G789,""))</f>
        <v/>
      </c>
      <c r="I790" s="7">
        <f t="shared" si="103"/>
        <v>-0.13100000000000001</v>
      </c>
      <c r="J790" s="64" t="str">
        <f t="shared" si="99"/>
        <v>CALL</v>
      </c>
      <c r="K790" s="29">
        <f>IF(SUM($F$4:F790)&lt;1,"",IF(F790="",K789,ROUND(C790,0)))</f>
        <v>156</v>
      </c>
      <c r="L790" s="32">
        <f>IF(SUM($F$4:F790)&lt;1,"",IF(E790=1,1,IF(AND(F789=1,ROUNDDOWN(Q789/(C789*100),0)&gt;=1),L789+ROUNDDOWN(Q789/(C789*100),0),L789)))</f>
        <v>1</v>
      </c>
      <c r="M790" s="29">
        <f>IF(G790="","",IF(VLOOKUP(I790,settings!$B$12:$C$1012,2,0)*C790*L790*100-settings!$C$5*L790&lt;0,"",VLOOKUP(I790,settings!$B$12:$C$1012,2,0)*C790*L790*100-settings!$C$5*L790))</f>
        <v>8.6147863835352378</v>
      </c>
      <c r="N790" s="29">
        <f>IF(M790="","",M790*settings!$C$7)</f>
        <v>2.1536965958838095</v>
      </c>
      <c r="O790" s="29">
        <f t="shared" si="100"/>
        <v>6.4610897876514279</v>
      </c>
      <c r="P790" s="29">
        <f>IF(G790="","",C790*100*settings!$C$6)</f>
        <v>0</v>
      </c>
      <c r="Q790" s="29">
        <f>IF(G790="","",IF(E790=1,settings!$C$4-K790*100,IF(O790="",Q789,IF(F790=1,K789*L789*100+Q789+O789-K790*L790*100,Q789+O789))))</f>
        <v>8818.1223800853495</v>
      </c>
      <c r="R790" s="29">
        <f t="shared" si="101"/>
        <v>13561.999499999998</v>
      </c>
      <c r="S790" s="29">
        <f t="shared" si="102"/>
        <v>22380.121880085346</v>
      </c>
    </row>
    <row r="791" spans="2:19" x14ac:dyDescent="0.25">
      <c r="B791" s="2">
        <v>39503</v>
      </c>
      <c r="C791" s="3">
        <v>133.820007</v>
      </c>
      <c r="D791" s="1">
        <f t="shared" si="96"/>
        <v>-1.3272290711999979E-2</v>
      </c>
      <c r="E791" t="str">
        <f>IF(B791&lt;settings!$C$2,"",IF(B791=settings!$C$2,1,IF(C791&gt;K790,MAX($E$4:E790)+1,"")))</f>
        <v/>
      </c>
      <c r="F791" t="str">
        <f t="shared" si="97"/>
        <v/>
      </c>
      <c r="G791">
        <f t="shared" si="98"/>
        <v>21</v>
      </c>
      <c r="H791" s="36" t="str">
        <f>IF(SUM($F$4:F791)&lt;2,"",IF(F791=1,G790,""))</f>
        <v/>
      </c>
      <c r="I791" s="7">
        <f t="shared" si="103"/>
        <v>-0.14199999999999999</v>
      </c>
      <c r="J791" s="64" t="str">
        <f t="shared" si="99"/>
        <v>CALL</v>
      </c>
      <c r="K791" s="29">
        <f>IF(SUM($F$4:F791)&lt;1,"",IF(F791="",K790,ROUND(C791,0)))</f>
        <v>156</v>
      </c>
      <c r="L791" s="32">
        <f>IF(SUM($F$4:F791)&lt;1,"",IF(E791=1,1,IF(AND(F790=1,ROUNDDOWN(Q790/(C790*100),0)&gt;=1),L790+ROUNDDOWN(Q790/(C790*100),0),L790)))</f>
        <v>1</v>
      </c>
      <c r="M791" s="29">
        <f>IF(G791="","",IF(VLOOKUP(I791,settings!$B$12:$C$1012,2,0)*C791*L791*100-settings!$C$5*L791&lt;0,"",VLOOKUP(I791,settings!$B$12:$C$1012,2,0)*C791*L791*100-settings!$C$5*L791))</f>
        <v>6.5966793682013494</v>
      </c>
      <c r="N791" s="29">
        <f>IF(M791="","",M791*settings!$C$7)</f>
        <v>1.6491698420503373</v>
      </c>
      <c r="O791" s="29">
        <f t="shared" si="100"/>
        <v>4.9475095261510118</v>
      </c>
      <c r="P791" s="29">
        <f>IF(G791="","",C791*100*settings!$C$6)</f>
        <v>0</v>
      </c>
      <c r="Q791" s="29">
        <f>IF(G791="","",IF(E791=1,settings!$C$4-K791*100,IF(O791="",Q790,IF(F791=1,K790*L790*100+Q790+O790-K791*L791*100,Q790+O790))))</f>
        <v>8824.5834698730014</v>
      </c>
      <c r="R791" s="29">
        <f t="shared" si="101"/>
        <v>13382.000700000001</v>
      </c>
      <c r="S791" s="29">
        <f t="shared" si="102"/>
        <v>22206.584169873</v>
      </c>
    </row>
    <row r="792" spans="2:19" x14ac:dyDescent="0.25">
      <c r="B792" s="2">
        <v>39510</v>
      </c>
      <c r="C792" s="3">
        <v>129.71000699999999</v>
      </c>
      <c r="D792" s="1">
        <f t="shared" si="96"/>
        <v>-3.0712896316019589E-2</v>
      </c>
      <c r="E792" t="str">
        <f>IF(B792&lt;settings!$C$2,"",IF(B792=settings!$C$2,1,IF(C792&gt;K791,MAX($E$4:E791)+1,"")))</f>
        <v/>
      </c>
      <c r="F792" t="str">
        <f t="shared" si="97"/>
        <v/>
      </c>
      <c r="G792">
        <f t="shared" si="98"/>
        <v>22</v>
      </c>
      <c r="H792" s="36" t="str">
        <f>IF(SUM($F$4:F792)&lt;2,"",IF(F792=1,G791,""))</f>
        <v/>
      </c>
      <c r="I792" s="7">
        <f t="shared" si="103"/>
        <v>-0.16900000000000001</v>
      </c>
      <c r="J792" s="64" t="str">
        <f t="shared" si="99"/>
        <v>CALL</v>
      </c>
      <c r="K792" s="29">
        <f>IF(SUM($F$4:F792)&lt;1,"",IF(F792="",K791,ROUND(C792,0)))</f>
        <v>156</v>
      </c>
      <c r="L792" s="32">
        <f>IF(SUM($F$4:F792)&lt;1,"",IF(E792=1,1,IF(AND(F791=1,ROUNDDOWN(Q791/(C791*100),0)&gt;=1),L791+ROUNDDOWN(Q791/(C791*100),0),L791)))</f>
        <v>1</v>
      </c>
      <c r="M792" s="29">
        <f>IF(G792="","",IF(VLOOKUP(I792,settings!$B$12:$C$1012,2,0)*C792*L792*100-settings!$C$5*L792&lt;0,"",VLOOKUP(I792,settings!$B$12:$C$1012,2,0)*C792*L792*100-settings!$C$5*L792))</f>
        <v>3.2675662789371511</v>
      </c>
      <c r="N792" s="29">
        <f>IF(M792="","",M792*settings!$C$7)</f>
        <v>0.81689156973428778</v>
      </c>
      <c r="O792" s="29">
        <f t="shared" si="100"/>
        <v>2.4506747092028633</v>
      </c>
      <c r="P792" s="29">
        <f>IF(G792="","",C792*100*settings!$C$6)</f>
        <v>0</v>
      </c>
      <c r="Q792" s="29">
        <f>IF(G792="","",IF(E792=1,settings!$C$4-K792*100,IF(O792="",Q791,IF(F792=1,K791*L791*100+Q791+O791-K792*L792*100,Q791+O791))))</f>
        <v>8829.5309793991528</v>
      </c>
      <c r="R792" s="29">
        <f t="shared" si="101"/>
        <v>12971.000699999999</v>
      </c>
      <c r="S792" s="29">
        <f t="shared" si="102"/>
        <v>21800.531679399151</v>
      </c>
    </row>
    <row r="793" spans="2:19" x14ac:dyDescent="0.25">
      <c r="B793" s="2">
        <v>39517</v>
      </c>
      <c r="C793" s="3">
        <v>129.61000100000001</v>
      </c>
      <c r="D793" s="1">
        <f t="shared" si="96"/>
        <v>-7.7099679749437211E-4</v>
      </c>
      <c r="E793" t="str">
        <f>IF(B793&lt;settings!$C$2,"",IF(B793=settings!$C$2,1,IF(C793&gt;K792,MAX($E$4:E792)+1,"")))</f>
        <v/>
      </c>
      <c r="F793" t="str">
        <f t="shared" si="97"/>
        <v/>
      </c>
      <c r="G793">
        <f t="shared" si="98"/>
        <v>23</v>
      </c>
      <c r="H793" s="36" t="str">
        <f>IF(SUM($F$4:F793)&lt;2,"",IF(F793=1,G792,""))</f>
        <v/>
      </c>
      <c r="I793" s="7">
        <f t="shared" si="103"/>
        <v>-0.16900000000000001</v>
      </c>
      <c r="J793" s="64" t="str">
        <f t="shared" si="99"/>
        <v>CALL</v>
      </c>
      <c r="K793" s="29">
        <f>IF(SUM($F$4:F793)&lt;1,"",IF(F793="",K792,ROUND(C793,0)))</f>
        <v>156</v>
      </c>
      <c r="L793" s="32">
        <f>IF(SUM($F$4:F793)&lt;1,"",IF(E793=1,1,IF(AND(F792=1,ROUNDDOWN(Q792/(C792*100),0)&gt;=1),L792+ROUNDDOWN(Q792/(C792*100),0),L792)))</f>
        <v>1</v>
      </c>
      <c r="M793" s="29">
        <f>IF(G793="","",IF(VLOOKUP(I793,settings!$B$12:$C$1012,2,0)*C793*L793*100-settings!$C$5*L793&lt;0,"",VLOOKUP(I793,settings!$B$12:$C$1012,2,0)*C793*L793*100-settings!$C$5*L793))</f>
        <v>3.2642759990029955</v>
      </c>
      <c r="N793" s="29">
        <f>IF(M793="","",M793*settings!$C$7)</f>
        <v>0.81606899975074887</v>
      </c>
      <c r="O793" s="29">
        <f t="shared" si="100"/>
        <v>2.4482069992522466</v>
      </c>
      <c r="P793" s="29">
        <f>IF(G793="","",C793*100*settings!$C$6)</f>
        <v>0</v>
      </c>
      <c r="Q793" s="29">
        <f>IF(G793="","",IF(E793=1,settings!$C$4-K793*100,IF(O793="",Q792,IF(F793=1,K792*L792*100+Q792+O792-K793*L793*100,Q792+O792))))</f>
        <v>8831.9816541083565</v>
      </c>
      <c r="R793" s="29">
        <f t="shared" si="101"/>
        <v>12961.000100000001</v>
      </c>
      <c r="S793" s="29">
        <f t="shared" si="102"/>
        <v>21792.981754108358</v>
      </c>
    </row>
    <row r="794" spans="2:19" x14ac:dyDescent="0.25">
      <c r="B794" s="2">
        <v>39524</v>
      </c>
      <c r="C794" s="3">
        <v>132.08000200000001</v>
      </c>
      <c r="D794" s="1">
        <f t="shared" si="96"/>
        <v>1.9057179082962783E-2</v>
      </c>
      <c r="E794" t="str">
        <f>IF(B794&lt;settings!$C$2,"",IF(B794=settings!$C$2,1,IF(C794&gt;K793,MAX($E$4:E793)+1,"")))</f>
        <v/>
      </c>
      <c r="F794" t="str">
        <f t="shared" si="97"/>
        <v/>
      </c>
      <c r="G794">
        <f t="shared" si="98"/>
        <v>24</v>
      </c>
      <c r="H794" s="36" t="str">
        <f>IF(SUM($F$4:F794)&lt;2,"",IF(F794=1,G793,""))</f>
        <v/>
      </c>
      <c r="I794" s="7">
        <f t="shared" si="103"/>
        <v>-0.153</v>
      </c>
      <c r="J794" s="64" t="str">
        <f t="shared" si="99"/>
        <v>CALL</v>
      </c>
      <c r="K794" s="29">
        <f>IF(SUM($F$4:F794)&lt;1,"",IF(F794="",K793,ROUND(C794,0)))</f>
        <v>156</v>
      </c>
      <c r="L794" s="32">
        <f>IF(SUM($F$4:F794)&lt;1,"",IF(E794=1,1,IF(AND(F793=1,ROUNDDOWN(Q793/(C793*100),0)&gt;=1),L793+ROUNDDOWN(Q793/(C793*100),0),L793)))</f>
        <v>1</v>
      </c>
      <c r="M794" s="29">
        <f>IF(G794="","",IF(VLOOKUP(I794,settings!$B$12:$C$1012,2,0)*C794*L794*100-settings!$C$5*L794&lt;0,"",VLOOKUP(I794,settings!$B$12:$C$1012,2,0)*C794*L794*100-settings!$C$5*L794))</f>
        <v>5.003805962276239</v>
      </c>
      <c r="N794" s="29">
        <f>IF(M794="","",M794*settings!$C$7)</f>
        <v>1.2509514905690597</v>
      </c>
      <c r="O794" s="29">
        <f t="shared" si="100"/>
        <v>3.7528544717071792</v>
      </c>
      <c r="P794" s="29">
        <f>IF(G794="","",C794*100*settings!$C$6)</f>
        <v>0</v>
      </c>
      <c r="Q794" s="29">
        <f>IF(G794="","",IF(E794=1,settings!$C$4-K794*100,IF(O794="",Q793,IF(F794=1,K793*L793*100+Q793+O793-K794*L794*100,Q793+O793))))</f>
        <v>8834.4298611076083</v>
      </c>
      <c r="R794" s="29">
        <f t="shared" si="101"/>
        <v>13208.0002</v>
      </c>
      <c r="S794" s="29">
        <f t="shared" si="102"/>
        <v>22042.430061107611</v>
      </c>
    </row>
    <row r="795" spans="2:19" x14ac:dyDescent="0.25">
      <c r="B795" s="2">
        <v>39531</v>
      </c>
      <c r="C795" s="3">
        <v>131.509995</v>
      </c>
      <c r="D795" s="1">
        <f t="shared" si="96"/>
        <v>-4.3156192562747719E-3</v>
      </c>
      <c r="E795" t="str">
        <f>IF(B795&lt;settings!$C$2,"",IF(B795=settings!$C$2,1,IF(C795&gt;K794,MAX($E$4:E794)+1,"")))</f>
        <v/>
      </c>
      <c r="F795" t="str">
        <f t="shared" si="97"/>
        <v/>
      </c>
      <c r="G795">
        <f t="shared" si="98"/>
        <v>25</v>
      </c>
      <c r="H795" s="36" t="str">
        <f>IF(SUM($F$4:F795)&lt;2,"",IF(F795=1,G794,""))</f>
        <v/>
      </c>
      <c r="I795" s="7">
        <f t="shared" si="103"/>
        <v>-0.157</v>
      </c>
      <c r="J795" s="64" t="str">
        <f t="shared" si="99"/>
        <v>CALL</v>
      </c>
      <c r="K795" s="29">
        <f>IF(SUM($F$4:F795)&lt;1,"",IF(F795="",K794,ROUND(C795,0)))</f>
        <v>156</v>
      </c>
      <c r="L795" s="32">
        <f>IF(SUM($F$4:F795)&lt;1,"",IF(E795=1,1,IF(AND(F794=1,ROUNDDOWN(Q794/(C794*100),0)&gt;=1),L794+ROUNDDOWN(Q794/(C794*100),0),L794)))</f>
        <v>1</v>
      </c>
      <c r="M795" s="29">
        <f>IF(G795="","",IF(VLOOKUP(I795,settings!$B$12:$C$1012,2,0)*C795*L795*100-settings!$C$5*L795&lt;0,"",VLOOKUP(I795,settings!$B$12:$C$1012,2,0)*C795*L795*100-settings!$C$5*L795))</f>
        <v>4.5138207696911508</v>
      </c>
      <c r="N795" s="29">
        <f>IF(M795="","",M795*settings!$C$7)</f>
        <v>1.1284551924227877</v>
      </c>
      <c r="O795" s="29">
        <f t="shared" si="100"/>
        <v>3.3853655772683631</v>
      </c>
      <c r="P795" s="29">
        <f>IF(G795="","",C795*100*settings!$C$6)</f>
        <v>0</v>
      </c>
      <c r="Q795" s="29">
        <f>IF(G795="","",IF(E795=1,settings!$C$4-K795*100,IF(O795="",Q794,IF(F795=1,K794*L794*100+Q794+O794-K795*L795*100,Q794+O794))))</f>
        <v>8838.1827155793162</v>
      </c>
      <c r="R795" s="29">
        <f t="shared" si="101"/>
        <v>13150.9995</v>
      </c>
      <c r="S795" s="29">
        <f t="shared" si="102"/>
        <v>21989.182215579316</v>
      </c>
    </row>
    <row r="796" spans="2:19" x14ac:dyDescent="0.25">
      <c r="B796" s="2">
        <v>39538</v>
      </c>
      <c r="C796" s="3">
        <v>136.88999899999999</v>
      </c>
      <c r="D796" s="1">
        <f t="shared" si="96"/>
        <v>4.0909468516062031E-2</v>
      </c>
      <c r="E796" t="str">
        <f>IF(B796&lt;settings!$C$2,"",IF(B796=settings!$C$2,1,IF(C796&gt;K795,MAX($E$4:E795)+1,"")))</f>
        <v/>
      </c>
      <c r="F796" t="str">
        <f t="shared" si="97"/>
        <v/>
      </c>
      <c r="G796">
        <f t="shared" si="98"/>
        <v>26</v>
      </c>
      <c r="H796" s="36" t="str">
        <f>IF(SUM($F$4:F796)&lt;2,"",IF(F796=1,G795,""))</f>
        <v/>
      </c>
      <c r="I796" s="7">
        <f t="shared" si="103"/>
        <v>-0.123</v>
      </c>
      <c r="J796" s="64" t="str">
        <f t="shared" si="99"/>
        <v>CALL</v>
      </c>
      <c r="K796" s="29">
        <f>IF(SUM($F$4:F796)&lt;1,"",IF(F796="",K795,ROUND(C796,0)))</f>
        <v>156</v>
      </c>
      <c r="L796" s="32">
        <f>IF(SUM($F$4:F796)&lt;1,"",IF(E796=1,1,IF(AND(F795=1,ROUNDDOWN(Q795/(C795*100),0)&gt;=1),L795+ROUNDDOWN(Q795/(C795*100),0),L795)))</f>
        <v>1</v>
      </c>
      <c r="M796" s="29">
        <f>IF(G796="","",IF(VLOOKUP(I796,settings!$B$12:$C$1012,2,0)*C796*L796*100-settings!$C$5*L796&lt;0,"",VLOOKUP(I796,settings!$B$12:$C$1012,2,0)*C796*L796*100-settings!$C$5*L796))</f>
        <v>10.407199329959553</v>
      </c>
      <c r="N796" s="29">
        <f>IF(M796="","",M796*settings!$C$7)</f>
        <v>2.6017998324898883</v>
      </c>
      <c r="O796" s="29">
        <f t="shared" si="100"/>
        <v>7.805399497469665</v>
      </c>
      <c r="P796" s="29">
        <f>IF(G796="","",C796*100*settings!$C$6)</f>
        <v>0</v>
      </c>
      <c r="Q796" s="29">
        <f>IF(G796="","",IF(E796=1,settings!$C$4-K796*100,IF(O796="",Q795,IF(F796=1,K795*L795*100+Q795+O795-K796*L796*100,Q795+O795))))</f>
        <v>8841.5680811565853</v>
      </c>
      <c r="R796" s="29">
        <f t="shared" si="101"/>
        <v>13688.999899999999</v>
      </c>
      <c r="S796" s="29">
        <f t="shared" si="102"/>
        <v>22530.567981156586</v>
      </c>
    </row>
    <row r="797" spans="2:19" x14ac:dyDescent="0.25">
      <c r="B797" s="2">
        <v>39545</v>
      </c>
      <c r="C797" s="3">
        <v>133.38000500000001</v>
      </c>
      <c r="D797" s="1">
        <f t="shared" si="96"/>
        <v>-2.5640981997523293E-2</v>
      </c>
      <c r="E797" t="str">
        <f>IF(B797&lt;settings!$C$2,"",IF(B797=settings!$C$2,1,IF(C797&gt;K796,MAX($E$4:E796)+1,"")))</f>
        <v/>
      </c>
      <c r="F797" t="str">
        <f t="shared" si="97"/>
        <v/>
      </c>
      <c r="G797">
        <f t="shared" si="98"/>
        <v>27</v>
      </c>
      <c r="H797" s="36" t="str">
        <f>IF(SUM($F$4:F797)&lt;2,"",IF(F797=1,G796,""))</f>
        <v/>
      </c>
      <c r="I797" s="7">
        <f t="shared" si="103"/>
        <v>-0.14499999999999999</v>
      </c>
      <c r="J797" s="64" t="str">
        <f t="shared" si="99"/>
        <v>CALL</v>
      </c>
      <c r="K797" s="29">
        <f>IF(SUM($F$4:F797)&lt;1,"",IF(F797="",K796,ROUND(C797,0)))</f>
        <v>156</v>
      </c>
      <c r="L797" s="32">
        <f>IF(SUM($F$4:F797)&lt;1,"",IF(E797=1,1,IF(AND(F796=1,ROUNDDOWN(Q796/(C796*100),0)&gt;=1),L796+ROUNDDOWN(Q796/(C796*100),0),L796)))</f>
        <v>1</v>
      </c>
      <c r="M797" s="29">
        <f>IF(G797="","",IF(VLOOKUP(I797,settings!$B$12:$C$1012,2,0)*C797*L797*100-settings!$C$5*L797&lt;0,"",VLOOKUP(I797,settings!$B$12:$C$1012,2,0)*C797*L797*100-settings!$C$5*L797))</f>
        <v>6.1264247683437008</v>
      </c>
      <c r="N797" s="29">
        <f>IF(M797="","",M797*settings!$C$7)</f>
        <v>1.5316061920859252</v>
      </c>
      <c r="O797" s="29">
        <f t="shared" si="100"/>
        <v>4.5948185762577758</v>
      </c>
      <c r="P797" s="29">
        <f>IF(G797="","",C797*100*settings!$C$6)</f>
        <v>0</v>
      </c>
      <c r="Q797" s="29">
        <f>IF(G797="","",IF(E797=1,settings!$C$4-K797*100,IF(O797="",Q796,IF(F797=1,K796*L796*100+Q796+O796-K797*L797*100,Q796+O796))))</f>
        <v>8849.3734806540542</v>
      </c>
      <c r="R797" s="29">
        <f t="shared" si="101"/>
        <v>13338.000500000002</v>
      </c>
      <c r="S797" s="29">
        <f t="shared" si="102"/>
        <v>22187.373980654054</v>
      </c>
    </row>
    <row r="798" spans="2:19" x14ac:dyDescent="0.25">
      <c r="B798" s="2">
        <v>39552</v>
      </c>
      <c r="C798" s="3">
        <v>138.479996</v>
      </c>
      <c r="D798" s="1">
        <f t="shared" si="96"/>
        <v>3.8236548274233284E-2</v>
      </c>
      <c r="E798" t="str">
        <f>IF(B798&lt;settings!$C$2,"",IF(B798=settings!$C$2,1,IF(C798&gt;K797,MAX($E$4:E797)+1,"")))</f>
        <v/>
      </c>
      <c r="F798" t="str">
        <f t="shared" si="97"/>
        <v/>
      </c>
      <c r="G798">
        <f t="shared" si="98"/>
        <v>28</v>
      </c>
      <c r="H798" s="36" t="str">
        <f>IF(SUM($F$4:F798)&lt;2,"",IF(F798=1,G797,""))</f>
        <v/>
      </c>
      <c r="I798" s="7">
        <f t="shared" si="103"/>
        <v>-0.112</v>
      </c>
      <c r="J798" s="64" t="str">
        <f t="shared" si="99"/>
        <v>CALL</v>
      </c>
      <c r="K798" s="29">
        <f>IF(SUM($F$4:F798)&lt;1,"",IF(F798="",K797,ROUND(C798,0)))</f>
        <v>156</v>
      </c>
      <c r="L798" s="32">
        <f>IF(SUM($F$4:F798)&lt;1,"",IF(E798=1,1,IF(AND(F797=1,ROUNDDOWN(Q797/(C797*100),0)&gt;=1),L797+ROUNDDOWN(Q797/(C797*100),0),L797)))</f>
        <v>1</v>
      </c>
      <c r="M798" s="29">
        <f>IF(G798="","",IF(VLOOKUP(I798,settings!$B$12:$C$1012,2,0)*C798*L798*100-settings!$C$5*L798&lt;0,"",VLOOKUP(I798,settings!$B$12:$C$1012,2,0)*C798*L798*100-settings!$C$5*L798))</f>
        <v>13.411444709634683</v>
      </c>
      <c r="N798" s="29">
        <f>IF(M798="","",M798*settings!$C$7)</f>
        <v>3.3528611774086707</v>
      </c>
      <c r="O798" s="29">
        <f t="shared" si="100"/>
        <v>10.058583532226013</v>
      </c>
      <c r="P798" s="29">
        <f>IF(G798="","",C798*100*settings!$C$6)</f>
        <v>0</v>
      </c>
      <c r="Q798" s="29">
        <f>IF(G798="","",IF(E798=1,settings!$C$4-K798*100,IF(O798="",Q797,IF(F798=1,K797*L797*100+Q797+O797-K798*L798*100,Q797+O797))))</f>
        <v>8853.9682992303115</v>
      </c>
      <c r="R798" s="29">
        <f t="shared" si="101"/>
        <v>13847.999599999999</v>
      </c>
      <c r="S798" s="29">
        <f t="shared" si="102"/>
        <v>22701.967899230309</v>
      </c>
    </row>
    <row r="799" spans="2:19" x14ac:dyDescent="0.25">
      <c r="B799" s="2">
        <v>39559</v>
      </c>
      <c r="C799" s="3">
        <v>139.60000600000001</v>
      </c>
      <c r="D799" s="1">
        <f t="shared" si="96"/>
        <v>8.0878829603663327E-3</v>
      </c>
      <c r="E799" t="str">
        <f>IF(B799&lt;settings!$C$2,"",IF(B799=settings!$C$2,1,IF(C799&gt;K798,MAX($E$4:E798)+1,"")))</f>
        <v/>
      </c>
      <c r="F799" t="str">
        <f t="shared" si="97"/>
        <v/>
      </c>
      <c r="G799">
        <f t="shared" si="98"/>
        <v>29</v>
      </c>
      <c r="H799" s="36" t="str">
        <f>IF(SUM($F$4:F799)&lt;2,"",IF(F799=1,G798,""))</f>
        <v/>
      </c>
      <c r="I799" s="7">
        <f t="shared" si="103"/>
        <v>-0.105</v>
      </c>
      <c r="J799" s="64" t="str">
        <f t="shared" si="99"/>
        <v>CALL</v>
      </c>
      <c r="K799" s="29">
        <f>IF(SUM($F$4:F799)&lt;1,"",IF(F799="",K798,ROUND(C799,0)))</f>
        <v>156</v>
      </c>
      <c r="L799" s="32">
        <f>IF(SUM($F$4:F799)&lt;1,"",IF(E799=1,1,IF(AND(F798=1,ROUNDDOWN(Q798/(C798*100),0)&gt;=1),L798+ROUNDDOWN(Q798/(C798*100),0),L798)))</f>
        <v>1</v>
      </c>
      <c r="M799" s="29">
        <f>IF(G799="","",IF(VLOOKUP(I799,settings!$B$12:$C$1012,2,0)*C799*L799*100-settings!$C$5*L799&lt;0,"",VLOOKUP(I799,settings!$B$12:$C$1012,2,0)*C799*L799*100-settings!$C$5*L799))</f>
        <v>15.734910138401798</v>
      </c>
      <c r="N799" s="29">
        <f>IF(M799="","",M799*settings!$C$7)</f>
        <v>3.9337275346004494</v>
      </c>
      <c r="O799" s="29">
        <f t="shared" si="100"/>
        <v>11.801182603801347</v>
      </c>
      <c r="P799" s="29">
        <f>IF(G799="","",C799*100*settings!$C$6)</f>
        <v>0</v>
      </c>
      <c r="Q799" s="29">
        <f>IF(G799="","",IF(E799=1,settings!$C$4-K799*100,IF(O799="",Q798,IF(F799=1,K798*L798*100+Q798+O798-K799*L799*100,Q798+O798))))</f>
        <v>8864.0268827625368</v>
      </c>
      <c r="R799" s="29">
        <f t="shared" si="101"/>
        <v>13960.000600000001</v>
      </c>
      <c r="S799" s="29">
        <f t="shared" si="102"/>
        <v>22824.02748276254</v>
      </c>
    </row>
    <row r="800" spans="2:19" x14ac:dyDescent="0.25">
      <c r="B800" s="2">
        <v>39566</v>
      </c>
      <c r="C800" s="3">
        <v>141.509995</v>
      </c>
      <c r="D800" s="1">
        <f t="shared" si="96"/>
        <v>1.3681869039461114E-2</v>
      </c>
      <c r="E800" t="str">
        <f>IF(B800&lt;settings!$C$2,"",IF(B800=settings!$C$2,1,IF(C800&gt;K799,MAX($E$4:E799)+1,"")))</f>
        <v/>
      </c>
      <c r="F800" t="str">
        <f t="shared" si="97"/>
        <v/>
      </c>
      <c r="G800">
        <f t="shared" si="98"/>
        <v>30</v>
      </c>
      <c r="H800" s="36" t="str">
        <f>IF(SUM($F$4:F800)&lt;2,"",IF(F800=1,G799,""))</f>
        <v/>
      </c>
      <c r="I800" s="7">
        <f t="shared" si="103"/>
        <v>-9.2999999999999999E-2</v>
      </c>
      <c r="J800" s="64" t="str">
        <f t="shared" si="99"/>
        <v>CALL</v>
      </c>
      <c r="K800" s="29">
        <f>IF(SUM($F$4:F800)&lt;1,"",IF(F800="",K799,ROUND(C800,0)))</f>
        <v>156</v>
      </c>
      <c r="L800" s="32">
        <f>IF(SUM($F$4:F800)&lt;1,"",IF(E800=1,1,IF(AND(F799=1,ROUNDDOWN(Q799/(C799*100),0)&gt;=1),L799+ROUNDDOWN(Q799/(C799*100),0),L799)))</f>
        <v>1</v>
      </c>
      <c r="M800" s="29">
        <f>IF(G800="","",IF(VLOOKUP(I800,settings!$B$12:$C$1012,2,0)*C800*L800*100-settings!$C$5*L800&lt;0,"",VLOOKUP(I800,settings!$B$12:$C$1012,2,0)*C800*L800*100-settings!$C$5*L800))</f>
        <v>20.617832874217704</v>
      </c>
      <c r="N800" s="29">
        <f>IF(M800="","",M800*settings!$C$7)</f>
        <v>5.1544582185544261</v>
      </c>
      <c r="O800" s="29">
        <f t="shared" si="100"/>
        <v>15.463374655663278</v>
      </c>
      <c r="P800" s="29">
        <f>IF(G800="","",C800*100*settings!$C$6)</f>
        <v>0</v>
      </c>
      <c r="Q800" s="29">
        <f>IF(G800="","",IF(E800=1,settings!$C$4-K800*100,IF(O800="",Q799,IF(F800=1,K799*L799*100+Q799+O799-K800*L800*100,Q799+O799))))</f>
        <v>8875.8280653663387</v>
      </c>
      <c r="R800" s="29">
        <f t="shared" si="101"/>
        <v>14150.9995</v>
      </c>
      <c r="S800" s="29">
        <f t="shared" si="102"/>
        <v>23026.827565366337</v>
      </c>
    </row>
    <row r="801" spans="2:19" x14ac:dyDescent="0.25">
      <c r="B801" s="2">
        <v>39573</v>
      </c>
      <c r="C801" s="3">
        <v>138.89999399999999</v>
      </c>
      <c r="D801" s="1">
        <f t="shared" si="96"/>
        <v>-1.8443933942616675E-2</v>
      </c>
      <c r="E801" t="str">
        <f>IF(B801&lt;settings!$C$2,"",IF(B801=settings!$C$2,1,IF(C801&gt;K800,MAX($E$4:E800)+1,"")))</f>
        <v/>
      </c>
      <c r="F801" t="str">
        <f t="shared" si="97"/>
        <v/>
      </c>
      <c r="G801">
        <f t="shared" si="98"/>
        <v>31</v>
      </c>
      <c r="H801" s="36" t="str">
        <f>IF(SUM($F$4:F801)&lt;2,"",IF(F801=1,G800,""))</f>
        <v/>
      </c>
      <c r="I801" s="7">
        <f t="shared" si="103"/>
        <v>-0.11</v>
      </c>
      <c r="J801" s="64" t="str">
        <f t="shared" si="99"/>
        <v>CALL</v>
      </c>
      <c r="K801" s="29">
        <f>IF(SUM($F$4:F801)&lt;1,"",IF(F801="",K800,ROUND(C801,0)))</f>
        <v>156</v>
      </c>
      <c r="L801" s="32">
        <f>IF(SUM($F$4:F801)&lt;1,"",IF(E801=1,1,IF(AND(F800=1,ROUNDDOWN(Q800/(C800*100),0)&gt;=1),L800+ROUNDDOWN(Q800/(C800*100),0),L800)))</f>
        <v>1</v>
      </c>
      <c r="M801" s="29">
        <f>IF(G801="","",IF(VLOOKUP(I801,settings!$B$12:$C$1012,2,0)*C801*L801*100-settings!$C$5*L801&lt;0,"",VLOOKUP(I801,settings!$B$12:$C$1012,2,0)*C801*L801*100-settings!$C$5*L801))</f>
        <v>14.051180123414381</v>
      </c>
      <c r="N801" s="29">
        <f>IF(M801="","",M801*settings!$C$7)</f>
        <v>3.5127950308535953</v>
      </c>
      <c r="O801" s="29">
        <f t="shared" si="100"/>
        <v>10.538385092560786</v>
      </c>
      <c r="P801" s="29">
        <f>IF(G801="","",C801*100*settings!$C$6)</f>
        <v>0</v>
      </c>
      <c r="Q801" s="29">
        <f>IF(G801="","",IF(E801=1,settings!$C$4-K801*100,IF(O801="",Q800,IF(F801=1,K800*L800*100+Q800+O800-K801*L801*100,Q800+O800))))</f>
        <v>8891.2914400220016</v>
      </c>
      <c r="R801" s="29">
        <f t="shared" si="101"/>
        <v>13889.999399999999</v>
      </c>
      <c r="S801" s="29">
        <f t="shared" si="102"/>
        <v>22781.290840022</v>
      </c>
    </row>
    <row r="802" spans="2:19" x14ac:dyDescent="0.25">
      <c r="B802" s="2">
        <v>39580</v>
      </c>
      <c r="C802" s="3">
        <v>142.66000399999999</v>
      </c>
      <c r="D802" s="1">
        <f t="shared" si="96"/>
        <v>2.7069907576813712E-2</v>
      </c>
      <c r="E802" t="str">
        <f>IF(B802&lt;settings!$C$2,"",IF(B802=settings!$C$2,1,IF(C802&gt;K801,MAX($E$4:E801)+1,"")))</f>
        <v/>
      </c>
      <c r="F802" t="str">
        <f t="shared" si="97"/>
        <v/>
      </c>
      <c r="G802">
        <f t="shared" si="98"/>
        <v>32</v>
      </c>
      <c r="H802" s="36" t="str">
        <f>IF(SUM($F$4:F802)&lt;2,"",IF(F802=1,G801,""))</f>
        <v/>
      </c>
      <c r="I802" s="7">
        <f t="shared" si="103"/>
        <v>-8.5999999999999993E-2</v>
      </c>
      <c r="J802" s="64" t="str">
        <f t="shared" si="99"/>
        <v>CALL</v>
      </c>
      <c r="K802" s="29">
        <f>IF(SUM($F$4:F802)&lt;1,"",IF(F802="",K801,ROUND(C802,0)))</f>
        <v>156</v>
      </c>
      <c r="L802" s="32">
        <f>IF(SUM($F$4:F802)&lt;1,"",IF(E802=1,1,IF(AND(F801=1,ROUNDDOWN(Q801/(C801*100),0)&gt;=1),L801+ROUNDDOWN(Q801/(C801*100),0),L801)))</f>
        <v>1</v>
      </c>
      <c r="M802" s="29">
        <f>IF(G802="","",IF(VLOOKUP(I802,settings!$B$12:$C$1012,2,0)*C802*L802*100-settings!$C$5*L802&lt;0,"",VLOOKUP(I802,settings!$B$12:$C$1012,2,0)*C802*L802*100-settings!$C$5*L802))</f>
        <v>24.104104924677618</v>
      </c>
      <c r="N802" s="29">
        <f>IF(M802="","",M802*settings!$C$7)</f>
        <v>6.0260262311694044</v>
      </c>
      <c r="O802" s="29">
        <f t="shared" si="100"/>
        <v>18.078078693508214</v>
      </c>
      <c r="P802" s="29">
        <f>IF(G802="","",C802*100*settings!$C$6)</f>
        <v>0</v>
      </c>
      <c r="Q802" s="29">
        <f>IF(G802="","",IF(E802=1,settings!$C$4-K802*100,IF(O802="",Q801,IF(F802=1,K801*L801*100+Q801+O801-K802*L802*100,Q801+O801))))</f>
        <v>8901.8298251145625</v>
      </c>
      <c r="R802" s="29">
        <f t="shared" si="101"/>
        <v>14266.000399999999</v>
      </c>
      <c r="S802" s="29">
        <f t="shared" si="102"/>
        <v>23167.830225114561</v>
      </c>
    </row>
    <row r="803" spans="2:19" x14ac:dyDescent="0.25">
      <c r="B803" s="2">
        <v>39587</v>
      </c>
      <c r="C803" s="3">
        <v>137.63999899999999</v>
      </c>
      <c r="D803" s="1">
        <f t="shared" si="96"/>
        <v>-3.5188594274818574E-2</v>
      </c>
      <c r="E803" t="str">
        <f>IF(B803&lt;settings!$C$2,"",IF(B803=settings!$C$2,1,IF(C803&gt;K802,MAX($E$4:E802)+1,"")))</f>
        <v/>
      </c>
      <c r="F803" t="str">
        <f t="shared" si="97"/>
        <v/>
      </c>
      <c r="G803">
        <f t="shared" si="98"/>
        <v>33</v>
      </c>
      <c r="H803" s="36" t="str">
        <f>IF(SUM($F$4:F803)&lt;2,"",IF(F803=1,G802,""))</f>
        <v/>
      </c>
      <c r="I803" s="7">
        <f t="shared" si="103"/>
        <v>-0.11799999999999999</v>
      </c>
      <c r="J803" s="64" t="str">
        <f t="shared" si="99"/>
        <v>CALL</v>
      </c>
      <c r="K803" s="29">
        <f>IF(SUM($F$4:F803)&lt;1,"",IF(F803="",K802,ROUND(C803,0)))</f>
        <v>156</v>
      </c>
      <c r="L803" s="32">
        <f>IF(SUM($F$4:F803)&lt;1,"",IF(E803=1,1,IF(AND(F802=1,ROUNDDOWN(Q802/(C802*100),0)&gt;=1),L802+ROUNDDOWN(Q802/(C802*100),0),L802)))</f>
        <v>1</v>
      </c>
      <c r="M803" s="29">
        <f>IF(G803="","",IF(VLOOKUP(I803,settings!$B$12:$C$1012,2,0)*C803*L803*100-settings!$C$5*L803&lt;0,"",VLOOKUP(I803,settings!$B$12:$C$1012,2,0)*C803*L803*100-settings!$C$5*L803))</f>
        <v>11.688830397191689</v>
      </c>
      <c r="N803" s="29">
        <f>IF(M803="","",M803*settings!$C$7)</f>
        <v>2.9222075992979222</v>
      </c>
      <c r="O803" s="29">
        <f t="shared" si="100"/>
        <v>8.766622797893767</v>
      </c>
      <c r="P803" s="29">
        <f>IF(G803="","",C803*100*settings!$C$6)</f>
        <v>0</v>
      </c>
      <c r="Q803" s="29">
        <f>IF(G803="","",IF(E803=1,settings!$C$4-K803*100,IF(O803="",Q802,IF(F803=1,K802*L802*100+Q802+O802-K803*L803*100,Q802+O802))))</f>
        <v>8919.9079038080708</v>
      </c>
      <c r="R803" s="29">
        <f t="shared" si="101"/>
        <v>13763.999899999999</v>
      </c>
      <c r="S803" s="29">
        <f t="shared" si="102"/>
        <v>22683.90780380807</v>
      </c>
    </row>
    <row r="804" spans="2:19" x14ac:dyDescent="0.25">
      <c r="B804" s="2">
        <v>39594</v>
      </c>
      <c r="C804" s="3">
        <v>140.35000600000001</v>
      </c>
      <c r="D804" s="1">
        <f t="shared" si="96"/>
        <v>1.9689094882949121E-2</v>
      </c>
      <c r="E804" t="str">
        <f>IF(B804&lt;settings!$C$2,"",IF(B804=settings!$C$2,1,IF(C804&gt;K803,MAX($E$4:E803)+1,"")))</f>
        <v/>
      </c>
      <c r="F804" t="str">
        <f t="shared" si="97"/>
        <v/>
      </c>
      <c r="G804">
        <f t="shared" si="98"/>
        <v>34</v>
      </c>
      <c r="H804" s="36" t="str">
        <f>IF(SUM($F$4:F804)&lt;2,"",IF(F804=1,G803,""))</f>
        <v/>
      </c>
      <c r="I804" s="7">
        <f t="shared" si="103"/>
        <v>-0.1</v>
      </c>
      <c r="J804" s="64" t="str">
        <f t="shared" si="99"/>
        <v>CALL</v>
      </c>
      <c r="K804" s="29">
        <f>IF(SUM($F$4:F804)&lt;1,"",IF(F804="",K803,ROUND(C804,0)))</f>
        <v>156</v>
      </c>
      <c r="L804" s="32">
        <f>IF(SUM($F$4:F804)&lt;1,"",IF(E804=1,1,IF(AND(F803=1,ROUNDDOWN(Q803/(C803*100),0)&gt;=1),L803+ROUNDDOWN(Q803/(C803*100),0),L803)))</f>
        <v>1</v>
      </c>
      <c r="M804" s="29">
        <f>IF(G804="","",IF(VLOOKUP(I804,settings!$B$12:$C$1012,2,0)*C804*L804*100-settings!$C$5*L804&lt;0,"",VLOOKUP(I804,settings!$B$12:$C$1012,2,0)*C804*L804*100-settings!$C$5*L804))</f>
        <v>17.613155465545912</v>
      </c>
      <c r="N804" s="29">
        <f>IF(M804="","",M804*settings!$C$7)</f>
        <v>4.403288866386478</v>
      </c>
      <c r="O804" s="29">
        <f t="shared" si="100"/>
        <v>13.209866599159433</v>
      </c>
      <c r="P804" s="29">
        <f>IF(G804="","",C804*100*settings!$C$6)</f>
        <v>0</v>
      </c>
      <c r="Q804" s="29">
        <f>IF(G804="","",IF(E804=1,settings!$C$4-K804*100,IF(O804="",Q803,IF(F804=1,K803*L803*100+Q803+O803-K804*L804*100,Q803+O803))))</f>
        <v>8928.6745266059643</v>
      </c>
      <c r="R804" s="29">
        <f t="shared" si="101"/>
        <v>14035.000600000001</v>
      </c>
      <c r="S804" s="29">
        <f t="shared" si="102"/>
        <v>22963.675126605965</v>
      </c>
    </row>
    <row r="805" spans="2:19" x14ac:dyDescent="0.25">
      <c r="B805" s="2">
        <v>39601</v>
      </c>
      <c r="C805" s="3">
        <v>136.28999300000001</v>
      </c>
      <c r="D805" s="1">
        <f t="shared" si="96"/>
        <v>-2.8927772186913892E-2</v>
      </c>
      <c r="E805" t="str">
        <f>IF(B805&lt;settings!$C$2,"",IF(B805=settings!$C$2,1,IF(C805&gt;K804,MAX($E$4:E804)+1,"")))</f>
        <v/>
      </c>
      <c r="F805" t="str">
        <f t="shared" si="97"/>
        <v/>
      </c>
      <c r="G805">
        <f t="shared" si="98"/>
        <v>35</v>
      </c>
      <c r="H805" s="36" t="str">
        <f>IF(SUM($F$4:F805)&lt;2,"",IF(F805=1,G804,""))</f>
        <v/>
      </c>
      <c r="I805" s="7">
        <f t="shared" si="103"/>
        <v>-0.126</v>
      </c>
      <c r="J805" s="64" t="str">
        <f t="shared" si="99"/>
        <v>CALL</v>
      </c>
      <c r="K805" s="29">
        <f>IF(SUM($F$4:F805)&lt;1,"",IF(F805="",K804,ROUND(C805,0)))</f>
        <v>156</v>
      </c>
      <c r="L805" s="32">
        <f>IF(SUM($F$4:F805)&lt;1,"",IF(E805=1,1,IF(AND(F804=1,ROUNDDOWN(Q804/(C804*100),0)&gt;=1),L804+ROUNDDOWN(Q804/(C804*100),0),L804)))</f>
        <v>1</v>
      </c>
      <c r="M805" s="29">
        <f>IF(G805="","",IF(VLOOKUP(I805,settings!$B$12:$C$1012,2,0)*C805*L805*100-settings!$C$5*L805&lt;0,"",VLOOKUP(I805,settings!$B$12:$C$1012,2,0)*C805*L805*100-settings!$C$5*L805))</f>
        <v>9.6893059211963752</v>
      </c>
      <c r="N805" s="29">
        <f>IF(M805="","",M805*settings!$C$7)</f>
        <v>2.4223264802990938</v>
      </c>
      <c r="O805" s="29">
        <f t="shared" si="100"/>
        <v>7.2669794408972814</v>
      </c>
      <c r="P805" s="29">
        <f>IF(G805="","",C805*100*settings!$C$6)</f>
        <v>0</v>
      </c>
      <c r="Q805" s="29">
        <f>IF(G805="","",IF(E805=1,settings!$C$4-K805*100,IF(O805="",Q804,IF(F805=1,K804*L804*100+Q804+O804-K805*L805*100,Q804+O804))))</f>
        <v>8941.8843932051241</v>
      </c>
      <c r="R805" s="29">
        <f t="shared" si="101"/>
        <v>13628.999300000001</v>
      </c>
      <c r="S805" s="29">
        <f t="shared" si="102"/>
        <v>22570.883693205127</v>
      </c>
    </row>
    <row r="806" spans="2:19" x14ac:dyDescent="0.25">
      <c r="B806" s="2">
        <v>39608</v>
      </c>
      <c r="C806" s="3">
        <v>136.14999399999999</v>
      </c>
      <c r="D806" s="1">
        <f t="shared" si="96"/>
        <v>-1.0272140816678377E-3</v>
      </c>
      <c r="E806" t="str">
        <f>IF(B806&lt;settings!$C$2,"",IF(B806=settings!$C$2,1,IF(C806&gt;K805,MAX($E$4:E805)+1,"")))</f>
        <v/>
      </c>
      <c r="F806" t="str">
        <f t="shared" si="97"/>
        <v/>
      </c>
      <c r="G806">
        <f t="shared" si="98"/>
        <v>36</v>
      </c>
      <c r="H806" s="36" t="str">
        <f>IF(SUM($F$4:F806)&lt;2,"",IF(F806=1,G805,""))</f>
        <v/>
      </c>
      <c r="I806" s="7">
        <f t="shared" si="103"/>
        <v>-0.127</v>
      </c>
      <c r="J806" s="64" t="str">
        <f t="shared" si="99"/>
        <v>CALL</v>
      </c>
      <c r="K806" s="29">
        <f>IF(SUM($F$4:F806)&lt;1,"",IF(F806="",K805,ROUND(C806,0)))</f>
        <v>156</v>
      </c>
      <c r="L806" s="32">
        <f>IF(SUM($F$4:F806)&lt;1,"",IF(E806=1,1,IF(AND(F805=1,ROUNDDOWN(Q805/(C805*100),0)&gt;=1),L805+ROUNDDOWN(Q805/(C805*100),0),L805)))</f>
        <v>1</v>
      </c>
      <c r="M806" s="29">
        <f>IF(G806="","",IF(VLOOKUP(I806,settings!$B$12:$C$1012,2,0)*C806*L806*100-settings!$C$5*L806&lt;0,"",VLOOKUP(I806,settings!$B$12:$C$1012,2,0)*C806*L806*100-settings!$C$5*L806))</f>
        <v>9.46475920131825</v>
      </c>
      <c r="N806" s="29">
        <f>IF(M806="","",M806*settings!$C$7)</f>
        <v>2.3661898003295625</v>
      </c>
      <c r="O806" s="29">
        <f t="shared" si="100"/>
        <v>7.0985694009886871</v>
      </c>
      <c r="P806" s="29">
        <f>IF(G806="","",C806*100*settings!$C$6)</f>
        <v>0</v>
      </c>
      <c r="Q806" s="29">
        <f>IF(G806="","",IF(E806=1,settings!$C$4-K806*100,IF(O806="",Q805,IF(F806=1,K805*L805*100+Q805+O805-K806*L806*100,Q805+O805))))</f>
        <v>8949.1513726460216</v>
      </c>
      <c r="R806" s="29">
        <f t="shared" si="101"/>
        <v>13614.999399999999</v>
      </c>
      <c r="S806" s="29">
        <f t="shared" si="102"/>
        <v>22564.150772646019</v>
      </c>
    </row>
    <row r="807" spans="2:19" x14ac:dyDescent="0.25">
      <c r="B807" s="2">
        <v>39615</v>
      </c>
      <c r="C807" s="3">
        <v>131.58000200000001</v>
      </c>
      <c r="D807" s="1">
        <f t="shared" si="96"/>
        <v>-3.3565862661734558E-2</v>
      </c>
      <c r="E807" t="str">
        <f>IF(B807&lt;settings!$C$2,"",IF(B807=settings!$C$2,1,IF(C807&gt;K806,MAX($E$4:E806)+1,"")))</f>
        <v/>
      </c>
      <c r="F807" t="str">
        <f t="shared" si="97"/>
        <v/>
      </c>
      <c r="G807">
        <f t="shared" si="98"/>
        <v>37</v>
      </c>
      <c r="H807" s="36" t="str">
        <f>IF(SUM($F$4:F807)&lt;2,"",IF(F807=1,G806,""))</f>
        <v/>
      </c>
      <c r="I807" s="7">
        <f t="shared" si="103"/>
        <v>-0.157</v>
      </c>
      <c r="J807" s="64" t="str">
        <f t="shared" si="99"/>
        <v>CALL</v>
      </c>
      <c r="K807" s="29">
        <f>IF(SUM($F$4:F807)&lt;1,"",IF(F807="",K806,ROUND(C807,0)))</f>
        <v>156</v>
      </c>
      <c r="L807" s="32">
        <f>IF(SUM($F$4:F807)&lt;1,"",IF(E807=1,1,IF(AND(F806=1,ROUNDDOWN(Q806/(C806*100),0)&gt;=1),L806+ROUNDDOWN(Q806/(C806*100),0),L806)))</f>
        <v>1</v>
      </c>
      <c r="M807" s="29">
        <f>IF(G807="","",IF(VLOOKUP(I807,settings!$B$12:$C$1012,2,0)*C807*L807*100-settings!$C$5*L807&lt;0,"",VLOOKUP(I807,settings!$B$12:$C$1012,2,0)*C807*L807*100-settings!$C$5*L807))</f>
        <v>4.5167559538239139</v>
      </c>
      <c r="N807" s="29">
        <f>IF(M807="","",M807*settings!$C$7)</f>
        <v>1.1291889884559785</v>
      </c>
      <c r="O807" s="29">
        <f t="shared" si="100"/>
        <v>3.3875669653679354</v>
      </c>
      <c r="P807" s="29">
        <f>IF(G807="","",C807*100*settings!$C$6)</f>
        <v>0</v>
      </c>
      <c r="Q807" s="29">
        <f>IF(G807="","",IF(E807=1,settings!$C$4-K807*100,IF(O807="",Q806,IF(F807=1,K806*L806*100+Q806+O806-K807*L807*100,Q806+O806))))</f>
        <v>8956.2499420470103</v>
      </c>
      <c r="R807" s="29">
        <f t="shared" si="101"/>
        <v>13158.0002</v>
      </c>
      <c r="S807" s="29">
        <f t="shared" si="102"/>
        <v>22114.250142047011</v>
      </c>
    </row>
    <row r="808" spans="2:19" x14ac:dyDescent="0.25">
      <c r="B808" s="2">
        <v>39622</v>
      </c>
      <c r="C808" s="3">
        <v>127.529999</v>
      </c>
      <c r="D808" s="1">
        <f t="shared" si="96"/>
        <v>-3.0779776093938671E-2</v>
      </c>
      <c r="E808" t="str">
        <f>IF(B808&lt;settings!$C$2,"",IF(B808=settings!$C$2,1,IF(C808&gt;K807,MAX($E$4:E807)+1,"")))</f>
        <v/>
      </c>
      <c r="F808" t="str">
        <f t="shared" si="97"/>
        <v/>
      </c>
      <c r="G808">
        <f t="shared" si="98"/>
        <v>38</v>
      </c>
      <c r="H808" s="36" t="str">
        <f>IF(SUM($F$4:F808)&lt;2,"",IF(F808=1,G807,""))</f>
        <v/>
      </c>
      <c r="I808" s="7">
        <f t="shared" si="103"/>
        <v>-0.183</v>
      </c>
      <c r="J808" s="64" t="str">
        <f t="shared" si="99"/>
        <v>CALL</v>
      </c>
      <c r="K808" s="29">
        <f>IF(SUM($F$4:F808)&lt;1,"",IF(F808="",K807,ROUND(C808,0)))</f>
        <v>156</v>
      </c>
      <c r="L808" s="32">
        <f>IF(SUM($F$4:F808)&lt;1,"",IF(E808=1,1,IF(AND(F807=1,ROUNDDOWN(Q807/(C807*100),0)&gt;=1),L807+ROUNDDOWN(Q807/(C807*100),0),L807)))</f>
        <v>1</v>
      </c>
      <c r="M808" s="29">
        <f>IF(G808="","",IF(VLOOKUP(I808,settings!$B$12:$C$1012,2,0)*C808*L808*100-settings!$C$5*L808&lt;0,"",VLOOKUP(I808,settings!$B$12:$C$1012,2,0)*C808*L808*100-settings!$C$5*L808))</f>
        <v>2.1621626742361726</v>
      </c>
      <c r="N808" s="29">
        <f>IF(M808="","",M808*settings!$C$7)</f>
        <v>0.54054066855904315</v>
      </c>
      <c r="O808" s="29">
        <f t="shared" si="100"/>
        <v>1.6216220056771293</v>
      </c>
      <c r="P808" s="29">
        <f>IF(G808="","",C808*100*settings!$C$6)</f>
        <v>0</v>
      </c>
      <c r="Q808" s="29">
        <f>IF(G808="","",IF(E808=1,settings!$C$4-K808*100,IF(O808="",Q807,IF(F808=1,K807*L807*100+Q807+O807-K808*L808*100,Q807+O807))))</f>
        <v>8959.6375090123784</v>
      </c>
      <c r="R808" s="29">
        <f t="shared" si="101"/>
        <v>12752.999900000001</v>
      </c>
      <c r="S808" s="29">
        <f t="shared" si="102"/>
        <v>21712.637409012379</v>
      </c>
    </row>
    <row r="809" spans="2:19" x14ac:dyDescent="0.25">
      <c r="B809" s="2">
        <v>39629</v>
      </c>
      <c r="C809" s="3">
        <v>126.30999799999999</v>
      </c>
      <c r="D809" s="1">
        <f t="shared" si="96"/>
        <v>-9.5663844551587829E-3</v>
      </c>
      <c r="E809" t="str">
        <f>IF(B809&lt;settings!$C$2,"",IF(B809=settings!$C$2,1,IF(C809&gt;K808,MAX($E$4:E808)+1,"")))</f>
        <v/>
      </c>
      <c r="F809" t="str">
        <f t="shared" si="97"/>
        <v/>
      </c>
      <c r="G809">
        <f t="shared" si="98"/>
        <v>39</v>
      </c>
      <c r="H809" s="36" t="str">
        <f>IF(SUM($F$4:F809)&lt;2,"",IF(F809=1,G808,""))</f>
        <v/>
      </c>
      <c r="I809" s="7">
        <f t="shared" si="103"/>
        <v>-0.19</v>
      </c>
      <c r="J809" s="64" t="str">
        <f t="shared" si="99"/>
        <v>CALL</v>
      </c>
      <c r="K809" s="29">
        <f>IF(SUM($F$4:F809)&lt;1,"",IF(F809="",K808,ROUND(C809,0)))</f>
        <v>156</v>
      </c>
      <c r="L809" s="32">
        <f>IF(SUM($F$4:F809)&lt;1,"",IF(E809=1,1,IF(AND(F808=1,ROUNDDOWN(Q808/(C808*100),0)&gt;=1),L808+ROUNDDOWN(Q808/(C808*100),0),L808)))</f>
        <v>1</v>
      </c>
      <c r="M809" s="29">
        <f>IF(G809="","",IF(VLOOKUP(I809,settings!$B$12:$C$1012,2,0)*C809*L809*100-settings!$C$5*L809&lt;0,"",VLOOKUP(I809,settings!$B$12:$C$1012,2,0)*C809*L809*100-settings!$C$5*L809))</f>
        <v>1.7188929577221108</v>
      </c>
      <c r="N809" s="29">
        <f>IF(M809="","",M809*settings!$C$7)</f>
        <v>0.4297232394305277</v>
      </c>
      <c r="O809" s="29">
        <f t="shared" si="100"/>
        <v>1.2891697182915831</v>
      </c>
      <c r="P809" s="29">
        <f>IF(G809="","",C809*100*settings!$C$6)</f>
        <v>0</v>
      </c>
      <c r="Q809" s="29">
        <f>IF(G809="","",IF(E809=1,settings!$C$4-K809*100,IF(O809="",Q808,IF(F809=1,K808*L808*100+Q808+O808-K809*L809*100,Q808+O808))))</f>
        <v>8961.259131018056</v>
      </c>
      <c r="R809" s="29">
        <f t="shared" si="101"/>
        <v>12630.9998</v>
      </c>
      <c r="S809" s="29">
        <f t="shared" si="102"/>
        <v>21592.258931018056</v>
      </c>
    </row>
    <row r="810" spans="2:19" x14ac:dyDescent="0.25">
      <c r="B810" s="2">
        <v>39636</v>
      </c>
      <c r="C810" s="3">
        <v>123.839996</v>
      </c>
      <c r="D810" s="1">
        <f t="shared" si="96"/>
        <v>-1.9555079084080051E-2</v>
      </c>
      <c r="E810" t="str">
        <f>IF(B810&lt;settings!$C$2,"",IF(B810=settings!$C$2,1,IF(C810&gt;K809,MAX($E$4:E809)+1,"")))</f>
        <v/>
      </c>
      <c r="F810" t="str">
        <f t="shared" si="97"/>
        <v/>
      </c>
      <c r="G810">
        <f t="shared" si="98"/>
        <v>40</v>
      </c>
      <c r="H810" s="36" t="str">
        <f>IF(SUM($F$4:F810)&lt;2,"",IF(F810=1,G809,""))</f>
        <v/>
      </c>
      <c r="I810" s="7">
        <f t="shared" si="103"/>
        <v>-0.20599999999999999</v>
      </c>
      <c r="J810" s="64" t="str">
        <f t="shared" si="99"/>
        <v>CALL</v>
      </c>
      <c r="K810" s="29">
        <f>IF(SUM($F$4:F810)&lt;1,"",IF(F810="",K809,ROUND(C810,0)))</f>
        <v>156</v>
      </c>
      <c r="L810" s="32">
        <f>IF(SUM($F$4:F810)&lt;1,"",IF(E810=1,1,IF(AND(F809=1,ROUNDDOWN(Q809/(C809*100),0)&gt;=1),L809+ROUNDDOWN(Q809/(C809*100),0),L809)))</f>
        <v>1</v>
      </c>
      <c r="M810" s="29">
        <f>IF(G810="","",IF(VLOOKUP(I810,settings!$B$12:$C$1012,2,0)*C810*L810*100-settings!$C$5*L810&lt;0,"",VLOOKUP(I810,settings!$B$12:$C$1012,2,0)*C810*L810*100-settings!$C$5*L810))</f>
        <v>0.92944552738952457</v>
      </c>
      <c r="N810" s="29">
        <f>IF(M810="","",M810*settings!$C$7)</f>
        <v>0.23236138184738114</v>
      </c>
      <c r="O810" s="29">
        <f t="shared" si="100"/>
        <v>0.69708414554214349</v>
      </c>
      <c r="P810" s="29">
        <f>IF(G810="","",C810*100*settings!$C$6)</f>
        <v>0</v>
      </c>
      <c r="Q810" s="29">
        <f>IF(G810="","",IF(E810=1,settings!$C$4-K810*100,IF(O810="",Q809,IF(F810=1,K809*L809*100+Q809+O809-K810*L810*100,Q809+O809))))</f>
        <v>8962.5483007363473</v>
      </c>
      <c r="R810" s="29">
        <f t="shared" si="101"/>
        <v>12383.999599999999</v>
      </c>
      <c r="S810" s="29">
        <f t="shared" si="102"/>
        <v>21346.547900736346</v>
      </c>
    </row>
    <row r="811" spans="2:19" x14ac:dyDescent="0.25">
      <c r="B811" s="2">
        <v>39643</v>
      </c>
      <c r="C811" s="3">
        <v>125.980003</v>
      </c>
      <c r="D811" s="1">
        <f t="shared" si="96"/>
        <v>1.7280418839806799E-2</v>
      </c>
      <c r="E811" t="str">
        <f>IF(B811&lt;settings!$C$2,"",IF(B811=settings!$C$2,1,IF(C811&gt;K810,MAX($E$4:E810)+1,"")))</f>
        <v/>
      </c>
      <c r="F811" t="str">
        <f t="shared" si="97"/>
        <v/>
      </c>
      <c r="G811">
        <f t="shared" si="98"/>
        <v>41</v>
      </c>
      <c r="H811" s="36" t="str">
        <f>IF(SUM($F$4:F811)&lt;2,"",IF(F811=1,G810,""))</f>
        <v/>
      </c>
      <c r="I811" s="7">
        <f t="shared" si="103"/>
        <v>-0.192</v>
      </c>
      <c r="J811" s="64" t="str">
        <f t="shared" si="99"/>
        <v>CALL</v>
      </c>
      <c r="K811" s="29">
        <f>IF(SUM($F$4:F811)&lt;1,"",IF(F811="",K810,ROUND(C811,0)))</f>
        <v>156</v>
      </c>
      <c r="L811" s="32">
        <f>IF(SUM($F$4:F811)&lt;1,"",IF(E811=1,1,IF(AND(F810=1,ROUNDDOWN(Q810/(C810*100),0)&gt;=1),L810+ROUNDDOWN(Q810/(C810*100),0),L810)))</f>
        <v>1</v>
      </c>
      <c r="M811" s="29">
        <f>IF(G811="","",IF(VLOOKUP(I811,settings!$B$12:$C$1012,2,0)*C811*L811*100-settings!$C$5*L811&lt;0,"",VLOOKUP(I811,settings!$B$12:$C$1012,2,0)*C811*L811*100-settings!$C$5*L811))</f>
        <v>1.6044027623916053</v>
      </c>
      <c r="N811" s="29">
        <f>IF(M811="","",M811*settings!$C$7)</f>
        <v>0.40110069059790132</v>
      </c>
      <c r="O811" s="29">
        <f t="shared" si="100"/>
        <v>1.203302071793704</v>
      </c>
      <c r="P811" s="29">
        <f>IF(G811="","",C811*100*settings!$C$6)</f>
        <v>0</v>
      </c>
      <c r="Q811" s="29">
        <f>IF(G811="","",IF(E811=1,settings!$C$4-K811*100,IF(O811="",Q810,IF(F811=1,K810*L810*100+Q810+O810-K811*L811*100,Q810+O810))))</f>
        <v>8963.2453848818895</v>
      </c>
      <c r="R811" s="29">
        <f t="shared" si="101"/>
        <v>12598.0003</v>
      </c>
      <c r="S811" s="29">
        <f t="shared" si="102"/>
        <v>21561.245684881891</v>
      </c>
    </row>
    <row r="812" spans="2:19" x14ac:dyDescent="0.25">
      <c r="B812" s="2">
        <v>39650</v>
      </c>
      <c r="C812" s="3">
        <v>125.480003</v>
      </c>
      <c r="D812" s="1">
        <f t="shared" si="96"/>
        <v>-3.9688838553211259E-3</v>
      </c>
      <c r="E812" t="str">
        <f>IF(B812&lt;settings!$C$2,"",IF(B812=settings!$C$2,1,IF(C812&gt;K811,MAX($E$4:E811)+1,"")))</f>
        <v/>
      </c>
      <c r="F812" t="str">
        <f t="shared" si="97"/>
        <v/>
      </c>
      <c r="G812">
        <f t="shared" si="98"/>
        <v>42</v>
      </c>
      <c r="H812" s="36" t="str">
        <f>IF(SUM($F$4:F812)&lt;2,"",IF(F812=1,G811,""))</f>
        <v/>
      </c>
      <c r="I812" s="7">
        <f t="shared" si="103"/>
        <v>-0.19600000000000001</v>
      </c>
      <c r="J812" s="64" t="str">
        <f t="shared" si="99"/>
        <v>CALL</v>
      </c>
      <c r="K812" s="29">
        <f>IF(SUM($F$4:F812)&lt;1,"",IF(F812="",K811,ROUND(C812,0)))</f>
        <v>156</v>
      </c>
      <c r="L812" s="32">
        <f>IF(SUM($F$4:F812)&lt;1,"",IF(E812=1,1,IF(AND(F811=1,ROUNDDOWN(Q811/(C811*100),0)&gt;=1),L811+ROUNDDOWN(Q811/(C811*100),0),L811)))</f>
        <v>1</v>
      </c>
      <c r="M812" s="29">
        <f>IF(G812="","",IF(VLOOKUP(I812,settings!$B$12:$C$1012,2,0)*C812*L812*100-settings!$C$5*L812&lt;0,"",VLOOKUP(I812,settings!$B$12:$C$1012,2,0)*C812*L812*100-settings!$C$5*L812))</f>
        <v>1.3926840588792371</v>
      </c>
      <c r="N812" s="29">
        <f>IF(M812="","",M812*settings!$C$7)</f>
        <v>0.34817101471980927</v>
      </c>
      <c r="O812" s="29">
        <f t="shared" si="100"/>
        <v>1.0445130441594279</v>
      </c>
      <c r="P812" s="29">
        <f>IF(G812="","",C812*100*settings!$C$6)</f>
        <v>0</v>
      </c>
      <c r="Q812" s="29">
        <f>IF(G812="","",IF(E812=1,settings!$C$4-K812*100,IF(O812="",Q811,IF(F812=1,K811*L811*100+Q811+O811-K812*L812*100,Q811+O811))))</f>
        <v>8964.4486869536831</v>
      </c>
      <c r="R812" s="29">
        <f t="shared" si="101"/>
        <v>12548.0003</v>
      </c>
      <c r="S812" s="29">
        <f t="shared" si="102"/>
        <v>21512.448986953685</v>
      </c>
    </row>
    <row r="813" spans="2:19" x14ac:dyDescent="0.25">
      <c r="B813" s="2">
        <v>39657</v>
      </c>
      <c r="C813" s="3">
        <v>126.160004</v>
      </c>
      <c r="D813" s="1">
        <f t="shared" si="96"/>
        <v>5.4191981490470109E-3</v>
      </c>
      <c r="E813" t="str">
        <f>IF(B813&lt;settings!$C$2,"",IF(B813=settings!$C$2,1,IF(C813&gt;K812,MAX($E$4:E812)+1,"")))</f>
        <v/>
      </c>
      <c r="F813" t="str">
        <f t="shared" si="97"/>
        <v/>
      </c>
      <c r="G813">
        <f t="shared" si="98"/>
        <v>43</v>
      </c>
      <c r="H813" s="36" t="str">
        <f>IF(SUM($F$4:F813)&lt;2,"",IF(F813=1,G812,""))</f>
        <v/>
      </c>
      <c r="I813" s="7">
        <f t="shared" si="103"/>
        <v>-0.191</v>
      </c>
      <c r="J813" s="64" t="str">
        <f t="shared" si="99"/>
        <v>CALL</v>
      </c>
      <c r="K813" s="29">
        <f>IF(SUM($F$4:F813)&lt;1,"",IF(F813="",K812,ROUND(C813,0)))</f>
        <v>156</v>
      </c>
      <c r="L813" s="32">
        <f>IF(SUM($F$4:F813)&lt;1,"",IF(E813=1,1,IF(AND(F812=1,ROUNDDOWN(Q812/(C812*100),0)&gt;=1),L812+ROUNDDOWN(Q812/(C812*100),0),L812)))</f>
        <v>1</v>
      </c>
      <c r="M813" s="29">
        <f>IF(G813="","",IF(VLOOKUP(I813,settings!$B$12:$C$1012,2,0)*C813*L813*100-settings!$C$5*L813&lt;0,"",VLOOKUP(I813,settings!$B$12:$C$1012,2,0)*C813*L813*100-settings!$C$5*L813))</f>
        <v>1.6613509683798542</v>
      </c>
      <c r="N813" s="29">
        <f>IF(M813="","",M813*settings!$C$7)</f>
        <v>0.41533774209496355</v>
      </c>
      <c r="O813" s="29">
        <f t="shared" si="100"/>
        <v>1.2460132262848906</v>
      </c>
      <c r="P813" s="29">
        <f>IF(G813="","",C813*100*settings!$C$6)</f>
        <v>0</v>
      </c>
      <c r="Q813" s="29">
        <f>IF(G813="","",IF(E813=1,settings!$C$4-K813*100,IF(O813="",Q812,IF(F813=1,K812*L812*100+Q812+O812-K813*L813*100,Q812+O812))))</f>
        <v>8965.4931999978417</v>
      </c>
      <c r="R813" s="29">
        <f t="shared" si="101"/>
        <v>12616.000400000001</v>
      </c>
      <c r="S813" s="29">
        <f t="shared" si="102"/>
        <v>21581.493599997841</v>
      </c>
    </row>
    <row r="814" spans="2:19" x14ac:dyDescent="0.25">
      <c r="B814" s="2">
        <v>39664</v>
      </c>
      <c r="C814" s="3">
        <v>129.36999499999999</v>
      </c>
      <c r="D814" s="1">
        <f t="shared" si="96"/>
        <v>2.5443808641604004E-2</v>
      </c>
      <c r="E814" t="str">
        <f>IF(B814&lt;settings!$C$2,"",IF(B814=settings!$C$2,1,IF(C814&gt;K813,MAX($E$4:E813)+1,"")))</f>
        <v/>
      </c>
      <c r="F814" t="str">
        <f t="shared" si="97"/>
        <v/>
      </c>
      <c r="G814">
        <f t="shared" si="98"/>
        <v>44</v>
      </c>
      <c r="H814" s="36" t="str">
        <f>IF(SUM($F$4:F814)&lt;2,"",IF(F814=1,G813,""))</f>
        <v/>
      </c>
      <c r="I814" s="7">
        <f t="shared" si="103"/>
        <v>-0.17100000000000001</v>
      </c>
      <c r="J814" s="64" t="str">
        <f t="shared" si="99"/>
        <v>CALL</v>
      </c>
      <c r="K814" s="29">
        <f>IF(SUM($F$4:F814)&lt;1,"",IF(F814="",K813,ROUND(C814,0)))</f>
        <v>156</v>
      </c>
      <c r="L814" s="32">
        <f>IF(SUM($F$4:F814)&lt;1,"",IF(E814=1,1,IF(AND(F813=1,ROUNDDOWN(Q813/(C813*100),0)&gt;=1),L813+ROUNDDOWN(Q813/(C813*100),0),L813)))</f>
        <v>1</v>
      </c>
      <c r="M814" s="29">
        <f>IF(G814="","",IF(VLOOKUP(I814,settings!$B$12:$C$1012,2,0)*C814*L814*100-settings!$C$5*L814&lt;0,"",VLOOKUP(I814,settings!$B$12:$C$1012,2,0)*C814*L814*100-settings!$C$5*L814))</f>
        <v>3.0878269712282451</v>
      </c>
      <c r="N814" s="29">
        <f>IF(M814="","",M814*settings!$C$7)</f>
        <v>0.77195674280706128</v>
      </c>
      <c r="O814" s="29">
        <f t="shared" si="100"/>
        <v>2.3158702284211836</v>
      </c>
      <c r="P814" s="29">
        <f>IF(G814="","",C814*100*settings!$C$6)</f>
        <v>0</v>
      </c>
      <c r="Q814" s="29">
        <f>IF(G814="","",IF(E814=1,settings!$C$4-K814*100,IF(O814="",Q813,IF(F814=1,K813*L813*100+Q813+O813-K814*L814*100,Q813+O813))))</f>
        <v>8966.7392132241257</v>
      </c>
      <c r="R814" s="29">
        <f t="shared" si="101"/>
        <v>12936.999499999998</v>
      </c>
      <c r="S814" s="29">
        <f t="shared" si="102"/>
        <v>21903.738713224124</v>
      </c>
    </row>
    <row r="815" spans="2:19" x14ac:dyDescent="0.25">
      <c r="B815" s="2">
        <v>39671</v>
      </c>
      <c r="C815" s="3">
        <v>130.16999799999999</v>
      </c>
      <c r="D815" s="1">
        <f t="shared" si="96"/>
        <v>6.1838372955027587E-3</v>
      </c>
      <c r="E815" t="str">
        <f>IF(B815&lt;settings!$C$2,"",IF(B815=settings!$C$2,1,IF(C815&gt;K814,MAX($E$4:E814)+1,"")))</f>
        <v/>
      </c>
      <c r="F815" t="str">
        <f t="shared" si="97"/>
        <v/>
      </c>
      <c r="G815">
        <f t="shared" si="98"/>
        <v>45</v>
      </c>
      <c r="H815" s="36" t="str">
        <f>IF(SUM($F$4:F815)&lt;2,"",IF(F815=1,G814,""))</f>
        <v/>
      </c>
      <c r="I815" s="7">
        <f t="shared" si="103"/>
        <v>-0.16600000000000001</v>
      </c>
      <c r="J815" s="64" t="str">
        <f t="shared" si="99"/>
        <v>CALL</v>
      </c>
      <c r="K815" s="29">
        <f>IF(SUM($F$4:F815)&lt;1,"",IF(F815="",K814,ROUND(C815,0)))</f>
        <v>156</v>
      </c>
      <c r="L815" s="32">
        <f>IF(SUM($F$4:F815)&lt;1,"",IF(E815=1,1,IF(AND(F814=1,ROUNDDOWN(Q814/(C814*100),0)&gt;=1),L814+ROUNDDOWN(Q814/(C814*100),0),L814)))</f>
        <v>1</v>
      </c>
      <c r="M815" s="29">
        <f>IF(G815="","",IF(VLOOKUP(I815,settings!$B$12:$C$1012,2,0)*C815*L815*100-settings!$C$5*L815&lt;0,"",VLOOKUP(I815,settings!$B$12:$C$1012,2,0)*C815*L815*100-settings!$C$5*L815))</f>
        <v>3.550294055266157</v>
      </c>
      <c r="N815" s="29">
        <f>IF(M815="","",M815*settings!$C$7)</f>
        <v>0.88757351381653926</v>
      </c>
      <c r="O815" s="29">
        <f t="shared" si="100"/>
        <v>2.6627205414496178</v>
      </c>
      <c r="P815" s="29">
        <f>IF(G815="","",C815*100*settings!$C$6)</f>
        <v>0</v>
      </c>
      <c r="Q815" s="29">
        <f>IF(G815="","",IF(E815=1,settings!$C$4-K815*100,IF(O815="",Q814,IF(F815=1,K814*L814*100+Q814+O814-K815*L815*100,Q814+O814))))</f>
        <v>8969.0550834525475</v>
      </c>
      <c r="R815" s="29">
        <f t="shared" si="101"/>
        <v>13016.9998</v>
      </c>
      <c r="S815" s="29">
        <f t="shared" si="102"/>
        <v>21986.054883452547</v>
      </c>
    </row>
    <row r="816" spans="2:19" x14ac:dyDescent="0.25">
      <c r="B816" s="2">
        <v>39678</v>
      </c>
      <c r="C816" s="3">
        <v>129.64999399999999</v>
      </c>
      <c r="D816" s="1">
        <f t="shared" si="96"/>
        <v>-3.9948068524976454E-3</v>
      </c>
      <c r="E816" t="str">
        <f>IF(B816&lt;settings!$C$2,"",IF(B816=settings!$C$2,1,IF(C816&gt;K815,MAX($E$4:E815)+1,"")))</f>
        <v/>
      </c>
      <c r="F816" t="str">
        <f t="shared" si="97"/>
        <v/>
      </c>
      <c r="G816">
        <f t="shared" si="98"/>
        <v>46</v>
      </c>
      <c r="H816" s="36" t="str">
        <f>IF(SUM($F$4:F816)&lt;2,"",IF(F816=1,G815,""))</f>
        <v/>
      </c>
      <c r="I816" s="7">
        <f t="shared" si="103"/>
        <v>-0.16900000000000001</v>
      </c>
      <c r="J816" s="64" t="str">
        <f t="shared" si="99"/>
        <v>CALL</v>
      </c>
      <c r="K816" s="29">
        <f>IF(SUM($F$4:F816)&lt;1,"",IF(F816="",K815,ROUND(C816,0)))</f>
        <v>156</v>
      </c>
      <c r="L816" s="32">
        <f>IF(SUM($F$4:F816)&lt;1,"",IF(E816=1,1,IF(AND(F815=1,ROUNDDOWN(Q815/(C815*100),0)&gt;=1),L815+ROUNDDOWN(Q815/(C815*100),0),L815)))</f>
        <v>1</v>
      </c>
      <c r="M816" s="29">
        <f>IF(G816="","",IF(VLOOKUP(I816,settings!$B$12:$C$1012,2,0)*C816*L816*100-settings!$C$5*L816&lt;0,"",VLOOKUP(I816,settings!$B$12:$C$1012,2,0)*C816*L816*100-settings!$C$5*L816))</f>
        <v>3.2655918017088998</v>
      </c>
      <c r="N816" s="29">
        <f>IF(M816="","",M816*settings!$C$7)</f>
        <v>0.81639795042722496</v>
      </c>
      <c r="O816" s="29">
        <f t="shared" si="100"/>
        <v>2.4491938512816747</v>
      </c>
      <c r="P816" s="29">
        <f>IF(G816="","",C816*100*settings!$C$6)</f>
        <v>0</v>
      </c>
      <c r="Q816" s="29">
        <f>IF(G816="","",IF(E816=1,settings!$C$4-K816*100,IF(O816="",Q815,IF(F816=1,K815*L815*100+Q815+O815-K816*L816*100,Q815+O815))))</f>
        <v>8971.7178039939972</v>
      </c>
      <c r="R816" s="29">
        <f t="shared" si="101"/>
        <v>12964.999399999999</v>
      </c>
      <c r="S816" s="29">
        <f t="shared" si="102"/>
        <v>21936.717203993998</v>
      </c>
    </row>
    <row r="817" spans="2:19" x14ac:dyDescent="0.25">
      <c r="B817" s="2">
        <v>39685</v>
      </c>
      <c r="C817" s="3">
        <v>128.78999300000001</v>
      </c>
      <c r="D817" s="1">
        <f t="shared" si="96"/>
        <v>-6.6332513675240179E-3</v>
      </c>
      <c r="E817" t="str">
        <f>IF(B817&lt;settings!$C$2,"",IF(B817=settings!$C$2,1,IF(C817&gt;K816,MAX($E$4:E816)+1,"")))</f>
        <v/>
      </c>
      <c r="F817" t="str">
        <f t="shared" si="97"/>
        <v/>
      </c>
      <c r="G817">
        <f t="shared" si="98"/>
        <v>47</v>
      </c>
      <c r="H817" s="36" t="str">
        <f>IF(SUM($F$4:F817)&lt;2,"",IF(F817=1,G816,""))</f>
        <v/>
      </c>
      <c r="I817" s="7">
        <f t="shared" si="103"/>
        <v>-0.17399999999999999</v>
      </c>
      <c r="J817" s="64" t="str">
        <f t="shared" si="99"/>
        <v>CALL</v>
      </c>
      <c r="K817" s="29">
        <f>IF(SUM($F$4:F817)&lt;1,"",IF(F817="",K816,ROUND(C817,0)))</f>
        <v>156</v>
      </c>
      <c r="L817" s="32">
        <f>IF(SUM($F$4:F817)&lt;1,"",IF(E817=1,1,IF(AND(F816=1,ROUNDDOWN(Q816/(C816*100),0)&gt;=1),L816+ROUNDDOWN(Q816/(C816*100),0),L816)))</f>
        <v>1</v>
      </c>
      <c r="M817" s="29">
        <f>IF(G817="","",IF(VLOOKUP(I817,settings!$B$12:$C$1012,2,0)*C817*L817*100-settings!$C$5*L817&lt;0,"",VLOOKUP(I817,settings!$B$12:$C$1012,2,0)*C817*L817*100-settings!$C$5*L817))</f>
        <v>2.8301809339010227</v>
      </c>
      <c r="N817" s="29">
        <f>IF(M817="","",M817*settings!$C$7)</f>
        <v>0.70754523347525566</v>
      </c>
      <c r="O817" s="29">
        <f t="shared" si="100"/>
        <v>2.122635700425767</v>
      </c>
      <c r="P817" s="29">
        <f>IF(G817="","",C817*100*settings!$C$6)</f>
        <v>0</v>
      </c>
      <c r="Q817" s="29">
        <f>IF(G817="","",IF(E817=1,settings!$C$4-K817*100,IF(O817="",Q816,IF(F817=1,K816*L816*100+Q816+O816-K817*L817*100,Q816+O816))))</f>
        <v>8974.1669978452792</v>
      </c>
      <c r="R817" s="29">
        <f t="shared" si="101"/>
        <v>12878.999300000001</v>
      </c>
      <c r="S817" s="29">
        <f t="shared" si="102"/>
        <v>21853.16629784528</v>
      </c>
    </row>
    <row r="818" spans="2:19" x14ac:dyDescent="0.25">
      <c r="B818" s="2">
        <v>39692</v>
      </c>
      <c r="C818" s="3">
        <v>124.41999800000001</v>
      </c>
      <c r="D818" s="1">
        <f t="shared" si="96"/>
        <v>-3.393116886030112E-2</v>
      </c>
      <c r="E818" t="str">
        <f>IF(B818&lt;settings!$C$2,"",IF(B818=settings!$C$2,1,IF(C818&gt;K817,MAX($E$4:E817)+1,"")))</f>
        <v/>
      </c>
      <c r="F818" t="str">
        <f t="shared" si="97"/>
        <v/>
      </c>
      <c r="G818">
        <f t="shared" si="98"/>
        <v>48</v>
      </c>
      <c r="H818" s="36" t="str">
        <f>IF(SUM($F$4:F818)&lt;2,"",IF(F818=1,G817,""))</f>
        <v/>
      </c>
      <c r="I818" s="7">
        <f t="shared" si="103"/>
        <v>-0.20200000000000001</v>
      </c>
      <c r="J818" s="64" t="str">
        <f t="shared" si="99"/>
        <v>CALL</v>
      </c>
      <c r="K818" s="29">
        <f>IF(SUM($F$4:F818)&lt;1,"",IF(F818="",K817,ROUND(C818,0)))</f>
        <v>156</v>
      </c>
      <c r="L818" s="32">
        <f>IF(SUM($F$4:F818)&lt;1,"",IF(E818=1,1,IF(AND(F817=1,ROUNDDOWN(Q817/(C817*100),0)&gt;=1),L817+ROUNDDOWN(Q817/(C817*100),0),L817)))</f>
        <v>1</v>
      </c>
      <c r="M818" s="29">
        <f>IF(G818="","",IF(VLOOKUP(I818,settings!$B$12:$C$1012,2,0)*C818*L818*100-settings!$C$5*L818&lt;0,"",VLOOKUP(I818,settings!$B$12:$C$1012,2,0)*C818*L818*100-settings!$C$5*L818))</f>
        <v>1.1016359071602602</v>
      </c>
      <c r="N818" s="29">
        <f>IF(M818="","",M818*settings!$C$7)</f>
        <v>0.27540897679006504</v>
      </c>
      <c r="O818" s="29">
        <f t="shared" si="100"/>
        <v>0.82622693037019512</v>
      </c>
      <c r="P818" s="29">
        <f>IF(G818="","",C818*100*settings!$C$6)</f>
        <v>0</v>
      </c>
      <c r="Q818" s="29">
        <f>IF(G818="","",IF(E818=1,settings!$C$4-K818*100,IF(O818="",Q817,IF(F818=1,K817*L817*100+Q817+O817-K818*L818*100,Q817+O817))))</f>
        <v>8976.2896335457044</v>
      </c>
      <c r="R818" s="29">
        <f t="shared" si="101"/>
        <v>12441.999800000001</v>
      </c>
      <c r="S818" s="29">
        <f t="shared" si="102"/>
        <v>21418.289433545706</v>
      </c>
    </row>
    <row r="819" spans="2:19" x14ac:dyDescent="0.25">
      <c r="B819" s="2">
        <v>39699</v>
      </c>
      <c r="C819" s="3">
        <v>126.089996</v>
      </c>
      <c r="D819" s="1">
        <f t="shared" si="96"/>
        <v>1.3422263517477218E-2</v>
      </c>
      <c r="E819" t="str">
        <f>IF(B819&lt;settings!$C$2,"",IF(B819=settings!$C$2,1,IF(C819&gt;K818,MAX($E$4:E818)+1,"")))</f>
        <v/>
      </c>
      <c r="F819" t="str">
        <f t="shared" si="97"/>
        <v/>
      </c>
      <c r="G819">
        <f t="shared" si="98"/>
        <v>49</v>
      </c>
      <c r="H819" s="36" t="str">
        <f>IF(SUM($F$4:F819)&lt;2,"",IF(F819=1,G818,""))</f>
        <v/>
      </c>
      <c r="I819" s="7">
        <f t="shared" si="103"/>
        <v>-0.192</v>
      </c>
      <c r="J819" s="64" t="str">
        <f t="shared" si="99"/>
        <v>CALL</v>
      </c>
      <c r="K819" s="29">
        <f>IF(SUM($F$4:F819)&lt;1,"",IF(F819="",K818,ROUND(C819,0)))</f>
        <v>156</v>
      </c>
      <c r="L819" s="32">
        <f>IF(SUM($F$4:F819)&lt;1,"",IF(E819=1,1,IF(AND(F818=1,ROUNDDOWN(Q818/(C818*100),0)&gt;=1),L818+ROUNDDOWN(Q818/(C818*100),0),L818)))</f>
        <v>1</v>
      </c>
      <c r="M819" s="29">
        <f>IF(G819="","",IF(VLOOKUP(I819,settings!$B$12:$C$1012,2,0)*C819*L819*100-settings!$C$5*L819&lt;0,"",VLOOKUP(I819,settings!$B$12:$C$1012,2,0)*C819*L819*100-settings!$C$5*L819))</f>
        <v>1.6066766635364065</v>
      </c>
      <c r="N819" s="29">
        <f>IF(M819="","",M819*settings!$C$7)</f>
        <v>0.40166916588410162</v>
      </c>
      <c r="O819" s="29">
        <f t="shared" si="100"/>
        <v>1.2050074976523049</v>
      </c>
      <c r="P819" s="29">
        <f>IF(G819="","",C819*100*settings!$C$6)</f>
        <v>0</v>
      </c>
      <c r="Q819" s="29">
        <f>IF(G819="","",IF(E819=1,settings!$C$4-K819*100,IF(O819="",Q818,IF(F819=1,K818*L818*100+Q818+O818-K819*L819*100,Q818+O818))))</f>
        <v>8977.1158604760749</v>
      </c>
      <c r="R819" s="29">
        <f t="shared" si="101"/>
        <v>12608.999599999999</v>
      </c>
      <c r="S819" s="29">
        <f t="shared" si="102"/>
        <v>21586.115460476074</v>
      </c>
    </row>
    <row r="820" spans="2:19" x14ac:dyDescent="0.25">
      <c r="B820" s="2">
        <v>39706</v>
      </c>
      <c r="C820" s="3">
        <v>124.120003</v>
      </c>
      <c r="D820" s="1">
        <f t="shared" si="96"/>
        <v>-1.5623705785508979E-2</v>
      </c>
      <c r="E820" t="str">
        <f>IF(B820&lt;settings!$C$2,"",IF(B820=settings!$C$2,1,IF(C820&gt;K819,MAX($E$4:E819)+1,"")))</f>
        <v/>
      </c>
      <c r="F820" t="str">
        <f t="shared" si="97"/>
        <v/>
      </c>
      <c r="G820">
        <f t="shared" si="98"/>
        <v>50</v>
      </c>
      <c r="H820" s="36" t="str">
        <f>IF(SUM($F$4:F820)&lt;2,"",IF(F820=1,G819,""))</f>
        <v/>
      </c>
      <c r="I820" s="7">
        <f t="shared" si="103"/>
        <v>-0.20399999999999999</v>
      </c>
      <c r="J820" s="64" t="str">
        <f t="shared" si="99"/>
        <v>CALL</v>
      </c>
      <c r="K820" s="29">
        <f>IF(SUM($F$4:F820)&lt;1,"",IF(F820="",K819,ROUND(C820,0)))</f>
        <v>156</v>
      </c>
      <c r="L820" s="32">
        <f>IF(SUM($F$4:F820)&lt;1,"",IF(E820=1,1,IF(AND(F819=1,ROUNDDOWN(Q819/(C819*100),0)&gt;=1),L819+ROUNDDOWN(Q819/(C819*100),0),L819)))</f>
        <v>1</v>
      </c>
      <c r="M820" s="29">
        <f>IF(G820="","",IF(VLOOKUP(I820,settings!$B$12:$C$1012,2,0)*C820*L820*100-settings!$C$5*L820&lt;0,"",VLOOKUP(I820,settings!$B$12:$C$1012,2,0)*C820*L820*100-settings!$C$5*L820))</f>
        <v>1.0135444377648541</v>
      </c>
      <c r="N820" s="29">
        <f>IF(M820="","",M820*settings!$C$7)</f>
        <v>0.25338610944121354</v>
      </c>
      <c r="O820" s="29">
        <f t="shared" si="100"/>
        <v>0.76015832832364061</v>
      </c>
      <c r="P820" s="29">
        <f>IF(G820="","",C820*100*settings!$C$6)</f>
        <v>0</v>
      </c>
      <c r="Q820" s="29">
        <f>IF(G820="","",IF(E820=1,settings!$C$4-K820*100,IF(O820="",Q819,IF(F820=1,K819*L819*100+Q819+O819-K820*L820*100,Q819+O819))))</f>
        <v>8978.3208679737272</v>
      </c>
      <c r="R820" s="29">
        <f t="shared" si="101"/>
        <v>12412.0003</v>
      </c>
      <c r="S820" s="29">
        <f t="shared" si="102"/>
        <v>21390.321167973729</v>
      </c>
    </row>
    <row r="821" spans="2:19" x14ac:dyDescent="0.25">
      <c r="B821" s="2">
        <v>39713</v>
      </c>
      <c r="C821" s="3">
        <v>120.849998</v>
      </c>
      <c r="D821" s="1">
        <f t="shared" si="96"/>
        <v>-2.6345511770572538E-2</v>
      </c>
      <c r="E821" t="str">
        <f>IF(B821&lt;settings!$C$2,"",IF(B821=settings!$C$2,1,IF(C821&gt;K820,MAX($E$4:E820)+1,"")))</f>
        <v/>
      </c>
      <c r="F821" t="str">
        <f t="shared" si="97"/>
        <v/>
      </c>
      <c r="G821">
        <f t="shared" si="98"/>
        <v>51</v>
      </c>
      <c r="H821" s="36" t="str">
        <f>IF(SUM($F$4:F821)&lt;2,"",IF(F821=1,G820,""))</f>
        <v/>
      </c>
      <c r="I821" s="7">
        <f t="shared" si="103"/>
        <v>-0.22500000000000001</v>
      </c>
      <c r="J821" s="64" t="str">
        <f t="shared" si="99"/>
        <v>CALL</v>
      </c>
      <c r="K821" s="29">
        <f>IF(SUM($F$4:F821)&lt;1,"",IF(F821="",K820,ROUND(C821,0)))</f>
        <v>156</v>
      </c>
      <c r="L821" s="32">
        <f>IF(SUM($F$4:F821)&lt;1,"",IF(E821=1,1,IF(AND(F820=1,ROUNDDOWN(Q820/(C820*100),0)&gt;=1),L820+ROUNDDOWN(Q820/(C820*100),0),L820)))</f>
        <v>1</v>
      </c>
      <c r="M821" s="29">
        <f>IF(G821="","",IF(VLOOKUP(I821,settings!$B$12:$C$1012,2,0)*C821*L821*100-settings!$C$5*L821&lt;0,"",VLOOKUP(I821,settings!$B$12:$C$1012,2,0)*C821*L821*100-settings!$C$5*L821))</f>
        <v>0.28266628189599485</v>
      </c>
      <c r="N821" s="29">
        <f>IF(M821="","",M821*settings!$C$7)</f>
        <v>7.0666570473998713E-2</v>
      </c>
      <c r="O821" s="29">
        <f t="shared" si="100"/>
        <v>0.21199971142199614</v>
      </c>
      <c r="P821" s="29">
        <f>IF(G821="","",C821*100*settings!$C$6)</f>
        <v>0</v>
      </c>
      <c r="Q821" s="29">
        <f>IF(G821="","",IF(E821=1,settings!$C$4-K821*100,IF(O821="",Q820,IF(F821=1,K820*L820*100+Q820+O820-K821*L821*100,Q820+O820))))</f>
        <v>8979.0810263020503</v>
      </c>
      <c r="R821" s="29">
        <f t="shared" si="101"/>
        <v>12084.9998</v>
      </c>
      <c r="S821" s="29">
        <f t="shared" si="102"/>
        <v>21064.080826302052</v>
      </c>
    </row>
    <row r="822" spans="2:19" x14ac:dyDescent="0.25">
      <c r="B822" s="2">
        <v>39720</v>
      </c>
      <c r="C822" s="3">
        <v>110.339996</v>
      </c>
      <c r="D822" s="1">
        <f t="shared" si="96"/>
        <v>-8.6967332841825895E-2</v>
      </c>
      <c r="E822" t="str">
        <f>IF(B822&lt;settings!$C$2,"",IF(B822=settings!$C$2,1,IF(C822&gt;K821,MAX($E$4:E821)+1,"")))</f>
        <v/>
      </c>
      <c r="F822" t="str">
        <f t="shared" si="97"/>
        <v/>
      </c>
      <c r="G822">
        <f t="shared" si="98"/>
        <v>52</v>
      </c>
      <c r="H822" s="36" t="str">
        <f>IF(SUM($F$4:F822)&lt;2,"",IF(F822=1,G821,""))</f>
        <v/>
      </c>
      <c r="I822" s="7">
        <f t="shared" si="103"/>
        <v>-0.29299999999999998</v>
      </c>
      <c r="J822" s="64" t="str">
        <f t="shared" si="99"/>
        <v/>
      </c>
      <c r="K822" s="29">
        <f>IF(SUM($F$4:F822)&lt;1,"",IF(F822="",K821,ROUND(C822,0)))</f>
        <v>156</v>
      </c>
      <c r="L822" s="32">
        <f>IF(SUM($F$4:F822)&lt;1,"",IF(E822=1,1,IF(AND(F821=1,ROUNDDOWN(Q821/(C821*100),0)&gt;=1),L821+ROUNDDOWN(Q821/(C821*100),0),L821)))</f>
        <v>1</v>
      </c>
      <c r="M822" s="29" t="str">
        <f>IF(G822="","",IF(VLOOKUP(I822,settings!$B$12:$C$1012,2,0)*C822*L822*100-settings!$C$5*L822&lt;0,"",VLOOKUP(I822,settings!$B$12:$C$1012,2,0)*C822*L822*100-settings!$C$5*L822))</f>
        <v/>
      </c>
      <c r="N822" s="29" t="str">
        <f>IF(M822="","",M822*settings!$C$7)</f>
        <v/>
      </c>
      <c r="O822" s="29">
        <f t="shared" si="100"/>
        <v>0</v>
      </c>
      <c r="P822" s="29">
        <f>IF(G822="","",C822*100*settings!$C$6)</f>
        <v>0</v>
      </c>
      <c r="Q822" s="29">
        <f>IF(G822="","",IF(E822=1,settings!$C$4-K822*100,IF(O822="",Q821,IF(F822=1,K821*L821*100+Q821+O821-K822*L822*100,Q821+O821))))</f>
        <v>8979.2930260134726</v>
      </c>
      <c r="R822" s="29">
        <f t="shared" si="101"/>
        <v>11033.999599999999</v>
      </c>
      <c r="S822" s="29">
        <f t="shared" si="102"/>
        <v>20013.29262601347</v>
      </c>
    </row>
    <row r="823" spans="2:19" x14ac:dyDescent="0.25">
      <c r="B823" s="2">
        <v>39727</v>
      </c>
      <c r="C823" s="3">
        <v>88.5</v>
      </c>
      <c r="D823" s="1">
        <f t="shared" si="96"/>
        <v>-0.19793363052142943</v>
      </c>
      <c r="E823" t="str">
        <f>IF(B823&lt;settings!$C$2,"",IF(B823=settings!$C$2,1,IF(C823&gt;K822,MAX($E$4:E822)+1,"")))</f>
        <v/>
      </c>
      <c r="F823" t="str">
        <f t="shared" si="97"/>
        <v/>
      </c>
      <c r="G823">
        <f t="shared" si="98"/>
        <v>53</v>
      </c>
      <c r="H823" s="36" t="str">
        <f>IF(SUM($F$4:F823)&lt;2,"",IF(F823=1,G822,""))</f>
        <v/>
      </c>
      <c r="I823" s="7">
        <f t="shared" si="103"/>
        <v>-0.433</v>
      </c>
      <c r="J823" s="64" t="str">
        <f t="shared" si="99"/>
        <v/>
      </c>
      <c r="K823" s="29">
        <f>IF(SUM($F$4:F823)&lt;1,"",IF(F823="",K822,ROUND(C823,0)))</f>
        <v>156</v>
      </c>
      <c r="L823" s="32">
        <f>IF(SUM($F$4:F823)&lt;1,"",IF(E823=1,1,IF(AND(F822=1,ROUNDDOWN(Q822/(C822*100),0)&gt;=1),L822+ROUNDDOWN(Q822/(C822*100),0),L822)))</f>
        <v>1</v>
      </c>
      <c r="M823" s="29" t="str">
        <f>IF(G823="","",IF(VLOOKUP(I823,settings!$B$12:$C$1012,2,0)*C823*L823*100-settings!$C$5*L823&lt;0,"",VLOOKUP(I823,settings!$B$12:$C$1012,2,0)*C823*L823*100-settings!$C$5*L823))</f>
        <v/>
      </c>
      <c r="N823" s="29" t="str">
        <f>IF(M823="","",M823*settings!$C$7)</f>
        <v/>
      </c>
      <c r="O823" s="29">
        <f t="shared" si="100"/>
        <v>0</v>
      </c>
      <c r="P823" s="29">
        <f>IF(G823="","",C823*100*settings!$C$6)</f>
        <v>0</v>
      </c>
      <c r="Q823" s="29">
        <f>IF(G823="","",IF(E823=1,settings!$C$4-K823*100,IF(O823="",Q822,IF(F823=1,K822*L822*100+Q822+O822-K823*L823*100,Q822+O822))))</f>
        <v>8979.2930260134726</v>
      </c>
      <c r="R823" s="29">
        <f t="shared" si="101"/>
        <v>8850</v>
      </c>
      <c r="S823" s="29">
        <f t="shared" si="102"/>
        <v>17829.293026013474</v>
      </c>
    </row>
    <row r="824" spans="2:19" x14ac:dyDescent="0.25">
      <c r="B824" s="2">
        <v>39734</v>
      </c>
      <c r="C824" s="3">
        <v>93.209998999999996</v>
      </c>
      <c r="D824" s="1">
        <f t="shared" si="96"/>
        <v>5.3220327683615842E-2</v>
      </c>
      <c r="E824" t="str">
        <f>IF(B824&lt;settings!$C$2,"",IF(B824=settings!$C$2,1,IF(C824&gt;K823,MAX($E$4:E823)+1,"")))</f>
        <v/>
      </c>
      <c r="F824" t="str">
        <f t="shared" si="97"/>
        <v/>
      </c>
      <c r="G824">
        <f t="shared" si="98"/>
        <v>54</v>
      </c>
      <c r="H824" s="36" t="str">
        <f>IF(SUM($F$4:F824)&lt;2,"",IF(F824=1,G823,""))</f>
        <v/>
      </c>
      <c r="I824" s="7">
        <f t="shared" si="103"/>
        <v>-0.40300000000000002</v>
      </c>
      <c r="J824" s="64" t="str">
        <f t="shared" si="99"/>
        <v/>
      </c>
      <c r="K824" s="29">
        <f>IF(SUM($F$4:F824)&lt;1,"",IF(F824="",K823,ROUND(C824,0)))</f>
        <v>156</v>
      </c>
      <c r="L824" s="32">
        <f>IF(SUM($F$4:F824)&lt;1,"",IF(E824=1,1,IF(AND(F823=1,ROUNDDOWN(Q823/(C823*100),0)&gt;=1),L823+ROUNDDOWN(Q823/(C823*100),0),L823)))</f>
        <v>1</v>
      </c>
      <c r="M824" s="29" t="str">
        <f>IF(G824="","",IF(VLOOKUP(I824,settings!$B$12:$C$1012,2,0)*C824*L824*100-settings!$C$5*L824&lt;0,"",VLOOKUP(I824,settings!$B$12:$C$1012,2,0)*C824*L824*100-settings!$C$5*L824))</f>
        <v/>
      </c>
      <c r="N824" s="29" t="str">
        <f>IF(M824="","",M824*settings!$C$7)</f>
        <v/>
      </c>
      <c r="O824" s="29">
        <f t="shared" si="100"/>
        <v>0</v>
      </c>
      <c r="P824" s="29">
        <f>IF(G824="","",C824*100*settings!$C$6)</f>
        <v>0</v>
      </c>
      <c r="Q824" s="29">
        <f>IF(G824="","",IF(E824=1,settings!$C$4-K824*100,IF(O824="",Q823,IF(F824=1,K823*L823*100+Q823+O823-K824*L824*100,Q823+O823))))</f>
        <v>8979.2930260134726</v>
      </c>
      <c r="R824" s="29">
        <f t="shared" si="101"/>
        <v>9320.9998999999989</v>
      </c>
      <c r="S824" s="29">
        <f t="shared" si="102"/>
        <v>18300.29292601347</v>
      </c>
    </row>
    <row r="825" spans="2:19" x14ac:dyDescent="0.25">
      <c r="B825" s="2">
        <v>39741</v>
      </c>
      <c r="C825" s="3">
        <v>87.040001000000004</v>
      </c>
      <c r="D825" s="1">
        <f t="shared" si="96"/>
        <v>-6.6194593565010007E-2</v>
      </c>
      <c r="E825" t="str">
        <f>IF(B825&lt;settings!$C$2,"",IF(B825=settings!$C$2,1,IF(C825&gt;K824,MAX($E$4:E824)+1,"")))</f>
        <v/>
      </c>
      <c r="F825" t="str">
        <f t="shared" si="97"/>
        <v/>
      </c>
      <c r="G825">
        <f t="shared" si="98"/>
        <v>55</v>
      </c>
      <c r="H825" s="36" t="str">
        <f>IF(SUM($F$4:F825)&lt;2,"",IF(F825=1,G824,""))</f>
        <v/>
      </c>
      <c r="I825" s="7">
        <f t="shared" si="103"/>
        <v>-0.442</v>
      </c>
      <c r="J825" s="64" t="str">
        <f t="shared" si="99"/>
        <v/>
      </c>
      <c r="K825" s="29">
        <f>IF(SUM($F$4:F825)&lt;1,"",IF(F825="",K824,ROUND(C825,0)))</f>
        <v>156</v>
      </c>
      <c r="L825" s="32">
        <f>IF(SUM($F$4:F825)&lt;1,"",IF(E825=1,1,IF(AND(F824=1,ROUNDDOWN(Q824/(C824*100),0)&gt;=1),L824+ROUNDDOWN(Q824/(C824*100),0),L824)))</f>
        <v>1</v>
      </c>
      <c r="M825" s="29" t="str">
        <f>IF(G825="","",IF(VLOOKUP(I825,settings!$B$12:$C$1012,2,0)*C825*L825*100-settings!$C$5*L825&lt;0,"",VLOOKUP(I825,settings!$B$12:$C$1012,2,0)*C825*L825*100-settings!$C$5*L825))</f>
        <v/>
      </c>
      <c r="N825" s="29" t="str">
        <f>IF(M825="","",M825*settings!$C$7)</f>
        <v/>
      </c>
      <c r="O825" s="29">
        <f t="shared" si="100"/>
        <v>0</v>
      </c>
      <c r="P825" s="29">
        <f>IF(G825="","",C825*100*settings!$C$6)</f>
        <v>0</v>
      </c>
      <c r="Q825" s="29">
        <f>IF(G825="","",IF(E825=1,settings!$C$4-K825*100,IF(O825="",Q824,IF(F825=1,K824*L824*100+Q824+O824-K825*L825*100,Q824+O824))))</f>
        <v>8979.2930260134726</v>
      </c>
      <c r="R825" s="29">
        <f t="shared" si="101"/>
        <v>8704.0001000000011</v>
      </c>
      <c r="S825" s="29">
        <f t="shared" si="102"/>
        <v>17683.293126013472</v>
      </c>
    </row>
    <row r="826" spans="2:19" x14ac:dyDescent="0.25">
      <c r="B826" s="2">
        <v>39748</v>
      </c>
      <c r="C826" s="3">
        <v>96.830001999999993</v>
      </c>
      <c r="D826" s="1">
        <f t="shared" si="96"/>
        <v>0.11247703225554861</v>
      </c>
      <c r="E826" t="str">
        <f>IF(B826&lt;settings!$C$2,"",IF(B826=settings!$C$2,1,IF(C826&gt;K825,MAX($E$4:E825)+1,"")))</f>
        <v/>
      </c>
      <c r="F826" t="str">
        <f t="shared" si="97"/>
        <v/>
      </c>
      <c r="G826">
        <f t="shared" si="98"/>
        <v>56</v>
      </c>
      <c r="H826" s="36" t="str">
        <f>IF(SUM($F$4:F826)&lt;2,"",IF(F826=1,G825,""))</f>
        <v/>
      </c>
      <c r="I826" s="7">
        <f t="shared" si="103"/>
        <v>-0.379</v>
      </c>
      <c r="J826" s="64" t="str">
        <f t="shared" si="99"/>
        <v/>
      </c>
      <c r="K826" s="29">
        <f>IF(SUM($F$4:F826)&lt;1,"",IF(F826="",K825,ROUND(C826,0)))</f>
        <v>156</v>
      </c>
      <c r="L826" s="32">
        <f>IF(SUM($F$4:F826)&lt;1,"",IF(E826=1,1,IF(AND(F825=1,ROUNDDOWN(Q825/(C825*100),0)&gt;=1),L825+ROUNDDOWN(Q825/(C825*100),0),L825)))</f>
        <v>1</v>
      </c>
      <c r="M826" s="29" t="str">
        <f>IF(G826="","",IF(VLOOKUP(I826,settings!$B$12:$C$1012,2,0)*C826*L826*100-settings!$C$5*L826&lt;0,"",VLOOKUP(I826,settings!$B$12:$C$1012,2,0)*C826*L826*100-settings!$C$5*L826))</f>
        <v/>
      </c>
      <c r="N826" s="29" t="str">
        <f>IF(M826="","",M826*settings!$C$7)</f>
        <v/>
      </c>
      <c r="O826" s="29">
        <f t="shared" si="100"/>
        <v>0</v>
      </c>
      <c r="P826" s="29">
        <f>IF(G826="","",C826*100*settings!$C$6)</f>
        <v>0</v>
      </c>
      <c r="Q826" s="29">
        <f>IF(G826="","",IF(E826=1,settings!$C$4-K826*100,IF(O826="",Q825,IF(F826=1,K825*L825*100+Q825+O825-K826*L826*100,Q825+O825))))</f>
        <v>8979.2930260134726</v>
      </c>
      <c r="R826" s="29">
        <f t="shared" si="101"/>
        <v>9683.0001999999986</v>
      </c>
      <c r="S826" s="29">
        <f t="shared" si="102"/>
        <v>18662.293226013469</v>
      </c>
    </row>
    <row r="827" spans="2:19" x14ac:dyDescent="0.25">
      <c r="B827" s="2">
        <v>39755</v>
      </c>
      <c r="C827" s="3">
        <v>93.860000999999997</v>
      </c>
      <c r="D827" s="1">
        <f t="shared" si="96"/>
        <v>-3.067232199375558E-2</v>
      </c>
      <c r="E827" t="str">
        <f>IF(B827&lt;settings!$C$2,"",IF(B827=settings!$C$2,1,IF(C827&gt;K826,MAX($E$4:E826)+1,"")))</f>
        <v/>
      </c>
      <c r="F827" t="str">
        <f t="shared" si="97"/>
        <v/>
      </c>
      <c r="G827">
        <f t="shared" si="98"/>
        <v>57</v>
      </c>
      <c r="H827" s="36" t="str">
        <f>IF(SUM($F$4:F827)&lt;2,"",IF(F827=1,G826,""))</f>
        <v/>
      </c>
      <c r="I827" s="7">
        <f t="shared" si="103"/>
        <v>-0.39800000000000002</v>
      </c>
      <c r="J827" s="64" t="str">
        <f t="shared" si="99"/>
        <v/>
      </c>
      <c r="K827" s="29">
        <f>IF(SUM($F$4:F827)&lt;1,"",IF(F827="",K826,ROUND(C827,0)))</f>
        <v>156</v>
      </c>
      <c r="L827" s="32">
        <f>IF(SUM($F$4:F827)&lt;1,"",IF(E827=1,1,IF(AND(F826=1,ROUNDDOWN(Q826/(C826*100),0)&gt;=1),L826+ROUNDDOWN(Q826/(C826*100),0),L826)))</f>
        <v>1</v>
      </c>
      <c r="M827" s="29" t="str">
        <f>IF(G827="","",IF(VLOOKUP(I827,settings!$B$12:$C$1012,2,0)*C827*L827*100-settings!$C$5*L827&lt;0,"",VLOOKUP(I827,settings!$B$12:$C$1012,2,0)*C827*L827*100-settings!$C$5*L827))</f>
        <v/>
      </c>
      <c r="N827" s="29" t="str">
        <f>IF(M827="","",M827*settings!$C$7)</f>
        <v/>
      </c>
      <c r="O827" s="29">
        <f t="shared" si="100"/>
        <v>0</v>
      </c>
      <c r="P827" s="29">
        <f>IF(G827="","",C827*100*settings!$C$6)</f>
        <v>0</v>
      </c>
      <c r="Q827" s="29">
        <f>IF(G827="","",IF(E827=1,settings!$C$4-K827*100,IF(O827="",Q826,IF(F827=1,K826*L826*100+Q826+O826-K827*L827*100,Q826+O826))))</f>
        <v>8979.2930260134726</v>
      </c>
      <c r="R827" s="29">
        <f t="shared" si="101"/>
        <v>9386.0000999999993</v>
      </c>
      <c r="S827" s="29">
        <f t="shared" si="102"/>
        <v>18365.293126013472</v>
      </c>
    </row>
    <row r="828" spans="2:19" x14ac:dyDescent="0.25">
      <c r="B828" s="2">
        <v>39762</v>
      </c>
      <c r="C828" s="3">
        <v>86.620002999999997</v>
      </c>
      <c r="D828" s="1">
        <f t="shared" si="96"/>
        <v>-7.7136138108500507E-2</v>
      </c>
      <c r="E828" t="str">
        <f>IF(B828&lt;settings!$C$2,"",IF(B828=settings!$C$2,1,IF(C828&gt;K827,MAX($E$4:E827)+1,"")))</f>
        <v/>
      </c>
      <c r="F828" t="str">
        <f t="shared" si="97"/>
        <v/>
      </c>
      <c r="G828">
        <f t="shared" si="98"/>
        <v>58</v>
      </c>
      <c r="H828" s="36" t="str">
        <f>IF(SUM($F$4:F828)&lt;2,"",IF(F828=1,G827,""))</f>
        <v/>
      </c>
      <c r="I828" s="7">
        <f t="shared" si="103"/>
        <v>-0.44500000000000001</v>
      </c>
      <c r="J828" s="64" t="str">
        <f t="shared" si="99"/>
        <v/>
      </c>
      <c r="K828" s="29">
        <f>IF(SUM($F$4:F828)&lt;1,"",IF(F828="",K827,ROUND(C828,0)))</f>
        <v>156</v>
      </c>
      <c r="L828" s="32">
        <f>IF(SUM($F$4:F828)&lt;1,"",IF(E828=1,1,IF(AND(F827=1,ROUNDDOWN(Q827/(C827*100),0)&gt;=1),L827+ROUNDDOWN(Q827/(C827*100),0),L827)))</f>
        <v>1</v>
      </c>
      <c r="M828" s="29" t="str">
        <f>IF(G828="","",IF(VLOOKUP(I828,settings!$B$12:$C$1012,2,0)*C828*L828*100-settings!$C$5*L828&lt;0,"",VLOOKUP(I828,settings!$B$12:$C$1012,2,0)*C828*L828*100-settings!$C$5*L828))</f>
        <v/>
      </c>
      <c r="N828" s="29" t="str">
        <f>IF(M828="","",M828*settings!$C$7)</f>
        <v/>
      </c>
      <c r="O828" s="29">
        <f t="shared" si="100"/>
        <v>0</v>
      </c>
      <c r="P828" s="29">
        <f>IF(G828="","",C828*100*settings!$C$6)</f>
        <v>0</v>
      </c>
      <c r="Q828" s="29">
        <f>IF(G828="","",IF(E828=1,settings!$C$4-K828*100,IF(O828="",Q827,IF(F828=1,K827*L827*100+Q827+O827-K828*L828*100,Q827+O827))))</f>
        <v>8979.2930260134726</v>
      </c>
      <c r="R828" s="29">
        <f t="shared" si="101"/>
        <v>8662.0002999999997</v>
      </c>
      <c r="S828" s="29">
        <f t="shared" si="102"/>
        <v>17641.293326013474</v>
      </c>
    </row>
    <row r="829" spans="2:19" x14ac:dyDescent="0.25">
      <c r="B829" s="2">
        <v>39769</v>
      </c>
      <c r="C829" s="3">
        <v>79.519997000000004</v>
      </c>
      <c r="D829" s="1">
        <f t="shared" si="96"/>
        <v>-8.1967279543963878E-2</v>
      </c>
      <c r="E829" t="str">
        <f>IF(B829&lt;settings!$C$2,"",IF(B829=settings!$C$2,1,IF(C829&gt;K828,MAX($E$4:E828)+1,"")))</f>
        <v/>
      </c>
      <c r="F829" t="str">
        <f t="shared" si="97"/>
        <v/>
      </c>
      <c r="G829">
        <f t="shared" si="98"/>
        <v>59</v>
      </c>
      <c r="H829" s="36" t="str">
        <f>IF(SUM($F$4:F829)&lt;2,"",IF(F829=1,G828,""))</f>
        <v/>
      </c>
      <c r="I829" s="7">
        <f t="shared" si="103"/>
        <v>-0.49</v>
      </c>
      <c r="J829" s="64" t="str">
        <f t="shared" si="99"/>
        <v/>
      </c>
      <c r="K829" s="29">
        <f>IF(SUM($F$4:F829)&lt;1,"",IF(F829="",K828,ROUND(C829,0)))</f>
        <v>156</v>
      </c>
      <c r="L829" s="32">
        <f>IF(SUM($F$4:F829)&lt;1,"",IF(E829=1,1,IF(AND(F828=1,ROUNDDOWN(Q828/(C828*100),0)&gt;=1),L828+ROUNDDOWN(Q828/(C828*100),0),L828)))</f>
        <v>1</v>
      </c>
      <c r="M829" s="29" t="str">
        <f>IF(G829="","",IF(VLOOKUP(I829,settings!$B$12:$C$1012,2,0)*C829*L829*100-settings!$C$5*L829&lt;0,"",VLOOKUP(I829,settings!$B$12:$C$1012,2,0)*C829*L829*100-settings!$C$5*L829))</f>
        <v/>
      </c>
      <c r="N829" s="29" t="str">
        <f>IF(M829="","",M829*settings!$C$7)</f>
        <v/>
      </c>
      <c r="O829" s="29">
        <f t="shared" si="100"/>
        <v>0</v>
      </c>
      <c r="P829" s="29">
        <f>IF(G829="","",C829*100*settings!$C$6)</f>
        <v>0</v>
      </c>
      <c r="Q829" s="29">
        <f>IF(G829="","",IF(E829=1,settings!$C$4-K829*100,IF(O829="",Q828,IF(F829=1,K828*L828*100+Q828+O828-K829*L829*100,Q828+O828))))</f>
        <v>8979.2930260134726</v>
      </c>
      <c r="R829" s="29">
        <f t="shared" si="101"/>
        <v>7951.9997000000003</v>
      </c>
      <c r="S829" s="29">
        <f t="shared" si="102"/>
        <v>16931.292726013475</v>
      </c>
    </row>
    <row r="830" spans="2:19" x14ac:dyDescent="0.25">
      <c r="B830" s="2">
        <v>39776</v>
      </c>
      <c r="C830" s="3">
        <v>90.089995999999999</v>
      </c>
      <c r="D830" s="1">
        <f t="shared" si="96"/>
        <v>0.13292252765049772</v>
      </c>
      <c r="E830" t="str">
        <f>IF(B830&lt;settings!$C$2,"",IF(B830=settings!$C$2,1,IF(C830&gt;K829,MAX($E$4:E829)+1,"")))</f>
        <v/>
      </c>
      <c r="F830" t="str">
        <f t="shared" si="97"/>
        <v/>
      </c>
      <c r="G830">
        <f t="shared" si="98"/>
        <v>60</v>
      </c>
      <c r="H830" s="36" t="str">
        <f>IF(SUM($F$4:F830)&lt;2,"",IF(F830=1,G829,""))</f>
        <v/>
      </c>
      <c r="I830" s="7">
        <f t="shared" si="103"/>
        <v>-0.42299999999999999</v>
      </c>
      <c r="J830" s="64" t="str">
        <f t="shared" si="99"/>
        <v/>
      </c>
      <c r="K830" s="29">
        <f>IF(SUM($F$4:F830)&lt;1,"",IF(F830="",K829,ROUND(C830,0)))</f>
        <v>156</v>
      </c>
      <c r="L830" s="32">
        <f>IF(SUM($F$4:F830)&lt;1,"",IF(E830=1,1,IF(AND(F829=1,ROUNDDOWN(Q829/(C829*100),0)&gt;=1),L829+ROUNDDOWN(Q829/(C829*100),0),L829)))</f>
        <v>1</v>
      </c>
      <c r="M830" s="29" t="str">
        <f>IF(G830="","",IF(VLOOKUP(I830,settings!$B$12:$C$1012,2,0)*C830*L830*100-settings!$C$5*L830&lt;0,"",VLOOKUP(I830,settings!$B$12:$C$1012,2,0)*C830*L830*100-settings!$C$5*L830))</f>
        <v/>
      </c>
      <c r="N830" s="29" t="str">
        <f>IF(M830="","",M830*settings!$C$7)</f>
        <v/>
      </c>
      <c r="O830" s="29">
        <f t="shared" si="100"/>
        <v>0</v>
      </c>
      <c r="P830" s="29">
        <f>IF(G830="","",C830*100*settings!$C$6)</f>
        <v>0</v>
      </c>
      <c r="Q830" s="29">
        <f>IF(G830="","",IF(E830=1,settings!$C$4-K830*100,IF(O830="",Q829,IF(F830=1,K829*L829*100+Q829+O829-K830*L830*100,Q829+O829))))</f>
        <v>8979.2930260134726</v>
      </c>
      <c r="R830" s="29">
        <f t="shared" si="101"/>
        <v>9008.9995999999992</v>
      </c>
      <c r="S830" s="29">
        <f t="shared" si="102"/>
        <v>17988.29262601347</v>
      </c>
    </row>
    <row r="831" spans="2:19" x14ac:dyDescent="0.25">
      <c r="B831" s="2">
        <v>39783</v>
      </c>
      <c r="C831" s="3">
        <v>87.93</v>
      </c>
      <c r="D831" s="1">
        <f t="shared" si="96"/>
        <v>-2.3975980640514094E-2</v>
      </c>
      <c r="E831" t="str">
        <f>IF(B831&lt;settings!$C$2,"",IF(B831=settings!$C$2,1,IF(C831&gt;K830,MAX($E$4:E830)+1,"")))</f>
        <v/>
      </c>
      <c r="F831" t="str">
        <f t="shared" si="97"/>
        <v/>
      </c>
      <c r="G831">
        <f t="shared" si="98"/>
        <v>61</v>
      </c>
      <c r="H831" s="36" t="str">
        <f>IF(SUM($F$4:F831)&lt;2,"",IF(F831=1,G830,""))</f>
        <v/>
      </c>
      <c r="I831" s="7">
        <f t="shared" si="103"/>
        <v>-0.436</v>
      </c>
      <c r="J831" s="64" t="str">
        <f t="shared" si="99"/>
        <v/>
      </c>
      <c r="K831" s="29">
        <f>IF(SUM($F$4:F831)&lt;1,"",IF(F831="",K830,ROUND(C831,0)))</f>
        <v>156</v>
      </c>
      <c r="L831" s="32">
        <f>IF(SUM($F$4:F831)&lt;1,"",IF(E831=1,1,IF(AND(F830=1,ROUNDDOWN(Q830/(C830*100),0)&gt;=1),L830+ROUNDDOWN(Q830/(C830*100),0),L830)))</f>
        <v>1</v>
      </c>
      <c r="M831" s="29" t="str">
        <f>IF(G831="","",IF(VLOOKUP(I831,settings!$B$12:$C$1012,2,0)*C831*L831*100-settings!$C$5*L831&lt;0,"",VLOOKUP(I831,settings!$B$12:$C$1012,2,0)*C831*L831*100-settings!$C$5*L831))</f>
        <v/>
      </c>
      <c r="N831" s="29" t="str">
        <f>IF(M831="","",M831*settings!$C$7)</f>
        <v/>
      </c>
      <c r="O831" s="29">
        <f t="shared" si="100"/>
        <v>0</v>
      </c>
      <c r="P831" s="29">
        <f>IF(G831="","",C831*100*settings!$C$6)</f>
        <v>0</v>
      </c>
      <c r="Q831" s="29">
        <f>IF(G831="","",IF(E831=1,settings!$C$4-K831*100,IF(O831="",Q830,IF(F831=1,K830*L830*100+Q830+O830-K831*L831*100,Q830+O830))))</f>
        <v>8979.2930260134726</v>
      </c>
      <c r="R831" s="29">
        <f t="shared" si="101"/>
        <v>8793</v>
      </c>
      <c r="S831" s="29">
        <f t="shared" si="102"/>
        <v>17772.293026013474</v>
      </c>
    </row>
    <row r="832" spans="2:19" x14ac:dyDescent="0.25">
      <c r="B832" s="2">
        <v>39790</v>
      </c>
      <c r="C832" s="3">
        <v>88.989998</v>
      </c>
      <c r="D832" s="1">
        <f t="shared" si="96"/>
        <v>1.205502103946321E-2</v>
      </c>
      <c r="E832" t="str">
        <f>IF(B832&lt;settings!$C$2,"",IF(B832=settings!$C$2,1,IF(C832&gt;K831,MAX($E$4:E831)+1,"")))</f>
        <v/>
      </c>
      <c r="F832" t="str">
        <f t="shared" si="97"/>
        <v/>
      </c>
      <c r="G832">
        <f t="shared" si="98"/>
        <v>62</v>
      </c>
      <c r="H832" s="36" t="str">
        <f>IF(SUM($F$4:F832)&lt;2,"",IF(F832=1,G831,""))</f>
        <v/>
      </c>
      <c r="I832" s="7">
        <f t="shared" si="103"/>
        <v>-0.43</v>
      </c>
      <c r="J832" s="64" t="str">
        <f t="shared" si="99"/>
        <v/>
      </c>
      <c r="K832" s="29">
        <f>IF(SUM($F$4:F832)&lt;1,"",IF(F832="",K831,ROUND(C832,0)))</f>
        <v>156</v>
      </c>
      <c r="L832" s="32">
        <f>IF(SUM($F$4:F832)&lt;1,"",IF(E832=1,1,IF(AND(F831=1,ROUNDDOWN(Q831/(C831*100),0)&gt;=1),L831+ROUNDDOWN(Q831/(C831*100),0),L831)))</f>
        <v>1</v>
      </c>
      <c r="M832" s="29" t="str">
        <f>IF(G832="","",IF(VLOOKUP(I832,settings!$B$12:$C$1012,2,0)*C832*L832*100-settings!$C$5*L832&lt;0,"",VLOOKUP(I832,settings!$B$12:$C$1012,2,0)*C832*L832*100-settings!$C$5*L832))</f>
        <v/>
      </c>
      <c r="N832" s="29" t="str">
        <f>IF(M832="","",M832*settings!$C$7)</f>
        <v/>
      </c>
      <c r="O832" s="29">
        <f t="shared" si="100"/>
        <v>0</v>
      </c>
      <c r="P832" s="29">
        <f>IF(G832="","",C832*100*settings!$C$6)</f>
        <v>0</v>
      </c>
      <c r="Q832" s="29">
        <f>IF(G832="","",IF(E832=1,settings!$C$4-K832*100,IF(O832="",Q831,IF(F832=1,K831*L831*100+Q831+O831-K832*L832*100,Q831+O831))))</f>
        <v>8979.2930260134726</v>
      </c>
      <c r="R832" s="29">
        <f t="shared" si="101"/>
        <v>8898.9997999999996</v>
      </c>
      <c r="S832" s="29">
        <f t="shared" si="102"/>
        <v>17878.292826013472</v>
      </c>
    </row>
    <row r="833" spans="2:19" x14ac:dyDescent="0.25">
      <c r="B833" s="2">
        <v>39797</v>
      </c>
      <c r="C833" s="3">
        <v>88.190002000000007</v>
      </c>
      <c r="D833" s="1">
        <f t="shared" si="96"/>
        <v>-8.9897293850932369E-3</v>
      </c>
      <c r="E833" t="str">
        <f>IF(B833&lt;settings!$C$2,"",IF(B833=settings!$C$2,1,IF(C833&gt;K832,MAX($E$4:E832)+1,"")))</f>
        <v/>
      </c>
      <c r="F833" t="str">
        <f t="shared" si="97"/>
        <v/>
      </c>
      <c r="G833">
        <f t="shared" si="98"/>
        <v>63</v>
      </c>
      <c r="H833" s="36" t="str">
        <f>IF(SUM($F$4:F833)&lt;2,"",IF(F833=1,G832,""))</f>
        <v/>
      </c>
      <c r="I833" s="7">
        <f t="shared" si="103"/>
        <v>-0.435</v>
      </c>
      <c r="J833" s="64" t="str">
        <f t="shared" si="99"/>
        <v/>
      </c>
      <c r="K833" s="29">
        <f>IF(SUM($F$4:F833)&lt;1,"",IF(F833="",K832,ROUND(C833,0)))</f>
        <v>156</v>
      </c>
      <c r="L833" s="32">
        <f>IF(SUM($F$4:F833)&lt;1,"",IF(E833=1,1,IF(AND(F832=1,ROUNDDOWN(Q832/(C832*100),0)&gt;=1),L832+ROUNDDOWN(Q832/(C832*100),0),L832)))</f>
        <v>1</v>
      </c>
      <c r="M833" s="29" t="str">
        <f>IF(G833="","",IF(VLOOKUP(I833,settings!$B$12:$C$1012,2,0)*C833*L833*100-settings!$C$5*L833&lt;0,"",VLOOKUP(I833,settings!$B$12:$C$1012,2,0)*C833*L833*100-settings!$C$5*L833))</f>
        <v/>
      </c>
      <c r="N833" s="29" t="str">
        <f>IF(M833="","",M833*settings!$C$7)</f>
        <v/>
      </c>
      <c r="O833" s="29">
        <f t="shared" si="100"/>
        <v>0</v>
      </c>
      <c r="P833" s="29">
        <f>IF(G833="","",C833*100*settings!$C$6)</f>
        <v>0</v>
      </c>
      <c r="Q833" s="29">
        <f>IF(G833="","",IF(E833=1,settings!$C$4-K833*100,IF(O833="",Q832,IF(F833=1,K832*L832*100+Q832+O832-K833*L833*100,Q832+O832))))</f>
        <v>8979.2930260134726</v>
      </c>
      <c r="R833" s="29">
        <f t="shared" si="101"/>
        <v>8819.0002000000004</v>
      </c>
      <c r="S833" s="29">
        <f t="shared" si="102"/>
        <v>17798.293226013473</v>
      </c>
    </row>
    <row r="834" spans="2:19" x14ac:dyDescent="0.25">
      <c r="B834" s="2">
        <v>39804</v>
      </c>
      <c r="C834" s="3">
        <v>87.160004000000001</v>
      </c>
      <c r="D834" s="1">
        <f t="shared" si="96"/>
        <v>-1.1679305778902305E-2</v>
      </c>
      <c r="E834" t="str">
        <f>IF(B834&lt;settings!$C$2,"",IF(B834=settings!$C$2,1,IF(C834&gt;K833,MAX($E$4:E833)+1,"")))</f>
        <v/>
      </c>
      <c r="F834" t="str">
        <f t="shared" si="97"/>
        <v/>
      </c>
      <c r="G834">
        <f t="shared" si="98"/>
        <v>64</v>
      </c>
      <c r="H834" s="36" t="str">
        <f>IF(SUM($F$4:F834)&lt;2,"",IF(F834=1,G833,""))</f>
        <v/>
      </c>
      <c r="I834" s="7">
        <f t="shared" si="103"/>
        <v>-0.441</v>
      </c>
      <c r="J834" s="64" t="str">
        <f t="shared" si="99"/>
        <v/>
      </c>
      <c r="K834" s="29">
        <f>IF(SUM($F$4:F834)&lt;1,"",IF(F834="",K833,ROUND(C834,0)))</f>
        <v>156</v>
      </c>
      <c r="L834" s="32">
        <f>IF(SUM($F$4:F834)&lt;1,"",IF(E834=1,1,IF(AND(F833=1,ROUNDDOWN(Q833/(C833*100),0)&gt;=1),L833+ROUNDDOWN(Q833/(C833*100),0),L833)))</f>
        <v>1</v>
      </c>
      <c r="M834" s="29" t="str">
        <f>IF(G834="","",IF(VLOOKUP(I834,settings!$B$12:$C$1012,2,0)*C834*L834*100-settings!$C$5*L834&lt;0,"",VLOOKUP(I834,settings!$B$12:$C$1012,2,0)*C834*L834*100-settings!$C$5*L834))</f>
        <v/>
      </c>
      <c r="N834" s="29" t="str">
        <f>IF(M834="","",M834*settings!$C$7)</f>
        <v/>
      </c>
      <c r="O834" s="29">
        <f t="shared" si="100"/>
        <v>0</v>
      </c>
      <c r="P834" s="29">
        <f>IF(G834="","",C834*100*settings!$C$6)</f>
        <v>0</v>
      </c>
      <c r="Q834" s="29">
        <f>IF(G834="","",IF(E834=1,settings!$C$4-K834*100,IF(O834="",Q833,IF(F834=1,K833*L833*100+Q833+O833-K834*L834*100,Q833+O833))))</f>
        <v>8979.2930260134726</v>
      </c>
      <c r="R834" s="29">
        <f t="shared" si="101"/>
        <v>8716.0004000000008</v>
      </c>
      <c r="S834" s="29">
        <f t="shared" si="102"/>
        <v>17695.293426013472</v>
      </c>
    </row>
    <row r="835" spans="2:19" x14ac:dyDescent="0.25">
      <c r="B835" s="2">
        <v>39811</v>
      </c>
      <c r="C835" s="3">
        <v>92.959998999999996</v>
      </c>
      <c r="D835" s="1">
        <f t="shared" si="96"/>
        <v>6.6544225950242009E-2</v>
      </c>
      <c r="E835" t="str">
        <f>IF(B835&lt;settings!$C$2,"",IF(B835=settings!$C$2,1,IF(C835&gt;K834,MAX($E$4:E834)+1,"")))</f>
        <v/>
      </c>
      <c r="F835" t="str">
        <f t="shared" si="97"/>
        <v/>
      </c>
      <c r="G835">
        <f t="shared" si="98"/>
        <v>65</v>
      </c>
      <c r="H835" s="36" t="str">
        <f>IF(SUM($F$4:F835)&lt;2,"",IF(F835=1,G834,""))</f>
        <v/>
      </c>
      <c r="I835" s="7">
        <f t="shared" si="103"/>
        <v>-0.40400000000000003</v>
      </c>
      <c r="J835" s="64" t="str">
        <f t="shared" si="99"/>
        <v/>
      </c>
      <c r="K835" s="29">
        <f>IF(SUM($F$4:F835)&lt;1,"",IF(F835="",K834,ROUND(C835,0)))</f>
        <v>156</v>
      </c>
      <c r="L835" s="32">
        <f>IF(SUM($F$4:F835)&lt;1,"",IF(E835=1,1,IF(AND(F834=1,ROUNDDOWN(Q834/(C834*100),0)&gt;=1),L834+ROUNDDOWN(Q834/(C834*100),0),L834)))</f>
        <v>1</v>
      </c>
      <c r="M835" s="29" t="str">
        <f>IF(G835="","",IF(VLOOKUP(I835,settings!$B$12:$C$1012,2,0)*C835*L835*100-settings!$C$5*L835&lt;0,"",VLOOKUP(I835,settings!$B$12:$C$1012,2,0)*C835*L835*100-settings!$C$5*L835))</f>
        <v/>
      </c>
      <c r="N835" s="29" t="str">
        <f>IF(M835="","",M835*settings!$C$7)</f>
        <v/>
      </c>
      <c r="O835" s="29">
        <f t="shared" si="100"/>
        <v>0</v>
      </c>
      <c r="P835" s="29">
        <f>IF(G835="","",C835*100*settings!$C$6)</f>
        <v>0</v>
      </c>
      <c r="Q835" s="29">
        <f>IF(G835="","",IF(E835=1,settings!$C$4-K835*100,IF(O835="",Q834,IF(F835=1,K834*L834*100+Q834+O834-K835*L835*100,Q834+O834))))</f>
        <v>8979.2930260134726</v>
      </c>
      <c r="R835" s="29">
        <f t="shared" si="101"/>
        <v>9295.9998999999989</v>
      </c>
      <c r="S835" s="29">
        <f t="shared" si="102"/>
        <v>18275.29292601347</v>
      </c>
    </row>
    <row r="836" spans="2:19" x14ac:dyDescent="0.25">
      <c r="B836" s="2">
        <v>39818</v>
      </c>
      <c r="C836" s="3">
        <v>89.089995999999999</v>
      </c>
      <c r="D836" s="1">
        <f t="shared" si="96"/>
        <v>-4.163084166986708E-2</v>
      </c>
      <c r="E836" t="str">
        <f>IF(B836&lt;settings!$C$2,"",IF(B836=settings!$C$2,1,IF(C836&gt;K835,MAX($E$4:E835)+1,"")))</f>
        <v/>
      </c>
      <c r="F836" t="str">
        <f t="shared" si="97"/>
        <v/>
      </c>
      <c r="G836">
        <f t="shared" si="98"/>
        <v>66</v>
      </c>
      <c r="H836" s="36" t="str">
        <f>IF(SUM($F$4:F836)&lt;2,"",IF(F836=1,G835,""))</f>
        <v/>
      </c>
      <c r="I836" s="7">
        <f t="shared" si="103"/>
        <v>-0.42899999999999999</v>
      </c>
      <c r="J836" s="64" t="str">
        <f t="shared" si="99"/>
        <v/>
      </c>
      <c r="K836" s="29">
        <f>IF(SUM($F$4:F836)&lt;1,"",IF(F836="",K835,ROUND(C836,0)))</f>
        <v>156</v>
      </c>
      <c r="L836" s="32">
        <f>IF(SUM($F$4:F836)&lt;1,"",IF(E836=1,1,IF(AND(F835=1,ROUNDDOWN(Q835/(C835*100),0)&gt;=1),L835+ROUNDDOWN(Q835/(C835*100),0),L835)))</f>
        <v>1</v>
      </c>
      <c r="M836" s="29" t="str">
        <f>IF(G836="","",IF(VLOOKUP(I836,settings!$B$12:$C$1012,2,0)*C836*L836*100-settings!$C$5*L836&lt;0,"",VLOOKUP(I836,settings!$B$12:$C$1012,2,0)*C836*L836*100-settings!$C$5*L836))</f>
        <v/>
      </c>
      <c r="N836" s="29" t="str">
        <f>IF(M836="","",M836*settings!$C$7)</f>
        <v/>
      </c>
      <c r="O836" s="29">
        <f t="shared" si="100"/>
        <v>0</v>
      </c>
      <c r="P836" s="29">
        <f>IF(G836="","",C836*100*settings!$C$6)</f>
        <v>0</v>
      </c>
      <c r="Q836" s="29">
        <f>IF(G836="","",IF(E836=1,settings!$C$4-K836*100,IF(O836="",Q835,IF(F836=1,K835*L835*100+Q835+O835-K836*L836*100,Q835+O835))))</f>
        <v>8979.2930260134726</v>
      </c>
      <c r="R836" s="29">
        <f t="shared" si="101"/>
        <v>8908.9995999999992</v>
      </c>
      <c r="S836" s="29">
        <f t="shared" si="102"/>
        <v>17888.29262601347</v>
      </c>
    </row>
    <row r="837" spans="2:19" x14ac:dyDescent="0.25">
      <c r="B837" s="2">
        <v>39825</v>
      </c>
      <c r="C837" s="3">
        <v>85.059997999999993</v>
      </c>
      <c r="D837" s="1">
        <f t="shared" ref="D837:D900" si="104">IFERROR(C837/C836-1,"")</f>
        <v>-4.5235135042547392E-2</v>
      </c>
      <c r="E837" t="str">
        <f>IF(B837&lt;settings!$C$2,"",IF(B837=settings!$C$2,1,IF(C837&gt;K836,MAX($E$4:E836)+1,"")))</f>
        <v/>
      </c>
      <c r="F837" t="str">
        <f t="shared" ref="F837:F900" si="105">IF(E837&lt;&gt;"",1,"")</f>
        <v/>
      </c>
      <c r="G837">
        <f t="shared" ref="G837:G900" si="106">IFERROR(IF(E837&lt;&gt;"",1,G836+1),"")</f>
        <v>67</v>
      </c>
      <c r="H837" s="36" t="str">
        <f>IF(SUM($F$4:F837)&lt;2,"",IF(F837=1,G836,""))</f>
        <v/>
      </c>
      <c r="I837" s="7">
        <f t="shared" si="103"/>
        <v>-0.45500000000000002</v>
      </c>
      <c r="J837" s="64" t="str">
        <f t="shared" ref="J837:J900" si="107">IF(G837="","",IF(F837=1,"PUT",IF(M837&lt;&gt;"","CALL","")))</f>
        <v/>
      </c>
      <c r="K837" s="29">
        <f>IF(SUM($F$4:F837)&lt;1,"",IF(F837="",K836,ROUND(C837,0)))</f>
        <v>156</v>
      </c>
      <c r="L837" s="32">
        <f>IF(SUM($F$4:F837)&lt;1,"",IF(E837=1,1,IF(AND(F836=1,ROUNDDOWN(Q836/(C836*100),0)&gt;=1),L836+ROUNDDOWN(Q836/(C836*100),0),L836)))</f>
        <v>1</v>
      </c>
      <c r="M837" s="29" t="str">
        <f>IF(G837="","",IF(VLOOKUP(I837,settings!$B$12:$C$1012,2,0)*C837*L837*100-settings!$C$5*L837&lt;0,"",VLOOKUP(I837,settings!$B$12:$C$1012,2,0)*C837*L837*100-settings!$C$5*L837))</f>
        <v/>
      </c>
      <c r="N837" s="29" t="str">
        <f>IF(M837="","",M837*settings!$C$7)</f>
        <v/>
      </c>
      <c r="O837" s="29">
        <f t="shared" ref="O837:O900" si="108">IFERROR(IF(G837="","",M837-N837),0)</f>
        <v>0</v>
      </c>
      <c r="P837" s="29">
        <f>IF(G837="","",C837*100*settings!$C$6)</f>
        <v>0</v>
      </c>
      <c r="Q837" s="29">
        <f>IF(G837="","",IF(E837=1,settings!$C$4-K837*100,IF(O837="",Q836,IF(F837=1,K836*L836*100+Q836+O836-K837*L837*100,Q836+O836))))</f>
        <v>8979.2930260134726</v>
      </c>
      <c r="R837" s="29">
        <f t="shared" ref="R837:R900" si="109">IF(G837="","",L837*C837*100)</f>
        <v>8505.9997999999996</v>
      </c>
      <c r="S837" s="29">
        <f t="shared" ref="S837:S900" si="110">IF(G837="","",R837+Q837)</f>
        <v>17485.292826013472</v>
      </c>
    </row>
    <row r="838" spans="2:19" x14ac:dyDescent="0.25">
      <c r="B838" s="2">
        <v>39832</v>
      </c>
      <c r="C838" s="3">
        <v>83.110000999999997</v>
      </c>
      <c r="D838" s="1">
        <f t="shared" si="104"/>
        <v>-2.2924959391604882E-2</v>
      </c>
      <c r="E838" t="str">
        <f>IF(B838&lt;settings!$C$2,"",IF(B838=settings!$C$2,1,IF(C838&gt;K837,MAX($E$4:E837)+1,"")))</f>
        <v/>
      </c>
      <c r="F838" t="str">
        <f t="shared" si="105"/>
        <v/>
      </c>
      <c r="G838">
        <f t="shared" si="106"/>
        <v>68</v>
      </c>
      <c r="H838" s="36" t="str">
        <f>IF(SUM($F$4:F838)&lt;2,"",IF(F838=1,G837,""))</f>
        <v/>
      </c>
      <c r="I838" s="7">
        <f t="shared" ref="I838:I901" si="111">IF(G838="","",ROUND(C838/K838-1,3))</f>
        <v>-0.46700000000000003</v>
      </c>
      <c r="J838" s="64" t="str">
        <f t="shared" si="107"/>
        <v/>
      </c>
      <c r="K838" s="29">
        <f>IF(SUM($F$4:F838)&lt;1,"",IF(F838="",K837,ROUND(C838,0)))</f>
        <v>156</v>
      </c>
      <c r="L838" s="32">
        <f>IF(SUM($F$4:F838)&lt;1,"",IF(E838=1,1,IF(AND(F837=1,ROUNDDOWN(Q837/(C837*100),0)&gt;=1),L837+ROUNDDOWN(Q837/(C837*100),0),L837)))</f>
        <v>1</v>
      </c>
      <c r="M838" s="29" t="str">
        <f>IF(G838="","",IF(VLOOKUP(I838,settings!$B$12:$C$1012,2,0)*C838*L838*100-settings!$C$5*L838&lt;0,"",VLOOKUP(I838,settings!$B$12:$C$1012,2,0)*C838*L838*100-settings!$C$5*L838))</f>
        <v/>
      </c>
      <c r="N838" s="29" t="str">
        <f>IF(M838="","",M838*settings!$C$7)</f>
        <v/>
      </c>
      <c r="O838" s="29">
        <f t="shared" si="108"/>
        <v>0</v>
      </c>
      <c r="P838" s="29">
        <f>IF(G838="","",C838*100*settings!$C$6)</f>
        <v>0</v>
      </c>
      <c r="Q838" s="29">
        <f>IF(G838="","",IF(E838=1,settings!$C$4-K838*100,IF(O838="",Q837,IF(F838=1,K837*L837*100+Q837+O837-K838*L838*100,Q837+O837))))</f>
        <v>8979.2930260134726</v>
      </c>
      <c r="R838" s="29">
        <f t="shared" si="109"/>
        <v>8311.0000999999993</v>
      </c>
      <c r="S838" s="29">
        <f t="shared" si="110"/>
        <v>17290.293126013472</v>
      </c>
    </row>
    <row r="839" spans="2:19" x14ac:dyDescent="0.25">
      <c r="B839" s="2">
        <v>39839</v>
      </c>
      <c r="C839" s="3">
        <v>82.830001999999993</v>
      </c>
      <c r="D839" s="1">
        <f t="shared" si="104"/>
        <v>-3.3690169249306345E-3</v>
      </c>
      <c r="E839" t="str">
        <f>IF(B839&lt;settings!$C$2,"",IF(B839=settings!$C$2,1,IF(C839&gt;K838,MAX($E$4:E838)+1,"")))</f>
        <v/>
      </c>
      <c r="F839" t="str">
        <f t="shared" si="105"/>
        <v/>
      </c>
      <c r="G839">
        <f t="shared" si="106"/>
        <v>69</v>
      </c>
      <c r="H839" s="36" t="str">
        <f>IF(SUM($F$4:F839)&lt;2,"",IF(F839=1,G838,""))</f>
        <v/>
      </c>
      <c r="I839" s="7">
        <f t="shared" si="111"/>
        <v>-0.46899999999999997</v>
      </c>
      <c r="J839" s="64" t="str">
        <f t="shared" si="107"/>
        <v/>
      </c>
      <c r="K839" s="29">
        <f>IF(SUM($F$4:F839)&lt;1,"",IF(F839="",K838,ROUND(C839,0)))</f>
        <v>156</v>
      </c>
      <c r="L839" s="32">
        <f>IF(SUM($F$4:F839)&lt;1,"",IF(E839=1,1,IF(AND(F838=1,ROUNDDOWN(Q838/(C838*100),0)&gt;=1),L838+ROUNDDOWN(Q838/(C838*100),0),L838)))</f>
        <v>1</v>
      </c>
      <c r="M839" s="29" t="str">
        <f>IF(G839="","",IF(VLOOKUP(I839,settings!$B$12:$C$1012,2,0)*C839*L839*100-settings!$C$5*L839&lt;0,"",VLOOKUP(I839,settings!$B$12:$C$1012,2,0)*C839*L839*100-settings!$C$5*L839))</f>
        <v/>
      </c>
      <c r="N839" s="29" t="str">
        <f>IF(M839="","",M839*settings!$C$7)</f>
        <v/>
      </c>
      <c r="O839" s="29">
        <f t="shared" si="108"/>
        <v>0</v>
      </c>
      <c r="P839" s="29">
        <f>IF(G839="","",C839*100*settings!$C$6)</f>
        <v>0</v>
      </c>
      <c r="Q839" s="29">
        <f>IF(G839="","",IF(E839=1,settings!$C$4-K839*100,IF(O839="",Q838,IF(F839=1,K838*L838*100+Q838+O838-K839*L839*100,Q838+O838))))</f>
        <v>8979.2930260134726</v>
      </c>
      <c r="R839" s="29">
        <f t="shared" si="109"/>
        <v>8283.0001999999986</v>
      </c>
      <c r="S839" s="29">
        <f t="shared" si="110"/>
        <v>17262.293226013469</v>
      </c>
    </row>
    <row r="840" spans="2:19" x14ac:dyDescent="0.25">
      <c r="B840" s="2">
        <v>39846</v>
      </c>
      <c r="C840" s="3">
        <v>86.980002999999996</v>
      </c>
      <c r="D840" s="1">
        <f t="shared" si="104"/>
        <v>5.0102630686885696E-2</v>
      </c>
      <c r="E840" t="str">
        <f>IF(B840&lt;settings!$C$2,"",IF(B840=settings!$C$2,1,IF(C840&gt;K839,MAX($E$4:E839)+1,"")))</f>
        <v/>
      </c>
      <c r="F840" t="str">
        <f t="shared" si="105"/>
        <v/>
      </c>
      <c r="G840">
        <f t="shared" si="106"/>
        <v>70</v>
      </c>
      <c r="H840" s="36" t="str">
        <f>IF(SUM($F$4:F840)&lt;2,"",IF(F840=1,G839,""))</f>
        <v/>
      </c>
      <c r="I840" s="7">
        <f t="shared" si="111"/>
        <v>-0.442</v>
      </c>
      <c r="J840" s="64" t="str">
        <f t="shared" si="107"/>
        <v/>
      </c>
      <c r="K840" s="29">
        <f>IF(SUM($F$4:F840)&lt;1,"",IF(F840="",K839,ROUND(C840,0)))</f>
        <v>156</v>
      </c>
      <c r="L840" s="32">
        <f>IF(SUM($F$4:F840)&lt;1,"",IF(E840=1,1,IF(AND(F839=1,ROUNDDOWN(Q839/(C839*100),0)&gt;=1),L839+ROUNDDOWN(Q839/(C839*100),0),L839)))</f>
        <v>1</v>
      </c>
      <c r="M840" s="29" t="str">
        <f>IF(G840="","",IF(VLOOKUP(I840,settings!$B$12:$C$1012,2,0)*C840*L840*100-settings!$C$5*L840&lt;0,"",VLOOKUP(I840,settings!$B$12:$C$1012,2,0)*C840*L840*100-settings!$C$5*L840))</f>
        <v/>
      </c>
      <c r="N840" s="29" t="str">
        <f>IF(M840="","",M840*settings!$C$7)</f>
        <v/>
      </c>
      <c r="O840" s="29">
        <f t="shared" si="108"/>
        <v>0</v>
      </c>
      <c r="P840" s="29">
        <f>IF(G840="","",C840*100*settings!$C$6)</f>
        <v>0</v>
      </c>
      <c r="Q840" s="29">
        <f>IF(G840="","",IF(E840=1,settings!$C$4-K840*100,IF(O840="",Q839,IF(F840=1,K839*L839*100+Q839+O839-K840*L840*100,Q839+O839))))</f>
        <v>8979.2930260134726</v>
      </c>
      <c r="R840" s="29">
        <f t="shared" si="109"/>
        <v>8698.0002999999997</v>
      </c>
      <c r="S840" s="29">
        <f t="shared" si="110"/>
        <v>17677.293326013474</v>
      </c>
    </row>
    <row r="841" spans="2:19" x14ac:dyDescent="0.25">
      <c r="B841" s="2">
        <v>39853</v>
      </c>
      <c r="C841" s="3">
        <v>82.760002</v>
      </c>
      <c r="D841" s="1">
        <f t="shared" si="104"/>
        <v>-4.8516910260396284E-2</v>
      </c>
      <c r="E841" t="str">
        <f>IF(B841&lt;settings!$C$2,"",IF(B841=settings!$C$2,1,IF(C841&gt;K840,MAX($E$4:E840)+1,"")))</f>
        <v/>
      </c>
      <c r="F841" t="str">
        <f t="shared" si="105"/>
        <v/>
      </c>
      <c r="G841">
        <f t="shared" si="106"/>
        <v>71</v>
      </c>
      <c r="H841" s="36" t="str">
        <f>IF(SUM($F$4:F841)&lt;2,"",IF(F841=1,G840,""))</f>
        <v/>
      </c>
      <c r="I841" s="7">
        <f t="shared" si="111"/>
        <v>-0.46899999999999997</v>
      </c>
      <c r="J841" s="64" t="str">
        <f t="shared" si="107"/>
        <v/>
      </c>
      <c r="K841" s="29">
        <f>IF(SUM($F$4:F841)&lt;1,"",IF(F841="",K840,ROUND(C841,0)))</f>
        <v>156</v>
      </c>
      <c r="L841" s="32">
        <f>IF(SUM($F$4:F841)&lt;1,"",IF(E841=1,1,IF(AND(F840=1,ROUNDDOWN(Q840/(C840*100),0)&gt;=1),L840+ROUNDDOWN(Q840/(C840*100),0),L840)))</f>
        <v>1</v>
      </c>
      <c r="M841" s="29" t="str">
        <f>IF(G841="","",IF(VLOOKUP(I841,settings!$B$12:$C$1012,2,0)*C841*L841*100-settings!$C$5*L841&lt;0,"",VLOOKUP(I841,settings!$B$12:$C$1012,2,0)*C841*L841*100-settings!$C$5*L841))</f>
        <v/>
      </c>
      <c r="N841" s="29" t="str">
        <f>IF(M841="","",M841*settings!$C$7)</f>
        <v/>
      </c>
      <c r="O841" s="29">
        <f t="shared" si="108"/>
        <v>0</v>
      </c>
      <c r="P841" s="29">
        <f>IF(G841="","",C841*100*settings!$C$6)</f>
        <v>0</v>
      </c>
      <c r="Q841" s="29">
        <f>IF(G841="","",IF(E841=1,settings!$C$4-K841*100,IF(O841="",Q840,IF(F841=1,K840*L840*100+Q840+O840-K841*L841*100,Q840+O840))))</f>
        <v>8979.2930260134726</v>
      </c>
      <c r="R841" s="29">
        <f t="shared" si="109"/>
        <v>8276.0002000000004</v>
      </c>
      <c r="S841" s="29">
        <f t="shared" si="110"/>
        <v>17255.293226013473</v>
      </c>
    </row>
    <row r="842" spans="2:19" x14ac:dyDescent="0.25">
      <c r="B842" s="2">
        <v>39860</v>
      </c>
      <c r="C842" s="3">
        <v>77.419998000000007</v>
      </c>
      <c r="D842" s="1">
        <f t="shared" si="104"/>
        <v>-6.4523971374481071E-2</v>
      </c>
      <c r="E842" t="str">
        <f>IF(B842&lt;settings!$C$2,"",IF(B842=settings!$C$2,1,IF(C842&gt;K841,MAX($E$4:E841)+1,"")))</f>
        <v/>
      </c>
      <c r="F842" t="str">
        <f t="shared" si="105"/>
        <v/>
      </c>
      <c r="G842">
        <f t="shared" si="106"/>
        <v>72</v>
      </c>
      <c r="H842" s="36" t="str">
        <f>IF(SUM($F$4:F842)&lt;2,"",IF(F842=1,G841,""))</f>
        <v/>
      </c>
      <c r="I842" s="7">
        <f t="shared" si="111"/>
        <v>-0.504</v>
      </c>
      <c r="J842" s="64" t="str">
        <f t="shared" si="107"/>
        <v/>
      </c>
      <c r="K842" s="29">
        <f>IF(SUM($F$4:F842)&lt;1,"",IF(F842="",K841,ROUND(C842,0)))</f>
        <v>156</v>
      </c>
      <c r="L842" s="32">
        <f>IF(SUM($F$4:F842)&lt;1,"",IF(E842=1,1,IF(AND(F841=1,ROUNDDOWN(Q841/(C841*100),0)&gt;=1),L841+ROUNDDOWN(Q841/(C841*100),0),L841)))</f>
        <v>1</v>
      </c>
      <c r="M842" s="29" t="str">
        <f>IF(G842="","",IF(VLOOKUP(I842,settings!$B$12:$C$1012,2,0)*C842*L842*100-settings!$C$5*L842&lt;0,"",VLOOKUP(I842,settings!$B$12:$C$1012,2,0)*C842*L842*100-settings!$C$5*L842))</f>
        <v/>
      </c>
      <c r="N842" s="29" t="str">
        <f>IF(M842="","",M842*settings!$C$7)</f>
        <v/>
      </c>
      <c r="O842" s="29">
        <f t="shared" si="108"/>
        <v>0</v>
      </c>
      <c r="P842" s="29">
        <f>IF(G842="","",C842*100*settings!$C$6)</f>
        <v>0</v>
      </c>
      <c r="Q842" s="29">
        <f>IF(G842="","",IF(E842=1,settings!$C$4-K842*100,IF(O842="",Q841,IF(F842=1,K841*L841*100+Q841+O841-K842*L842*100,Q841+O841))))</f>
        <v>8979.2930260134726</v>
      </c>
      <c r="R842" s="29">
        <f t="shared" si="109"/>
        <v>7741.9998000000005</v>
      </c>
      <c r="S842" s="29">
        <f t="shared" si="110"/>
        <v>16721.292826013472</v>
      </c>
    </row>
    <row r="843" spans="2:19" x14ac:dyDescent="0.25">
      <c r="B843" s="2">
        <v>39867</v>
      </c>
      <c r="C843" s="3">
        <v>73.930000000000007</v>
      </c>
      <c r="D843" s="1">
        <f t="shared" si="104"/>
        <v>-4.5078766341482002E-2</v>
      </c>
      <c r="E843" t="str">
        <f>IF(B843&lt;settings!$C$2,"",IF(B843=settings!$C$2,1,IF(C843&gt;K842,MAX($E$4:E842)+1,"")))</f>
        <v/>
      </c>
      <c r="F843" t="str">
        <f t="shared" si="105"/>
        <v/>
      </c>
      <c r="G843">
        <f t="shared" si="106"/>
        <v>73</v>
      </c>
      <c r="H843" s="36" t="str">
        <f>IF(SUM($F$4:F843)&lt;2,"",IF(F843=1,G842,""))</f>
        <v/>
      </c>
      <c r="I843" s="7">
        <f t="shared" si="111"/>
        <v>-0.52600000000000002</v>
      </c>
      <c r="J843" s="64" t="str">
        <f t="shared" si="107"/>
        <v/>
      </c>
      <c r="K843" s="29">
        <f>IF(SUM($F$4:F843)&lt;1,"",IF(F843="",K842,ROUND(C843,0)))</f>
        <v>156</v>
      </c>
      <c r="L843" s="32">
        <f>IF(SUM($F$4:F843)&lt;1,"",IF(E843=1,1,IF(AND(F842=1,ROUNDDOWN(Q842/(C842*100),0)&gt;=1),L842+ROUNDDOWN(Q842/(C842*100),0),L842)))</f>
        <v>1</v>
      </c>
      <c r="M843" s="29" t="str">
        <f>IF(G843="","",IF(VLOOKUP(I843,settings!$B$12:$C$1012,2,0)*C843*L843*100-settings!$C$5*L843&lt;0,"",VLOOKUP(I843,settings!$B$12:$C$1012,2,0)*C843*L843*100-settings!$C$5*L843))</f>
        <v/>
      </c>
      <c r="N843" s="29" t="str">
        <f>IF(M843="","",M843*settings!$C$7)</f>
        <v/>
      </c>
      <c r="O843" s="29">
        <f t="shared" si="108"/>
        <v>0</v>
      </c>
      <c r="P843" s="29">
        <f>IF(G843="","",C843*100*settings!$C$6)</f>
        <v>0</v>
      </c>
      <c r="Q843" s="29">
        <f>IF(G843="","",IF(E843=1,settings!$C$4-K843*100,IF(O843="",Q842,IF(F843=1,K842*L842*100+Q842+O842-K843*L843*100,Q842+O842))))</f>
        <v>8979.2930260134726</v>
      </c>
      <c r="R843" s="29">
        <f t="shared" si="109"/>
        <v>7393.0000000000009</v>
      </c>
      <c r="S843" s="29">
        <f t="shared" si="110"/>
        <v>16372.293026013474</v>
      </c>
    </row>
    <row r="844" spans="2:19" x14ac:dyDescent="0.25">
      <c r="B844" s="2">
        <v>39874</v>
      </c>
      <c r="C844" s="3">
        <v>68.919998000000007</v>
      </c>
      <c r="D844" s="1">
        <f t="shared" si="104"/>
        <v>-6.776683349114021E-2</v>
      </c>
      <c r="E844" t="str">
        <f>IF(B844&lt;settings!$C$2,"",IF(B844=settings!$C$2,1,IF(C844&gt;K843,MAX($E$4:E843)+1,"")))</f>
        <v/>
      </c>
      <c r="F844" t="str">
        <f t="shared" si="105"/>
        <v/>
      </c>
      <c r="G844">
        <f t="shared" si="106"/>
        <v>74</v>
      </c>
      <c r="H844" s="36" t="str">
        <f>IF(SUM($F$4:F844)&lt;2,"",IF(F844=1,G843,""))</f>
        <v/>
      </c>
      <c r="I844" s="7">
        <f t="shared" si="111"/>
        <v>-0.55800000000000005</v>
      </c>
      <c r="J844" s="64" t="str">
        <f t="shared" si="107"/>
        <v/>
      </c>
      <c r="K844" s="29">
        <f>IF(SUM($F$4:F844)&lt;1,"",IF(F844="",K843,ROUND(C844,0)))</f>
        <v>156</v>
      </c>
      <c r="L844" s="32">
        <f>IF(SUM($F$4:F844)&lt;1,"",IF(E844=1,1,IF(AND(F843=1,ROUNDDOWN(Q843/(C843*100),0)&gt;=1),L843+ROUNDDOWN(Q843/(C843*100),0),L843)))</f>
        <v>1</v>
      </c>
      <c r="M844" s="29" t="str">
        <f>IF(G844="","",IF(VLOOKUP(I844,settings!$B$12:$C$1012,2,0)*C844*L844*100-settings!$C$5*L844&lt;0,"",VLOOKUP(I844,settings!$B$12:$C$1012,2,0)*C844*L844*100-settings!$C$5*L844))</f>
        <v/>
      </c>
      <c r="N844" s="29" t="str">
        <f>IF(M844="","",M844*settings!$C$7)</f>
        <v/>
      </c>
      <c r="O844" s="29">
        <f t="shared" si="108"/>
        <v>0</v>
      </c>
      <c r="P844" s="29">
        <f>IF(G844="","",C844*100*settings!$C$6)</f>
        <v>0</v>
      </c>
      <c r="Q844" s="29">
        <f>IF(G844="","",IF(E844=1,settings!$C$4-K844*100,IF(O844="",Q843,IF(F844=1,K843*L843*100+Q843+O843-K844*L844*100,Q843+O843))))</f>
        <v>8979.2930260134726</v>
      </c>
      <c r="R844" s="29">
        <f t="shared" si="109"/>
        <v>6891.9998000000005</v>
      </c>
      <c r="S844" s="29">
        <f t="shared" si="110"/>
        <v>15871.292826013472</v>
      </c>
    </row>
    <row r="845" spans="2:19" x14ac:dyDescent="0.25">
      <c r="B845" s="2">
        <v>39881</v>
      </c>
      <c r="C845" s="3">
        <v>76.089995999999999</v>
      </c>
      <c r="D845" s="1">
        <f t="shared" si="104"/>
        <v>0.10403363621687856</v>
      </c>
      <c r="E845" t="str">
        <f>IF(B845&lt;settings!$C$2,"",IF(B845=settings!$C$2,1,IF(C845&gt;K844,MAX($E$4:E844)+1,"")))</f>
        <v/>
      </c>
      <c r="F845" t="str">
        <f t="shared" si="105"/>
        <v/>
      </c>
      <c r="G845">
        <f t="shared" si="106"/>
        <v>75</v>
      </c>
      <c r="H845" s="36" t="str">
        <f>IF(SUM($F$4:F845)&lt;2,"",IF(F845=1,G844,""))</f>
        <v/>
      </c>
      <c r="I845" s="7">
        <f t="shared" si="111"/>
        <v>-0.51200000000000001</v>
      </c>
      <c r="J845" s="64" t="str">
        <f t="shared" si="107"/>
        <v/>
      </c>
      <c r="K845" s="29">
        <f>IF(SUM($F$4:F845)&lt;1,"",IF(F845="",K844,ROUND(C845,0)))</f>
        <v>156</v>
      </c>
      <c r="L845" s="32">
        <f>IF(SUM($F$4:F845)&lt;1,"",IF(E845=1,1,IF(AND(F844=1,ROUNDDOWN(Q844/(C844*100),0)&gt;=1),L844+ROUNDDOWN(Q844/(C844*100),0),L844)))</f>
        <v>1</v>
      </c>
      <c r="M845" s="29" t="str">
        <f>IF(G845="","",IF(VLOOKUP(I845,settings!$B$12:$C$1012,2,0)*C845*L845*100-settings!$C$5*L845&lt;0,"",VLOOKUP(I845,settings!$B$12:$C$1012,2,0)*C845*L845*100-settings!$C$5*L845))</f>
        <v/>
      </c>
      <c r="N845" s="29" t="str">
        <f>IF(M845="","",M845*settings!$C$7)</f>
        <v/>
      </c>
      <c r="O845" s="29">
        <f t="shared" si="108"/>
        <v>0</v>
      </c>
      <c r="P845" s="29">
        <f>IF(G845="","",C845*100*settings!$C$6)</f>
        <v>0</v>
      </c>
      <c r="Q845" s="29">
        <f>IF(G845="","",IF(E845=1,settings!$C$4-K845*100,IF(O845="",Q844,IF(F845=1,K844*L844*100+Q844+O844-K845*L845*100,Q844+O844))))</f>
        <v>8979.2930260134726</v>
      </c>
      <c r="R845" s="29">
        <f t="shared" si="109"/>
        <v>7608.9996000000001</v>
      </c>
      <c r="S845" s="29">
        <f t="shared" si="110"/>
        <v>16588.292626013474</v>
      </c>
    </row>
    <row r="846" spans="2:19" x14ac:dyDescent="0.25">
      <c r="B846" s="2">
        <v>39888</v>
      </c>
      <c r="C846" s="3">
        <v>76.709998999999996</v>
      </c>
      <c r="D846" s="1">
        <f t="shared" si="104"/>
        <v>8.1482853540957301E-3</v>
      </c>
      <c r="E846" t="str">
        <f>IF(B846&lt;settings!$C$2,"",IF(B846=settings!$C$2,1,IF(C846&gt;K845,MAX($E$4:E845)+1,"")))</f>
        <v/>
      </c>
      <c r="F846" t="str">
        <f t="shared" si="105"/>
        <v/>
      </c>
      <c r="G846">
        <f t="shared" si="106"/>
        <v>76</v>
      </c>
      <c r="H846" s="36" t="str">
        <f>IF(SUM($F$4:F846)&lt;2,"",IF(F846=1,G845,""))</f>
        <v/>
      </c>
      <c r="I846" s="7">
        <f t="shared" si="111"/>
        <v>-0.50800000000000001</v>
      </c>
      <c r="J846" s="64" t="str">
        <f t="shared" si="107"/>
        <v/>
      </c>
      <c r="K846" s="29">
        <f>IF(SUM($F$4:F846)&lt;1,"",IF(F846="",K845,ROUND(C846,0)))</f>
        <v>156</v>
      </c>
      <c r="L846" s="32">
        <f>IF(SUM($F$4:F846)&lt;1,"",IF(E846=1,1,IF(AND(F845=1,ROUNDDOWN(Q845/(C845*100),0)&gt;=1),L845+ROUNDDOWN(Q845/(C845*100),0),L845)))</f>
        <v>1</v>
      </c>
      <c r="M846" s="29" t="str">
        <f>IF(G846="","",IF(VLOOKUP(I846,settings!$B$12:$C$1012,2,0)*C846*L846*100-settings!$C$5*L846&lt;0,"",VLOOKUP(I846,settings!$B$12:$C$1012,2,0)*C846*L846*100-settings!$C$5*L846))</f>
        <v/>
      </c>
      <c r="N846" s="29" t="str">
        <f>IF(M846="","",M846*settings!$C$7)</f>
        <v/>
      </c>
      <c r="O846" s="29">
        <f t="shared" si="108"/>
        <v>0</v>
      </c>
      <c r="P846" s="29">
        <f>IF(G846="","",C846*100*settings!$C$6)</f>
        <v>0</v>
      </c>
      <c r="Q846" s="29">
        <f>IF(G846="","",IF(E846=1,settings!$C$4-K846*100,IF(O846="",Q845,IF(F846=1,K845*L845*100+Q845+O845-K846*L846*100,Q845+O845))))</f>
        <v>8979.2930260134726</v>
      </c>
      <c r="R846" s="29">
        <f t="shared" si="109"/>
        <v>7670.9998999999998</v>
      </c>
      <c r="S846" s="29">
        <f t="shared" si="110"/>
        <v>16650.292926013473</v>
      </c>
    </row>
    <row r="847" spans="2:19" x14ac:dyDescent="0.25">
      <c r="B847" s="2">
        <v>39895</v>
      </c>
      <c r="C847" s="3">
        <v>81.610000999999997</v>
      </c>
      <c r="D847" s="1">
        <f t="shared" si="104"/>
        <v>6.3876966026293447E-2</v>
      </c>
      <c r="E847" t="str">
        <f>IF(B847&lt;settings!$C$2,"",IF(B847=settings!$C$2,1,IF(C847&gt;K846,MAX($E$4:E846)+1,"")))</f>
        <v/>
      </c>
      <c r="F847" t="str">
        <f t="shared" si="105"/>
        <v/>
      </c>
      <c r="G847">
        <f t="shared" si="106"/>
        <v>77</v>
      </c>
      <c r="H847" s="36" t="str">
        <f>IF(SUM($F$4:F847)&lt;2,"",IF(F847=1,G846,""))</f>
        <v/>
      </c>
      <c r="I847" s="7">
        <f t="shared" si="111"/>
        <v>-0.47699999999999998</v>
      </c>
      <c r="J847" s="64" t="str">
        <f t="shared" si="107"/>
        <v/>
      </c>
      <c r="K847" s="29">
        <f>IF(SUM($F$4:F847)&lt;1,"",IF(F847="",K846,ROUND(C847,0)))</f>
        <v>156</v>
      </c>
      <c r="L847" s="32">
        <f>IF(SUM($F$4:F847)&lt;1,"",IF(E847=1,1,IF(AND(F846=1,ROUNDDOWN(Q846/(C846*100),0)&gt;=1),L846+ROUNDDOWN(Q846/(C846*100),0),L846)))</f>
        <v>1</v>
      </c>
      <c r="M847" s="29" t="str">
        <f>IF(G847="","",IF(VLOOKUP(I847,settings!$B$12:$C$1012,2,0)*C847*L847*100-settings!$C$5*L847&lt;0,"",VLOOKUP(I847,settings!$B$12:$C$1012,2,0)*C847*L847*100-settings!$C$5*L847))</f>
        <v/>
      </c>
      <c r="N847" s="29" t="str">
        <f>IF(M847="","",M847*settings!$C$7)</f>
        <v/>
      </c>
      <c r="O847" s="29">
        <f t="shared" si="108"/>
        <v>0</v>
      </c>
      <c r="P847" s="29">
        <f>IF(G847="","",C847*100*settings!$C$6)</f>
        <v>0</v>
      </c>
      <c r="Q847" s="29">
        <f>IF(G847="","",IF(E847=1,settings!$C$4-K847*100,IF(O847="",Q846,IF(F847=1,K846*L846*100+Q846+O846-K847*L847*100,Q846+O846))))</f>
        <v>8979.2930260134726</v>
      </c>
      <c r="R847" s="29">
        <f t="shared" si="109"/>
        <v>8161.0000999999993</v>
      </c>
      <c r="S847" s="29">
        <f t="shared" si="110"/>
        <v>17140.293126013472</v>
      </c>
    </row>
    <row r="848" spans="2:19" x14ac:dyDescent="0.25">
      <c r="B848" s="2">
        <v>39902</v>
      </c>
      <c r="C848" s="3">
        <v>84.260002</v>
      </c>
      <c r="D848" s="1">
        <f t="shared" si="104"/>
        <v>3.2471522699773159E-2</v>
      </c>
      <c r="E848" t="str">
        <f>IF(B848&lt;settings!$C$2,"",IF(B848=settings!$C$2,1,IF(C848&gt;K847,MAX($E$4:E847)+1,"")))</f>
        <v/>
      </c>
      <c r="F848" t="str">
        <f t="shared" si="105"/>
        <v/>
      </c>
      <c r="G848">
        <f t="shared" si="106"/>
        <v>78</v>
      </c>
      <c r="H848" s="36" t="str">
        <f>IF(SUM($F$4:F848)&lt;2,"",IF(F848=1,G847,""))</f>
        <v/>
      </c>
      <c r="I848" s="7">
        <f t="shared" si="111"/>
        <v>-0.46</v>
      </c>
      <c r="J848" s="64" t="str">
        <f t="shared" si="107"/>
        <v/>
      </c>
      <c r="K848" s="29">
        <f>IF(SUM($F$4:F848)&lt;1,"",IF(F848="",K847,ROUND(C848,0)))</f>
        <v>156</v>
      </c>
      <c r="L848" s="32">
        <f>IF(SUM($F$4:F848)&lt;1,"",IF(E848=1,1,IF(AND(F847=1,ROUNDDOWN(Q847/(C847*100),0)&gt;=1),L847+ROUNDDOWN(Q847/(C847*100),0),L847)))</f>
        <v>1</v>
      </c>
      <c r="M848" s="29" t="str">
        <f>IF(G848="","",IF(VLOOKUP(I848,settings!$B$12:$C$1012,2,0)*C848*L848*100-settings!$C$5*L848&lt;0,"",VLOOKUP(I848,settings!$B$12:$C$1012,2,0)*C848*L848*100-settings!$C$5*L848))</f>
        <v/>
      </c>
      <c r="N848" s="29" t="str">
        <f>IF(M848="","",M848*settings!$C$7)</f>
        <v/>
      </c>
      <c r="O848" s="29">
        <f t="shared" si="108"/>
        <v>0</v>
      </c>
      <c r="P848" s="29">
        <f>IF(G848="","",C848*100*settings!$C$6)</f>
        <v>0</v>
      </c>
      <c r="Q848" s="29">
        <f>IF(G848="","",IF(E848=1,settings!$C$4-K848*100,IF(O848="",Q847,IF(F848=1,K847*L847*100+Q847+O847-K848*L848*100,Q847+O847))))</f>
        <v>8979.2930260134726</v>
      </c>
      <c r="R848" s="29">
        <f t="shared" si="109"/>
        <v>8426.0002000000004</v>
      </c>
      <c r="S848" s="29">
        <f t="shared" si="110"/>
        <v>17405.293226013473</v>
      </c>
    </row>
    <row r="849" spans="2:19" x14ac:dyDescent="0.25">
      <c r="B849" s="2">
        <v>39909</v>
      </c>
      <c r="C849" s="3">
        <v>85.809997999999993</v>
      </c>
      <c r="D849" s="1">
        <f t="shared" si="104"/>
        <v>1.8395394768682793E-2</v>
      </c>
      <c r="E849" t="str">
        <f>IF(B849&lt;settings!$C$2,"",IF(B849=settings!$C$2,1,IF(C849&gt;K848,MAX($E$4:E848)+1,"")))</f>
        <v/>
      </c>
      <c r="F849" t="str">
        <f t="shared" si="105"/>
        <v/>
      </c>
      <c r="G849">
        <f t="shared" si="106"/>
        <v>79</v>
      </c>
      <c r="H849" s="36" t="str">
        <f>IF(SUM($F$4:F849)&lt;2,"",IF(F849=1,G848,""))</f>
        <v/>
      </c>
      <c r="I849" s="7">
        <f t="shared" si="111"/>
        <v>-0.45</v>
      </c>
      <c r="J849" s="64" t="str">
        <f t="shared" si="107"/>
        <v/>
      </c>
      <c r="K849" s="29">
        <f>IF(SUM($F$4:F849)&lt;1,"",IF(F849="",K848,ROUND(C849,0)))</f>
        <v>156</v>
      </c>
      <c r="L849" s="32">
        <f>IF(SUM($F$4:F849)&lt;1,"",IF(E849=1,1,IF(AND(F848=1,ROUNDDOWN(Q848/(C848*100),0)&gt;=1),L848+ROUNDDOWN(Q848/(C848*100),0),L848)))</f>
        <v>1</v>
      </c>
      <c r="M849" s="29" t="str">
        <f>IF(G849="","",IF(VLOOKUP(I849,settings!$B$12:$C$1012,2,0)*C849*L849*100-settings!$C$5*L849&lt;0,"",VLOOKUP(I849,settings!$B$12:$C$1012,2,0)*C849*L849*100-settings!$C$5*L849))</f>
        <v/>
      </c>
      <c r="N849" s="29" t="str">
        <f>IF(M849="","",M849*settings!$C$7)</f>
        <v/>
      </c>
      <c r="O849" s="29">
        <f t="shared" si="108"/>
        <v>0</v>
      </c>
      <c r="P849" s="29">
        <f>IF(G849="","",C849*100*settings!$C$6)</f>
        <v>0</v>
      </c>
      <c r="Q849" s="29">
        <f>IF(G849="","",IF(E849=1,settings!$C$4-K849*100,IF(O849="",Q848,IF(F849=1,K848*L848*100+Q848+O848-K849*L849*100,Q848+O848))))</f>
        <v>8979.2930260134726</v>
      </c>
      <c r="R849" s="29">
        <f t="shared" si="109"/>
        <v>8580.9997999999996</v>
      </c>
      <c r="S849" s="29">
        <f t="shared" si="110"/>
        <v>17560.292826013472</v>
      </c>
    </row>
    <row r="850" spans="2:19" x14ac:dyDescent="0.25">
      <c r="B850" s="2">
        <v>39916</v>
      </c>
      <c r="C850" s="3">
        <v>87.080001999999993</v>
      </c>
      <c r="D850" s="1">
        <f t="shared" si="104"/>
        <v>1.4800186803407334E-2</v>
      </c>
      <c r="E850" t="str">
        <f>IF(B850&lt;settings!$C$2,"",IF(B850=settings!$C$2,1,IF(C850&gt;K849,MAX($E$4:E849)+1,"")))</f>
        <v/>
      </c>
      <c r="F850" t="str">
        <f t="shared" si="105"/>
        <v/>
      </c>
      <c r="G850">
        <f t="shared" si="106"/>
        <v>80</v>
      </c>
      <c r="H850" s="36" t="str">
        <f>IF(SUM($F$4:F850)&lt;2,"",IF(F850=1,G849,""))</f>
        <v/>
      </c>
      <c r="I850" s="7">
        <f t="shared" si="111"/>
        <v>-0.442</v>
      </c>
      <c r="J850" s="64" t="str">
        <f t="shared" si="107"/>
        <v/>
      </c>
      <c r="K850" s="29">
        <f>IF(SUM($F$4:F850)&lt;1,"",IF(F850="",K849,ROUND(C850,0)))</f>
        <v>156</v>
      </c>
      <c r="L850" s="32">
        <f>IF(SUM($F$4:F850)&lt;1,"",IF(E850=1,1,IF(AND(F849=1,ROUNDDOWN(Q849/(C849*100),0)&gt;=1),L849+ROUNDDOWN(Q849/(C849*100),0),L849)))</f>
        <v>1</v>
      </c>
      <c r="M850" s="29" t="str">
        <f>IF(G850="","",IF(VLOOKUP(I850,settings!$B$12:$C$1012,2,0)*C850*L850*100-settings!$C$5*L850&lt;0,"",VLOOKUP(I850,settings!$B$12:$C$1012,2,0)*C850*L850*100-settings!$C$5*L850))</f>
        <v/>
      </c>
      <c r="N850" s="29" t="str">
        <f>IF(M850="","",M850*settings!$C$7)</f>
        <v/>
      </c>
      <c r="O850" s="29">
        <f t="shared" si="108"/>
        <v>0</v>
      </c>
      <c r="P850" s="29">
        <f>IF(G850="","",C850*100*settings!$C$6)</f>
        <v>0</v>
      </c>
      <c r="Q850" s="29">
        <f>IF(G850="","",IF(E850=1,settings!$C$4-K850*100,IF(O850="",Q849,IF(F850=1,K849*L849*100+Q849+O849-K850*L850*100,Q849+O849))))</f>
        <v>8979.2930260134726</v>
      </c>
      <c r="R850" s="29">
        <f t="shared" si="109"/>
        <v>8708.0001999999986</v>
      </c>
      <c r="S850" s="29">
        <f t="shared" si="110"/>
        <v>17687.293226013469</v>
      </c>
    </row>
    <row r="851" spans="2:19" x14ac:dyDescent="0.25">
      <c r="B851" s="2">
        <v>39923</v>
      </c>
      <c r="C851" s="3">
        <v>86.660004000000001</v>
      </c>
      <c r="D851" s="1">
        <f t="shared" si="104"/>
        <v>-4.8231280472408322E-3</v>
      </c>
      <c r="E851" t="str">
        <f>IF(B851&lt;settings!$C$2,"",IF(B851=settings!$C$2,1,IF(C851&gt;K850,MAX($E$4:E850)+1,"")))</f>
        <v/>
      </c>
      <c r="F851" t="str">
        <f t="shared" si="105"/>
        <v/>
      </c>
      <c r="G851">
        <f t="shared" si="106"/>
        <v>81</v>
      </c>
      <c r="H851" s="36" t="str">
        <f>IF(SUM($F$4:F851)&lt;2,"",IF(F851=1,G850,""))</f>
        <v/>
      </c>
      <c r="I851" s="7">
        <f t="shared" si="111"/>
        <v>-0.44400000000000001</v>
      </c>
      <c r="J851" s="64" t="str">
        <f t="shared" si="107"/>
        <v/>
      </c>
      <c r="K851" s="29">
        <f>IF(SUM($F$4:F851)&lt;1,"",IF(F851="",K850,ROUND(C851,0)))</f>
        <v>156</v>
      </c>
      <c r="L851" s="32">
        <f>IF(SUM($F$4:F851)&lt;1,"",IF(E851=1,1,IF(AND(F850=1,ROUNDDOWN(Q850/(C850*100),0)&gt;=1),L850+ROUNDDOWN(Q850/(C850*100),0),L850)))</f>
        <v>1</v>
      </c>
      <c r="M851" s="29" t="str">
        <f>IF(G851="","",IF(VLOOKUP(I851,settings!$B$12:$C$1012,2,0)*C851*L851*100-settings!$C$5*L851&lt;0,"",VLOOKUP(I851,settings!$B$12:$C$1012,2,0)*C851*L851*100-settings!$C$5*L851))</f>
        <v/>
      </c>
      <c r="N851" s="29" t="str">
        <f>IF(M851="","",M851*settings!$C$7)</f>
        <v/>
      </c>
      <c r="O851" s="29">
        <f t="shared" si="108"/>
        <v>0</v>
      </c>
      <c r="P851" s="29">
        <f>IF(G851="","",C851*100*settings!$C$6)</f>
        <v>0</v>
      </c>
      <c r="Q851" s="29">
        <f>IF(G851="","",IF(E851=1,settings!$C$4-K851*100,IF(O851="",Q850,IF(F851=1,K850*L850*100+Q850+O850-K851*L851*100,Q850+O850))))</f>
        <v>8979.2930260134726</v>
      </c>
      <c r="R851" s="29">
        <f t="shared" si="109"/>
        <v>8666.0004000000008</v>
      </c>
      <c r="S851" s="29">
        <f t="shared" si="110"/>
        <v>17645.293426013472</v>
      </c>
    </row>
    <row r="852" spans="2:19" x14ac:dyDescent="0.25">
      <c r="B852" s="2">
        <v>39930</v>
      </c>
      <c r="C852" s="3">
        <v>87.889999000000003</v>
      </c>
      <c r="D852" s="1">
        <f t="shared" si="104"/>
        <v>1.4193341140395166E-2</v>
      </c>
      <c r="E852" t="str">
        <f>IF(B852&lt;settings!$C$2,"",IF(B852=settings!$C$2,1,IF(C852&gt;K851,MAX($E$4:E851)+1,"")))</f>
        <v/>
      </c>
      <c r="F852" t="str">
        <f t="shared" si="105"/>
        <v/>
      </c>
      <c r="G852">
        <f t="shared" si="106"/>
        <v>82</v>
      </c>
      <c r="H852" s="36" t="str">
        <f>IF(SUM($F$4:F852)&lt;2,"",IF(F852=1,G851,""))</f>
        <v/>
      </c>
      <c r="I852" s="7">
        <f t="shared" si="111"/>
        <v>-0.437</v>
      </c>
      <c r="J852" s="64" t="str">
        <f t="shared" si="107"/>
        <v/>
      </c>
      <c r="K852" s="29">
        <f>IF(SUM($F$4:F852)&lt;1,"",IF(F852="",K851,ROUND(C852,0)))</f>
        <v>156</v>
      </c>
      <c r="L852" s="32">
        <f>IF(SUM($F$4:F852)&lt;1,"",IF(E852=1,1,IF(AND(F851=1,ROUNDDOWN(Q851/(C851*100),0)&gt;=1),L851+ROUNDDOWN(Q851/(C851*100),0),L851)))</f>
        <v>1</v>
      </c>
      <c r="M852" s="29" t="str">
        <f>IF(G852="","",IF(VLOOKUP(I852,settings!$B$12:$C$1012,2,0)*C852*L852*100-settings!$C$5*L852&lt;0,"",VLOOKUP(I852,settings!$B$12:$C$1012,2,0)*C852*L852*100-settings!$C$5*L852))</f>
        <v/>
      </c>
      <c r="N852" s="29" t="str">
        <f>IF(M852="","",M852*settings!$C$7)</f>
        <v/>
      </c>
      <c r="O852" s="29">
        <f t="shared" si="108"/>
        <v>0</v>
      </c>
      <c r="P852" s="29">
        <f>IF(G852="","",C852*100*settings!$C$6)</f>
        <v>0</v>
      </c>
      <c r="Q852" s="29">
        <f>IF(G852="","",IF(E852=1,settings!$C$4-K852*100,IF(O852="",Q851,IF(F852=1,K851*L851*100+Q851+O851-K852*L852*100,Q851+O851))))</f>
        <v>8979.2930260134726</v>
      </c>
      <c r="R852" s="29">
        <f t="shared" si="109"/>
        <v>8788.9999000000007</v>
      </c>
      <c r="S852" s="29">
        <f t="shared" si="110"/>
        <v>17768.292926013473</v>
      </c>
    </row>
    <row r="853" spans="2:19" x14ac:dyDescent="0.25">
      <c r="B853" s="2">
        <v>39937</v>
      </c>
      <c r="C853" s="3">
        <v>92.980002999999996</v>
      </c>
      <c r="D853" s="1">
        <f t="shared" si="104"/>
        <v>5.7913346887169537E-2</v>
      </c>
      <c r="E853" t="str">
        <f>IF(B853&lt;settings!$C$2,"",IF(B853=settings!$C$2,1,IF(C853&gt;K852,MAX($E$4:E852)+1,"")))</f>
        <v/>
      </c>
      <c r="F853" t="str">
        <f t="shared" si="105"/>
        <v/>
      </c>
      <c r="G853">
        <f t="shared" si="106"/>
        <v>83</v>
      </c>
      <c r="H853" s="36" t="str">
        <f>IF(SUM($F$4:F853)&lt;2,"",IF(F853=1,G852,""))</f>
        <v/>
      </c>
      <c r="I853" s="7">
        <f t="shared" si="111"/>
        <v>-0.40400000000000003</v>
      </c>
      <c r="J853" s="64" t="str">
        <f t="shared" si="107"/>
        <v/>
      </c>
      <c r="K853" s="29">
        <f>IF(SUM($F$4:F853)&lt;1,"",IF(F853="",K852,ROUND(C853,0)))</f>
        <v>156</v>
      </c>
      <c r="L853" s="32">
        <f>IF(SUM($F$4:F853)&lt;1,"",IF(E853=1,1,IF(AND(F852=1,ROUNDDOWN(Q852/(C852*100),0)&gt;=1),L852+ROUNDDOWN(Q852/(C852*100),0),L852)))</f>
        <v>1</v>
      </c>
      <c r="M853" s="29" t="str">
        <f>IF(G853="","",IF(VLOOKUP(I853,settings!$B$12:$C$1012,2,0)*C853*L853*100-settings!$C$5*L853&lt;0,"",VLOOKUP(I853,settings!$B$12:$C$1012,2,0)*C853*L853*100-settings!$C$5*L853))</f>
        <v/>
      </c>
      <c r="N853" s="29" t="str">
        <f>IF(M853="","",M853*settings!$C$7)</f>
        <v/>
      </c>
      <c r="O853" s="29">
        <f t="shared" si="108"/>
        <v>0</v>
      </c>
      <c r="P853" s="29">
        <f>IF(G853="","",C853*100*settings!$C$6)</f>
        <v>0</v>
      </c>
      <c r="Q853" s="29">
        <f>IF(G853="","",IF(E853=1,settings!$C$4-K853*100,IF(O853="",Q852,IF(F853=1,K852*L852*100+Q852+O852-K853*L853*100,Q852+O852))))</f>
        <v>8979.2930260134726</v>
      </c>
      <c r="R853" s="29">
        <f t="shared" si="109"/>
        <v>9298.0002999999997</v>
      </c>
      <c r="S853" s="29">
        <f t="shared" si="110"/>
        <v>18277.293326013474</v>
      </c>
    </row>
    <row r="854" spans="2:19" x14ac:dyDescent="0.25">
      <c r="B854" s="2">
        <v>39944</v>
      </c>
      <c r="C854" s="3">
        <v>88.709998999999996</v>
      </c>
      <c r="D854" s="1">
        <f t="shared" si="104"/>
        <v>-4.5923896130655062E-2</v>
      </c>
      <c r="E854" t="str">
        <f>IF(B854&lt;settings!$C$2,"",IF(B854=settings!$C$2,1,IF(C854&gt;K853,MAX($E$4:E853)+1,"")))</f>
        <v/>
      </c>
      <c r="F854" t="str">
        <f t="shared" si="105"/>
        <v/>
      </c>
      <c r="G854">
        <f t="shared" si="106"/>
        <v>84</v>
      </c>
      <c r="H854" s="36" t="str">
        <f>IF(SUM($F$4:F854)&lt;2,"",IF(F854=1,G853,""))</f>
        <v/>
      </c>
      <c r="I854" s="7">
        <f t="shared" si="111"/>
        <v>-0.43099999999999999</v>
      </c>
      <c r="J854" s="64" t="str">
        <f t="shared" si="107"/>
        <v/>
      </c>
      <c r="K854" s="29">
        <f>IF(SUM($F$4:F854)&lt;1,"",IF(F854="",K853,ROUND(C854,0)))</f>
        <v>156</v>
      </c>
      <c r="L854" s="32">
        <f>IF(SUM($F$4:F854)&lt;1,"",IF(E854=1,1,IF(AND(F853=1,ROUNDDOWN(Q853/(C853*100),0)&gt;=1),L853+ROUNDDOWN(Q853/(C853*100),0),L853)))</f>
        <v>1</v>
      </c>
      <c r="M854" s="29" t="str">
        <f>IF(G854="","",IF(VLOOKUP(I854,settings!$B$12:$C$1012,2,0)*C854*L854*100-settings!$C$5*L854&lt;0,"",VLOOKUP(I854,settings!$B$12:$C$1012,2,0)*C854*L854*100-settings!$C$5*L854))</f>
        <v/>
      </c>
      <c r="N854" s="29" t="str">
        <f>IF(M854="","",M854*settings!$C$7)</f>
        <v/>
      </c>
      <c r="O854" s="29">
        <f t="shared" si="108"/>
        <v>0</v>
      </c>
      <c r="P854" s="29">
        <f>IF(G854="","",C854*100*settings!$C$6)</f>
        <v>0</v>
      </c>
      <c r="Q854" s="29">
        <f>IF(G854="","",IF(E854=1,settings!$C$4-K854*100,IF(O854="",Q853,IF(F854=1,K853*L853*100+Q853+O853-K854*L854*100,Q853+O853))))</f>
        <v>8979.2930260134726</v>
      </c>
      <c r="R854" s="29">
        <f t="shared" si="109"/>
        <v>8870.9998999999989</v>
      </c>
      <c r="S854" s="29">
        <f t="shared" si="110"/>
        <v>17850.29292601347</v>
      </c>
    </row>
    <row r="855" spans="2:19" x14ac:dyDescent="0.25">
      <c r="B855" s="2">
        <v>39951</v>
      </c>
      <c r="C855" s="3">
        <v>89.019997000000004</v>
      </c>
      <c r="D855" s="1">
        <f t="shared" si="104"/>
        <v>3.4945102411736428E-3</v>
      </c>
      <c r="E855" t="str">
        <f>IF(B855&lt;settings!$C$2,"",IF(B855=settings!$C$2,1,IF(C855&gt;K854,MAX($E$4:E854)+1,"")))</f>
        <v/>
      </c>
      <c r="F855" t="str">
        <f t="shared" si="105"/>
        <v/>
      </c>
      <c r="G855">
        <f t="shared" si="106"/>
        <v>85</v>
      </c>
      <c r="H855" s="36" t="str">
        <f>IF(SUM($F$4:F855)&lt;2,"",IF(F855=1,G854,""))</f>
        <v/>
      </c>
      <c r="I855" s="7">
        <f t="shared" si="111"/>
        <v>-0.42899999999999999</v>
      </c>
      <c r="J855" s="64" t="str">
        <f t="shared" si="107"/>
        <v/>
      </c>
      <c r="K855" s="29">
        <f>IF(SUM($F$4:F855)&lt;1,"",IF(F855="",K854,ROUND(C855,0)))</f>
        <v>156</v>
      </c>
      <c r="L855" s="32">
        <f>IF(SUM($F$4:F855)&lt;1,"",IF(E855=1,1,IF(AND(F854=1,ROUNDDOWN(Q854/(C854*100),0)&gt;=1),L854+ROUNDDOWN(Q854/(C854*100),0),L854)))</f>
        <v>1</v>
      </c>
      <c r="M855" s="29" t="str">
        <f>IF(G855="","",IF(VLOOKUP(I855,settings!$B$12:$C$1012,2,0)*C855*L855*100-settings!$C$5*L855&lt;0,"",VLOOKUP(I855,settings!$B$12:$C$1012,2,0)*C855*L855*100-settings!$C$5*L855))</f>
        <v/>
      </c>
      <c r="N855" s="29" t="str">
        <f>IF(M855="","",M855*settings!$C$7)</f>
        <v/>
      </c>
      <c r="O855" s="29">
        <f t="shared" si="108"/>
        <v>0</v>
      </c>
      <c r="P855" s="29">
        <f>IF(G855="","",C855*100*settings!$C$6)</f>
        <v>0</v>
      </c>
      <c r="Q855" s="29">
        <f>IF(G855="","",IF(E855=1,settings!$C$4-K855*100,IF(O855="",Q854,IF(F855=1,K854*L854*100+Q854+O854-K855*L855*100,Q854+O854))))</f>
        <v>8979.2930260134726</v>
      </c>
      <c r="R855" s="29">
        <f t="shared" si="109"/>
        <v>8901.9997000000003</v>
      </c>
      <c r="S855" s="29">
        <f t="shared" si="110"/>
        <v>17881.292726013475</v>
      </c>
    </row>
    <row r="856" spans="2:19" x14ac:dyDescent="0.25">
      <c r="B856" s="2">
        <v>39958</v>
      </c>
      <c r="C856" s="3">
        <v>92.529999000000004</v>
      </c>
      <c r="D856" s="1">
        <f t="shared" si="104"/>
        <v>3.9429365516604031E-2</v>
      </c>
      <c r="E856" t="str">
        <f>IF(B856&lt;settings!$C$2,"",IF(B856=settings!$C$2,1,IF(C856&gt;K855,MAX($E$4:E855)+1,"")))</f>
        <v/>
      </c>
      <c r="F856" t="str">
        <f t="shared" si="105"/>
        <v/>
      </c>
      <c r="G856">
        <f t="shared" si="106"/>
        <v>86</v>
      </c>
      <c r="H856" s="36" t="str">
        <f>IF(SUM($F$4:F856)&lt;2,"",IF(F856=1,G855,""))</f>
        <v/>
      </c>
      <c r="I856" s="7">
        <f t="shared" si="111"/>
        <v>-0.40699999999999997</v>
      </c>
      <c r="J856" s="64" t="str">
        <f t="shared" si="107"/>
        <v/>
      </c>
      <c r="K856" s="29">
        <f>IF(SUM($F$4:F856)&lt;1,"",IF(F856="",K855,ROUND(C856,0)))</f>
        <v>156</v>
      </c>
      <c r="L856" s="32">
        <f>IF(SUM($F$4:F856)&lt;1,"",IF(E856=1,1,IF(AND(F855=1,ROUNDDOWN(Q855/(C855*100),0)&gt;=1),L855+ROUNDDOWN(Q855/(C855*100),0),L855)))</f>
        <v>1</v>
      </c>
      <c r="M856" s="29" t="str">
        <f>IF(G856="","",IF(VLOOKUP(I856,settings!$B$12:$C$1012,2,0)*C856*L856*100-settings!$C$5*L856&lt;0,"",VLOOKUP(I856,settings!$B$12:$C$1012,2,0)*C856*L856*100-settings!$C$5*L856))</f>
        <v/>
      </c>
      <c r="N856" s="29" t="str">
        <f>IF(M856="","",M856*settings!$C$7)</f>
        <v/>
      </c>
      <c r="O856" s="29">
        <f t="shared" si="108"/>
        <v>0</v>
      </c>
      <c r="P856" s="29">
        <f>IF(G856="","",C856*100*settings!$C$6)</f>
        <v>0</v>
      </c>
      <c r="Q856" s="29">
        <f>IF(G856="","",IF(E856=1,settings!$C$4-K856*100,IF(O856="",Q855,IF(F856=1,K855*L855*100+Q855+O855-K856*L856*100,Q855+O855))))</f>
        <v>8979.2930260134726</v>
      </c>
      <c r="R856" s="29">
        <f t="shared" si="109"/>
        <v>9252.9999000000007</v>
      </c>
      <c r="S856" s="29">
        <f t="shared" si="110"/>
        <v>18232.292926013473</v>
      </c>
    </row>
    <row r="857" spans="2:19" x14ac:dyDescent="0.25">
      <c r="B857" s="2">
        <v>39965</v>
      </c>
      <c r="C857" s="3">
        <v>94.550003000000004</v>
      </c>
      <c r="D857" s="1">
        <f t="shared" si="104"/>
        <v>2.1830801057287408E-2</v>
      </c>
      <c r="E857" t="str">
        <f>IF(B857&lt;settings!$C$2,"",IF(B857=settings!$C$2,1,IF(C857&gt;K856,MAX($E$4:E856)+1,"")))</f>
        <v/>
      </c>
      <c r="F857" t="str">
        <f t="shared" si="105"/>
        <v/>
      </c>
      <c r="G857">
        <f t="shared" si="106"/>
        <v>87</v>
      </c>
      <c r="H857" s="36" t="str">
        <f>IF(SUM($F$4:F857)&lt;2,"",IF(F857=1,G856,""))</f>
        <v/>
      </c>
      <c r="I857" s="7">
        <f t="shared" si="111"/>
        <v>-0.39400000000000002</v>
      </c>
      <c r="J857" s="64" t="str">
        <f t="shared" si="107"/>
        <v/>
      </c>
      <c r="K857" s="29">
        <f>IF(SUM($F$4:F857)&lt;1,"",IF(F857="",K856,ROUND(C857,0)))</f>
        <v>156</v>
      </c>
      <c r="L857" s="32">
        <f>IF(SUM($F$4:F857)&lt;1,"",IF(E857=1,1,IF(AND(F856=1,ROUNDDOWN(Q856/(C856*100),0)&gt;=1),L856+ROUNDDOWN(Q856/(C856*100),0),L856)))</f>
        <v>1</v>
      </c>
      <c r="M857" s="29" t="str">
        <f>IF(G857="","",IF(VLOOKUP(I857,settings!$B$12:$C$1012,2,0)*C857*L857*100-settings!$C$5*L857&lt;0,"",VLOOKUP(I857,settings!$B$12:$C$1012,2,0)*C857*L857*100-settings!$C$5*L857))</f>
        <v/>
      </c>
      <c r="N857" s="29" t="str">
        <f>IF(M857="","",M857*settings!$C$7)</f>
        <v/>
      </c>
      <c r="O857" s="29">
        <f t="shared" si="108"/>
        <v>0</v>
      </c>
      <c r="P857" s="29">
        <f>IF(G857="","",C857*100*settings!$C$6)</f>
        <v>0</v>
      </c>
      <c r="Q857" s="29">
        <f>IF(G857="","",IF(E857=1,settings!$C$4-K857*100,IF(O857="",Q856,IF(F857=1,K856*L856*100+Q856+O856-K857*L857*100,Q856+O856))))</f>
        <v>8979.2930260134726</v>
      </c>
      <c r="R857" s="29">
        <f t="shared" si="109"/>
        <v>9455.0002999999997</v>
      </c>
      <c r="S857" s="29">
        <f t="shared" si="110"/>
        <v>18434.293326013474</v>
      </c>
    </row>
    <row r="858" spans="2:19" x14ac:dyDescent="0.25">
      <c r="B858" s="2">
        <v>39972</v>
      </c>
      <c r="C858" s="3">
        <v>95.080001999999993</v>
      </c>
      <c r="D858" s="1">
        <f t="shared" si="104"/>
        <v>5.605488981317075E-3</v>
      </c>
      <c r="E858" t="str">
        <f>IF(B858&lt;settings!$C$2,"",IF(B858=settings!$C$2,1,IF(C858&gt;K857,MAX($E$4:E857)+1,"")))</f>
        <v/>
      </c>
      <c r="F858" t="str">
        <f t="shared" si="105"/>
        <v/>
      </c>
      <c r="G858">
        <f t="shared" si="106"/>
        <v>88</v>
      </c>
      <c r="H858" s="36" t="str">
        <f>IF(SUM($F$4:F858)&lt;2,"",IF(F858=1,G857,""))</f>
        <v/>
      </c>
      <c r="I858" s="7">
        <f t="shared" si="111"/>
        <v>-0.39100000000000001</v>
      </c>
      <c r="J858" s="64" t="str">
        <f t="shared" si="107"/>
        <v/>
      </c>
      <c r="K858" s="29">
        <f>IF(SUM($F$4:F858)&lt;1,"",IF(F858="",K857,ROUND(C858,0)))</f>
        <v>156</v>
      </c>
      <c r="L858" s="32">
        <f>IF(SUM($F$4:F858)&lt;1,"",IF(E858=1,1,IF(AND(F857=1,ROUNDDOWN(Q857/(C857*100),0)&gt;=1),L857+ROUNDDOWN(Q857/(C857*100),0),L857)))</f>
        <v>1</v>
      </c>
      <c r="M858" s="29" t="str">
        <f>IF(G858="","",IF(VLOOKUP(I858,settings!$B$12:$C$1012,2,0)*C858*L858*100-settings!$C$5*L858&lt;0,"",VLOOKUP(I858,settings!$B$12:$C$1012,2,0)*C858*L858*100-settings!$C$5*L858))</f>
        <v/>
      </c>
      <c r="N858" s="29" t="str">
        <f>IF(M858="","",M858*settings!$C$7)</f>
        <v/>
      </c>
      <c r="O858" s="29">
        <f t="shared" si="108"/>
        <v>0</v>
      </c>
      <c r="P858" s="29">
        <f>IF(G858="","",C858*100*settings!$C$6)</f>
        <v>0</v>
      </c>
      <c r="Q858" s="29">
        <f>IF(G858="","",IF(E858=1,settings!$C$4-K858*100,IF(O858="",Q857,IF(F858=1,K857*L857*100+Q857+O857-K858*L858*100,Q857+O857))))</f>
        <v>8979.2930260134726</v>
      </c>
      <c r="R858" s="29">
        <f t="shared" si="109"/>
        <v>9508.0001999999986</v>
      </c>
      <c r="S858" s="29">
        <f t="shared" si="110"/>
        <v>18487.293226013469</v>
      </c>
    </row>
    <row r="859" spans="2:19" x14ac:dyDescent="0.25">
      <c r="B859" s="2">
        <v>39979</v>
      </c>
      <c r="C859" s="3">
        <v>92.040001000000004</v>
      </c>
      <c r="D859" s="1">
        <f t="shared" si="104"/>
        <v>-3.1973085149913927E-2</v>
      </c>
      <c r="E859" t="str">
        <f>IF(B859&lt;settings!$C$2,"",IF(B859=settings!$C$2,1,IF(C859&gt;K858,MAX($E$4:E858)+1,"")))</f>
        <v/>
      </c>
      <c r="F859" t="str">
        <f t="shared" si="105"/>
        <v/>
      </c>
      <c r="G859">
        <f t="shared" si="106"/>
        <v>89</v>
      </c>
      <c r="H859" s="36" t="str">
        <f>IF(SUM($F$4:F859)&lt;2,"",IF(F859=1,G858,""))</f>
        <v/>
      </c>
      <c r="I859" s="7">
        <f t="shared" si="111"/>
        <v>-0.41</v>
      </c>
      <c r="J859" s="64" t="str">
        <f t="shared" si="107"/>
        <v/>
      </c>
      <c r="K859" s="29">
        <f>IF(SUM($F$4:F859)&lt;1,"",IF(F859="",K858,ROUND(C859,0)))</f>
        <v>156</v>
      </c>
      <c r="L859" s="32">
        <f>IF(SUM($F$4:F859)&lt;1,"",IF(E859=1,1,IF(AND(F858=1,ROUNDDOWN(Q858/(C858*100),0)&gt;=1),L858+ROUNDDOWN(Q858/(C858*100),0),L858)))</f>
        <v>1</v>
      </c>
      <c r="M859" s="29" t="str">
        <f>IF(G859="","",IF(VLOOKUP(I859,settings!$B$12:$C$1012,2,0)*C859*L859*100-settings!$C$5*L859&lt;0,"",VLOOKUP(I859,settings!$B$12:$C$1012,2,0)*C859*L859*100-settings!$C$5*L859))</f>
        <v/>
      </c>
      <c r="N859" s="29" t="str">
        <f>IF(M859="","",M859*settings!$C$7)</f>
        <v/>
      </c>
      <c r="O859" s="29">
        <f t="shared" si="108"/>
        <v>0</v>
      </c>
      <c r="P859" s="29">
        <f>IF(G859="","",C859*100*settings!$C$6)</f>
        <v>0</v>
      </c>
      <c r="Q859" s="29">
        <f>IF(G859="","",IF(E859=1,settings!$C$4-K859*100,IF(O859="",Q858,IF(F859=1,K858*L858*100+Q858+O858-K859*L859*100,Q858+O858))))</f>
        <v>8979.2930260134726</v>
      </c>
      <c r="R859" s="29">
        <f t="shared" si="109"/>
        <v>9204.0001000000011</v>
      </c>
      <c r="S859" s="29">
        <f t="shared" si="110"/>
        <v>18183.293126013472</v>
      </c>
    </row>
    <row r="860" spans="2:19" x14ac:dyDescent="0.25">
      <c r="B860" s="2">
        <v>39986</v>
      </c>
      <c r="C860" s="3">
        <v>91.839995999999999</v>
      </c>
      <c r="D860" s="1">
        <f t="shared" si="104"/>
        <v>-2.1730225752605303E-3</v>
      </c>
      <c r="E860" t="str">
        <f>IF(B860&lt;settings!$C$2,"",IF(B860=settings!$C$2,1,IF(C860&gt;K859,MAX($E$4:E859)+1,"")))</f>
        <v/>
      </c>
      <c r="F860" t="str">
        <f t="shared" si="105"/>
        <v/>
      </c>
      <c r="G860">
        <f t="shared" si="106"/>
        <v>90</v>
      </c>
      <c r="H860" s="36" t="str">
        <f>IF(SUM($F$4:F860)&lt;2,"",IF(F860=1,G859,""))</f>
        <v/>
      </c>
      <c r="I860" s="7">
        <f t="shared" si="111"/>
        <v>-0.41099999999999998</v>
      </c>
      <c r="J860" s="64" t="str">
        <f t="shared" si="107"/>
        <v/>
      </c>
      <c r="K860" s="29">
        <f>IF(SUM($F$4:F860)&lt;1,"",IF(F860="",K859,ROUND(C860,0)))</f>
        <v>156</v>
      </c>
      <c r="L860" s="32">
        <f>IF(SUM($F$4:F860)&lt;1,"",IF(E860=1,1,IF(AND(F859=1,ROUNDDOWN(Q859/(C859*100),0)&gt;=1),L859+ROUNDDOWN(Q859/(C859*100),0),L859)))</f>
        <v>1</v>
      </c>
      <c r="M860" s="29" t="str">
        <f>IF(G860="","",IF(VLOOKUP(I860,settings!$B$12:$C$1012,2,0)*C860*L860*100-settings!$C$5*L860&lt;0,"",VLOOKUP(I860,settings!$B$12:$C$1012,2,0)*C860*L860*100-settings!$C$5*L860))</f>
        <v/>
      </c>
      <c r="N860" s="29" t="str">
        <f>IF(M860="","",M860*settings!$C$7)</f>
        <v/>
      </c>
      <c r="O860" s="29">
        <f t="shared" si="108"/>
        <v>0</v>
      </c>
      <c r="P860" s="29">
        <f>IF(G860="","",C860*100*settings!$C$6)</f>
        <v>0</v>
      </c>
      <c r="Q860" s="29">
        <f>IF(G860="","",IF(E860=1,settings!$C$4-K860*100,IF(O860="",Q859,IF(F860=1,K859*L859*100+Q859+O859-K860*L860*100,Q859+O859))))</f>
        <v>8979.2930260134726</v>
      </c>
      <c r="R860" s="29">
        <f t="shared" si="109"/>
        <v>9183.9995999999992</v>
      </c>
      <c r="S860" s="29">
        <f t="shared" si="110"/>
        <v>18163.29262601347</v>
      </c>
    </row>
    <row r="861" spans="2:19" x14ac:dyDescent="0.25">
      <c r="B861" s="2">
        <v>39993</v>
      </c>
      <c r="C861" s="3">
        <v>89.809997999999993</v>
      </c>
      <c r="D861" s="1">
        <f t="shared" si="104"/>
        <v>-2.2103637722283964E-2</v>
      </c>
      <c r="E861" t="str">
        <f>IF(B861&lt;settings!$C$2,"",IF(B861=settings!$C$2,1,IF(C861&gt;K860,MAX($E$4:E860)+1,"")))</f>
        <v/>
      </c>
      <c r="F861" t="str">
        <f t="shared" si="105"/>
        <v/>
      </c>
      <c r="G861">
        <f t="shared" si="106"/>
        <v>91</v>
      </c>
      <c r="H861" s="36" t="str">
        <f>IF(SUM($F$4:F861)&lt;2,"",IF(F861=1,G860,""))</f>
        <v/>
      </c>
      <c r="I861" s="7">
        <f t="shared" si="111"/>
        <v>-0.42399999999999999</v>
      </c>
      <c r="J861" s="64" t="str">
        <f t="shared" si="107"/>
        <v/>
      </c>
      <c r="K861" s="29">
        <f>IF(SUM($F$4:F861)&lt;1,"",IF(F861="",K860,ROUND(C861,0)))</f>
        <v>156</v>
      </c>
      <c r="L861" s="32">
        <f>IF(SUM($F$4:F861)&lt;1,"",IF(E861=1,1,IF(AND(F860=1,ROUNDDOWN(Q860/(C860*100),0)&gt;=1),L860+ROUNDDOWN(Q860/(C860*100),0),L860)))</f>
        <v>1</v>
      </c>
      <c r="M861" s="29" t="str">
        <f>IF(G861="","",IF(VLOOKUP(I861,settings!$B$12:$C$1012,2,0)*C861*L861*100-settings!$C$5*L861&lt;0,"",VLOOKUP(I861,settings!$B$12:$C$1012,2,0)*C861*L861*100-settings!$C$5*L861))</f>
        <v/>
      </c>
      <c r="N861" s="29" t="str">
        <f>IF(M861="","",M861*settings!$C$7)</f>
        <v/>
      </c>
      <c r="O861" s="29">
        <f t="shared" si="108"/>
        <v>0</v>
      </c>
      <c r="P861" s="29">
        <f>IF(G861="","",C861*100*settings!$C$6)</f>
        <v>0</v>
      </c>
      <c r="Q861" s="29">
        <f>IF(G861="","",IF(E861=1,settings!$C$4-K861*100,IF(O861="",Q860,IF(F861=1,K860*L860*100+Q860+O860-K861*L861*100,Q860+O860))))</f>
        <v>8979.2930260134726</v>
      </c>
      <c r="R861" s="29">
        <f t="shared" si="109"/>
        <v>8980.9997999999996</v>
      </c>
      <c r="S861" s="29">
        <f t="shared" si="110"/>
        <v>17960.292826013472</v>
      </c>
    </row>
    <row r="862" spans="2:19" x14ac:dyDescent="0.25">
      <c r="B862" s="2">
        <v>40000</v>
      </c>
      <c r="C862" s="3">
        <v>87.959998999999996</v>
      </c>
      <c r="D862" s="1">
        <f t="shared" si="104"/>
        <v>-2.0599031746999841E-2</v>
      </c>
      <c r="E862" t="str">
        <f>IF(B862&lt;settings!$C$2,"",IF(B862=settings!$C$2,1,IF(C862&gt;K861,MAX($E$4:E861)+1,"")))</f>
        <v/>
      </c>
      <c r="F862" t="str">
        <f t="shared" si="105"/>
        <v/>
      </c>
      <c r="G862">
        <f t="shared" si="106"/>
        <v>92</v>
      </c>
      <c r="H862" s="36" t="str">
        <f>IF(SUM($F$4:F862)&lt;2,"",IF(F862=1,G861,""))</f>
        <v/>
      </c>
      <c r="I862" s="7">
        <f t="shared" si="111"/>
        <v>-0.436</v>
      </c>
      <c r="J862" s="64" t="str">
        <f t="shared" si="107"/>
        <v/>
      </c>
      <c r="K862" s="29">
        <f>IF(SUM($F$4:F862)&lt;1,"",IF(F862="",K861,ROUND(C862,0)))</f>
        <v>156</v>
      </c>
      <c r="L862" s="32">
        <f>IF(SUM($F$4:F862)&lt;1,"",IF(E862=1,1,IF(AND(F861=1,ROUNDDOWN(Q861/(C861*100),0)&gt;=1),L861+ROUNDDOWN(Q861/(C861*100),0),L861)))</f>
        <v>1</v>
      </c>
      <c r="M862" s="29" t="str">
        <f>IF(G862="","",IF(VLOOKUP(I862,settings!$B$12:$C$1012,2,0)*C862*L862*100-settings!$C$5*L862&lt;0,"",VLOOKUP(I862,settings!$B$12:$C$1012,2,0)*C862*L862*100-settings!$C$5*L862))</f>
        <v/>
      </c>
      <c r="N862" s="29" t="str">
        <f>IF(M862="","",M862*settings!$C$7)</f>
        <v/>
      </c>
      <c r="O862" s="29">
        <f t="shared" si="108"/>
        <v>0</v>
      </c>
      <c r="P862" s="29">
        <f>IF(G862="","",C862*100*settings!$C$6)</f>
        <v>0</v>
      </c>
      <c r="Q862" s="29">
        <f>IF(G862="","",IF(E862=1,settings!$C$4-K862*100,IF(O862="",Q861,IF(F862=1,K861*L861*100+Q861+O861-K862*L862*100,Q861+O861))))</f>
        <v>8979.2930260134726</v>
      </c>
      <c r="R862" s="29">
        <f t="shared" si="109"/>
        <v>8795.9998999999989</v>
      </c>
      <c r="S862" s="29">
        <f t="shared" si="110"/>
        <v>17775.29292601347</v>
      </c>
    </row>
    <row r="863" spans="2:19" x14ac:dyDescent="0.25">
      <c r="B863" s="2">
        <v>40007</v>
      </c>
      <c r="C863" s="3">
        <v>94.129997000000003</v>
      </c>
      <c r="D863" s="1">
        <f t="shared" si="104"/>
        <v>7.0145498751085889E-2</v>
      </c>
      <c r="E863" t="str">
        <f>IF(B863&lt;settings!$C$2,"",IF(B863=settings!$C$2,1,IF(C863&gt;K862,MAX($E$4:E862)+1,"")))</f>
        <v/>
      </c>
      <c r="F863" t="str">
        <f t="shared" si="105"/>
        <v/>
      </c>
      <c r="G863">
        <f t="shared" si="106"/>
        <v>93</v>
      </c>
      <c r="H863" s="36" t="str">
        <f>IF(SUM($F$4:F863)&lt;2,"",IF(F863=1,G862,""))</f>
        <v/>
      </c>
      <c r="I863" s="7">
        <f t="shared" si="111"/>
        <v>-0.39700000000000002</v>
      </c>
      <c r="J863" s="64" t="str">
        <f t="shared" si="107"/>
        <v/>
      </c>
      <c r="K863" s="29">
        <f>IF(SUM($F$4:F863)&lt;1,"",IF(F863="",K862,ROUND(C863,0)))</f>
        <v>156</v>
      </c>
      <c r="L863" s="32">
        <f>IF(SUM($F$4:F863)&lt;1,"",IF(E863=1,1,IF(AND(F862=1,ROUNDDOWN(Q862/(C862*100),0)&gt;=1),L862+ROUNDDOWN(Q862/(C862*100),0),L862)))</f>
        <v>1</v>
      </c>
      <c r="M863" s="29" t="str">
        <f>IF(G863="","",IF(VLOOKUP(I863,settings!$B$12:$C$1012,2,0)*C863*L863*100-settings!$C$5*L863&lt;0,"",VLOOKUP(I863,settings!$B$12:$C$1012,2,0)*C863*L863*100-settings!$C$5*L863))</f>
        <v/>
      </c>
      <c r="N863" s="29" t="str">
        <f>IF(M863="","",M863*settings!$C$7)</f>
        <v/>
      </c>
      <c r="O863" s="29">
        <f t="shared" si="108"/>
        <v>0</v>
      </c>
      <c r="P863" s="29">
        <f>IF(G863="","",C863*100*settings!$C$6)</f>
        <v>0</v>
      </c>
      <c r="Q863" s="29">
        <f>IF(G863="","",IF(E863=1,settings!$C$4-K863*100,IF(O863="",Q862,IF(F863=1,K862*L862*100+Q862+O862-K863*L863*100,Q862+O862))))</f>
        <v>8979.2930260134726</v>
      </c>
      <c r="R863" s="29">
        <f t="shared" si="109"/>
        <v>9412.9997000000003</v>
      </c>
      <c r="S863" s="29">
        <f t="shared" si="110"/>
        <v>18392.292726013475</v>
      </c>
    </row>
    <row r="864" spans="2:19" x14ac:dyDescent="0.25">
      <c r="B864" s="2">
        <v>40014</v>
      </c>
      <c r="C864" s="3">
        <v>98.059997999999993</v>
      </c>
      <c r="D864" s="1">
        <f t="shared" si="104"/>
        <v>4.1750782165646871E-2</v>
      </c>
      <c r="E864" t="str">
        <f>IF(B864&lt;settings!$C$2,"",IF(B864=settings!$C$2,1,IF(C864&gt;K863,MAX($E$4:E863)+1,"")))</f>
        <v/>
      </c>
      <c r="F864" t="str">
        <f t="shared" si="105"/>
        <v/>
      </c>
      <c r="G864">
        <f t="shared" si="106"/>
        <v>94</v>
      </c>
      <c r="H864" s="36" t="str">
        <f>IF(SUM($F$4:F864)&lt;2,"",IF(F864=1,G863,""))</f>
        <v/>
      </c>
      <c r="I864" s="7">
        <f t="shared" si="111"/>
        <v>-0.371</v>
      </c>
      <c r="J864" s="64" t="str">
        <f t="shared" si="107"/>
        <v/>
      </c>
      <c r="K864" s="29">
        <f>IF(SUM($F$4:F864)&lt;1,"",IF(F864="",K863,ROUND(C864,0)))</f>
        <v>156</v>
      </c>
      <c r="L864" s="32">
        <f>IF(SUM($F$4:F864)&lt;1,"",IF(E864=1,1,IF(AND(F863=1,ROUNDDOWN(Q863/(C863*100),0)&gt;=1),L863+ROUNDDOWN(Q863/(C863*100),0),L863)))</f>
        <v>1</v>
      </c>
      <c r="M864" s="29" t="str">
        <f>IF(G864="","",IF(VLOOKUP(I864,settings!$B$12:$C$1012,2,0)*C864*L864*100-settings!$C$5*L864&lt;0,"",VLOOKUP(I864,settings!$B$12:$C$1012,2,0)*C864*L864*100-settings!$C$5*L864))</f>
        <v/>
      </c>
      <c r="N864" s="29" t="str">
        <f>IF(M864="","",M864*settings!$C$7)</f>
        <v/>
      </c>
      <c r="O864" s="29">
        <f t="shared" si="108"/>
        <v>0</v>
      </c>
      <c r="P864" s="29">
        <f>IF(G864="","",C864*100*settings!$C$6)</f>
        <v>0</v>
      </c>
      <c r="Q864" s="29">
        <f>IF(G864="","",IF(E864=1,settings!$C$4-K864*100,IF(O864="",Q863,IF(F864=1,K863*L863*100+Q863+O863-K864*L864*100,Q863+O863))))</f>
        <v>8979.2930260134726</v>
      </c>
      <c r="R864" s="29">
        <f t="shared" si="109"/>
        <v>9805.9997999999996</v>
      </c>
      <c r="S864" s="29">
        <f t="shared" si="110"/>
        <v>18785.292826013472</v>
      </c>
    </row>
    <row r="865" spans="2:19" x14ac:dyDescent="0.25">
      <c r="B865" s="2">
        <v>40021</v>
      </c>
      <c r="C865" s="3">
        <v>98.809997999999993</v>
      </c>
      <c r="D865" s="1">
        <f t="shared" si="104"/>
        <v>7.6483786997425529E-3</v>
      </c>
      <c r="E865" t="str">
        <f>IF(B865&lt;settings!$C$2,"",IF(B865=settings!$C$2,1,IF(C865&gt;K864,MAX($E$4:E864)+1,"")))</f>
        <v/>
      </c>
      <c r="F865" t="str">
        <f t="shared" si="105"/>
        <v/>
      </c>
      <c r="G865">
        <f t="shared" si="106"/>
        <v>95</v>
      </c>
      <c r="H865" s="36" t="str">
        <f>IF(SUM($F$4:F865)&lt;2,"",IF(F865=1,G864,""))</f>
        <v/>
      </c>
      <c r="I865" s="7">
        <f t="shared" si="111"/>
        <v>-0.36699999999999999</v>
      </c>
      <c r="J865" s="64" t="str">
        <f t="shared" si="107"/>
        <v/>
      </c>
      <c r="K865" s="29">
        <f>IF(SUM($F$4:F865)&lt;1,"",IF(F865="",K864,ROUND(C865,0)))</f>
        <v>156</v>
      </c>
      <c r="L865" s="32">
        <f>IF(SUM($F$4:F865)&lt;1,"",IF(E865=1,1,IF(AND(F864=1,ROUNDDOWN(Q864/(C864*100),0)&gt;=1),L864+ROUNDDOWN(Q864/(C864*100),0),L864)))</f>
        <v>1</v>
      </c>
      <c r="M865" s="29" t="str">
        <f>IF(G865="","",IF(VLOOKUP(I865,settings!$B$12:$C$1012,2,0)*C865*L865*100-settings!$C$5*L865&lt;0,"",VLOOKUP(I865,settings!$B$12:$C$1012,2,0)*C865*L865*100-settings!$C$5*L865))</f>
        <v/>
      </c>
      <c r="N865" s="29" t="str">
        <f>IF(M865="","",M865*settings!$C$7)</f>
        <v/>
      </c>
      <c r="O865" s="29">
        <f t="shared" si="108"/>
        <v>0</v>
      </c>
      <c r="P865" s="29">
        <f>IF(G865="","",C865*100*settings!$C$6)</f>
        <v>0</v>
      </c>
      <c r="Q865" s="29">
        <f>IF(G865="","",IF(E865=1,settings!$C$4-K865*100,IF(O865="",Q864,IF(F865=1,K864*L864*100+Q864+O864-K865*L865*100,Q864+O864))))</f>
        <v>8979.2930260134726</v>
      </c>
      <c r="R865" s="29">
        <f t="shared" si="109"/>
        <v>9880.9997999999996</v>
      </c>
      <c r="S865" s="29">
        <f t="shared" si="110"/>
        <v>18860.292826013472</v>
      </c>
    </row>
    <row r="866" spans="2:19" x14ac:dyDescent="0.25">
      <c r="B866" s="2">
        <v>40028</v>
      </c>
      <c r="C866" s="3">
        <v>101.199997</v>
      </c>
      <c r="D866" s="1">
        <f t="shared" si="104"/>
        <v>2.4187825608497748E-2</v>
      </c>
      <c r="E866" t="str">
        <f>IF(B866&lt;settings!$C$2,"",IF(B866=settings!$C$2,1,IF(C866&gt;K865,MAX($E$4:E865)+1,"")))</f>
        <v/>
      </c>
      <c r="F866" t="str">
        <f t="shared" si="105"/>
        <v/>
      </c>
      <c r="G866">
        <f t="shared" si="106"/>
        <v>96</v>
      </c>
      <c r="H866" s="36" t="str">
        <f>IF(SUM($F$4:F866)&lt;2,"",IF(F866=1,G865,""))</f>
        <v/>
      </c>
      <c r="I866" s="7">
        <f t="shared" si="111"/>
        <v>-0.35099999999999998</v>
      </c>
      <c r="J866" s="64" t="str">
        <f t="shared" si="107"/>
        <v/>
      </c>
      <c r="K866" s="29">
        <f>IF(SUM($F$4:F866)&lt;1,"",IF(F866="",K865,ROUND(C866,0)))</f>
        <v>156</v>
      </c>
      <c r="L866" s="32">
        <f>IF(SUM($F$4:F866)&lt;1,"",IF(E866=1,1,IF(AND(F865=1,ROUNDDOWN(Q865/(C865*100),0)&gt;=1),L865+ROUNDDOWN(Q865/(C865*100),0),L865)))</f>
        <v>1</v>
      </c>
      <c r="M866" s="29" t="str">
        <f>IF(G866="","",IF(VLOOKUP(I866,settings!$B$12:$C$1012,2,0)*C866*L866*100-settings!$C$5*L866&lt;0,"",VLOOKUP(I866,settings!$B$12:$C$1012,2,0)*C866*L866*100-settings!$C$5*L866))</f>
        <v/>
      </c>
      <c r="N866" s="29" t="str">
        <f>IF(M866="","",M866*settings!$C$7)</f>
        <v/>
      </c>
      <c r="O866" s="29">
        <f t="shared" si="108"/>
        <v>0</v>
      </c>
      <c r="P866" s="29">
        <f>IF(G866="","",C866*100*settings!$C$6)</f>
        <v>0</v>
      </c>
      <c r="Q866" s="29">
        <f>IF(G866="","",IF(E866=1,settings!$C$4-K866*100,IF(O866="",Q865,IF(F866=1,K865*L865*100+Q865+O865-K866*L866*100,Q865+O865))))</f>
        <v>8979.2930260134726</v>
      </c>
      <c r="R866" s="29">
        <f t="shared" si="109"/>
        <v>10119.9997</v>
      </c>
      <c r="S866" s="29">
        <f t="shared" si="110"/>
        <v>19099.292726013475</v>
      </c>
    </row>
    <row r="867" spans="2:19" x14ac:dyDescent="0.25">
      <c r="B867" s="2">
        <v>40035</v>
      </c>
      <c r="C867" s="3">
        <v>100.790001</v>
      </c>
      <c r="D867" s="1">
        <f t="shared" si="104"/>
        <v>-4.0513439936168405E-3</v>
      </c>
      <c r="E867" t="str">
        <f>IF(B867&lt;settings!$C$2,"",IF(B867=settings!$C$2,1,IF(C867&gt;K866,MAX($E$4:E866)+1,"")))</f>
        <v/>
      </c>
      <c r="F867" t="str">
        <f t="shared" si="105"/>
        <v/>
      </c>
      <c r="G867">
        <f t="shared" si="106"/>
        <v>97</v>
      </c>
      <c r="H867" s="36" t="str">
        <f>IF(SUM($F$4:F867)&lt;2,"",IF(F867=1,G866,""))</f>
        <v/>
      </c>
      <c r="I867" s="7">
        <f t="shared" si="111"/>
        <v>-0.35399999999999998</v>
      </c>
      <c r="J867" s="64" t="str">
        <f t="shared" si="107"/>
        <v/>
      </c>
      <c r="K867" s="29">
        <f>IF(SUM($F$4:F867)&lt;1,"",IF(F867="",K866,ROUND(C867,0)))</f>
        <v>156</v>
      </c>
      <c r="L867" s="32">
        <f>IF(SUM($F$4:F867)&lt;1,"",IF(E867=1,1,IF(AND(F866=1,ROUNDDOWN(Q866/(C866*100),0)&gt;=1),L866+ROUNDDOWN(Q866/(C866*100),0),L866)))</f>
        <v>1</v>
      </c>
      <c r="M867" s="29" t="str">
        <f>IF(G867="","",IF(VLOOKUP(I867,settings!$B$12:$C$1012,2,0)*C867*L867*100-settings!$C$5*L867&lt;0,"",VLOOKUP(I867,settings!$B$12:$C$1012,2,0)*C867*L867*100-settings!$C$5*L867))</f>
        <v/>
      </c>
      <c r="N867" s="29" t="str">
        <f>IF(M867="","",M867*settings!$C$7)</f>
        <v/>
      </c>
      <c r="O867" s="29">
        <f t="shared" si="108"/>
        <v>0</v>
      </c>
      <c r="P867" s="29">
        <f>IF(G867="","",C867*100*settings!$C$6)</f>
        <v>0</v>
      </c>
      <c r="Q867" s="29">
        <f>IF(G867="","",IF(E867=1,settings!$C$4-K867*100,IF(O867="",Q866,IF(F867=1,K866*L866*100+Q866+O866-K867*L867*100,Q866+O866))))</f>
        <v>8979.2930260134726</v>
      </c>
      <c r="R867" s="29">
        <f t="shared" si="109"/>
        <v>10079.000100000001</v>
      </c>
      <c r="S867" s="29">
        <f t="shared" si="110"/>
        <v>19058.293126013472</v>
      </c>
    </row>
    <row r="868" spans="2:19" x14ac:dyDescent="0.25">
      <c r="B868" s="2">
        <v>40042</v>
      </c>
      <c r="C868" s="3">
        <v>102.970001</v>
      </c>
      <c r="D868" s="1">
        <f t="shared" si="104"/>
        <v>2.1629129659399338E-2</v>
      </c>
      <c r="E868" t="str">
        <f>IF(B868&lt;settings!$C$2,"",IF(B868=settings!$C$2,1,IF(C868&gt;K867,MAX($E$4:E867)+1,"")))</f>
        <v/>
      </c>
      <c r="F868" t="str">
        <f t="shared" si="105"/>
        <v/>
      </c>
      <c r="G868">
        <f t="shared" si="106"/>
        <v>98</v>
      </c>
      <c r="H868" s="36" t="str">
        <f>IF(SUM($F$4:F868)&lt;2,"",IF(F868=1,G867,""))</f>
        <v/>
      </c>
      <c r="I868" s="7">
        <f t="shared" si="111"/>
        <v>-0.34</v>
      </c>
      <c r="J868" s="64" t="str">
        <f t="shared" si="107"/>
        <v/>
      </c>
      <c r="K868" s="29">
        <f>IF(SUM($F$4:F868)&lt;1,"",IF(F868="",K867,ROUND(C868,0)))</f>
        <v>156</v>
      </c>
      <c r="L868" s="32">
        <f>IF(SUM($F$4:F868)&lt;1,"",IF(E868=1,1,IF(AND(F867=1,ROUNDDOWN(Q867/(C867*100),0)&gt;=1),L867+ROUNDDOWN(Q867/(C867*100),0),L867)))</f>
        <v>1</v>
      </c>
      <c r="M868" s="29" t="str">
        <f>IF(G868="","",IF(VLOOKUP(I868,settings!$B$12:$C$1012,2,0)*C868*L868*100-settings!$C$5*L868&lt;0,"",VLOOKUP(I868,settings!$B$12:$C$1012,2,0)*C868*L868*100-settings!$C$5*L868))</f>
        <v/>
      </c>
      <c r="N868" s="29" t="str">
        <f>IF(M868="","",M868*settings!$C$7)</f>
        <v/>
      </c>
      <c r="O868" s="29">
        <f t="shared" si="108"/>
        <v>0</v>
      </c>
      <c r="P868" s="29">
        <f>IF(G868="","",C868*100*settings!$C$6)</f>
        <v>0</v>
      </c>
      <c r="Q868" s="29">
        <f>IF(G868="","",IF(E868=1,settings!$C$4-K868*100,IF(O868="",Q867,IF(F868=1,K867*L867*100+Q867+O867-K868*L868*100,Q867+O867))))</f>
        <v>8979.2930260134726</v>
      </c>
      <c r="R868" s="29">
        <f t="shared" si="109"/>
        <v>10297.000099999999</v>
      </c>
      <c r="S868" s="29">
        <f t="shared" si="110"/>
        <v>19276.293126013472</v>
      </c>
    </row>
    <row r="869" spans="2:19" x14ac:dyDescent="0.25">
      <c r="B869" s="2">
        <v>40049</v>
      </c>
      <c r="C869" s="3">
        <v>103.379997</v>
      </c>
      <c r="D869" s="1">
        <f t="shared" si="104"/>
        <v>3.981703370091294E-3</v>
      </c>
      <c r="E869" t="str">
        <f>IF(B869&lt;settings!$C$2,"",IF(B869=settings!$C$2,1,IF(C869&gt;K868,MAX($E$4:E868)+1,"")))</f>
        <v/>
      </c>
      <c r="F869" t="str">
        <f t="shared" si="105"/>
        <v/>
      </c>
      <c r="G869">
        <f t="shared" si="106"/>
        <v>99</v>
      </c>
      <c r="H869" s="36" t="str">
        <f>IF(SUM($F$4:F869)&lt;2,"",IF(F869=1,G868,""))</f>
        <v/>
      </c>
      <c r="I869" s="7">
        <f t="shared" si="111"/>
        <v>-0.33700000000000002</v>
      </c>
      <c r="J869" s="64" t="str">
        <f t="shared" si="107"/>
        <v/>
      </c>
      <c r="K869" s="29">
        <f>IF(SUM($F$4:F869)&lt;1,"",IF(F869="",K868,ROUND(C869,0)))</f>
        <v>156</v>
      </c>
      <c r="L869" s="32">
        <f>IF(SUM($F$4:F869)&lt;1,"",IF(E869=1,1,IF(AND(F868=1,ROUNDDOWN(Q868/(C868*100),0)&gt;=1),L868+ROUNDDOWN(Q868/(C868*100),0),L868)))</f>
        <v>1</v>
      </c>
      <c r="M869" s="29" t="str">
        <f>IF(G869="","",IF(VLOOKUP(I869,settings!$B$12:$C$1012,2,0)*C869*L869*100-settings!$C$5*L869&lt;0,"",VLOOKUP(I869,settings!$B$12:$C$1012,2,0)*C869*L869*100-settings!$C$5*L869))</f>
        <v/>
      </c>
      <c r="N869" s="29" t="str">
        <f>IF(M869="","",M869*settings!$C$7)</f>
        <v/>
      </c>
      <c r="O869" s="29">
        <f t="shared" si="108"/>
        <v>0</v>
      </c>
      <c r="P869" s="29">
        <f>IF(G869="","",C869*100*settings!$C$6)</f>
        <v>0</v>
      </c>
      <c r="Q869" s="29">
        <f>IF(G869="","",IF(E869=1,settings!$C$4-K869*100,IF(O869="",Q868,IF(F869=1,K868*L868*100+Q868+O868-K869*L869*100,Q868+O868))))</f>
        <v>8979.2930260134726</v>
      </c>
      <c r="R869" s="29">
        <f t="shared" si="109"/>
        <v>10337.9997</v>
      </c>
      <c r="S869" s="29">
        <f t="shared" si="110"/>
        <v>19317.292726013475</v>
      </c>
    </row>
    <row r="870" spans="2:19" x14ac:dyDescent="0.25">
      <c r="B870" s="2">
        <v>40056</v>
      </c>
      <c r="C870" s="3">
        <v>102.05999799999999</v>
      </c>
      <c r="D870" s="1">
        <f t="shared" si="104"/>
        <v>-1.2768417859404746E-2</v>
      </c>
      <c r="E870" t="str">
        <f>IF(B870&lt;settings!$C$2,"",IF(B870=settings!$C$2,1,IF(C870&gt;K869,MAX($E$4:E869)+1,"")))</f>
        <v/>
      </c>
      <c r="F870" t="str">
        <f t="shared" si="105"/>
        <v/>
      </c>
      <c r="G870">
        <f t="shared" si="106"/>
        <v>100</v>
      </c>
      <c r="H870" s="36" t="str">
        <f>IF(SUM($F$4:F870)&lt;2,"",IF(F870=1,G869,""))</f>
        <v/>
      </c>
      <c r="I870" s="7">
        <f t="shared" si="111"/>
        <v>-0.34599999999999997</v>
      </c>
      <c r="J870" s="64" t="str">
        <f t="shared" si="107"/>
        <v/>
      </c>
      <c r="K870" s="29">
        <f>IF(SUM($F$4:F870)&lt;1,"",IF(F870="",K869,ROUND(C870,0)))</f>
        <v>156</v>
      </c>
      <c r="L870" s="32">
        <f>IF(SUM($F$4:F870)&lt;1,"",IF(E870=1,1,IF(AND(F869=1,ROUNDDOWN(Q869/(C869*100),0)&gt;=1),L869+ROUNDDOWN(Q869/(C869*100),0),L869)))</f>
        <v>1</v>
      </c>
      <c r="M870" s="29" t="str">
        <f>IF(G870="","",IF(VLOOKUP(I870,settings!$B$12:$C$1012,2,0)*C870*L870*100-settings!$C$5*L870&lt;0,"",VLOOKUP(I870,settings!$B$12:$C$1012,2,0)*C870*L870*100-settings!$C$5*L870))</f>
        <v/>
      </c>
      <c r="N870" s="29" t="str">
        <f>IF(M870="","",M870*settings!$C$7)</f>
        <v/>
      </c>
      <c r="O870" s="29">
        <f t="shared" si="108"/>
        <v>0</v>
      </c>
      <c r="P870" s="29">
        <f>IF(G870="","",C870*100*settings!$C$6)</f>
        <v>0</v>
      </c>
      <c r="Q870" s="29">
        <f>IF(G870="","",IF(E870=1,settings!$C$4-K870*100,IF(O870="",Q869,IF(F870=1,K869*L869*100+Q869+O869-K870*L870*100,Q869+O869))))</f>
        <v>8979.2930260134726</v>
      </c>
      <c r="R870" s="29">
        <f t="shared" si="109"/>
        <v>10205.9998</v>
      </c>
      <c r="S870" s="29">
        <f t="shared" si="110"/>
        <v>19185.292826013472</v>
      </c>
    </row>
    <row r="871" spans="2:19" x14ac:dyDescent="0.25">
      <c r="B871" s="2">
        <v>40063</v>
      </c>
      <c r="C871" s="3">
        <v>104.769997</v>
      </c>
      <c r="D871" s="1">
        <f t="shared" si="104"/>
        <v>2.6552998756672608E-2</v>
      </c>
      <c r="E871" t="str">
        <f>IF(B871&lt;settings!$C$2,"",IF(B871=settings!$C$2,1,IF(C871&gt;K870,MAX($E$4:E870)+1,"")))</f>
        <v/>
      </c>
      <c r="F871" t="str">
        <f t="shared" si="105"/>
        <v/>
      </c>
      <c r="G871">
        <f t="shared" si="106"/>
        <v>101</v>
      </c>
      <c r="H871" s="36" t="str">
        <f>IF(SUM($F$4:F871)&lt;2,"",IF(F871=1,G870,""))</f>
        <v/>
      </c>
      <c r="I871" s="7">
        <f t="shared" si="111"/>
        <v>-0.32800000000000001</v>
      </c>
      <c r="J871" s="64" t="str">
        <f t="shared" si="107"/>
        <v/>
      </c>
      <c r="K871" s="29">
        <f>IF(SUM($F$4:F871)&lt;1,"",IF(F871="",K870,ROUND(C871,0)))</f>
        <v>156</v>
      </c>
      <c r="L871" s="32">
        <f>IF(SUM($F$4:F871)&lt;1,"",IF(E871=1,1,IF(AND(F870=1,ROUNDDOWN(Q870/(C870*100),0)&gt;=1),L870+ROUNDDOWN(Q870/(C870*100),0),L870)))</f>
        <v>1</v>
      </c>
      <c r="M871" s="29" t="str">
        <f>IF(G871="","",IF(VLOOKUP(I871,settings!$B$12:$C$1012,2,0)*C871*L871*100-settings!$C$5*L871&lt;0,"",VLOOKUP(I871,settings!$B$12:$C$1012,2,0)*C871*L871*100-settings!$C$5*L871))</f>
        <v/>
      </c>
      <c r="N871" s="29" t="str">
        <f>IF(M871="","",M871*settings!$C$7)</f>
        <v/>
      </c>
      <c r="O871" s="29">
        <f t="shared" si="108"/>
        <v>0</v>
      </c>
      <c r="P871" s="29">
        <f>IF(G871="","",C871*100*settings!$C$6)</f>
        <v>0</v>
      </c>
      <c r="Q871" s="29">
        <f>IF(G871="","",IF(E871=1,settings!$C$4-K871*100,IF(O871="",Q870,IF(F871=1,K870*L870*100+Q870+O870-K871*L871*100,Q870+O870))))</f>
        <v>8979.2930260134726</v>
      </c>
      <c r="R871" s="29">
        <f t="shared" si="109"/>
        <v>10476.9997</v>
      </c>
      <c r="S871" s="29">
        <f t="shared" si="110"/>
        <v>19456.292726013475</v>
      </c>
    </row>
    <row r="872" spans="2:19" x14ac:dyDescent="0.25">
      <c r="B872" s="2">
        <v>40070</v>
      </c>
      <c r="C872" s="3">
        <v>106.720001</v>
      </c>
      <c r="D872" s="1">
        <f t="shared" si="104"/>
        <v>1.8612236860138465E-2</v>
      </c>
      <c r="E872" t="str">
        <f>IF(B872&lt;settings!$C$2,"",IF(B872=settings!$C$2,1,IF(C872&gt;K871,MAX($E$4:E871)+1,"")))</f>
        <v/>
      </c>
      <c r="F872" t="str">
        <f t="shared" si="105"/>
        <v/>
      </c>
      <c r="G872">
        <f t="shared" si="106"/>
        <v>102</v>
      </c>
      <c r="H872" s="36" t="str">
        <f>IF(SUM($F$4:F872)&lt;2,"",IF(F872=1,G871,""))</f>
        <v/>
      </c>
      <c r="I872" s="7">
        <f t="shared" si="111"/>
        <v>-0.316</v>
      </c>
      <c r="J872" s="64" t="str">
        <f t="shared" si="107"/>
        <v/>
      </c>
      <c r="K872" s="29">
        <f>IF(SUM($F$4:F872)&lt;1,"",IF(F872="",K871,ROUND(C872,0)))</f>
        <v>156</v>
      </c>
      <c r="L872" s="32">
        <f>IF(SUM($F$4:F872)&lt;1,"",IF(E872=1,1,IF(AND(F871=1,ROUNDDOWN(Q871/(C871*100),0)&gt;=1),L871+ROUNDDOWN(Q871/(C871*100),0),L871)))</f>
        <v>1</v>
      </c>
      <c r="M872" s="29" t="str">
        <f>IF(G872="","",IF(VLOOKUP(I872,settings!$B$12:$C$1012,2,0)*C872*L872*100-settings!$C$5*L872&lt;0,"",VLOOKUP(I872,settings!$B$12:$C$1012,2,0)*C872*L872*100-settings!$C$5*L872))</f>
        <v/>
      </c>
      <c r="N872" s="29" t="str">
        <f>IF(M872="","",M872*settings!$C$7)</f>
        <v/>
      </c>
      <c r="O872" s="29">
        <f t="shared" si="108"/>
        <v>0</v>
      </c>
      <c r="P872" s="29">
        <f>IF(G872="","",C872*100*settings!$C$6)</f>
        <v>0</v>
      </c>
      <c r="Q872" s="29">
        <f>IF(G872="","",IF(E872=1,settings!$C$4-K872*100,IF(O872="",Q871,IF(F872=1,K871*L871*100+Q871+O871-K872*L872*100,Q871+O871))))</f>
        <v>8979.2930260134726</v>
      </c>
      <c r="R872" s="29">
        <f t="shared" si="109"/>
        <v>10672.000099999999</v>
      </c>
      <c r="S872" s="29">
        <f t="shared" si="110"/>
        <v>19651.293126013472</v>
      </c>
    </row>
    <row r="873" spans="2:19" x14ac:dyDescent="0.25">
      <c r="B873" s="2">
        <v>40077</v>
      </c>
      <c r="C873" s="3">
        <v>104.449997</v>
      </c>
      <c r="D873" s="1">
        <f t="shared" si="104"/>
        <v>-2.1270651974600319E-2</v>
      </c>
      <c r="E873" t="str">
        <f>IF(B873&lt;settings!$C$2,"",IF(B873=settings!$C$2,1,IF(C873&gt;K872,MAX($E$4:E872)+1,"")))</f>
        <v/>
      </c>
      <c r="F873" t="str">
        <f t="shared" si="105"/>
        <v/>
      </c>
      <c r="G873">
        <f t="shared" si="106"/>
        <v>103</v>
      </c>
      <c r="H873" s="36" t="str">
        <f>IF(SUM($F$4:F873)&lt;2,"",IF(F873=1,G872,""))</f>
        <v/>
      </c>
      <c r="I873" s="7">
        <f t="shared" si="111"/>
        <v>-0.33</v>
      </c>
      <c r="J873" s="64" t="str">
        <f t="shared" si="107"/>
        <v/>
      </c>
      <c r="K873" s="29">
        <f>IF(SUM($F$4:F873)&lt;1,"",IF(F873="",K872,ROUND(C873,0)))</f>
        <v>156</v>
      </c>
      <c r="L873" s="32">
        <f>IF(SUM($F$4:F873)&lt;1,"",IF(E873=1,1,IF(AND(F872=1,ROUNDDOWN(Q872/(C872*100),0)&gt;=1),L872+ROUNDDOWN(Q872/(C872*100),0),L872)))</f>
        <v>1</v>
      </c>
      <c r="M873" s="29" t="str">
        <f>IF(G873="","",IF(VLOOKUP(I873,settings!$B$12:$C$1012,2,0)*C873*L873*100-settings!$C$5*L873&lt;0,"",VLOOKUP(I873,settings!$B$12:$C$1012,2,0)*C873*L873*100-settings!$C$5*L873))</f>
        <v/>
      </c>
      <c r="N873" s="29" t="str">
        <f>IF(M873="","",M873*settings!$C$7)</f>
        <v/>
      </c>
      <c r="O873" s="29">
        <f t="shared" si="108"/>
        <v>0</v>
      </c>
      <c r="P873" s="29">
        <f>IF(G873="","",C873*100*settings!$C$6)</f>
        <v>0</v>
      </c>
      <c r="Q873" s="29">
        <f>IF(G873="","",IF(E873=1,settings!$C$4-K873*100,IF(O873="",Q872,IF(F873=1,K872*L872*100+Q872+O872-K873*L873*100,Q872+O872))))</f>
        <v>8979.2930260134726</v>
      </c>
      <c r="R873" s="29">
        <f t="shared" si="109"/>
        <v>10444.9997</v>
      </c>
      <c r="S873" s="29">
        <f t="shared" si="110"/>
        <v>19424.292726013475</v>
      </c>
    </row>
    <row r="874" spans="2:19" x14ac:dyDescent="0.25">
      <c r="B874" s="2">
        <v>40084</v>
      </c>
      <c r="C874" s="3">
        <v>102.489998</v>
      </c>
      <c r="D874" s="1">
        <f t="shared" si="104"/>
        <v>-1.8764950275680703E-2</v>
      </c>
      <c r="E874" t="str">
        <f>IF(B874&lt;settings!$C$2,"",IF(B874=settings!$C$2,1,IF(C874&gt;K873,MAX($E$4:E873)+1,"")))</f>
        <v/>
      </c>
      <c r="F874" t="str">
        <f t="shared" si="105"/>
        <v/>
      </c>
      <c r="G874">
        <f t="shared" si="106"/>
        <v>104</v>
      </c>
      <c r="H874" s="36" t="str">
        <f>IF(SUM($F$4:F874)&lt;2,"",IF(F874=1,G873,""))</f>
        <v/>
      </c>
      <c r="I874" s="7">
        <f t="shared" si="111"/>
        <v>-0.34300000000000003</v>
      </c>
      <c r="J874" s="64" t="str">
        <f t="shared" si="107"/>
        <v/>
      </c>
      <c r="K874" s="29">
        <f>IF(SUM($F$4:F874)&lt;1,"",IF(F874="",K873,ROUND(C874,0)))</f>
        <v>156</v>
      </c>
      <c r="L874" s="32">
        <f>IF(SUM($F$4:F874)&lt;1,"",IF(E874=1,1,IF(AND(F873=1,ROUNDDOWN(Q873/(C873*100),0)&gt;=1),L873+ROUNDDOWN(Q873/(C873*100),0),L873)))</f>
        <v>1</v>
      </c>
      <c r="M874" s="29" t="str">
        <f>IF(G874="","",IF(VLOOKUP(I874,settings!$B$12:$C$1012,2,0)*C874*L874*100-settings!$C$5*L874&lt;0,"",VLOOKUP(I874,settings!$B$12:$C$1012,2,0)*C874*L874*100-settings!$C$5*L874))</f>
        <v/>
      </c>
      <c r="N874" s="29" t="str">
        <f>IF(M874="","",M874*settings!$C$7)</f>
        <v/>
      </c>
      <c r="O874" s="29">
        <f t="shared" si="108"/>
        <v>0</v>
      </c>
      <c r="P874" s="29">
        <f>IF(G874="","",C874*100*settings!$C$6)</f>
        <v>0</v>
      </c>
      <c r="Q874" s="29">
        <f>IF(G874="","",IF(E874=1,settings!$C$4-K874*100,IF(O874="",Q873,IF(F874=1,K873*L873*100+Q873+O873-K874*L874*100,Q873+O873))))</f>
        <v>8979.2930260134726</v>
      </c>
      <c r="R874" s="29">
        <f t="shared" si="109"/>
        <v>10248.9998</v>
      </c>
      <c r="S874" s="29">
        <f t="shared" si="110"/>
        <v>19228.292826013472</v>
      </c>
    </row>
    <row r="875" spans="2:19" x14ac:dyDescent="0.25">
      <c r="B875" s="2">
        <v>40091</v>
      </c>
      <c r="C875" s="3">
        <v>107.260002</v>
      </c>
      <c r="D875" s="1">
        <f t="shared" si="104"/>
        <v>4.6541165899915526E-2</v>
      </c>
      <c r="E875" t="str">
        <f>IF(B875&lt;settings!$C$2,"",IF(B875=settings!$C$2,1,IF(C875&gt;K874,MAX($E$4:E874)+1,"")))</f>
        <v/>
      </c>
      <c r="F875" t="str">
        <f t="shared" si="105"/>
        <v/>
      </c>
      <c r="G875">
        <f t="shared" si="106"/>
        <v>105</v>
      </c>
      <c r="H875" s="36" t="str">
        <f>IF(SUM($F$4:F875)&lt;2,"",IF(F875=1,G874,""))</f>
        <v/>
      </c>
      <c r="I875" s="7">
        <f t="shared" si="111"/>
        <v>-0.312</v>
      </c>
      <c r="J875" s="64" t="str">
        <f t="shared" si="107"/>
        <v/>
      </c>
      <c r="K875" s="29">
        <f>IF(SUM($F$4:F875)&lt;1,"",IF(F875="",K874,ROUND(C875,0)))</f>
        <v>156</v>
      </c>
      <c r="L875" s="32">
        <f>IF(SUM($F$4:F875)&lt;1,"",IF(E875=1,1,IF(AND(F874=1,ROUNDDOWN(Q874/(C874*100),0)&gt;=1),L874+ROUNDDOWN(Q874/(C874*100),0),L874)))</f>
        <v>1</v>
      </c>
      <c r="M875" s="29" t="str">
        <f>IF(G875="","",IF(VLOOKUP(I875,settings!$B$12:$C$1012,2,0)*C875*L875*100-settings!$C$5*L875&lt;0,"",VLOOKUP(I875,settings!$B$12:$C$1012,2,0)*C875*L875*100-settings!$C$5*L875))</f>
        <v/>
      </c>
      <c r="N875" s="29" t="str">
        <f>IF(M875="","",M875*settings!$C$7)</f>
        <v/>
      </c>
      <c r="O875" s="29">
        <f t="shared" si="108"/>
        <v>0</v>
      </c>
      <c r="P875" s="29">
        <f>IF(G875="","",C875*100*settings!$C$6)</f>
        <v>0</v>
      </c>
      <c r="Q875" s="29">
        <f>IF(G875="","",IF(E875=1,settings!$C$4-K875*100,IF(O875="",Q874,IF(F875=1,K874*L874*100+Q874+O874-K875*L875*100,Q874+O874))))</f>
        <v>8979.2930260134726</v>
      </c>
      <c r="R875" s="29">
        <f t="shared" si="109"/>
        <v>10726.0002</v>
      </c>
      <c r="S875" s="29">
        <f t="shared" si="110"/>
        <v>19705.293226013473</v>
      </c>
    </row>
    <row r="876" spans="2:19" x14ac:dyDescent="0.25">
      <c r="B876" s="2">
        <v>40098</v>
      </c>
      <c r="C876" s="3">
        <v>108.889999</v>
      </c>
      <c r="D876" s="1">
        <f t="shared" si="104"/>
        <v>1.5196690001926472E-2</v>
      </c>
      <c r="E876" t="str">
        <f>IF(B876&lt;settings!$C$2,"",IF(B876=settings!$C$2,1,IF(C876&gt;K875,MAX($E$4:E875)+1,"")))</f>
        <v/>
      </c>
      <c r="F876" t="str">
        <f t="shared" si="105"/>
        <v/>
      </c>
      <c r="G876">
        <f t="shared" si="106"/>
        <v>106</v>
      </c>
      <c r="H876" s="36" t="str">
        <f>IF(SUM($F$4:F876)&lt;2,"",IF(F876=1,G875,""))</f>
        <v/>
      </c>
      <c r="I876" s="7">
        <f t="shared" si="111"/>
        <v>-0.30199999999999999</v>
      </c>
      <c r="J876" s="64" t="str">
        <f t="shared" si="107"/>
        <v/>
      </c>
      <c r="K876" s="29">
        <f>IF(SUM($F$4:F876)&lt;1,"",IF(F876="",K875,ROUND(C876,0)))</f>
        <v>156</v>
      </c>
      <c r="L876" s="32">
        <f>IF(SUM($F$4:F876)&lt;1,"",IF(E876=1,1,IF(AND(F875=1,ROUNDDOWN(Q875/(C875*100),0)&gt;=1),L875+ROUNDDOWN(Q875/(C875*100),0),L875)))</f>
        <v>1</v>
      </c>
      <c r="M876" s="29" t="str">
        <f>IF(G876="","",IF(VLOOKUP(I876,settings!$B$12:$C$1012,2,0)*C876*L876*100-settings!$C$5*L876&lt;0,"",VLOOKUP(I876,settings!$B$12:$C$1012,2,0)*C876*L876*100-settings!$C$5*L876))</f>
        <v/>
      </c>
      <c r="N876" s="29" t="str">
        <f>IF(M876="","",M876*settings!$C$7)</f>
        <v/>
      </c>
      <c r="O876" s="29">
        <f t="shared" si="108"/>
        <v>0</v>
      </c>
      <c r="P876" s="29">
        <f>IF(G876="","",C876*100*settings!$C$6)</f>
        <v>0</v>
      </c>
      <c r="Q876" s="29">
        <f>IF(G876="","",IF(E876=1,settings!$C$4-K876*100,IF(O876="",Q875,IF(F876=1,K875*L875*100+Q875+O875-K876*L876*100,Q875+O875))))</f>
        <v>8979.2930260134726</v>
      </c>
      <c r="R876" s="29">
        <f t="shared" si="109"/>
        <v>10888.999900000001</v>
      </c>
      <c r="S876" s="29">
        <f t="shared" si="110"/>
        <v>19868.292926013473</v>
      </c>
    </row>
    <row r="877" spans="2:19" x14ac:dyDescent="0.25">
      <c r="B877" s="2">
        <v>40105</v>
      </c>
      <c r="C877" s="3">
        <v>108.08000199999999</v>
      </c>
      <c r="D877" s="1">
        <f t="shared" si="104"/>
        <v>-7.4386721226805674E-3</v>
      </c>
      <c r="E877" t="str">
        <f>IF(B877&lt;settings!$C$2,"",IF(B877=settings!$C$2,1,IF(C877&gt;K876,MAX($E$4:E876)+1,"")))</f>
        <v/>
      </c>
      <c r="F877" t="str">
        <f t="shared" si="105"/>
        <v/>
      </c>
      <c r="G877">
        <f t="shared" si="106"/>
        <v>107</v>
      </c>
      <c r="H877" s="36" t="str">
        <f>IF(SUM($F$4:F877)&lt;2,"",IF(F877=1,G876,""))</f>
        <v/>
      </c>
      <c r="I877" s="7">
        <f t="shared" si="111"/>
        <v>-0.307</v>
      </c>
      <c r="J877" s="64" t="str">
        <f t="shared" si="107"/>
        <v/>
      </c>
      <c r="K877" s="29">
        <f>IF(SUM($F$4:F877)&lt;1,"",IF(F877="",K876,ROUND(C877,0)))</f>
        <v>156</v>
      </c>
      <c r="L877" s="32">
        <f>IF(SUM($F$4:F877)&lt;1,"",IF(E877=1,1,IF(AND(F876=1,ROUNDDOWN(Q876/(C876*100),0)&gt;=1),L876+ROUNDDOWN(Q876/(C876*100),0),L876)))</f>
        <v>1</v>
      </c>
      <c r="M877" s="29" t="str">
        <f>IF(G877="","",IF(VLOOKUP(I877,settings!$B$12:$C$1012,2,0)*C877*L877*100-settings!$C$5*L877&lt;0,"",VLOOKUP(I877,settings!$B$12:$C$1012,2,0)*C877*L877*100-settings!$C$5*L877))</f>
        <v/>
      </c>
      <c r="N877" s="29" t="str">
        <f>IF(M877="","",M877*settings!$C$7)</f>
        <v/>
      </c>
      <c r="O877" s="29">
        <f t="shared" si="108"/>
        <v>0</v>
      </c>
      <c r="P877" s="29">
        <f>IF(G877="","",C877*100*settings!$C$6)</f>
        <v>0</v>
      </c>
      <c r="Q877" s="29">
        <f>IF(G877="","",IF(E877=1,settings!$C$4-K877*100,IF(O877="",Q876,IF(F877=1,K876*L876*100+Q876+O876-K877*L877*100,Q876+O876))))</f>
        <v>8979.2930260134726</v>
      </c>
      <c r="R877" s="29">
        <f t="shared" si="109"/>
        <v>10808.000199999999</v>
      </c>
      <c r="S877" s="29">
        <f t="shared" si="110"/>
        <v>19787.293226013469</v>
      </c>
    </row>
    <row r="878" spans="2:19" x14ac:dyDescent="0.25">
      <c r="B878" s="2">
        <v>40112</v>
      </c>
      <c r="C878" s="3">
        <v>103.55999799999999</v>
      </c>
      <c r="D878" s="1">
        <f t="shared" si="104"/>
        <v>-4.1820909662825478E-2</v>
      </c>
      <c r="E878" t="str">
        <f>IF(B878&lt;settings!$C$2,"",IF(B878=settings!$C$2,1,IF(C878&gt;K877,MAX($E$4:E877)+1,"")))</f>
        <v/>
      </c>
      <c r="F878" t="str">
        <f t="shared" si="105"/>
        <v/>
      </c>
      <c r="G878">
        <f t="shared" si="106"/>
        <v>108</v>
      </c>
      <c r="H878" s="36" t="str">
        <f>IF(SUM($F$4:F878)&lt;2,"",IF(F878=1,G877,""))</f>
        <v/>
      </c>
      <c r="I878" s="7">
        <f t="shared" si="111"/>
        <v>-0.33600000000000002</v>
      </c>
      <c r="J878" s="64" t="str">
        <f t="shared" si="107"/>
        <v/>
      </c>
      <c r="K878" s="29">
        <f>IF(SUM($F$4:F878)&lt;1,"",IF(F878="",K877,ROUND(C878,0)))</f>
        <v>156</v>
      </c>
      <c r="L878" s="32">
        <f>IF(SUM($F$4:F878)&lt;1,"",IF(E878=1,1,IF(AND(F877=1,ROUNDDOWN(Q877/(C877*100),0)&gt;=1),L877+ROUNDDOWN(Q877/(C877*100),0),L877)))</f>
        <v>1</v>
      </c>
      <c r="M878" s="29" t="str">
        <f>IF(G878="","",IF(VLOOKUP(I878,settings!$B$12:$C$1012,2,0)*C878*L878*100-settings!$C$5*L878&lt;0,"",VLOOKUP(I878,settings!$B$12:$C$1012,2,0)*C878*L878*100-settings!$C$5*L878))</f>
        <v/>
      </c>
      <c r="N878" s="29" t="str">
        <f>IF(M878="","",M878*settings!$C$7)</f>
        <v/>
      </c>
      <c r="O878" s="29">
        <f t="shared" si="108"/>
        <v>0</v>
      </c>
      <c r="P878" s="29">
        <f>IF(G878="","",C878*100*settings!$C$6)</f>
        <v>0</v>
      </c>
      <c r="Q878" s="29">
        <f>IF(G878="","",IF(E878=1,settings!$C$4-K878*100,IF(O878="",Q877,IF(F878=1,K877*L877*100+Q877+O877-K878*L878*100,Q877+O877))))</f>
        <v>8979.2930260134726</v>
      </c>
      <c r="R878" s="29">
        <f t="shared" si="109"/>
        <v>10355.9998</v>
      </c>
      <c r="S878" s="29">
        <f t="shared" si="110"/>
        <v>19335.292826013472</v>
      </c>
    </row>
    <row r="879" spans="2:19" x14ac:dyDescent="0.25">
      <c r="B879" s="2">
        <v>40119</v>
      </c>
      <c r="C879" s="3">
        <v>107.129997</v>
      </c>
      <c r="D879" s="1">
        <f t="shared" si="104"/>
        <v>3.4472760418554849E-2</v>
      </c>
      <c r="E879" t="str">
        <f>IF(B879&lt;settings!$C$2,"",IF(B879=settings!$C$2,1,IF(C879&gt;K878,MAX($E$4:E878)+1,"")))</f>
        <v/>
      </c>
      <c r="F879" t="str">
        <f t="shared" si="105"/>
        <v/>
      </c>
      <c r="G879">
        <f t="shared" si="106"/>
        <v>109</v>
      </c>
      <c r="H879" s="36" t="str">
        <f>IF(SUM($F$4:F879)&lt;2,"",IF(F879=1,G878,""))</f>
        <v/>
      </c>
      <c r="I879" s="7">
        <f t="shared" si="111"/>
        <v>-0.313</v>
      </c>
      <c r="J879" s="64" t="str">
        <f t="shared" si="107"/>
        <v/>
      </c>
      <c r="K879" s="29">
        <f>IF(SUM($F$4:F879)&lt;1,"",IF(F879="",K878,ROUND(C879,0)))</f>
        <v>156</v>
      </c>
      <c r="L879" s="32">
        <f>IF(SUM($F$4:F879)&lt;1,"",IF(E879=1,1,IF(AND(F878=1,ROUNDDOWN(Q878/(C878*100),0)&gt;=1),L878+ROUNDDOWN(Q878/(C878*100),0),L878)))</f>
        <v>1</v>
      </c>
      <c r="M879" s="29" t="str">
        <f>IF(G879="","",IF(VLOOKUP(I879,settings!$B$12:$C$1012,2,0)*C879*L879*100-settings!$C$5*L879&lt;0,"",VLOOKUP(I879,settings!$B$12:$C$1012,2,0)*C879*L879*100-settings!$C$5*L879))</f>
        <v/>
      </c>
      <c r="N879" s="29" t="str">
        <f>IF(M879="","",M879*settings!$C$7)</f>
        <v/>
      </c>
      <c r="O879" s="29">
        <f t="shared" si="108"/>
        <v>0</v>
      </c>
      <c r="P879" s="29">
        <f>IF(G879="","",C879*100*settings!$C$6)</f>
        <v>0</v>
      </c>
      <c r="Q879" s="29">
        <f>IF(G879="","",IF(E879=1,settings!$C$4-K879*100,IF(O879="",Q878,IF(F879=1,K878*L878*100+Q878+O878-K879*L879*100,Q878+O878))))</f>
        <v>8979.2930260134726</v>
      </c>
      <c r="R879" s="29">
        <f t="shared" si="109"/>
        <v>10712.9997</v>
      </c>
      <c r="S879" s="29">
        <f t="shared" si="110"/>
        <v>19692.292726013475</v>
      </c>
    </row>
    <row r="880" spans="2:19" x14ac:dyDescent="0.25">
      <c r="B880" s="2">
        <v>40126</v>
      </c>
      <c r="C880" s="3">
        <v>109.620003</v>
      </c>
      <c r="D880" s="1">
        <f t="shared" si="104"/>
        <v>2.3242845792294631E-2</v>
      </c>
      <c r="E880" t="str">
        <f>IF(B880&lt;settings!$C$2,"",IF(B880=settings!$C$2,1,IF(C880&gt;K879,MAX($E$4:E879)+1,"")))</f>
        <v/>
      </c>
      <c r="F880" t="str">
        <f t="shared" si="105"/>
        <v/>
      </c>
      <c r="G880">
        <f t="shared" si="106"/>
        <v>110</v>
      </c>
      <c r="H880" s="36" t="str">
        <f>IF(SUM($F$4:F880)&lt;2,"",IF(F880=1,G879,""))</f>
        <v/>
      </c>
      <c r="I880" s="7">
        <f t="shared" si="111"/>
        <v>-0.29699999999999999</v>
      </c>
      <c r="J880" s="64" t="str">
        <f t="shared" si="107"/>
        <v/>
      </c>
      <c r="K880" s="29">
        <f>IF(SUM($F$4:F880)&lt;1,"",IF(F880="",K879,ROUND(C880,0)))</f>
        <v>156</v>
      </c>
      <c r="L880" s="32">
        <f>IF(SUM($F$4:F880)&lt;1,"",IF(E880=1,1,IF(AND(F879=1,ROUNDDOWN(Q879/(C879*100),0)&gt;=1),L879+ROUNDDOWN(Q879/(C879*100),0),L879)))</f>
        <v>1</v>
      </c>
      <c r="M880" s="29" t="str">
        <f>IF(G880="","",IF(VLOOKUP(I880,settings!$B$12:$C$1012,2,0)*C880*L880*100-settings!$C$5*L880&lt;0,"",VLOOKUP(I880,settings!$B$12:$C$1012,2,0)*C880*L880*100-settings!$C$5*L880))</f>
        <v/>
      </c>
      <c r="N880" s="29" t="str">
        <f>IF(M880="","",M880*settings!$C$7)</f>
        <v/>
      </c>
      <c r="O880" s="29">
        <f t="shared" si="108"/>
        <v>0</v>
      </c>
      <c r="P880" s="29">
        <f>IF(G880="","",C880*100*settings!$C$6)</f>
        <v>0</v>
      </c>
      <c r="Q880" s="29">
        <f>IF(G880="","",IF(E880=1,settings!$C$4-K880*100,IF(O880="",Q879,IF(F880=1,K879*L879*100+Q879+O879-K880*L880*100,Q879+O879))))</f>
        <v>8979.2930260134726</v>
      </c>
      <c r="R880" s="29">
        <f t="shared" si="109"/>
        <v>10962.0003</v>
      </c>
      <c r="S880" s="29">
        <f t="shared" si="110"/>
        <v>19941.293326013474</v>
      </c>
    </row>
    <row r="881" spans="2:19" x14ac:dyDescent="0.25">
      <c r="B881" s="2">
        <v>40133</v>
      </c>
      <c r="C881" s="3">
        <v>109.43</v>
      </c>
      <c r="D881" s="1">
        <f t="shared" si="104"/>
        <v>-1.7332876737833347E-3</v>
      </c>
      <c r="E881" t="str">
        <f>IF(B881&lt;settings!$C$2,"",IF(B881=settings!$C$2,1,IF(C881&gt;K880,MAX($E$4:E880)+1,"")))</f>
        <v/>
      </c>
      <c r="F881" t="str">
        <f t="shared" si="105"/>
        <v/>
      </c>
      <c r="G881">
        <f t="shared" si="106"/>
        <v>111</v>
      </c>
      <c r="H881" s="36" t="str">
        <f>IF(SUM($F$4:F881)&lt;2,"",IF(F881=1,G880,""))</f>
        <v/>
      </c>
      <c r="I881" s="7">
        <f t="shared" si="111"/>
        <v>-0.29899999999999999</v>
      </c>
      <c r="J881" s="64" t="str">
        <f t="shared" si="107"/>
        <v/>
      </c>
      <c r="K881" s="29">
        <f>IF(SUM($F$4:F881)&lt;1,"",IF(F881="",K880,ROUND(C881,0)))</f>
        <v>156</v>
      </c>
      <c r="L881" s="32">
        <f>IF(SUM($F$4:F881)&lt;1,"",IF(E881=1,1,IF(AND(F880=1,ROUNDDOWN(Q880/(C880*100),0)&gt;=1),L880+ROUNDDOWN(Q880/(C880*100),0),L880)))</f>
        <v>1</v>
      </c>
      <c r="M881" s="29" t="str">
        <f>IF(G881="","",IF(VLOOKUP(I881,settings!$B$12:$C$1012,2,0)*C881*L881*100-settings!$C$5*L881&lt;0,"",VLOOKUP(I881,settings!$B$12:$C$1012,2,0)*C881*L881*100-settings!$C$5*L881))</f>
        <v/>
      </c>
      <c r="N881" s="29" t="str">
        <f>IF(M881="","",M881*settings!$C$7)</f>
        <v/>
      </c>
      <c r="O881" s="29">
        <f t="shared" si="108"/>
        <v>0</v>
      </c>
      <c r="P881" s="29">
        <f>IF(G881="","",C881*100*settings!$C$6)</f>
        <v>0</v>
      </c>
      <c r="Q881" s="29">
        <f>IF(G881="","",IF(E881=1,settings!$C$4-K881*100,IF(O881="",Q880,IF(F881=1,K880*L880*100+Q880+O880-K881*L881*100,Q880+O880))))</f>
        <v>8979.2930260134726</v>
      </c>
      <c r="R881" s="29">
        <f t="shared" si="109"/>
        <v>10943</v>
      </c>
      <c r="S881" s="29">
        <f t="shared" si="110"/>
        <v>19922.293026013474</v>
      </c>
    </row>
    <row r="882" spans="2:19" x14ac:dyDescent="0.25">
      <c r="B882" s="2">
        <v>40140</v>
      </c>
      <c r="C882" s="3">
        <v>109.57</v>
      </c>
      <c r="D882" s="1">
        <f t="shared" si="104"/>
        <v>1.2793566663620304E-3</v>
      </c>
      <c r="E882" t="str">
        <f>IF(B882&lt;settings!$C$2,"",IF(B882=settings!$C$2,1,IF(C882&gt;K881,MAX($E$4:E881)+1,"")))</f>
        <v/>
      </c>
      <c r="F882" t="str">
        <f t="shared" si="105"/>
        <v/>
      </c>
      <c r="G882">
        <f t="shared" si="106"/>
        <v>112</v>
      </c>
      <c r="H882" s="36" t="str">
        <f>IF(SUM($F$4:F882)&lt;2,"",IF(F882=1,G881,""))</f>
        <v/>
      </c>
      <c r="I882" s="7">
        <f t="shared" si="111"/>
        <v>-0.29799999999999999</v>
      </c>
      <c r="J882" s="64" t="str">
        <f t="shared" si="107"/>
        <v/>
      </c>
      <c r="K882" s="29">
        <f>IF(SUM($F$4:F882)&lt;1,"",IF(F882="",K881,ROUND(C882,0)))</f>
        <v>156</v>
      </c>
      <c r="L882" s="32">
        <f>IF(SUM($F$4:F882)&lt;1,"",IF(E882=1,1,IF(AND(F881=1,ROUNDDOWN(Q881/(C881*100),0)&gt;=1),L881+ROUNDDOWN(Q881/(C881*100),0),L881)))</f>
        <v>1</v>
      </c>
      <c r="M882" s="29" t="str">
        <f>IF(G882="","",IF(VLOOKUP(I882,settings!$B$12:$C$1012,2,0)*C882*L882*100-settings!$C$5*L882&lt;0,"",VLOOKUP(I882,settings!$B$12:$C$1012,2,0)*C882*L882*100-settings!$C$5*L882))</f>
        <v/>
      </c>
      <c r="N882" s="29" t="str">
        <f>IF(M882="","",M882*settings!$C$7)</f>
        <v/>
      </c>
      <c r="O882" s="29">
        <f t="shared" si="108"/>
        <v>0</v>
      </c>
      <c r="P882" s="29">
        <f>IF(G882="","",C882*100*settings!$C$6)</f>
        <v>0</v>
      </c>
      <c r="Q882" s="29">
        <f>IF(G882="","",IF(E882=1,settings!$C$4-K882*100,IF(O882="",Q881,IF(F882=1,K881*L881*100+Q881+O881-K882*L882*100,Q881+O881))))</f>
        <v>8979.2930260134726</v>
      </c>
      <c r="R882" s="29">
        <f t="shared" si="109"/>
        <v>10957</v>
      </c>
      <c r="S882" s="29">
        <f t="shared" si="110"/>
        <v>19936.293026013474</v>
      </c>
    </row>
    <row r="883" spans="2:19" x14ac:dyDescent="0.25">
      <c r="B883" s="2">
        <v>40147</v>
      </c>
      <c r="C883" s="3">
        <v>111.010002</v>
      </c>
      <c r="D883" s="1">
        <f t="shared" si="104"/>
        <v>1.314230172492481E-2</v>
      </c>
      <c r="E883" t="str">
        <f>IF(B883&lt;settings!$C$2,"",IF(B883=settings!$C$2,1,IF(C883&gt;K882,MAX($E$4:E882)+1,"")))</f>
        <v/>
      </c>
      <c r="F883" t="str">
        <f t="shared" si="105"/>
        <v/>
      </c>
      <c r="G883">
        <f t="shared" si="106"/>
        <v>113</v>
      </c>
      <c r="H883" s="36" t="str">
        <f>IF(SUM($F$4:F883)&lt;2,"",IF(F883=1,G882,""))</f>
        <v/>
      </c>
      <c r="I883" s="7">
        <f t="shared" si="111"/>
        <v>-0.28799999999999998</v>
      </c>
      <c r="J883" s="64" t="str">
        <f t="shared" si="107"/>
        <v/>
      </c>
      <c r="K883" s="29">
        <f>IF(SUM($F$4:F883)&lt;1,"",IF(F883="",K882,ROUND(C883,0)))</f>
        <v>156</v>
      </c>
      <c r="L883" s="32">
        <f>IF(SUM($F$4:F883)&lt;1,"",IF(E883=1,1,IF(AND(F882=1,ROUNDDOWN(Q882/(C882*100),0)&gt;=1),L882+ROUNDDOWN(Q882/(C882*100),0),L882)))</f>
        <v>1</v>
      </c>
      <c r="M883" s="29" t="str">
        <f>IF(G883="","",IF(VLOOKUP(I883,settings!$B$12:$C$1012,2,0)*C883*L883*100-settings!$C$5*L883&lt;0,"",VLOOKUP(I883,settings!$B$12:$C$1012,2,0)*C883*L883*100-settings!$C$5*L883))</f>
        <v/>
      </c>
      <c r="N883" s="29" t="str">
        <f>IF(M883="","",M883*settings!$C$7)</f>
        <v/>
      </c>
      <c r="O883" s="29">
        <f t="shared" si="108"/>
        <v>0</v>
      </c>
      <c r="P883" s="29">
        <f>IF(G883="","",C883*100*settings!$C$6)</f>
        <v>0</v>
      </c>
      <c r="Q883" s="29">
        <f>IF(G883="","",IF(E883=1,settings!$C$4-K883*100,IF(O883="",Q882,IF(F883=1,K882*L882*100+Q882+O882-K883*L883*100,Q882+O882))))</f>
        <v>8979.2930260134726</v>
      </c>
      <c r="R883" s="29">
        <f t="shared" si="109"/>
        <v>11101.0002</v>
      </c>
      <c r="S883" s="29">
        <f t="shared" si="110"/>
        <v>20080.293226013473</v>
      </c>
    </row>
    <row r="884" spans="2:19" x14ac:dyDescent="0.25">
      <c r="B884" s="2">
        <v>40154</v>
      </c>
      <c r="C884" s="3">
        <v>111.110001</v>
      </c>
      <c r="D884" s="1">
        <f t="shared" si="104"/>
        <v>9.0081072154202246E-4</v>
      </c>
      <c r="E884" t="str">
        <f>IF(B884&lt;settings!$C$2,"",IF(B884=settings!$C$2,1,IF(C884&gt;K883,MAX($E$4:E883)+1,"")))</f>
        <v/>
      </c>
      <c r="F884" t="str">
        <f t="shared" si="105"/>
        <v/>
      </c>
      <c r="G884">
        <f t="shared" si="106"/>
        <v>114</v>
      </c>
      <c r="H884" s="36" t="str">
        <f>IF(SUM($F$4:F884)&lt;2,"",IF(F884=1,G883,""))</f>
        <v/>
      </c>
      <c r="I884" s="7">
        <f t="shared" si="111"/>
        <v>-0.28799999999999998</v>
      </c>
      <c r="J884" s="64" t="str">
        <f t="shared" si="107"/>
        <v/>
      </c>
      <c r="K884" s="29">
        <f>IF(SUM($F$4:F884)&lt;1,"",IF(F884="",K883,ROUND(C884,0)))</f>
        <v>156</v>
      </c>
      <c r="L884" s="32">
        <f>IF(SUM($F$4:F884)&lt;1,"",IF(E884=1,1,IF(AND(F883=1,ROUNDDOWN(Q883/(C883*100),0)&gt;=1),L883+ROUNDDOWN(Q883/(C883*100),0),L883)))</f>
        <v>1</v>
      </c>
      <c r="M884" s="29" t="str">
        <f>IF(G884="","",IF(VLOOKUP(I884,settings!$B$12:$C$1012,2,0)*C884*L884*100-settings!$C$5*L884&lt;0,"",VLOOKUP(I884,settings!$B$12:$C$1012,2,0)*C884*L884*100-settings!$C$5*L884))</f>
        <v/>
      </c>
      <c r="N884" s="29" t="str">
        <f>IF(M884="","",M884*settings!$C$7)</f>
        <v/>
      </c>
      <c r="O884" s="29">
        <f t="shared" si="108"/>
        <v>0</v>
      </c>
      <c r="P884" s="29">
        <f>IF(G884="","",C884*100*settings!$C$6)</f>
        <v>0</v>
      </c>
      <c r="Q884" s="29">
        <f>IF(G884="","",IF(E884=1,settings!$C$4-K884*100,IF(O884="",Q883,IF(F884=1,K883*L883*100+Q883+O883-K884*L884*100,Q883+O883))))</f>
        <v>8979.2930260134726</v>
      </c>
      <c r="R884" s="29">
        <f t="shared" si="109"/>
        <v>11111.000099999999</v>
      </c>
      <c r="S884" s="29">
        <f t="shared" si="110"/>
        <v>20090.293126013472</v>
      </c>
    </row>
    <row r="885" spans="2:19" x14ac:dyDescent="0.25">
      <c r="B885" s="2">
        <v>40161</v>
      </c>
      <c r="C885" s="3">
        <v>110.209999</v>
      </c>
      <c r="D885" s="1">
        <f t="shared" si="104"/>
        <v>-8.1000989280883839E-3</v>
      </c>
      <c r="E885" t="str">
        <f>IF(B885&lt;settings!$C$2,"",IF(B885=settings!$C$2,1,IF(C885&gt;K884,MAX($E$4:E884)+1,"")))</f>
        <v/>
      </c>
      <c r="F885" t="str">
        <f t="shared" si="105"/>
        <v/>
      </c>
      <c r="G885">
        <f t="shared" si="106"/>
        <v>115</v>
      </c>
      <c r="H885" s="36" t="str">
        <f>IF(SUM($F$4:F885)&lt;2,"",IF(F885=1,G884,""))</f>
        <v/>
      </c>
      <c r="I885" s="7">
        <f t="shared" si="111"/>
        <v>-0.29399999999999998</v>
      </c>
      <c r="J885" s="64" t="str">
        <f t="shared" si="107"/>
        <v/>
      </c>
      <c r="K885" s="29">
        <f>IF(SUM($F$4:F885)&lt;1,"",IF(F885="",K884,ROUND(C885,0)))</f>
        <v>156</v>
      </c>
      <c r="L885" s="32">
        <f>IF(SUM($F$4:F885)&lt;1,"",IF(E885=1,1,IF(AND(F884=1,ROUNDDOWN(Q884/(C884*100),0)&gt;=1),L884+ROUNDDOWN(Q884/(C884*100),0),L884)))</f>
        <v>1</v>
      </c>
      <c r="M885" s="29" t="str">
        <f>IF(G885="","",IF(VLOOKUP(I885,settings!$B$12:$C$1012,2,0)*C885*L885*100-settings!$C$5*L885&lt;0,"",VLOOKUP(I885,settings!$B$12:$C$1012,2,0)*C885*L885*100-settings!$C$5*L885))</f>
        <v/>
      </c>
      <c r="N885" s="29" t="str">
        <f>IF(M885="","",M885*settings!$C$7)</f>
        <v/>
      </c>
      <c r="O885" s="29">
        <f t="shared" si="108"/>
        <v>0</v>
      </c>
      <c r="P885" s="29">
        <f>IF(G885="","",C885*100*settings!$C$6)</f>
        <v>0</v>
      </c>
      <c r="Q885" s="29">
        <f>IF(G885="","",IF(E885=1,settings!$C$4-K885*100,IF(O885="",Q884,IF(F885=1,K884*L884*100+Q884+O884-K885*L885*100,Q884+O884))))</f>
        <v>8979.2930260134726</v>
      </c>
      <c r="R885" s="29">
        <f t="shared" si="109"/>
        <v>11020.999899999999</v>
      </c>
      <c r="S885" s="29">
        <f t="shared" si="110"/>
        <v>20000.29292601347</v>
      </c>
    </row>
    <row r="886" spans="2:19" x14ac:dyDescent="0.25">
      <c r="B886" s="2">
        <v>40168</v>
      </c>
      <c r="C886" s="3">
        <v>112.480003</v>
      </c>
      <c r="D886" s="1">
        <f t="shared" si="104"/>
        <v>2.0597078491943366E-2</v>
      </c>
      <c r="E886" t="str">
        <f>IF(B886&lt;settings!$C$2,"",IF(B886=settings!$C$2,1,IF(C886&gt;K885,MAX($E$4:E885)+1,"")))</f>
        <v/>
      </c>
      <c r="F886" t="str">
        <f t="shared" si="105"/>
        <v/>
      </c>
      <c r="G886">
        <f t="shared" si="106"/>
        <v>116</v>
      </c>
      <c r="H886" s="36" t="str">
        <f>IF(SUM($F$4:F886)&lt;2,"",IF(F886=1,G885,""))</f>
        <v/>
      </c>
      <c r="I886" s="7">
        <f t="shared" si="111"/>
        <v>-0.27900000000000003</v>
      </c>
      <c r="J886" s="64" t="str">
        <f t="shared" si="107"/>
        <v/>
      </c>
      <c r="K886" s="29">
        <f>IF(SUM($F$4:F886)&lt;1,"",IF(F886="",K885,ROUND(C886,0)))</f>
        <v>156</v>
      </c>
      <c r="L886" s="32">
        <f>IF(SUM($F$4:F886)&lt;1,"",IF(E886=1,1,IF(AND(F885=1,ROUNDDOWN(Q885/(C885*100),0)&gt;=1),L885+ROUNDDOWN(Q885/(C885*100),0),L885)))</f>
        <v>1</v>
      </c>
      <c r="M886" s="29" t="str">
        <f>IF(G886="","",IF(VLOOKUP(I886,settings!$B$12:$C$1012,2,0)*C886*L886*100-settings!$C$5*L886&lt;0,"",VLOOKUP(I886,settings!$B$12:$C$1012,2,0)*C886*L886*100-settings!$C$5*L886))</f>
        <v/>
      </c>
      <c r="N886" s="29" t="str">
        <f>IF(M886="","",M886*settings!$C$7)</f>
        <v/>
      </c>
      <c r="O886" s="29">
        <f t="shared" si="108"/>
        <v>0</v>
      </c>
      <c r="P886" s="29">
        <f>IF(G886="","",C886*100*settings!$C$6)</f>
        <v>0</v>
      </c>
      <c r="Q886" s="29">
        <f>IF(G886="","",IF(E886=1,settings!$C$4-K886*100,IF(O886="",Q885,IF(F886=1,K885*L885*100+Q885+O885-K886*L886*100,Q885+O885))))</f>
        <v>8979.2930260134726</v>
      </c>
      <c r="R886" s="29">
        <f t="shared" si="109"/>
        <v>11248.0003</v>
      </c>
      <c r="S886" s="29">
        <f t="shared" si="110"/>
        <v>20227.293326013474</v>
      </c>
    </row>
    <row r="887" spans="2:19" x14ac:dyDescent="0.25">
      <c r="B887" s="2">
        <v>40175</v>
      </c>
      <c r="C887" s="3">
        <v>111.44000200000001</v>
      </c>
      <c r="D887" s="1">
        <f t="shared" si="104"/>
        <v>-9.246096837319473E-3</v>
      </c>
      <c r="E887" t="str">
        <f>IF(B887&lt;settings!$C$2,"",IF(B887=settings!$C$2,1,IF(C887&gt;K886,MAX($E$4:E886)+1,"")))</f>
        <v/>
      </c>
      <c r="F887" t="str">
        <f t="shared" si="105"/>
        <v/>
      </c>
      <c r="G887">
        <f t="shared" si="106"/>
        <v>117</v>
      </c>
      <c r="H887" s="36" t="str">
        <f>IF(SUM($F$4:F887)&lt;2,"",IF(F887=1,G886,""))</f>
        <v/>
      </c>
      <c r="I887" s="7">
        <f t="shared" si="111"/>
        <v>-0.28599999999999998</v>
      </c>
      <c r="J887" s="64" t="str">
        <f t="shared" si="107"/>
        <v/>
      </c>
      <c r="K887" s="29">
        <f>IF(SUM($F$4:F887)&lt;1,"",IF(F887="",K886,ROUND(C887,0)))</f>
        <v>156</v>
      </c>
      <c r="L887" s="32">
        <f>IF(SUM($F$4:F887)&lt;1,"",IF(E887=1,1,IF(AND(F886=1,ROUNDDOWN(Q886/(C886*100),0)&gt;=1),L886+ROUNDDOWN(Q886/(C886*100),0),L886)))</f>
        <v>1</v>
      </c>
      <c r="M887" s="29" t="str">
        <f>IF(G887="","",IF(VLOOKUP(I887,settings!$B$12:$C$1012,2,0)*C887*L887*100-settings!$C$5*L887&lt;0,"",VLOOKUP(I887,settings!$B$12:$C$1012,2,0)*C887*L887*100-settings!$C$5*L887))</f>
        <v/>
      </c>
      <c r="N887" s="29" t="str">
        <f>IF(M887="","",M887*settings!$C$7)</f>
        <v/>
      </c>
      <c r="O887" s="29">
        <f t="shared" si="108"/>
        <v>0</v>
      </c>
      <c r="P887" s="29">
        <f>IF(G887="","",C887*100*settings!$C$6)</f>
        <v>0</v>
      </c>
      <c r="Q887" s="29">
        <f>IF(G887="","",IF(E887=1,settings!$C$4-K887*100,IF(O887="",Q886,IF(F887=1,K886*L886*100+Q886+O886-K887*L887*100,Q886+O886))))</f>
        <v>8979.2930260134726</v>
      </c>
      <c r="R887" s="29">
        <f t="shared" si="109"/>
        <v>11144.0002</v>
      </c>
      <c r="S887" s="29">
        <f t="shared" si="110"/>
        <v>20123.293226013473</v>
      </c>
    </row>
    <row r="888" spans="2:19" x14ac:dyDescent="0.25">
      <c r="B888" s="2">
        <v>40182</v>
      </c>
      <c r="C888" s="3">
        <v>114.57</v>
      </c>
      <c r="D888" s="1">
        <f t="shared" si="104"/>
        <v>2.8086844434909386E-2</v>
      </c>
      <c r="E888" t="str">
        <f>IF(B888&lt;settings!$C$2,"",IF(B888=settings!$C$2,1,IF(C888&gt;K887,MAX($E$4:E887)+1,"")))</f>
        <v/>
      </c>
      <c r="F888" t="str">
        <f t="shared" si="105"/>
        <v/>
      </c>
      <c r="G888">
        <f t="shared" si="106"/>
        <v>118</v>
      </c>
      <c r="H888" s="36" t="str">
        <f>IF(SUM($F$4:F888)&lt;2,"",IF(F888=1,G887,""))</f>
        <v/>
      </c>
      <c r="I888" s="7">
        <f t="shared" si="111"/>
        <v>-0.26600000000000001</v>
      </c>
      <c r="J888" s="64" t="str">
        <f t="shared" si="107"/>
        <v/>
      </c>
      <c r="K888" s="29">
        <f>IF(SUM($F$4:F888)&lt;1,"",IF(F888="",K887,ROUND(C888,0)))</f>
        <v>156</v>
      </c>
      <c r="L888" s="32">
        <f>IF(SUM($F$4:F888)&lt;1,"",IF(E888=1,1,IF(AND(F887=1,ROUNDDOWN(Q887/(C887*100),0)&gt;=1),L887+ROUNDDOWN(Q887/(C887*100),0),L887)))</f>
        <v>1</v>
      </c>
      <c r="M888" s="29" t="str">
        <f>IF(G888="","",IF(VLOOKUP(I888,settings!$B$12:$C$1012,2,0)*C888*L888*100-settings!$C$5*L888&lt;0,"",VLOOKUP(I888,settings!$B$12:$C$1012,2,0)*C888*L888*100-settings!$C$5*L888))</f>
        <v/>
      </c>
      <c r="N888" s="29" t="str">
        <f>IF(M888="","",M888*settings!$C$7)</f>
        <v/>
      </c>
      <c r="O888" s="29">
        <f t="shared" si="108"/>
        <v>0</v>
      </c>
      <c r="P888" s="29">
        <f>IF(G888="","",C888*100*settings!$C$6)</f>
        <v>0</v>
      </c>
      <c r="Q888" s="29">
        <f>IF(G888="","",IF(E888=1,settings!$C$4-K888*100,IF(O888="",Q887,IF(F888=1,K887*L887*100+Q887+O887-K888*L888*100,Q887+O887))))</f>
        <v>8979.2930260134726</v>
      </c>
      <c r="R888" s="29">
        <f t="shared" si="109"/>
        <v>11457</v>
      </c>
      <c r="S888" s="29">
        <f t="shared" si="110"/>
        <v>20436.293026013474</v>
      </c>
    </row>
    <row r="889" spans="2:19" x14ac:dyDescent="0.25">
      <c r="B889" s="2">
        <v>40189</v>
      </c>
      <c r="C889" s="3">
        <v>113.639999</v>
      </c>
      <c r="D889" s="1">
        <f t="shared" si="104"/>
        <v>-8.1173169241510745E-3</v>
      </c>
      <c r="E889" t="str">
        <f>IF(B889&lt;settings!$C$2,"",IF(B889=settings!$C$2,1,IF(C889&gt;K888,MAX($E$4:E888)+1,"")))</f>
        <v/>
      </c>
      <c r="F889" t="str">
        <f t="shared" si="105"/>
        <v/>
      </c>
      <c r="G889">
        <f t="shared" si="106"/>
        <v>119</v>
      </c>
      <c r="H889" s="36" t="str">
        <f>IF(SUM($F$4:F889)&lt;2,"",IF(F889=1,G888,""))</f>
        <v/>
      </c>
      <c r="I889" s="7">
        <f t="shared" si="111"/>
        <v>-0.27200000000000002</v>
      </c>
      <c r="J889" s="64" t="str">
        <f t="shared" si="107"/>
        <v/>
      </c>
      <c r="K889" s="29">
        <f>IF(SUM($F$4:F889)&lt;1,"",IF(F889="",K888,ROUND(C889,0)))</f>
        <v>156</v>
      </c>
      <c r="L889" s="32">
        <f>IF(SUM($F$4:F889)&lt;1,"",IF(E889=1,1,IF(AND(F888=1,ROUNDDOWN(Q888/(C888*100),0)&gt;=1),L888+ROUNDDOWN(Q888/(C888*100),0),L888)))</f>
        <v>1</v>
      </c>
      <c r="M889" s="29" t="str">
        <f>IF(G889="","",IF(VLOOKUP(I889,settings!$B$12:$C$1012,2,0)*C889*L889*100-settings!$C$5*L889&lt;0,"",VLOOKUP(I889,settings!$B$12:$C$1012,2,0)*C889*L889*100-settings!$C$5*L889))</f>
        <v/>
      </c>
      <c r="N889" s="29" t="str">
        <f>IF(M889="","",M889*settings!$C$7)</f>
        <v/>
      </c>
      <c r="O889" s="29">
        <f t="shared" si="108"/>
        <v>0</v>
      </c>
      <c r="P889" s="29">
        <f>IF(G889="","",C889*100*settings!$C$6)</f>
        <v>0</v>
      </c>
      <c r="Q889" s="29">
        <f>IF(G889="","",IF(E889=1,settings!$C$4-K889*100,IF(O889="",Q888,IF(F889=1,K888*L888*100+Q888+O888-K889*L889*100,Q888+O888))))</f>
        <v>8979.2930260134726</v>
      </c>
      <c r="R889" s="29">
        <f t="shared" si="109"/>
        <v>11363.999900000001</v>
      </c>
      <c r="S889" s="29">
        <f t="shared" si="110"/>
        <v>20343.292926013473</v>
      </c>
    </row>
    <row r="890" spans="2:19" x14ac:dyDescent="0.25">
      <c r="B890" s="2">
        <v>40196</v>
      </c>
      <c r="C890" s="3">
        <v>109.209999</v>
      </c>
      <c r="D890" s="1">
        <f t="shared" si="104"/>
        <v>-3.8982752894955675E-2</v>
      </c>
      <c r="E890" t="str">
        <f>IF(B890&lt;settings!$C$2,"",IF(B890=settings!$C$2,1,IF(C890&gt;K889,MAX($E$4:E889)+1,"")))</f>
        <v/>
      </c>
      <c r="F890" t="str">
        <f t="shared" si="105"/>
        <v/>
      </c>
      <c r="G890">
        <f t="shared" si="106"/>
        <v>120</v>
      </c>
      <c r="H890" s="36" t="str">
        <f>IF(SUM($F$4:F890)&lt;2,"",IF(F890=1,G889,""))</f>
        <v/>
      </c>
      <c r="I890" s="7">
        <f t="shared" si="111"/>
        <v>-0.3</v>
      </c>
      <c r="J890" s="64" t="str">
        <f t="shared" si="107"/>
        <v/>
      </c>
      <c r="K890" s="29">
        <f>IF(SUM($F$4:F890)&lt;1,"",IF(F890="",K889,ROUND(C890,0)))</f>
        <v>156</v>
      </c>
      <c r="L890" s="32">
        <f>IF(SUM($F$4:F890)&lt;1,"",IF(E890=1,1,IF(AND(F889=1,ROUNDDOWN(Q889/(C889*100),0)&gt;=1),L889+ROUNDDOWN(Q889/(C889*100),0),L889)))</f>
        <v>1</v>
      </c>
      <c r="M890" s="29" t="str">
        <f>IF(G890="","",IF(VLOOKUP(I890,settings!$B$12:$C$1012,2,0)*C890*L890*100-settings!$C$5*L890&lt;0,"",VLOOKUP(I890,settings!$B$12:$C$1012,2,0)*C890*L890*100-settings!$C$5*L890))</f>
        <v/>
      </c>
      <c r="N890" s="29" t="str">
        <f>IF(M890="","",M890*settings!$C$7)</f>
        <v/>
      </c>
      <c r="O890" s="29">
        <f t="shared" si="108"/>
        <v>0</v>
      </c>
      <c r="P890" s="29">
        <f>IF(G890="","",C890*100*settings!$C$6)</f>
        <v>0</v>
      </c>
      <c r="Q890" s="29">
        <f>IF(G890="","",IF(E890=1,settings!$C$4-K890*100,IF(O890="",Q889,IF(F890=1,K889*L889*100+Q889+O889-K890*L890*100,Q889+O889))))</f>
        <v>8979.2930260134726</v>
      </c>
      <c r="R890" s="29">
        <f t="shared" si="109"/>
        <v>10920.999899999999</v>
      </c>
      <c r="S890" s="29">
        <f t="shared" si="110"/>
        <v>19900.29292601347</v>
      </c>
    </row>
    <row r="891" spans="2:19" x14ac:dyDescent="0.25">
      <c r="B891" s="2">
        <v>40203</v>
      </c>
      <c r="C891" s="3">
        <v>107.389999</v>
      </c>
      <c r="D891" s="1">
        <f t="shared" si="104"/>
        <v>-1.6665140707491366E-2</v>
      </c>
      <c r="E891" t="str">
        <f>IF(B891&lt;settings!$C$2,"",IF(B891=settings!$C$2,1,IF(C891&gt;K890,MAX($E$4:E890)+1,"")))</f>
        <v/>
      </c>
      <c r="F891" t="str">
        <f t="shared" si="105"/>
        <v/>
      </c>
      <c r="G891">
        <f t="shared" si="106"/>
        <v>121</v>
      </c>
      <c r="H891" s="36" t="str">
        <f>IF(SUM($F$4:F891)&lt;2,"",IF(F891=1,G890,""))</f>
        <v/>
      </c>
      <c r="I891" s="7">
        <f t="shared" si="111"/>
        <v>-0.312</v>
      </c>
      <c r="J891" s="64" t="str">
        <f t="shared" si="107"/>
        <v/>
      </c>
      <c r="K891" s="29">
        <f>IF(SUM($F$4:F891)&lt;1,"",IF(F891="",K890,ROUND(C891,0)))</f>
        <v>156</v>
      </c>
      <c r="L891" s="32">
        <f>IF(SUM($F$4:F891)&lt;1,"",IF(E891=1,1,IF(AND(F890=1,ROUNDDOWN(Q890/(C890*100),0)&gt;=1),L890+ROUNDDOWN(Q890/(C890*100),0),L890)))</f>
        <v>1</v>
      </c>
      <c r="M891" s="29" t="str">
        <f>IF(G891="","",IF(VLOOKUP(I891,settings!$B$12:$C$1012,2,0)*C891*L891*100-settings!$C$5*L891&lt;0,"",VLOOKUP(I891,settings!$B$12:$C$1012,2,0)*C891*L891*100-settings!$C$5*L891))</f>
        <v/>
      </c>
      <c r="N891" s="29" t="str">
        <f>IF(M891="","",M891*settings!$C$7)</f>
        <v/>
      </c>
      <c r="O891" s="29">
        <f t="shared" si="108"/>
        <v>0</v>
      </c>
      <c r="P891" s="29">
        <f>IF(G891="","",C891*100*settings!$C$6)</f>
        <v>0</v>
      </c>
      <c r="Q891" s="29">
        <f>IF(G891="","",IF(E891=1,settings!$C$4-K891*100,IF(O891="",Q890,IF(F891=1,K890*L890*100+Q890+O890-K891*L891*100,Q890+O890))))</f>
        <v>8979.2930260134726</v>
      </c>
      <c r="R891" s="29">
        <f t="shared" si="109"/>
        <v>10738.999900000001</v>
      </c>
      <c r="S891" s="29">
        <f t="shared" si="110"/>
        <v>19718.292926013473</v>
      </c>
    </row>
    <row r="892" spans="2:19" x14ac:dyDescent="0.25">
      <c r="B892" s="2">
        <v>40210</v>
      </c>
      <c r="C892" s="3">
        <v>106.660004</v>
      </c>
      <c r="D892" s="1">
        <f t="shared" si="104"/>
        <v>-6.7976069168228515E-3</v>
      </c>
      <c r="E892" t="str">
        <f>IF(B892&lt;settings!$C$2,"",IF(B892=settings!$C$2,1,IF(C892&gt;K891,MAX($E$4:E891)+1,"")))</f>
        <v/>
      </c>
      <c r="F892" t="str">
        <f t="shared" si="105"/>
        <v/>
      </c>
      <c r="G892">
        <f t="shared" si="106"/>
        <v>122</v>
      </c>
      <c r="H892" s="36" t="str">
        <f>IF(SUM($F$4:F892)&lt;2,"",IF(F892=1,G891,""))</f>
        <v/>
      </c>
      <c r="I892" s="7">
        <f t="shared" si="111"/>
        <v>-0.316</v>
      </c>
      <c r="J892" s="64" t="str">
        <f t="shared" si="107"/>
        <v/>
      </c>
      <c r="K892" s="29">
        <f>IF(SUM($F$4:F892)&lt;1,"",IF(F892="",K891,ROUND(C892,0)))</f>
        <v>156</v>
      </c>
      <c r="L892" s="32">
        <f>IF(SUM($F$4:F892)&lt;1,"",IF(E892=1,1,IF(AND(F891=1,ROUNDDOWN(Q891/(C891*100),0)&gt;=1),L891+ROUNDDOWN(Q891/(C891*100),0),L891)))</f>
        <v>1</v>
      </c>
      <c r="M892" s="29" t="str">
        <f>IF(G892="","",IF(VLOOKUP(I892,settings!$B$12:$C$1012,2,0)*C892*L892*100-settings!$C$5*L892&lt;0,"",VLOOKUP(I892,settings!$B$12:$C$1012,2,0)*C892*L892*100-settings!$C$5*L892))</f>
        <v/>
      </c>
      <c r="N892" s="29" t="str">
        <f>IF(M892="","",M892*settings!$C$7)</f>
        <v/>
      </c>
      <c r="O892" s="29">
        <f t="shared" si="108"/>
        <v>0</v>
      </c>
      <c r="P892" s="29">
        <f>IF(G892="","",C892*100*settings!$C$6)</f>
        <v>0</v>
      </c>
      <c r="Q892" s="29">
        <f>IF(G892="","",IF(E892=1,settings!$C$4-K892*100,IF(O892="",Q891,IF(F892=1,K891*L891*100+Q891+O891-K892*L892*100,Q891+O891))))</f>
        <v>8979.2930260134726</v>
      </c>
      <c r="R892" s="29">
        <f t="shared" si="109"/>
        <v>10666.000400000001</v>
      </c>
      <c r="S892" s="29">
        <f t="shared" si="110"/>
        <v>19645.293426013472</v>
      </c>
    </row>
    <row r="893" spans="2:19" x14ac:dyDescent="0.25">
      <c r="B893" s="2">
        <v>40217</v>
      </c>
      <c r="C893" s="3">
        <v>108.040001</v>
      </c>
      <c r="D893" s="1">
        <f t="shared" si="104"/>
        <v>1.2938280032316563E-2</v>
      </c>
      <c r="E893" t="str">
        <f>IF(B893&lt;settings!$C$2,"",IF(B893=settings!$C$2,1,IF(C893&gt;K892,MAX($E$4:E892)+1,"")))</f>
        <v/>
      </c>
      <c r="F893" t="str">
        <f t="shared" si="105"/>
        <v/>
      </c>
      <c r="G893">
        <f t="shared" si="106"/>
        <v>123</v>
      </c>
      <c r="H893" s="36" t="str">
        <f>IF(SUM($F$4:F893)&lt;2,"",IF(F893=1,G892,""))</f>
        <v/>
      </c>
      <c r="I893" s="7">
        <f t="shared" si="111"/>
        <v>-0.307</v>
      </c>
      <c r="J893" s="64" t="str">
        <f t="shared" si="107"/>
        <v/>
      </c>
      <c r="K893" s="29">
        <f>IF(SUM($F$4:F893)&lt;1,"",IF(F893="",K892,ROUND(C893,0)))</f>
        <v>156</v>
      </c>
      <c r="L893" s="32">
        <f>IF(SUM($F$4:F893)&lt;1,"",IF(E893=1,1,IF(AND(F892=1,ROUNDDOWN(Q892/(C892*100),0)&gt;=1),L892+ROUNDDOWN(Q892/(C892*100),0),L892)))</f>
        <v>1</v>
      </c>
      <c r="M893" s="29" t="str">
        <f>IF(G893="","",IF(VLOOKUP(I893,settings!$B$12:$C$1012,2,0)*C893*L893*100-settings!$C$5*L893&lt;0,"",VLOOKUP(I893,settings!$B$12:$C$1012,2,0)*C893*L893*100-settings!$C$5*L893))</f>
        <v/>
      </c>
      <c r="N893" s="29" t="str">
        <f>IF(M893="","",M893*settings!$C$7)</f>
        <v/>
      </c>
      <c r="O893" s="29">
        <f t="shared" si="108"/>
        <v>0</v>
      </c>
      <c r="P893" s="29">
        <f>IF(G893="","",C893*100*settings!$C$6)</f>
        <v>0</v>
      </c>
      <c r="Q893" s="29">
        <f>IF(G893="","",IF(E893=1,settings!$C$4-K893*100,IF(O893="",Q892,IF(F893=1,K892*L892*100+Q892+O892-K893*L893*100,Q892+O892))))</f>
        <v>8979.2930260134726</v>
      </c>
      <c r="R893" s="29">
        <f t="shared" si="109"/>
        <v>10804.000100000001</v>
      </c>
      <c r="S893" s="29">
        <f t="shared" si="110"/>
        <v>19783.293126013472</v>
      </c>
    </row>
    <row r="894" spans="2:19" x14ac:dyDescent="0.25">
      <c r="B894" s="2">
        <v>40224</v>
      </c>
      <c r="C894" s="3">
        <v>111.139999</v>
      </c>
      <c r="D894" s="1">
        <f t="shared" si="104"/>
        <v>2.8693057861041593E-2</v>
      </c>
      <c r="E894" t="str">
        <f>IF(B894&lt;settings!$C$2,"",IF(B894=settings!$C$2,1,IF(C894&gt;K893,MAX($E$4:E893)+1,"")))</f>
        <v/>
      </c>
      <c r="F894" t="str">
        <f t="shared" si="105"/>
        <v/>
      </c>
      <c r="G894">
        <f t="shared" si="106"/>
        <v>124</v>
      </c>
      <c r="H894" s="36" t="str">
        <f>IF(SUM($F$4:F894)&lt;2,"",IF(F894=1,G893,""))</f>
        <v/>
      </c>
      <c r="I894" s="7">
        <f t="shared" si="111"/>
        <v>-0.28799999999999998</v>
      </c>
      <c r="J894" s="64" t="str">
        <f t="shared" si="107"/>
        <v/>
      </c>
      <c r="K894" s="29">
        <f>IF(SUM($F$4:F894)&lt;1,"",IF(F894="",K893,ROUND(C894,0)))</f>
        <v>156</v>
      </c>
      <c r="L894" s="32">
        <f>IF(SUM($F$4:F894)&lt;1,"",IF(E894=1,1,IF(AND(F893=1,ROUNDDOWN(Q893/(C893*100),0)&gt;=1),L893+ROUNDDOWN(Q893/(C893*100),0),L893)))</f>
        <v>1</v>
      </c>
      <c r="M894" s="29" t="str">
        <f>IF(G894="","",IF(VLOOKUP(I894,settings!$B$12:$C$1012,2,0)*C894*L894*100-settings!$C$5*L894&lt;0,"",VLOOKUP(I894,settings!$B$12:$C$1012,2,0)*C894*L894*100-settings!$C$5*L894))</f>
        <v/>
      </c>
      <c r="N894" s="29" t="str">
        <f>IF(M894="","",M894*settings!$C$7)</f>
        <v/>
      </c>
      <c r="O894" s="29">
        <f t="shared" si="108"/>
        <v>0</v>
      </c>
      <c r="P894" s="29">
        <f>IF(G894="","",C894*100*settings!$C$6)</f>
        <v>0</v>
      </c>
      <c r="Q894" s="29">
        <f>IF(G894="","",IF(E894=1,settings!$C$4-K894*100,IF(O894="",Q893,IF(F894=1,K893*L893*100+Q893+O893-K894*L894*100,Q893+O893))))</f>
        <v>8979.2930260134726</v>
      </c>
      <c r="R894" s="29">
        <f t="shared" si="109"/>
        <v>11113.999900000001</v>
      </c>
      <c r="S894" s="29">
        <f t="shared" si="110"/>
        <v>20093.292926013473</v>
      </c>
    </row>
    <row r="895" spans="2:19" x14ac:dyDescent="0.25">
      <c r="B895" s="2">
        <v>40231</v>
      </c>
      <c r="C895" s="3">
        <v>110.739998</v>
      </c>
      <c r="D895" s="1">
        <f t="shared" si="104"/>
        <v>-3.5990732733406361E-3</v>
      </c>
      <c r="E895" t="str">
        <f>IF(B895&lt;settings!$C$2,"",IF(B895=settings!$C$2,1,IF(C895&gt;K894,MAX($E$4:E894)+1,"")))</f>
        <v/>
      </c>
      <c r="F895" t="str">
        <f t="shared" si="105"/>
        <v/>
      </c>
      <c r="G895">
        <f t="shared" si="106"/>
        <v>125</v>
      </c>
      <c r="H895" s="36" t="str">
        <f>IF(SUM($F$4:F895)&lt;2,"",IF(F895=1,G894,""))</f>
        <v/>
      </c>
      <c r="I895" s="7">
        <f t="shared" si="111"/>
        <v>-0.28999999999999998</v>
      </c>
      <c r="J895" s="64" t="str">
        <f t="shared" si="107"/>
        <v/>
      </c>
      <c r="K895" s="29">
        <f>IF(SUM($F$4:F895)&lt;1,"",IF(F895="",K894,ROUND(C895,0)))</f>
        <v>156</v>
      </c>
      <c r="L895" s="32">
        <f>IF(SUM($F$4:F895)&lt;1,"",IF(E895=1,1,IF(AND(F894=1,ROUNDDOWN(Q894/(C894*100),0)&gt;=1),L894+ROUNDDOWN(Q894/(C894*100),0),L894)))</f>
        <v>1</v>
      </c>
      <c r="M895" s="29" t="str">
        <f>IF(G895="","",IF(VLOOKUP(I895,settings!$B$12:$C$1012,2,0)*C895*L895*100-settings!$C$5*L895&lt;0,"",VLOOKUP(I895,settings!$B$12:$C$1012,2,0)*C895*L895*100-settings!$C$5*L895))</f>
        <v/>
      </c>
      <c r="N895" s="29" t="str">
        <f>IF(M895="","",M895*settings!$C$7)</f>
        <v/>
      </c>
      <c r="O895" s="29">
        <f t="shared" si="108"/>
        <v>0</v>
      </c>
      <c r="P895" s="29">
        <f>IF(G895="","",C895*100*settings!$C$6)</f>
        <v>0</v>
      </c>
      <c r="Q895" s="29">
        <f>IF(G895="","",IF(E895=1,settings!$C$4-K895*100,IF(O895="",Q894,IF(F895=1,K894*L894*100+Q894+O894-K895*L895*100,Q894+O894))))</f>
        <v>8979.2930260134726</v>
      </c>
      <c r="R895" s="29">
        <f t="shared" si="109"/>
        <v>11073.9998</v>
      </c>
      <c r="S895" s="29">
        <f t="shared" si="110"/>
        <v>20053.292826013472</v>
      </c>
    </row>
    <row r="896" spans="2:19" x14ac:dyDescent="0.25">
      <c r="B896" s="2">
        <v>40238</v>
      </c>
      <c r="C896" s="3">
        <v>114.25</v>
      </c>
      <c r="D896" s="1">
        <f t="shared" si="104"/>
        <v>3.1695882819141818E-2</v>
      </c>
      <c r="E896" t="str">
        <f>IF(B896&lt;settings!$C$2,"",IF(B896=settings!$C$2,1,IF(C896&gt;K895,MAX($E$4:E895)+1,"")))</f>
        <v/>
      </c>
      <c r="F896" t="str">
        <f t="shared" si="105"/>
        <v/>
      </c>
      <c r="G896">
        <f t="shared" si="106"/>
        <v>126</v>
      </c>
      <c r="H896" s="36" t="str">
        <f>IF(SUM($F$4:F896)&lt;2,"",IF(F896=1,G895,""))</f>
        <v/>
      </c>
      <c r="I896" s="7">
        <f t="shared" si="111"/>
        <v>-0.26800000000000002</v>
      </c>
      <c r="J896" s="64" t="str">
        <f t="shared" si="107"/>
        <v/>
      </c>
      <c r="K896" s="29">
        <f>IF(SUM($F$4:F896)&lt;1,"",IF(F896="",K895,ROUND(C896,0)))</f>
        <v>156</v>
      </c>
      <c r="L896" s="32">
        <f>IF(SUM($F$4:F896)&lt;1,"",IF(E896=1,1,IF(AND(F895=1,ROUNDDOWN(Q895/(C895*100),0)&gt;=1),L895+ROUNDDOWN(Q895/(C895*100),0),L895)))</f>
        <v>1</v>
      </c>
      <c r="M896" s="29" t="str">
        <f>IF(G896="","",IF(VLOOKUP(I896,settings!$B$12:$C$1012,2,0)*C896*L896*100-settings!$C$5*L896&lt;0,"",VLOOKUP(I896,settings!$B$12:$C$1012,2,0)*C896*L896*100-settings!$C$5*L896))</f>
        <v/>
      </c>
      <c r="N896" s="29" t="str">
        <f>IF(M896="","",M896*settings!$C$7)</f>
        <v/>
      </c>
      <c r="O896" s="29">
        <f t="shared" si="108"/>
        <v>0</v>
      </c>
      <c r="P896" s="29">
        <f>IF(G896="","",C896*100*settings!$C$6)</f>
        <v>0</v>
      </c>
      <c r="Q896" s="29">
        <f>IF(G896="","",IF(E896=1,settings!$C$4-K896*100,IF(O896="",Q895,IF(F896=1,K895*L895*100+Q895+O895-K896*L896*100,Q895+O895))))</f>
        <v>8979.2930260134726</v>
      </c>
      <c r="R896" s="29">
        <f t="shared" si="109"/>
        <v>11425</v>
      </c>
      <c r="S896" s="29">
        <f t="shared" si="110"/>
        <v>20404.293026013474</v>
      </c>
    </row>
    <row r="897" spans="2:19" x14ac:dyDescent="0.25">
      <c r="B897" s="2">
        <v>40245</v>
      </c>
      <c r="C897" s="3">
        <v>115.459999</v>
      </c>
      <c r="D897" s="1">
        <f t="shared" si="104"/>
        <v>1.0590800875273532E-2</v>
      </c>
      <c r="E897" t="str">
        <f>IF(B897&lt;settings!$C$2,"",IF(B897=settings!$C$2,1,IF(C897&gt;K896,MAX($E$4:E896)+1,"")))</f>
        <v/>
      </c>
      <c r="F897" t="str">
        <f t="shared" si="105"/>
        <v/>
      </c>
      <c r="G897">
        <f t="shared" si="106"/>
        <v>127</v>
      </c>
      <c r="H897" s="36" t="str">
        <f>IF(SUM($F$4:F897)&lt;2,"",IF(F897=1,G896,""))</f>
        <v/>
      </c>
      <c r="I897" s="7">
        <f t="shared" si="111"/>
        <v>-0.26</v>
      </c>
      <c r="J897" s="64" t="str">
        <f t="shared" si="107"/>
        <v/>
      </c>
      <c r="K897" s="29">
        <f>IF(SUM($F$4:F897)&lt;1,"",IF(F897="",K896,ROUND(C897,0)))</f>
        <v>156</v>
      </c>
      <c r="L897" s="32">
        <f>IF(SUM($F$4:F897)&lt;1,"",IF(E897=1,1,IF(AND(F896=1,ROUNDDOWN(Q896/(C896*100),0)&gt;=1),L896+ROUNDDOWN(Q896/(C896*100),0),L896)))</f>
        <v>1</v>
      </c>
      <c r="M897" s="29" t="str">
        <f>IF(G897="","",IF(VLOOKUP(I897,settings!$B$12:$C$1012,2,0)*C897*L897*100-settings!$C$5*L897&lt;0,"",VLOOKUP(I897,settings!$B$12:$C$1012,2,0)*C897*L897*100-settings!$C$5*L897))</f>
        <v/>
      </c>
      <c r="N897" s="29" t="str">
        <f>IF(M897="","",M897*settings!$C$7)</f>
        <v/>
      </c>
      <c r="O897" s="29">
        <f t="shared" si="108"/>
        <v>0</v>
      </c>
      <c r="P897" s="29">
        <f>IF(G897="","",C897*100*settings!$C$6)</f>
        <v>0</v>
      </c>
      <c r="Q897" s="29">
        <f>IF(G897="","",IF(E897=1,settings!$C$4-K897*100,IF(O897="",Q896,IF(F897=1,K896*L896*100+Q896+O896-K897*L897*100,Q896+O896))))</f>
        <v>8979.2930260134726</v>
      </c>
      <c r="R897" s="29">
        <f t="shared" si="109"/>
        <v>11545.999899999999</v>
      </c>
      <c r="S897" s="29">
        <f t="shared" si="110"/>
        <v>20525.29292601347</v>
      </c>
    </row>
    <row r="898" spans="2:19" x14ac:dyDescent="0.25">
      <c r="B898" s="2">
        <v>40252</v>
      </c>
      <c r="C898" s="3">
        <v>115.970001</v>
      </c>
      <c r="D898" s="1">
        <f t="shared" si="104"/>
        <v>4.4171315123604504E-3</v>
      </c>
      <c r="E898" t="str">
        <f>IF(B898&lt;settings!$C$2,"",IF(B898=settings!$C$2,1,IF(C898&gt;K897,MAX($E$4:E897)+1,"")))</f>
        <v/>
      </c>
      <c r="F898" t="str">
        <f t="shared" si="105"/>
        <v/>
      </c>
      <c r="G898">
        <f t="shared" si="106"/>
        <v>128</v>
      </c>
      <c r="H898" s="36" t="str">
        <f>IF(SUM($F$4:F898)&lt;2,"",IF(F898=1,G897,""))</f>
        <v/>
      </c>
      <c r="I898" s="7">
        <f t="shared" si="111"/>
        <v>-0.25700000000000001</v>
      </c>
      <c r="J898" s="64" t="str">
        <f t="shared" si="107"/>
        <v/>
      </c>
      <c r="K898" s="29">
        <f>IF(SUM($F$4:F898)&lt;1,"",IF(F898="",K897,ROUND(C898,0)))</f>
        <v>156</v>
      </c>
      <c r="L898" s="32">
        <f>IF(SUM($F$4:F898)&lt;1,"",IF(E898=1,1,IF(AND(F897=1,ROUNDDOWN(Q897/(C897*100),0)&gt;=1),L897+ROUNDDOWN(Q897/(C897*100),0),L897)))</f>
        <v>1</v>
      </c>
      <c r="M898" s="29" t="str">
        <f>IF(G898="","",IF(VLOOKUP(I898,settings!$B$12:$C$1012,2,0)*C898*L898*100-settings!$C$5*L898&lt;0,"",VLOOKUP(I898,settings!$B$12:$C$1012,2,0)*C898*L898*100-settings!$C$5*L898))</f>
        <v/>
      </c>
      <c r="N898" s="29" t="str">
        <f>IF(M898="","",M898*settings!$C$7)</f>
        <v/>
      </c>
      <c r="O898" s="29">
        <f t="shared" si="108"/>
        <v>0</v>
      </c>
      <c r="P898" s="29">
        <f>IF(G898="","",C898*100*settings!$C$6)</f>
        <v>0</v>
      </c>
      <c r="Q898" s="29">
        <f>IF(G898="","",IF(E898=1,settings!$C$4-K898*100,IF(O898="",Q897,IF(F898=1,K897*L897*100+Q897+O897-K898*L898*100,Q897+O897))))</f>
        <v>8979.2930260134726</v>
      </c>
      <c r="R898" s="29">
        <f t="shared" si="109"/>
        <v>11597.000099999999</v>
      </c>
      <c r="S898" s="29">
        <f t="shared" si="110"/>
        <v>20576.293126013472</v>
      </c>
    </row>
    <row r="899" spans="2:19" x14ac:dyDescent="0.25">
      <c r="B899" s="2">
        <v>40259</v>
      </c>
      <c r="C899" s="3">
        <v>116.58000199999999</v>
      </c>
      <c r="D899" s="1">
        <f t="shared" si="104"/>
        <v>5.2599896071399144E-3</v>
      </c>
      <c r="E899" t="str">
        <f>IF(B899&lt;settings!$C$2,"",IF(B899=settings!$C$2,1,IF(C899&gt;K898,MAX($E$4:E898)+1,"")))</f>
        <v/>
      </c>
      <c r="F899" t="str">
        <f t="shared" si="105"/>
        <v/>
      </c>
      <c r="G899">
        <f t="shared" si="106"/>
        <v>129</v>
      </c>
      <c r="H899" s="36" t="str">
        <f>IF(SUM($F$4:F899)&lt;2,"",IF(F899=1,G898,""))</f>
        <v/>
      </c>
      <c r="I899" s="7">
        <f t="shared" si="111"/>
        <v>-0.253</v>
      </c>
      <c r="J899" s="64" t="str">
        <f t="shared" si="107"/>
        <v/>
      </c>
      <c r="K899" s="29">
        <f>IF(SUM($F$4:F899)&lt;1,"",IF(F899="",K898,ROUND(C899,0)))</f>
        <v>156</v>
      </c>
      <c r="L899" s="32">
        <f>IF(SUM($F$4:F899)&lt;1,"",IF(E899=1,1,IF(AND(F898=1,ROUNDDOWN(Q898/(C898*100),0)&gt;=1),L898+ROUNDDOWN(Q898/(C898*100),0),L898)))</f>
        <v>1</v>
      </c>
      <c r="M899" s="29" t="str">
        <f>IF(G899="","",IF(VLOOKUP(I899,settings!$B$12:$C$1012,2,0)*C899*L899*100-settings!$C$5*L899&lt;0,"",VLOOKUP(I899,settings!$B$12:$C$1012,2,0)*C899*L899*100-settings!$C$5*L899))</f>
        <v/>
      </c>
      <c r="N899" s="29" t="str">
        <f>IF(M899="","",M899*settings!$C$7)</f>
        <v/>
      </c>
      <c r="O899" s="29">
        <f t="shared" si="108"/>
        <v>0</v>
      </c>
      <c r="P899" s="29">
        <f>IF(G899="","",C899*100*settings!$C$6)</f>
        <v>0</v>
      </c>
      <c r="Q899" s="29">
        <f>IF(G899="","",IF(E899=1,settings!$C$4-K899*100,IF(O899="",Q898,IF(F899=1,K898*L898*100+Q898+O898-K899*L899*100,Q898+O898))))</f>
        <v>8979.2930260134726</v>
      </c>
      <c r="R899" s="29">
        <f t="shared" si="109"/>
        <v>11658.000199999999</v>
      </c>
      <c r="S899" s="29">
        <f t="shared" si="110"/>
        <v>20637.293226013469</v>
      </c>
    </row>
    <row r="900" spans="2:19" x14ac:dyDescent="0.25">
      <c r="B900" s="2">
        <v>40266</v>
      </c>
      <c r="C900" s="3">
        <v>117.800003</v>
      </c>
      <c r="D900" s="1">
        <f t="shared" si="104"/>
        <v>1.0464925193602426E-2</v>
      </c>
      <c r="E900" t="str">
        <f>IF(B900&lt;settings!$C$2,"",IF(B900=settings!$C$2,1,IF(C900&gt;K899,MAX($E$4:E899)+1,"")))</f>
        <v/>
      </c>
      <c r="F900" t="str">
        <f t="shared" si="105"/>
        <v/>
      </c>
      <c r="G900">
        <f t="shared" si="106"/>
        <v>130</v>
      </c>
      <c r="H900" s="36" t="str">
        <f>IF(SUM($F$4:F900)&lt;2,"",IF(F900=1,G899,""))</f>
        <v/>
      </c>
      <c r="I900" s="7">
        <f t="shared" si="111"/>
        <v>-0.245</v>
      </c>
      <c r="J900" s="64" t="str">
        <f t="shared" si="107"/>
        <v/>
      </c>
      <c r="K900" s="29">
        <f>IF(SUM($F$4:F900)&lt;1,"",IF(F900="",K899,ROUND(C900,0)))</f>
        <v>156</v>
      </c>
      <c r="L900" s="32">
        <f>IF(SUM($F$4:F900)&lt;1,"",IF(E900=1,1,IF(AND(F899=1,ROUNDDOWN(Q899/(C899*100),0)&gt;=1),L899+ROUNDDOWN(Q899/(C899*100),0),L899)))</f>
        <v>1</v>
      </c>
      <c r="M900" s="29" t="str">
        <f>IF(G900="","",IF(VLOOKUP(I900,settings!$B$12:$C$1012,2,0)*C900*L900*100-settings!$C$5*L900&lt;0,"",VLOOKUP(I900,settings!$B$12:$C$1012,2,0)*C900*L900*100-settings!$C$5*L900))</f>
        <v/>
      </c>
      <c r="N900" s="29" t="str">
        <f>IF(M900="","",M900*settings!$C$7)</f>
        <v/>
      </c>
      <c r="O900" s="29">
        <f t="shared" si="108"/>
        <v>0</v>
      </c>
      <c r="P900" s="29">
        <f>IF(G900="","",C900*100*settings!$C$6)</f>
        <v>0</v>
      </c>
      <c r="Q900" s="29">
        <f>IF(G900="","",IF(E900=1,settings!$C$4-K900*100,IF(O900="",Q899,IF(F900=1,K899*L899*100+Q899+O899-K900*L900*100,Q899+O899))))</f>
        <v>8979.2930260134726</v>
      </c>
      <c r="R900" s="29">
        <f t="shared" si="109"/>
        <v>11780.0003</v>
      </c>
      <c r="S900" s="29">
        <f t="shared" si="110"/>
        <v>20759.293326013474</v>
      </c>
    </row>
    <row r="901" spans="2:19" x14ac:dyDescent="0.25">
      <c r="B901" s="2">
        <v>40273</v>
      </c>
      <c r="C901" s="3">
        <v>119.550003</v>
      </c>
      <c r="D901" s="1">
        <f t="shared" ref="D901:D964" si="112">IFERROR(C901/C900-1,"")</f>
        <v>1.4855687227783854E-2</v>
      </c>
      <c r="E901" t="str">
        <f>IF(B901&lt;settings!$C$2,"",IF(B901=settings!$C$2,1,IF(C901&gt;K900,MAX($E$4:E900)+1,"")))</f>
        <v/>
      </c>
      <c r="F901" t="str">
        <f t="shared" ref="F901:F964" si="113">IF(E901&lt;&gt;"",1,"")</f>
        <v/>
      </c>
      <c r="G901">
        <f t="shared" ref="G901:G964" si="114">IFERROR(IF(E901&lt;&gt;"",1,G900+1),"")</f>
        <v>131</v>
      </c>
      <c r="H901" s="36" t="str">
        <f>IF(SUM($F$4:F901)&lt;2,"",IF(F901=1,G900,""))</f>
        <v/>
      </c>
      <c r="I901" s="7">
        <f t="shared" si="111"/>
        <v>-0.23400000000000001</v>
      </c>
      <c r="J901" s="64" t="str">
        <f t="shared" ref="J901:J964" si="115">IF(G901="","",IF(F901=1,"PUT",IF(M901&lt;&gt;"","CALL","")))</f>
        <v>CALL</v>
      </c>
      <c r="K901" s="29">
        <f>IF(SUM($F$4:F901)&lt;1,"",IF(F901="",K900,ROUND(C901,0)))</f>
        <v>156</v>
      </c>
      <c r="L901" s="32">
        <f>IF(SUM($F$4:F901)&lt;1,"",IF(E901=1,1,IF(AND(F900=1,ROUNDDOWN(Q900/(C900*100),0)&gt;=1),L900+ROUNDDOWN(Q900/(C900*100),0),L900)))</f>
        <v>1</v>
      </c>
      <c r="M901" s="29">
        <f>IF(G901="","",IF(VLOOKUP(I901,settings!$B$12:$C$1012,2,0)*C901*L901*100-settings!$C$5*L901&lt;0,"",VLOOKUP(I901,settings!$B$12:$C$1012,2,0)*C901*L901*100-settings!$C$5*L901))</f>
        <v>5.7916287224017315E-2</v>
      </c>
      <c r="N901" s="29">
        <f>IF(M901="","",M901*settings!$C$7)</f>
        <v>1.4479071806004329E-2</v>
      </c>
      <c r="O901" s="29">
        <f t="shared" ref="O901:O964" si="116">IFERROR(IF(G901="","",M901-N901),0)</f>
        <v>4.3437215418012987E-2</v>
      </c>
      <c r="P901" s="29">
        <f>IF(G901="","",C901*100*settings!$C$6)</f>
        <v>0</v>
      </c>
      <c r="Q901" s="29">
        <f>IF(G901="","",IF(E901=1,settings!$C$4-K901*100,IF(O901="",Q900,IF(F901=1,K900*L900*100+Q900+O900-K901*L901*100,Q900+O900))))</f>
        <v>8979.2930260134726</v>
      </c>
      <c r="R901" s="29">
        <f t="shared" ref="R901:R964" si="117">IF(G901="","",L901*C901*100)</f>
        <v>11955.0003</v>
      </c>
      <c r="S901" s="29">
        <f t="shared" ref="S901:S964" si="118">IF(G901="","",R901+Q901)</f>
        <v>20934.293326013474</v>
      </c>
    </row>
    <row r="902" spans="2:19" x14ac:dyDescent="0.25">
      <c r="B902" s="2">
        <v>40280</v>
      </c>
      <c r="C902" s="3">
        <v>119.360001</v>
      </c>
      <c r="D902" s="1">
        <f t="shared" si="112"/>
        <v>-1.5893098722884469E-3</v>
      </c>
      <c r="E902" t="str">
        <f>IF(B902&lt;settings!$C$2,"",IF(B902=settings!$C$2,1,IF(C902&gt;K901,MAX($E$4:E901)+1,"")))</f>
        <v/>
      </c>
      <c r="F902" t="str">
        <f t="shared" si="113"/>
        <v/>
      </c>
      <c r="G902">
        <f t="shared" si="114"/>
        <v>132</v>
      </c>
      <c r="H902" s="36" t="str">
        <f>IF(SUM($F$4:F902)&lt;2,"",IF(F902=1,G901,""))</f>
        <v/>
      </c>
      <c r="I902" s="7">
        <f t="shared" ref="I902:I965" si="119">IF(G902="","",ROUND(C902/K902-1,3))</f>
        <v>-0.23499999999999999</v>
      </c>
      <c r="J902" s="64" t="str">
        <f t="shared" si="115"/>
        <v>CALL</v>
      </c>
      <c r="K902" s="29">
        <f>IF(SUM($F$4:F902)&lt;1,"",IF(F902="",K901,ROUND(C902,0)))</f>
        <v>156</v>
      </c>
      <c r="L902" s="32">
        <f>IF(SUM($F$4:F902)&lt;1,"",IF(E902=1,1,IF(AND(F901=1,ROUNDDOWN(Q901/(C901*100),0)&gt;=1),L901+ROUNDDOWN(Q901/(C901*100),0),L901)))</f>
        <v>1</v>
      </c>
      <c r="M902" s="29">
        <f>IF(G902="","",IF(VLOOKUP(I902,settings!$B$12:$C$1012,2,0)*C902*L902*100-settings!$C$5*L902&lt;0,"",VLOOKUP(I902,settings!$B$12:$C$1012,2,0)*C902*L902*100-settings!$C$5*L902))</f>
        <v>3.5110231816184001E-2</v>
      </c>
      <c r="N902" s="29">
        <f>IF(M902="","",M902*settings!$C$7)</f>
        <v>8.7775579540460003E-3</v>
      </c>
      <c r="O902" s="29">
        <f t="shared" si="116"/>
        <v>2.6332673862138001E-2</v>
      </c>
      <c r="P902" s="29">
        <f>IF(G902="","",C902*100*settings!$C$6)</f>
        <v>0</v>
      </c>
      <c r="Q902" s="29">
        <f>IF(G902="","",IF(E902=1,settings!$C$4-K902*100,IF(O902="",Q901,IF(F902=1,K901*L901*100+Q901+O901-K902*L902*100,Q901+O901))))</f>
        <v>8979.3364632288904</v>
      </c>
      <c r="R902" s="29">
        <f t="shared" si="117"/>
        <v>11936.000099999999</v>
      </c>
      <c r="S902" s="29">
        <f t="shared" si="118"/>
        <v>20915.336563228891</v>
      </c>
    </row>
    <row r="903" spans="2:19" x14ac:dyDescent="0.25">
      <c r="B903" s="2">
        <v>40287</v>
      </c>
      <c r="C903" s="3">
        <v>121.80999799999999</v>
      </c>
      <c r="D903" s="1">
        <f t="shared" si="112"/>
        <v>2.0526114104171267E-2</v>
      </c>
      <c r="E903" t="str">
        <f>IF(B903&lt;settings!$C$2,"",IF(B903=settings!$C$2,1,IF(C903&gt;K902,MAX($E$4:E902)+1,"")))</f>
        <v/>
      </c>
      <c r="F903" t="str">
        <f t="shared" si="113"/>
        <v/>
      </c>
      <c r="G903">
        <f t="shared" si="114"/>
        <v>133</v>
      </c>
      <c r="H903" s="36" t="str">
        <f>IF(SUM($F$4:F903)&lt;2,"",IF(F903=1,G902,""))</f>
        <v/>
      </c>
      <c r="I903" s="7">
        <f t="shared" si="119"/>
        <v>-0.219</v>
      </c>
      <c r="J903" s="64" t="str">
        <f t="shared" si="115"/>
        <v>CALL</v>
      </c>
      <c r="K903" s="29">
        <f>IF(SUM($F$4:F903)&lt;1,"",IF(F903="",K902,ROUND(C903,0)))</f>
        <v>156</v>
      </c>
      <c r="L903" s="32">
        <f>IF(SUM($F$4:F903)&lt;1,"",IF(E903=1,1,IF(AND(F902=1,ROUNDDOWN(Q902/(C902*100),0)&gt;=1),L902+ROUNDDOWN(Q902/(C902*100),0),L902)))</f>
        <v>1</v>
      </c>
      <c r="M903" s="29">
        <f>IF(G903="","",IF(VLOOKUP(I903,settings!$B$12:$C$1012,2,0)*C903*L903*100-settings!$C$5*L903&lt;0,"",VLOOKUP(I903,settings!$B$12:$C$1012,2,0)*C903*L903*100-settings!$C$5*L903))</f>
        <v>0.45946442285022959</v>
      </c>
      <c r="N903" s="29">
        <f>IF(M903="","",M903*settings!$C$7)</f>
        <v>0.1148661057125574</v>
      </c>
      <c r="O903" s="29">
        <f t="shared" si="116"/>
        <v>0.34459831713767219</v>
      </c>
      <c r="P903" s="29">
        <f>IF(G903="","",C903*100*settings!$C$6)</f>
        <v>0</v>
      </c>
      <c r="Q903" s="29">
        <f>IF(G903="","",IF(E903=1,settings!$C$4-K903*100,IF(O903="",Q902,IF(F903=1,K902*L902*100+Q902+O902-K903*L903*100,Q902+O902))))</f>
        <v>8979.3627959027526</v>
      </c>
      <c r="R903" s="29">
        <f t="shared" si="117"/>
        <v>12180.9998</v>
      </c>
      <c r="S903" s="29">
        <f t="shared" si="118"/>
        <v>21160.362595902752</v>
      </c>
    </row>
    <row r="904" spans="2:19" x14ac:dyDescent="0.25">
      <c r="B904" s="2">
        <v>40294</v>
      </c>
      <c r="C904" s="3">
        <v>118.80999799999999</v>
      </c>
      <c r="D904" s="1">
        <f t="shared" si="112"/>
        <v>-2.4628520230334461E-2</v>
      </c>
      <c r="E904" t="str">
        <f>IF(B904&lt;settings!$C$2,"",IF(B904=settings!$C$2,1,IF(C904&gt;K903,MAX($E$4:E903)+1,"")))</f>
        <v/>
      </c>
      <c r="F904" t="str">
        <f t="shared" si="113"/>
        <v/>
      </c>
      <c r="G904">
        <f t="shared" si="114"/>
        <v>134</v>
      </c>
      <c r="H904" s="36" t="str">
        <f>IF(SUM($F$4:F904)&lt;2,"",IF(F904=1,G903,""))</f>
        <v/>
      </c>
      <c r="I904" s="7">
        <f t="shared" si="119"/>
        <v>-0.23799999999999999</v>
      </c>
      <c r="J904" s="64" t="str">
        <f t="shared" si="115"/>
        <v/>
      </c>
      <c r="K904" s="29">
        <f>IF(SUM($F$4:F904)&lt;1,"",IF(F904="",K903,ROUND(C904,0)))</f>
        <v>156</v>
      </c>
      <c r="L904" s="32">
        <f>IF(SUM($F$4:F904)&lt;1,"",IF(E904=1,1,IF(AND(F903=1,ROUNDDOWN(Q903/(C903*100),0)&gt;=1),L903+ROUNDDOWN(Q903/(C903*100),0),L903)))</f>
        <v>1</v>
      </c>
      <c r="M904" s="29" t="str">
        <f>IF(G904="","",IF(VLOOKUP(I904,settings!$B$12:$C$1012,2,0)*C904*L904*100-settings!$C$5*L904&lt;0,"",VLOOKUP(I904,settings!$B$12:$C$1012,2,0)*C904*L904*100-settings!$C$5*L904))</f>
        <v/>
      </c>
      <c r="N904" s="29" t="str">
        <f>IF(M904="","",M904*settings!$C$7)</f>
        <v/>
      </c>
      <c r="O904" s="29">
        <f t="shared" si="116"/>
        <v>0</v>
      </c>
      <c r="P904" s="29">
        <f>IF(G904="","",C904*100*settings!$C$6)</f>
        <v>0</v>
      </c>
      <c r="Q904" s="29">
        <f>IF(G904="","",IF(E904=1,settings!$C$4-K904*100,IF(O904="",Q903,IF(F904=1,K903*L903*100+Q903+O903-K904*L904*100,Q903+O903))))</f>
        <v>8979.7073942198895</v>
      </c>
      <c r="R904" s="29">
        <f t="shared" si="117"/>
        <v>11880.9998</v>
      </c>
      <c r="S904" s="29">
        <f t="shared" si="118"/>
        <v>20860.707194219889</v>
      </c>
    </row>
    <row r="905" spans="2:19" x14ac:dyDescent="0.25">
      <c r="B905" s="2">
        <v>40301</v>
      </c>
      <c r="C905" s="3">
        <v>111.260002</v>
      </c>
      <c r="D905" s="1">
        <f t="shared" si="112"/>
        <v>-6.3546806894147045E-2</v>
      </c>
      <c r="E905" t="str">
        <f>IF(B905&lt;settings!$C$2,"",IF(B905=settings!$C$2,1,IF(C905&gt;K904,MAX($E$4:E904)+1,"")))</f>
        <v/>
      </c>
      <c r="F905" t="str">
        <f t="shared" si="113"/>
        <v/>
      </c>
      <c r="G905">
        <f t="shared" si="114"/>
        <v>135</v>
      </c>
      <c r="H905" s="36" t="str">
        <f>IF(SUM($F$4:F905)&lt;2,"",IF(F905=1,G904,""))</f>
        <v/>
      </c>
      <c r="I905" s="7">
        <f t="shared" si="119"/>
        <v>-0.28699999999999998</v>
      </c>
      <c r="J905" s="64" t="str">
        <f t="shared" si="115"/>
        <v/>
      </c>
      <c r="K905" s="29">
        <f>IF(SUM($F$4:F905)&lt;1,"",IF(F905="",K904,ROUND(C905,0)))</f>
        <v>156</v>
      </c>
      <c r="L905" s="32">
        <f>IF(SUM($F$4:F905)&lt;1,"",IF(E905=1,1,IF(AND(F904=1,ROUNDDOWN(Q904/(C904*100),0)&gt;=1),L904+ROUNDDOWN(Q904/(C904*100),0),L904)))</f>
        <v>1</v>
      </c>
      <c r="M905" s="29" t="str">
        <f>IF(G905="","",IF(VLOOKUP(I905,settings!$B$12:$C$1012,2,0)*C905*L905*100-settings!$C$5*L905&lt;0,"",VLOOKUP(I905,settings!$B$12:$C$1012,2,0)*C905*L905*100-settings!$C$5*L905))</f>
        <v/>
      </c>
      <c r="N905" s="29" t="str">
        <f>IF(M905="","",M905*settings!$C$7)</f>
        <v/>
      </c>
      <c r="O905" s="29">
        <f t="shared" si="116"/>
        <v>0</v>
      </c>
      <c r="P905" s="29">
        <f>IF(G905="","",C905*100*settings!$C$6)</f>
        <v>0</v>
      </c>
      <c r="Q905" s="29">
        <f>IF(G905="","",IF(E905=1,settings!$C$4-K905*100,IF(O905="",Q904,IF(F905=1,K904*L904*100+Q904+O904-K905*L905*100,Q904+O904))))</f>
        <v>8979.7073942198895</v>
      </c>
      <c r="R905" s="29">
        <f t="shared" si="117"/>
        <v>11126.0002</v>
      </c>
      <c r="S905" s="29">
        <f t="shared" si="118"/>
        <v>20105.70759421989</v>
      </c>
    </row>
    <row r="906" spans="2:19" x14ac:dyDescent="0.25">
      <c r="B906" s="2">
        <v>40308</v>
      </c>
      <c r="C906" s="3">
        <v>113.889999</v>
      </c>
      <c r="D906" s="1">
        <f t="shared" si="112"/>
        <v>2.363829725618749E-2</v>
      </c>
      <c r="E906" t="str">
        <f>IF(B906&lt;settings!$C$2,"",IF(B906=settings!$C$2,1,IF(C906&gt;K905,MAX($E$4:E905)+1,"")))</f>
        <v/>
      </c>
      <c r="F906" t="str">
        <f t="shared" si="113"/>
        <v/>
      </c>
      <c r="G906">
        <f t="shared" si="114"/>
        <v>136</v>
      </c>
      <c r="H906" s="36" t="str">
        <f>IF(SUM($F$4:F906)&lt;2,"",IF(F906=1,G905,""))</f>
        <v/>
      </c>
      <c r="I906" s="7">
        <f t="shared" si="119"/>
        <v>-0.27</v>
      </c>
      <c r="J906" s="64" t="str">
        <f t="shared" si="115"/>
        <v/>
      </c>
      <c r="K906" s="29">
        <f>IF(SUM($F$4:F906)&lt;1,"",IF(F906="",K905,ROUND(C906,0)))</f>
        <v>156</v>
      </c>
      <c r="L906" s="32">
        <f>IF(SUM($F$4:F906)&lt;1,"",IF(E906=1,1,IF(AND(F905=1,ROUNDDOWN(Q905/(C905*100),0)&gt;=1),L905+ROUNDDOWN(Q905/(C905*100),0),L905)))</f>
        <v>1</v>
      </c>
      <c r="M906" s="29" t="str">
        <f>IF(G906="","",IF(VLOOKUP(I906,settings!$B$12:$C$1012,2,0)*C906*L906*100-settings!$C$5*L906&lt;0,"",VLOOKUP(I906,settings!$B$12:$C$1012,2,0)*C906*L906*100-settings!$C$5*L906))</f>
        <v/>
      </c>
      <c r="N906" s="29" t="str">
        <f>IF(M906="","",M906*settings!$C$7)</f>
        <v/>
      </c>
      <c r="O906" s="29">
        <f t="shared" si="116"/>
        <v>0</v>
      </c>
      <c r="P906" s="29">
        <f>IF(G906="","",C906*100*settings!$C$6)</f>
        <v>0</v>
      </c>
      <c r="Q906" s="29">
        <f>IF(G906="","",IF(E906=1,settings!$C$4-K906*100,IF(O906="",Q905,IF(F906=1,K905*L905*100+Q905+O905-K906*L906*100,Q905+O905))))</f>
        <v>8979.7073942198895</v>
      </c>
      <c r="R906" s="29">
        <f t="shared" si="117"/>
        <v>11388.999900000001</v>
      </c>
      <c r="S906" s="29">
        <f t="shared" si="118"/>
        <v>20368.70729421989</v>
      </c>
    </row>
    <row r="907" spans="2:19" x14ac:dyDescent="0.25">
      <c r="B907" s="2">
        <v>40315</v>
      </c>
      <c r="C907" s="3">
        <v>109.110001</v>
      </c>
      <c r="D907" s="1">
        <f t="shared" si="112"/>
        <v>-4.1970305048470546E-2</v>
      </c>
      <c r="E907" t="str">
        <f>IF(B907&lt;settings!$C$2,"",IF(B907=settings!$C$2,1,IF(C907&gt;K906,MAX($E$4:E906)+1,"")))</f>
        <v/>
      </c>
      <c r="F907" t="str">
        <f t="shared" si="113"/>
        <v/>
      </c>
      <c r="G907">
        <f t="shared" si="114"/>
        <v>137</v>
      </c>
      <c r="H907" s="36" t="str">
        <f>IF(SUM($F$4:F907)&lt;2,"",IF(F907=1,G906,""))</f>
        <v/>
      </c>
      <c r="I907" s="7">
        <f t="shared" si="119"/>
        <v>-0.30099999999999999</v>
      </c>
      <c r="J907" s="64" t="str">
        <f t="shared" si="115"/>
        <v/>
      </c>
      <c r="K907" s="29">
        <f>IF(SUM($F$4:F907)&lt;1,"",IF(F907="",K906,ROUND(C907,0)))</f>
        <v>156</v>
      </c>
      <c r="L907" s="32">
        <f>IF(SUM($F$4:F907)&lt;1,"",IF(E907=1,1,IF(AND(F906=1,ROUNDDOWN(Q906/(C906*100),0)&gt;=1),L906+ROUNDDOWN(Q906/(C906*100),0),L906)))</f>
        <v>1</v>
      </c>
      <c r="M907" s="29" t="str">
        <f>IF(G907="","",IF(VLOOKUP(I907,settings!$B$12:$C$1012,2,0)*C907*L907*100-settings!$C$5*L907&lt;0,"",VLOOKUP(I907,settings!$B$12:$C$1012,2,0)*C907*L907*100-settings!$C$5*L907))</f>
        <v/>
      </c>
      <c r="N907" s="29" t="str">
        <f>IF(M907="","",M907*settings!$C$7)</f>
        <v/>
      </c>
      <c r="O907" s="29">
        <f t="shared" si="116"/>
        <v>0</v>
      </c>
      <c r="P907" s="29">
        <f>IF(G907="","",C907*100*settings!$C$6)</f>
        <v>0</v>
      </c>
      <c r="Q907" s="29">
        <f>IF(G907="","",IF(E907=1,settings!$C$4-K907*100,IF(O907="",Q906,IF(F907=1,K906*L906*100+Q906+O906-K907*L907*100,Q906+O906))))</f>
        <v>8979.7073942198895</v>
      </c>
      <c r="R907" s="29">
        <f t="shared" si="117"/>
        <v>10911.000099999999</v>
      </c>
      <c r="S907" s="29">
        <f t="shared" si="118"/>
        <v>19890.707494219889</v>
      </c>
    </row>
    <row r="908" spans="2:19" x14ac:dyDescent="0.25">
      <c r="B908" s="2">
        <v>40322</v>
      </c>
      <c r="C908" s="3">
        <v>109.370003</v>
      </c>
      <c r="D908" s="1">
        <f t="shared" si="112"/>
        <v>2.382934631262712E-3</v>
      </c>
      <c r="E908" t="str">
        <f>IF(B908&lt;settings!$C$2,"",IF(B908=settings!$C$2,1,IF(C908&gt;K907,MAX($E$4:E907)+1,"")))</f>
        <v/>
      </c>
      <c r="F908" t="str">
        <f t="shared" si="113"/>
        <v/>
      </c>
      <c r="G908">
        <f t="shared" si="114"/>
        <v>138</v>
      </c>
      <c r="H908" s="36" t="str">
        <f>IF(SUM($F$4:F908)&lt;2,"",IF(F908=1,G907,""))</f>
        <v/>
      </c>
      <c r="I908" s="7">
        <f t="shared" si="119"/>
        <v>-0.29899999999999999</v>
      </c>
      <c r="J908" s="64" t="str">
        <f t="shared" si="115"/>
        <v/>
      </c>
      <c r="K908" s="29">
        <f>IF(SUM($F$4:F908)&lt;1,"",IF(F908="",K907,ROUND(C908,0)))</f>
        <v>156</v>
      </c>
      <c r="L908" s="32">
        <f>IF(SUM($F$4:F908)&lt;1,"",IF(E908=1,1,IF(AND(F907=1,ROUNDDOWN(Q907/(C907*100),0)&gt;=1),L907+ROUNDDOWN(Q907/(C907*100),0),L907)))</f>
        <v>1</v>
      </c>
      <c r="M908" s="29" t="str">
        <f>IF(G908="","",IF(VLOOKUP(I908,settings!$B$12:$C$1012,2,0)*C908*L908*100-settings!$C$5*L908&lt;0,"",VLOOKUP(I908,settings!$B$12:$C$1012,2,0)*C908*L908*100-settings!$C$5*L908))</f>
        <v/>
      </c>
      <c r="N908" s="29" t="str">
        <f>IF(M908="","",M908*settings!$C$7)</f>
        <v/>
      </c>
      <c r="O908" s="29">
        <f t="shared" si="116"/>
        <v>0</v>
      </c>
      <c r="P908" s="29">
        <f>IF(G908="","",C908*100*settings!$C$6)</f>
        <v>0</v>
      </c>
      <c r="Q908" s="29">
        <f>IF(G908="","",IF(E908=1,settings!$C$4-K908*100,IF(O908="",Q907,IF(F908=1,K907*L907*100+Q907+O907-K908*L908*100,Q907+O907))))</f>
        <v>8979.7073942198895</v>
      </c>
      <c r="R908" s="29">
        <f t="shared" si="117"/>
        <v>10937.0003</v>
      </c>
      <c r="S908" s="29">
        <f t="shared" si="118"/>
        <v>19916.707694219891</v>
      </c>
    </row>
    <row r="909" spans="2:19" x14ac:dyDescent="0.25">
      <c r="B909" s="2">
        <v>40329</v>
      </c>
      <c r="C909" s="3">
        <v>106.82</v>
      </c>
      <c r="D909" s="1">
        <f t="shared" si="112"/>
        <v>-2.3315378349217042E-2</v>
      </c>
      <c r="E909" t="str">
        <f>IF(B909&lt;settings!$C$2,"",IF(B909=settings!$C$2,1,IF(C909&gt;K908,MAX($E$4:E908)+1,"")))</f>
        <v/>
      </c>
      <c r="F909" t="str">
        <f t="shared" si="113"/>
        <v/>
      </c>
      <c r="G909">
        <f t="shared" si="114"/>
        <v>139</v>
      </c>
      <c r="H909" s="36" t="str">
        <f>IF(SUM($F$4:F909)&lt;2,"",IF(F909=1,G908,""))</f>
        <v/>
      </c>
      <c r="I909" s="7">
        <f t="shared" si="119"/>
        <v>-0.315</v>
      </c>
      <c r="J909" s="64" t="str">
        <f t="shared" si="115"/>
        <v/>
      </c>
      <c r="K909" s="29">
        <f>IF(SUM($F$4:F909)&lt;1,"",IF(F909="",K908,ROUND(C909,0)))</f>
        <v>156</v>
      </c>
      <c r="L909" s="32">
        <f>IF(SUM($F$4:F909)&lt;1,"",IF(E909=1,1,IF(AND(F908=1,ROUNDDOWN(Q908/(C908*100),0)&gt;=1),L908+ROUNDDOWN(Q908/(C908*100),0),L908)))</f>
        <v>1</v>
      </c>
      <c r="M909" s="29" t="str">
        <f>IF(G909="","",IF(VLOOKUP(I909,settings!$B$12:$C$1012,2,0)*C909*L909*100-settings!$C$5*L909&lt;0,"",VLOOKUP(I909,settings!$B$12:$C$1012,2,0)*C909*L909*100-settings!$C$5*L909))</f>
        <v/>
      </c>
      <c r="N909" s="29" t="str">
        <f>IF(M909="","",M909*settings!$C$7)</f>
        <v/>
      </c>
      <c r="O909" s="29">
        <f t="shared" si="116"/>
        <v>0</v>
      </c>
      <c r="P909" s="29">
        <f>IF(G909="","",C909*100*settings!$C$6)</f>
        <v>0</v>
      </c>
      <c r="Q909" s="29">
        <f>IF(G909="","",IF(E909=1,settings!$C$4-K909*100,IF(O909="",Q908,IF(F909=1,K908*L908*100+Q908+O908-K909*L909*100,Q908+O908))))</f>
        <v>8979.7073942198895</v>
      </c>
      <c r="R909" s="29">
        <f t="shared" si="117"/>
        <v>10682</v>
      </c>
      <c r="S909" s="29">
        <f t="shared" si="118"/>
        <v>19661.707394219891</v>
      </c>
    </row>
    <row r="910" spans="2:19" x14ac:dyDescent="0.25">
      <c r="B910" s="2">
        <v>40336</v>
      </c>
      <c r="C910" s="3">
        <v>109.68</v>
      </c>
      <c r="D910" s="1">
        <f t="shared" si="112"/>
        <v>2.6774012357236643E-2</v>
      </c>
      <c r="E910" t="str">
        <f>IF(B910&lt;settings!$C$2,"",IF(B910=settings!$C$2,1,IF(C910&gt;K909,MAX($E$4:E909)+1,"")))</f>
        <v/>
      </c>
      <c r="F910" t="str">
        <f t="shared" si="113"/>
        <v/>
      </c>
      <c r="G910">
        <f t="shared" si="114"/>
        <v>140</v>
      </c>
      <c r="H910" s="36" t="str">
        <f>IF(SUM($F$4:F910)&lt;2,"",IF(F910=1,G909,""))</f>
        <v/>
      </c>
      <c r="I910" s="7">
        <f t="shared" si="119"/>
        <v>-0.29699999999999999</v>
      </c>
      <c r="J910" s="64" t="str">
        <f t="shared" si="115"/>
        <v/>
      </c>
      <c r="K910" s="29">
        <f>IF(SUM($F$4:F910)&lt;1,"",IF(F910="",K909,ROUND(C910,0)))</f>
        <v>156</v>
      </c>
      <c r="L910" s="32">
        <f>IF(SUM($F$4:F910)&lt;1,"",IF(E910=1,1,IF(AND(F909=1,ROUNDDOWN(Q909/(C909*100),0)&gt;=1),L909+ROUNDDOWN(Q909/(C909*100),0),L909)))</f>
        <v>1</v>
      </c>
      <c r="M910" s="29" t="str">
        <f>IF(G910="","",IF(VLOOKUP(I910,settings!$B$12:$C$1012,2,0)*C910*L910*100-settings!$C$5*L910&lt;0,"",VLOOKUP(I910,settings!$B$12:$C$1012,2,0)*C910*L910*100-settings!$C$5*L910))</f>
        <v/>
      </c>
      <c r="N910" s="29" t="str">
        <f>IF(M910="","",M910*settings!$C$7)</f>
        <v/>
      </c>
      <c r="O910" s="29">
        <f t="shared" si="116"/>
        <v>0</v>
      </c>
      <c r="P910" s="29">
        <f>IF(G910="","",C910*100*settings!$C$6)</f>
        <v>0</v>
      </c>
      <c r="Q910" s="29">
        <f>IF(G910="","",IF(E910=1,settings!$C$4-K910*100,IF(O910="",Q909,IF(F910=1,K909*L909*100+Q909+O909-K910*L910*100,Q909+O909))))</f>
        <v>8979.7073942198895</v>
      </c>
      <c r="R910" s="29">
        <f t="shared" si="117"/>
        <v>10968</v>
      </c>
      <c r="S910" s="29">
        <f t="shared" si="118"/>
        <v>19947.707394219891</v>
      </c>
    </row>
    <row r="911" spans="2:19" x14ac:dyDescent="0.25">
      <c r="B911" s="2">
        <v>40343</v>
      </c>
      <c r="C911" s="3">
        <v>111.730003</v>
      </c>
      <c r="D911" s="1">
        <f t="shared" si="112"/>
        <v>1.869076404084602E-2</v>
      </c>
      <c r="E911" t="str">
        <f>IF(B911&lt;settings!$C$2,"",IF(B911=settings!$C$2,1,IF(C911&gt;K910,MAX($E$4:E910)+1,"")))</f>
        <v/>
      </c>
      <c r="F911" t="str">
        <f t="shared" si="113"/>
        <v/>
      </c>
      <c r="G911">
        <f t="shared" si="114"/>
        <v>141</v>
      </c>
      <c r="H911" s="36" t="str">
        <f>IF(SUM($F$4:F911)&lt;2,"",IF(F911=1,G910,""))</f>
        <v/>
      </c>
      <c r="I911" s="7">
        <f t="shared" si="119"/>
        <v>-0.28399999999999997</v>
      </c>
      <c r="J911" s="64" t="str">
        <f t="shared" si="115"/>
        <v/>
      </c>
      <c r="K911" s="29">
        <f>IF(SUM($F$4:F911)&lt;1,"",IF(F911="",K910,ROUND(C911,0)))</f>
        <v>156</v>
      </c>
      <c r="L911" s="32">
        <f>IF(SUM($F$4:F911)&lt;1,"",IF(E911=1,1,IF(AND(F910=1,ROUNDDOWN(Q910/(C910*100),0)&gt;=1),L910+ROUNDDOWN(Q910/(C910*100),0),L910)))</f>
        <v>1</v>
      </c>
      <c r="M911" s="29" t="str">
        <f>IF(G911="","",IF(VLOOKUP(I911,settings!$B$12:$C$1012,2,0)*C911*L911*100-settings!$C$5*L911&lt;0,"",VLOOKUP(I911,settings!$B$12:$C$1012,2,0)*C911*L911*100-settings!$C$5*L911))</f>
        <v/>
      </c>
      <c r="N911" s="29" t="str">
        <f>IF(M911="","",M911*settings!$C$7)</f>
        <v/>
      </c>
      <c r="O911" s="29">
        <f t="shared" si="116"/>
        <v>0</v>
      </c>
      <c r="P911" s="29">
        <f>IF(G911="","",C911*100*settings!$C$6)</f>
        <v>0</v>
      </c>
      <c r="Q911" s="29">
        <f>IF(G911="","",IF(E911=1,settings!$C$4-K911*100,IF(O911="",Q910,IF(F911=1,K910*L910*100+Q910+O910-K911*L911*100,Q910+O910))))</f>
        <v>8979.7073942198895</v>
      </c>
      <c r="R911" s="29">
        <f t="shared" si="117"/>
        <v>11173.0003</v>
      </c>
      <c r="S911" s="29">
        <f t="shared" si="118"/>
        <v>20152.707694219891</v>
      </c>
    </row>
    <row r="912" spans="2:19" x14ac:dyDescent="0.25">
      <c r="B912" s="2">
        <v>40350</v>
      </c>
      <c r="C912" s="3">
        <v>107.870003</v>
      </c>
      <c r="D912" s="1">
        <f t="shared" si="112"/>
        <v>-3.4547569107288068E-2</v>
      </c>
      <c r="E912" t="str">
        <f>IF(B912&lt;settings!$C$2,"",IF(B912=settings!$C$2,1,IF(C912&gt;K911,MAX($E$4:E911)+1,"")))</f>
        <v/>
      </c>
      <c r="F912" t="str">
        <f t="shared" si="113"/>
        <v/>
      </c>
      <c r="G912">
        <f t="shared" si="114"/>
        <v>142</v>
      </c>
      <c r="H912" s="36" t="str">
        <f>IF(SUM($F$4:F912)&lt;2,"",IF(F912=1,G911,""))</f>
        <v/>
      </c>
      <c r="I912" s="7">
        <f t="shared" si="119"/>
        <v>-0.309</v>
      </c>
      <c r="J912" s="64" t="str">
        <f t="shared" si="115"/>
        <v/>
      </c>
      <c r="K912" s="29">
        <f>IF(SUM($F$4:F912)&lt;1,"",IF(F912="",K911,ROUND(C912,0)))</f>
        <v>156</v>
      </c>
      <c r="L912" s="32">
        <f>IF(SUM($F$4:F912)&lt;1,"",IF(E912=1,1,IF(AND(F911=1,ROUNDDOWN(Q911/(C911*100),0)&gt;=1),L911+ROUNDDOWN(Q911/(C911*100),0),L911)))</f>
        <v>1</v>
      </c>
      <c r="M912" s="29" t="str">
        <f>IF(G912="","",IF(VLOOKUP(I912,settings!$B$12:$C$1012,2,0)*C912*L912*100-settings!$C$5*L912&lt;0,"",VLOOKUP(I912,settings!$B$12:$C$1012,2,0)*C912*L912*100-settings!$C$5*L912))</f>
        <v/>
      </c>
      <c r="N912" s="29" t="str">
        <f>IF(M912="","",M912*settings!$C$7)</f>
        <v/>
      </c>
      <c r="O912" s="29">
        <f t="shared" si="116"/>
        <v>0</v>
      </c>
      <c r="P912" s="29">
        <f>IF(G912="","",C912*100*settings!$C$6)</f>
        <v>0</v>
      </c>
      <c r="Q912" s="29">
        <f>IF(G912="","",IF(E912=1,settings!$C$4-K912*100,IF(O912="",Q911,IF(F912=1,K911*L911*100+Q911+O911-K912*L912*100,Q911+O911))))</f>
        <v>8979.7073942198895</v>
      </c>
      <c r="R912" s="29">
        <f t="shared" si="117"/>
        <v>10787.0003</v>
      </c>
      <c r="S912" s="29">
        <f t="shared" si="118"/>
        <v>19766.707694219891</v>
      </c>
    </row>
    <row r="913" spans="2:19" x14ac:dyDescent="0.25">
      <c r="B913" s="2">
        <v>40357</v>
      </c>
      <c r="C913" s="3">
        <v>102.199997</v>
      </c>
      <c r="D913" s="1">
        <f t="shared" si="112"/>
        <v>-5.2563324764160813E-2</v>
      </c>
      <c r="E913" t="str">
        <f>IF(B913&lt;settings!$C$2,"",IF(B913=settings!$C$2,1,IF(C913&gt;K912,MAX($E$4:E912)+1,"")))</f>
        <v/>
      </c>
      <c r="F913" t="str">
        <f t="shared" si="113"/>
        <v/>
      </c>
      <c r="G913">
        <f t="shared" si="114"/>
        <v>143</v>
      </c>
      <c r="H913" s="36" t="str">
        <f>IF(SUM($F$4:F913)&lt;2,"",IF(F913=1,G912,""))</f>
        <v/>
      </c>
      <c r="I913" s="7">
        <f t="shared" si="119"/>
        <v>-0.34499999999999997</v>
      </c>
      <c r="J913" s="64" t="str">
        <f t="shared" si="115"/>
        <v/>
      </c>
      <c r="K913" s="29">
        <f>IF(SUM($F$4:F913)&lt;1,"",IF(F913="",K912,ROUND(C913,0)))</f>
        <v>156</v>
      </c>
      <c r="L913" s="32">
        <f>IF(SUM($F$4:F913)&lt;1,"",IF(E913=1,1,IF(AND(F912=1,ROUNDDOWN(Q912/(C912*100),0)&gt;=1),L912+ROUNDDOWN(Q912/(C912*100),0),L912)))</f>
        <v>1</v>
      </c>
      <c r="M913" s="29" t="str">
        <f>IF(G913="","",IF(VLOOKUP(I913,settings!$B$12:$C$1012,2,0)*C913*L913*100-settings!$C$5*L913&lt;0,"",VLOOKUP(I913,settings!$B$12:$C$1012,2,0)*C913*L913*100-settings!$C$5*L913))</f>
        <v/>
      </c>
      <c r="N913" s="29" t="str">
        <f>IF(M913="","",M913*settings!$C$7)</f>
        <v/>
      </c>
      <c r="O913" s="29">
        <f t="shared" si="116"/>
        <v>0</v>
      </c>
      <c r="P913" s="29">
        <f>IF(G913="","",C913*100*settings!$C$6)</f>
        <v>0</v>
      </c>
      <c r="Q913" s="29">
        <f>IF(G913="","",IF(E913=1,settings!$C$4-K913*100,IF(O913="",Q912,IF(F913=1,K912*L912*100+Q912+O912-K913*L913*100,Q912+O912))))</f>
        <v>8979.7073942198895</v>
      </c>
      <c r="R913" s="29">
        <f t="shared" si="117"/>
        <v>10219.9997</v>
      </c>
      <c r="S913" s="29">
        <f t="shared" si="118"/>
        <v>19199.707094219892</v>
      </c>
    </row>
    <row r="914" spans="2:19" x14ac:dyDescent="0.25">
      <c r="B914" s="2">
        <v>40364</v>
      </c>
      <c r="C914" s="3">
        <v>107.959999</v>
      </c>
      <c r="D914" s="1">
        <f t="shared" si="112"/>
        <v>5.6360099501764127E-2</v>
      </c>
      <c r="E914" t="str">
        <f>IF(B914&lt;settings!$C$2,"",IF(B914=settings!$C$2,1,IF(C914&gt;K913,MAX($E$4:E913)+1,"")))</f>
        <v/>
      </c>
      <c r="F914" t="str">
        <f t="shared" si="113"/>
        <v/>
      </c>
      <c r="G914">
        <f t="shared" si="114"/>
        <v>144</v>
      </c>
      <c r="H914" s="36" t="str">
        <f>IF(SUM($F$4:F914)&lt;2,"",IF(F914=1,G913,""))</f>
        <v/>
      </c>
      <c r="I914" s="7">
        <f t="shared" si="119"/>
        <v>-0.308</v>
      </c>
      <c r="J914" s="64" t="str">
        <f t="shared" si="115"/>
        <v/>
      </c>
      <c r="K914" s="29">
        <f>IF(SUM($F$4:F914)&lt;1,"",IF(F914="",K913,ROUND(C914,0)))</f>
        <v>156</v>
      </c>
      <c r="L914" s="32">
        <f>IF(SUM($F$4:F914)&lt;1,"",IF(E914=1,1,IF(AND(F913=1,ROUNDDOWN(Q913/(C913*100),0)&gt;=1),L913+ROUNDDOWN(Q913/(C913*100),0),L913)))</f>
        <v>1</v>
      </c>
      <c r="M914" s="29" t="str">
        <f>IF(G914="","",IF(VLOOKUP(I914,settings!$B$12:$C$1012,2,0)*C914*L914*100-settings!$C$5*L914&lt;0,"",VLOOKUP(I914,settings!$B$12:$C$1012,2,0)*C914*L914*100-settings!$C$5*L914))</f>
        <v/>
      </c>
      <c r="N914" s="29" t="str">
        <f>IF(M914="","",M914*settings!$C$7)</f>
        <v/>
      </c>
      <c r="O914" s="29">
        <f t="shared" si="116"/>
        <v>0</v>
      </c>
      <c r="P914" s="29">
        <f>IF(G914="","",C914*100*settings!$C$6)</f>
        <v>0</v>
      </c>
      <c r="Q914" s="29">
        <f>IF(G914="","",IF(E914=1,settings!$C$4-K914*100,IF(O914="",Q913,IF(F914=1,K913*L913*100+Q913+O913-K914*L914*100,Q913+O913))))</f>
        <v>8979.7073942198895</v>
      </c>
      <c r="R914" s="29">
        <f t="shared" si="117"/>
        <v>10795.999899999999</v>
      </c>
      <c r="S914" s="29">
        <f t="shared" si="118"/>
        <v>19775.707294219887</v>
      </c>
    </row>
    <row r="915" spans="2:19" x14ac:dyDescent="0.25">
      <c r="B915" s="2">
        <v>40371</v>
      </c>
      <c r="C915" s="3">
        <v>106.660004</v>
      </c>
      <c r="D915" s="1">
        <f t="shared" si="112"/>
        <v>-1.2041450648772156E-2</v>
      </c>
      <c r="E915" t="str">
        <f>IF(B915&lt;settings!$C$2,"",IF(B915=settings!$C$2,1,IF(C915&gt;K914,MAX($E$4:E914)+1,"")))</f>
        <v/>
      </c>
      <c r="F915" t="str">
        <f t="shared" si="113"/>
        <v/>
      </c>
      <c r="G915">
        <f t="shared" si="114"/>
        <v>145</v>
      </c>
      <c r="H915" s="36" t="str">
        <f>IF(SUM($F$4:F915)&lt;2,"",IF(F915=1,G914,""))</f>
        <v/>
      </c>
      <c r="I915" s="7">
        <f t="shared" si="119"/>
        <v>-0.316</v>
      </c>
      <c r="J915" s="64" t="str">
        <f t="shared" si="115"/>
        <v/>
      </c>
      <c r="K915" s="29">
        <f>IF(SUM($F$4:F915)&lt;1,"",IF(F915="",K914,ROUND(C915,0)))</f>
        <v>156</v>
      </c>
      <c r="L915" s="32">
        <f>IF(SUM($F$4:F915)&lt;1,"",IF(E915=1,1,IF(AND(F914=1,ROUNDDOWN(Q914/(C914*100),0)&gt;=1),L914+ROUNDDOWN(Q914/(C914*100),0),L914)))</f>
        <v>1</v>
      </c>
      <c r="M915" s="29" t="str">
        <f>IF(G915="","",IF(VLOOKUP(I915,settings!$B$12:$C$1012,2,0)*C915*L915*100-settings!$C$5*L915&lt;0,"",VLOOKUP(I915,settings!$B$12:$C$1012,2,0)*C915*L915*100-settings!$C$5*L915))</f>
        <v/>
      </c>
      <c r="N915" s="29" t="str">
        <f>IF(M915="","",M915*settings!$C$7)</f>
        <v/>
      </c>
      <c r="O915" s="29">
        <f t="shared" si="116"/>
        <v>0</v>
      </c>
      <c r="P915" s="29">
        <f>IF(G915="","",C915*100*settings!$C$6)</f>
        <v>0</v>
      </c>
      <c r="Q915" s="29">
        <f>IF(G915="","",IF(E915=1,settings!$C$4-K915*100,IF(O915="",Q914,IF(F915=1,K914*L914*100+Q914+O914-K915*L915*100,Q914+O914))))</f>
        <v>8979.7073942198895</v>
      </c>
      <c r="R915" s="29">
        <f t="shared" si="117"/>
        <v>10666.000400000001</v>
      </c>
      <c r="S915" s="29">
        <f t="shared" si="118"/>
        <v>19645.707794219888</v>
      </c>
    </row>
    <row r="916" spans="2:19" x14ac:dyDescent="0.25">
      <c r="B916" s="2">
        <v>40378</v>
      </c>
      <c r="C916" s="3">
        <v>110.410004</v>
      </c>
      <c r="D916" s="1">
        <f t="shared" si="112"/>
        <v>3.5158446084438522E-2</v>
      </c>
      <c r="E916" t="str">
        <f>IF(B916&lt;settings!$C$2,"",IF(B916=settings!$C$2,1,IF(C916&gt;K915,MAX($E$4:E915)+1,"")))</f>
        <v/>
      </c>
      <c r="F916" t="str">
        <f t="shared" si="113"/>
        <v/>
      </c>
      <c r="G916">
        <f t="shared" si="114"/>
        <v>146</v>
      </c>
      <c r="H916" s="36" t="str">
        <f>IF(SUM($F$4:F916)&lt;2,"",IF(F916=1,G915,""))</f>
        <v/>
      </c>
      <c r="I916" s="7">
        <f t="shared" si="119"/>
        <v>-0.29199999999999998</v>
      </c>
      <c r="J916" s="64" t="str">
        <f t="shared" si="115"/>
        <v/>
      </c>
      <c r="K916" s="29">
        <f>IF(SUM($F$4:F916)&lt;1,"",IF(F916="",K915,ROUND(C916,0)))</f>
        <v>156</v>
      </c>
      <c r="L916" s="32">
        <f>IF(SUM($F$4:F916)&lt;1,"",IF(E916=1,1,IF(AND(F915=1,ROUNDDOWN(Q915/(C915*100),0)&gt;=1),L915+ROUNDDOWN(Q915/(C915*100),0),L915)))</f>
        <v>1</v>
      </c>
      <c r="M916" s="29" t="str">
        <f>IF(G916="","",IF(VLOOKUP(I916,settings!$B$12:$C$1012,2,0)*C916*L916*100-settings!$C$5*L916&lt;0,"",VLOOKUP(I916,settings!$B$12:$C$1012,2,0)*C916*L916*100-settings!$C$5*L916))</f>
        <v/>
      </c>
      <c r="N916" s="29" t="str">
        <f>IF(M916="","",M916*settings!$C$7)</f>
        <v/>
      </c>
      <c r="O916" s="29">
        <f t="shared" si="116"/>
        <v>0</v>
      </c>
      <c r="P916" s="29">
        <f>IF(G916="","",C916*100*settings!$C$6)</f>
        <v>0</v>
      </c>
      <c r="Q916" s="29">
        <f>IF(G916="","",IF(E916=1,settings!$C$4-K916*100,IF(O916="",Q915,IF(F916=1,K915*L915*100+Q915+O915-K916*L916*100,Q915+O915))))</f>
        <v>8979.7073942198895</v>
      </c>
      <c r="R916" s="29">
        <f t="shared" si="117"/>
        <v>11041.000400000001</v>
      </c>
      <c r="S916" s="29">
        <f t="shared" si="118"/>
        <v>20020.707794219888</v>
      </c>
    </row>
    <row r="917" spans="2:19" x14ac:dyDescent="0.25">
      <c r="B917" s="2">
        <v>40385</v>
      </c>
      <c r="C917" s="3">
        <v>110.269997</v>
      </c>
      <c r="D917" s="1">
        <f t="shared" si="112"/>
        <v>-1.2680644409721609E-3</v>
      </c>
      <c r="E917" t="str">
        <f>IF(B917&lt;settings!$C$2,"",IF(B917=settings!$C$2,1,IF(C917&gt;K916,MAX($E$4:E916)+1,"")))</f>
        <v/>
      </c>
      <c r="F917" t="str">
        <f t="shared" si="113"/>
        <v/>
      </c>
      <c r="G917">
        <f t="shared" si="114"/>
        <v>147</v>
      </c>
      <c r="H917" s="36" t="str">
        <f>IF(SUM($F$4:F917)&lt;2,"",IF(F917=1,G916,""))</f>
        <v/>
      </c>
      <c r="I917" s="7">
        <f t="shared" si="119"/>
        <v>-0.29299999999999998</v>
      </c>
      <c r="J917" s="64" t="str">
        <f t="shared" si="115"/>
        <v/>
      </c>
      <c r="K917" s="29">
        <f>IF(SUM($F$4:F917)&lt;1,"",IF(F917="",K916,ROUND(C917,0)))</f>
        <v>156</v>
      </c>
      <c r="L917" s="32">
        <f>IF(SUM($F$4:F917)&lt;1,"",IF(E917=1,1,IF(AND(F916=1,ROUNDDOWN(Q916/(C916*100),0)&gt;=1),L916+ROUNDDOWN(Q916/(C916*100),0),L916)))</f>
        <v>1</v>
      </c>
      <c r="M917" s="29" t="str">
        <f>IF(G917="","",IF(VLOOKUP(I917,settings!$B$12:$C$1012,2,0)*C917*L917*100-settings!$C$5*L917&lt;0,"",VLOOKUP(I917,settings!$B$12:$C$1012,2,0)*C917*L917*100-settings!$C$5*L917))</f>
        <v/>
      </c>
      <c r="N917" s="29" t="str">
        <f>IF(M917="","",M917*settings!$C$7)</f>
        <v/>
      </c>
      <c r="O917" s="29">
        <f t="shared" si="116"/>
        <v>0</v>
      </c>
      <c r="P917" s="29">
        <f>IF(G917="","",C917*100*settings!$C$6)</f>
        <v>0</v>
      </c>
      <c r="Q917" s="29">
        <f>IF(G917="","",IF(E917=1,settings!$C$4-K917*100,IF(O917="",Q916,IF(F917=1,K916*L916*100+Q916+O916-K917*L917*100,Q916+O916))))</f>
        <v>8979.7073942198895</v>
      </c>
      <c r="R917" s="29">
        <f t="shared" si="117"/>
        <v>11026.9997</v>
      </c>
      <c r="S917" s="29">
        <f t="shared" si="118"/>
        <v>20006.707094219892</v>
      </c>
    </row>
    <row r="918" spans="2:19" x14ac:dyDescent="0.25">
      <c r="B918" s="2">
        <v>40392</v>
      </c>
      <c r="C918" s="3">
        <v>112.389999</v>
      </c>
      <c r="D918" s="1">
        <f t="shared" si="112"/>
        <v>1.9225555977842257E-2</v>
      </c>
      <c r="E918" t="str">
        <f>IF(B918&lt;settings!$C$2,"",IF(B918=settings!$C$2,1,IF(C918&gt;K917,MAX($E$4:E917)+1,"")))</f>
        <v/>
      </c>
      <c r="F918" t="str">
        <f t="shared" si="113"/>
        <v/>
      </c>
      <c r="G918">
        <f t="shared" si="114"/>
        <v>148</v>
      </c>
      <c r="H918" s="36" t="str">
        <f>IF(SUM($F$4:F918)&lt;2,"",IF(F918=1,G917,""))</f>
        <v/>
      </c>
      <c r="I918" s="7">
        <f t="shared" si="119"/>
        <v>-0.28000000000000003</v>
      </c>
      <c r="J918" s="64" t="str">
        <f t="shared" si="115"/>
        <v/>
      </c>
      <c r="K918" s="29">
        <f>IF(SUM($F$4:F918)&lt;1,"",IF(F918="",K917,ROUND(C918,0)))</f>
        <v>156</v>
      </c>
      <c r="L918" s="32">
        <f>IF(SUM($F$4:F918)&lt;1,"",IF(E918=1,1,IF(AND(F917=1,ROUNDDOWN(Q917/(C917*100),0)&gt;=1),L917+ROUNDDOWN(Q917/(C917*100),0),L917)))</f>
        <v>1</v>
      </c>
      <c r="M918" s="29" t="str">
        <f>IF(G918="","",IF(VLOOKUP(I918,settings!$B$12:$C$1012,2,0)*C918*L918*100-settings!$C$5*L918&lt;0,"",VLOOKUP(I918,settings!$B$12:$C$1012,2,0)*C918*L918*100-settings!$C$5*L918))</f>
        <v/>
      </c>
      <c r="N918" s="29" t="str">
        <f>IF(M918="","",M918*settings!$C$7)</f>
        <v/>
      </c>
      <c r="O918" s="29">
        <f t="shared" si="116"/>
        <v>0</v>
      </c>
      <c r="P918" s="29">
        <f>IF(G918="","",C918*100*settings!$C$6)</f>
        <v>0</v>
      </c>
      <c r="Q918" s="29">
        <f>IF(G918="","",IF(E918=1,settings!$C$4-K918*100,IF(O918="",Q917,IF(F918=1,K917*L917*100+Q917+O917-K918*L918*100,Q917+O917))))</f>
        <v>8979.7073942198895</v>
      </c>
      <c r="R918" s="29">
        <f t="shared" si="117"/>
        <v>11238.999900000001</v>
      </c>
      <c r="S918" s="29">
        <f t="shared" si="118"/>
        <v>20218.70729421989</v>
      </c>
    </row>
    <row r="919" spans="2:19" x14ac:dyDescent="0.25">
      <c r="B919" s="2">
        <v>40399</v>
      </c>
      <c r="C919" s="3">
        <v>108.30999799999999</v>
      </c>
      <c r="D919" s="1">
        <f t="shared" si="112"/>
        <v>-3.630217133465774E-2</v>
      </c>
      <c r="E919" t="str">
        <f>IF(B919&lt;settings!$C$2,"",IF(B919=settings!$C$2,1,IF(C919&gt;K918,MAX($E$4:E918)+1,"")))</f>
        <v/>
      </c>
      <c r="F919" t="str">
        <f t="shared" si="113"/>
        <v/>
      </c>
      <c r="G919">
        <f t="shared" si="114"/>
        <v>149</v>
      </c>
      <c r="H919" s="36" t="str">
        <f>IF(SUM($F$4:F919)&lt;2,"",IF(F919=1,G918,""))</f>
        <v/>
      </c>
      <c r="I919" s="7">
        <f t="shared" si="119"/>
        <v>-0.30599999999999999</v>
      </c>
      <c r="J919" s="64" t="str">
        <f t="shared" si="115"/>
        <v/>
      </c>
      <c r="K919" s="29">
        <f>IF(SUM($F$4:F919)&lt;1,"",IF(F919="",K918,ROUND(C919,0)))</f>
        <v>156</v>
      </c>
      <c r="L919" s="32">
        <f>IF(SUM($F$4:F919)&lt;1,"",IF(E919=1,1,IF(AND(F918=1,ROUNDDOWN(Q918/(C918*100),0)&gt;=1),L918+ROUNDDOWN(Q918/(C918*100),0),L918)))</f>
        <v>1</v>
      </c>
      <c r="M919" s="29" t="str">
        <f>IF(G919="","",IF(VLOOKUP(I919,settings!$B$12:$C$1012,2,0)*C919*L919*100-settings!$C$5*L919&lt;0,"",VLOOKUP(I919,settings!$B$12:$C$1012,2,0)*C919*L919*100-settings!$C$5*L919))</f>
        <v/>
      </c>
      <c r="N919" s="29" t="str">
        <f>IF(M919="","",M919*settings!$C$7)</f>
        <v/>
      </c>
      <c r="O919" s="29">
        <f t="shared" si="116"/>
        <v>0</v>
      </c>
      <c r="P919" s="29">
        <f>IF(G919="","",C919*100*settings!$C$6)</f>
        <v>0</v>
      </c>
      <c r="Q919" s="29">
        <f>IF(G919="","",IF(E919=1,settings!$C$4-K919*100,IF(O919="",Q918,IF(F919=1,K918*L918*100+Q918+O918-K919*L919*100,Q918+O918))))</f>
        <v>8979.7073942198895</v>
      </c>
      <c r="R919" s="29">
        <f t="shared" si="117"/>
        <v>10830.9998</v>
      </c>
      <c r="S919" s="29">
        <f t="shared" si="118"/>
        <v>19810.707194219889</v>
      </c>
    </row>
    <row r="920" spans="2:19" x14ac:dyDescent="0.25">
      <c r="B920" s="2">
        <v>40406</v>
      </c>
      <c r="C920" s="3">
        <v>107.529999</v>
      </c>
      <c r="D920" s="1">
        <f t="shared" si="112"/>
        <v>-7.2015420035368427E-3</v>
      </c>
      <c r="E920" t="str">
        <f>IF(B920&lt;settings!$C$2,"",IF(B920=settings!$C$2,1,IF(C920&gt;K919,MAX($E$4:E919)+1,"")))</f>
        <v/>
      </c>
      <c r="F920" t="str">
        <f t="shared" si="113"/>
        <v/>
      </c>
      <c r="G920">
        <f t="shared" si="114"/>
        <v>150</v>
      </c>
      <c r="H920" s="36" t="str">
        <f>IF(SUM($F$4:F920)&lt;2,"",IF(F920=1,G919,""))</f>
        <v/>
      </c>
      <c r="I920" s="7">
        <f t="shared" si="119"/>
        <v>-0.311</v>
      </c>
      <c r="J920" s="64" t="str">
        <f t="shared" si="115"/>
        <v/>
      </c>
      <c r="K920" s="29">
        <f>IF(SUM($F$4:F920)&lt;1,"",IF(F920="",K919,ROUND(C920,0)))</f>
        <v>156</v>
      </c>
      <c r="L920" s="32">
        <f>IF(SUM($F$4:F920)&lt;1,"",IF(E920=1,1,IF(AND(F919=1,ROUNDDOWN(Q919/(C919*100),0)&gt;=1),L919+ROUNDDOWN(Q919/(C919*100),0),L919)))</f>
        <v>1</v>
      </c>
      <c r="M920" s="29" t="str">
        <f>IF(G920="","",IF(VLOOKUP(I920,settings!$B$12:$C$1012,2,0)*C920*L920*100-settings!$C$5*L920&lt;0,"",VLOOKUP(I920,settings!$B$12:$C$1012,2,0)*C920*L920*100-settings!$C$5*L920))</f>
        <v/>
      </c>
      <c r="N920" s="29" t="str">
        <f>IF(M920="","",M920*settings!$C$7)</f>
        <v/>
      </c>
      <c r="O920" s="29">
        <f t="shared" si="116"/>
        <v>0</v>
      </c>
      <c r="P920" s="29">
        <f>IF(G920="","",C920*100*settings!$C$6)</f>
        <v>0</v>
      </c>
      <c r="Q920" s="29">
        <f>IF(G920="","",IF(E920=1,settings!$C$4-K920*100,IF(O920="",Q919,IF(F920=1,K919*L919*100+Q919+O919-K920*L920*100,Q919+O919))))</f>
        <v>8979.7073942198895</v>
      </c>
      <c r="R920" s="29">
        <f t="shared" si="117"/>
        <v>10752.999900000001</v>
      </c>
      <c r="S920" s="29">
        <f t="shared" si="118"/>
        <v>19732.70729421989</v>
      </c>
    </row>
    <row r="921" spans="2:19" x14ac:dyDescent="0.25">
      <c r="B921" s="2">
        <v>40413</v>
      </c>
      <c r="C921" s="3">
        <v>106.860001</v>
      </c>
      <c r="D921" s="1">
        <f t="shared" si="112"/>
        <v>-6.2308007647243757E-3</v>
      </c>
      <c r="E921" t="str">
        <f>IF(B921&lt;settings!$C$2,"",IF(B921=settings!$C$2,1,IF(C921&gt;K920,MAX($E$4:E920)+1,"")))</f>
        <v/>
      </c>
      <c r="F921" t="str">
        <f t="shared" si="113"/>
        <v/>
      </c>
      <c r="G921">
        <f t="shared" si="114"/>
        <v>151</v>
      </c>
      <c r="H921" s="36" t="str">
        <f>IF(SUM($F$4:F921)&lt;2,"",IF(F921=1,G920,""))</f>
        <v/>
      </c>
      <c r="I921" s="7">
        <f t="shared" si="119"/>
        <v>-0.315</v>
      </c>
      <c r="J921" s="64" t="str">
        <f t="shared" si="115"/>
        <v/>
      </c>
      <c r="K921" s="29">
        <f>IF(SUM($F$4:F921)&lt;1,"",IF(F921="",K920,ROUND(C921,0)))</f>
        <v>156</v>
      </c>
      <c r="L921" s="32">
        <f>IF(SUM($F$4:F921)&lt;1,"",IF(E921=1,1,IF(AND(F920=1,ROUNDDOWN(Q920/(C920*100),0)&gt;=1),L920+ROUNDDOWN(Q920/(C920*100),0),L920)))</f>
        <v>1</v>
      </c>
      <c r="M921" s="29" t="str">
        <f>IF(G921="","",IF(VLOOKUP(I921,settings!$B$12:$C$1012,2,0)*C921*L921*100-settings!$C$5*L921&lt;0,"",VLOOKUP(I921,settings!$B$12:$C$1012,2,0)*C921*L921*100-settings!$C$5*L921))</f>
        <v/>
      </c>
      <c r="N921" s="29" t="str">
        <f>IF(M921="","",M921*settings!$C$7)</f>
        <v/>
      </c>
      <c r="O921" s="29">
        <f t="shared" si="116"/>
        <v>0</v>
      </c>
      <c r="P921" s="29">
        <f>IF(G921="","",C921*100*settings!$C$6)</f>
        <v>0</v>
      </c>
      <c r="Q921" s="29">
        <f>IF(G921="","",IF(E921=1,settings!$C$4-K921*100,IF(O921="",Q920,IF(F921=1,K920*L920*100+Q920+O920-K921*L921*100,Q920+O920))))</f>
        <v>8979.7073942198895</v>
      </c>
      <c r="R921" s="29">
        <f t="shared" si="117"/>
        <v>10686.000099999999</v>
      </c>
      <c r="S921" s="29">
        <f t="shared" si="118"/>
        <v>19665.707494219889</v>
      </c>
    </row>
    <row r="922" spans="2:19" x14ac:dyDescent="0.25">
      <c r="B922" s="2">
        <v>40420</v>
      </c>
      <c r="C922" s="3">
        <v>110.889999</v>
      </c>
      <c r="D922" s="1">
        <f t="shared" si="112"/>
        <v>3.7712876308133358E-2</v>
      </c>
      <c r="E922" t="str">
        <f>IF(B922&lt;settings!$C$2,"",IF(B922=settings!$C$2,1,IF(C922&gt;K921,MAX($E$4:E921)+1,"")))</f>
        <v/>
      </c>
      <c r="F922" t="str">
        <f t="shared" si="113"/>
        <v/>
      </c>
      <c r="G922">
        <f t="shared" si="114"/>
        <v>152</v>
      </c>
      <c r="H922" s="36" t="str">
        <f>IF(SUM($F$4:F922)&lt;2,"",IF(F922=1,G921,""))</f>
        <v/>
      </c>
      <c r="I922" s="7">
        <f t="shared" si="119"/>
        <v>-0.28899999999999998</v>
      </c>
      <c r="J922" s="64" t="str">
        <f t="shared" si="115"/>
        <v/>
      </c>
      <c r="K922" s="29">
        <f>IF(SUM($F$4:F922)&lt;1,"",IF(F922="",K921,ROUND(C922,0)))</f>
        <v>156</v>
      </c>
      <c r="L922" s="32">
        <f>IF(SUM($F$4:F922)&lt;1,"",IF(E922=1,1,IF(AND(F921=1,ROUNDDOWN(Q921/(C921*100),0)&gt;=1),L921+ROUNDDOWN(Q921/(C921*100),0),L921)))</f>
        <v>1</v>
      </c>
      <c r="M922" s="29" t="str">
        <f>IF(G922="","",IF(VLOOKUP(I922,settings!$B$12:$C$1012,2,0)*C922*L922*100-settings!$C$5*L922&lt;0,"",VLOOKUP(I922,settings!$B$12:$C$1012,2,0)*C922*L922*100-settings!$C$5*L922))</f>
        <v/>
      </c>
      <c r="N922" s="29" t="str">
        <f>IF(M922="","",M922*settings!$C$7)</f>
        <v/>
      </c>
      <c r="O922" s="29">
        <f t="shared" si="116"/>
        <v>0</v>
      </c>
      <c r="P922" s="29">
        <f>IF(G922="","",C922*100*settings!$C$6)</f>
        <v>0</v>
      </c>
      <c r="Q922" s="29">
        <f>IF(G922="","",IF(E922=1,settings!$C$4-K922*100,IF(O922="",Q921,IF(F922=1,K921*L921*100+Q921+O921-K922*L922*100,Q921+O921))))</f>
        <v>8979.7073942198895</v>
      </c>
      <c r="R922" s="29">
        <f t="shared" si="117"/>
        <v>11088.999900000001</v>
      </c>
      <c r="S922" s="29">
        <f t="shared" si="118"/>
        <v>20068.70729421989</v>
      </c>
    </row>
    <row r="923" spans="2:19" x14ac:dyDescent="0.25">
      <c r="B923" s="2">
        <v>40427</v>
      </c>
      <c r="C923" s="3">
        <v>111.480003</v>
      </c>
      <c r="D923" s="1">
        <f t="shared" si="112"/>
        <v>5.3206240898242552E-3</v>
      </c>
      <c r="E923" t="str">
        <f>IF(B923&lt;settings!$C$2,"",IF(B923=settings!$C$2,1,IF(C923&gt;K922,MAX($E$4:E922)+1,"")))</f>
        <v/>
      </c>
      <c r="F923" t="str">
        <f t="shared" si="113"/>
        <v/>
      </c>
      <c r="G923">
        <f t="shared" si="114"/>
        <v>153</v>
      </c>
      <c r="H923" s="36" t="str">
        <f>IF(SUM($F$4:F923)&lt;2,"",IF(F923=1,G922,""))</f>
        <v/>
      </c>
      <c r="I923" s="7">
        <f t="shared" si="119"/>
        <v>-0.28499999999999998</v>
      </c>
      <c r="J923" s="64" t="str">
        <f t="shared" si="115"/>
        <v/>
      </c>
      <c r="K923" s="29">
        <f>IF(SUM($F$4:F923)&lt;1,"",IF(F923="",K922,ROUND(C923,0)))</f>
        <v>156</v>
      </c>
      <c r="L923" s="32">
        <f>IF(SUM($F$4:F923)&lt;1,"",IF(E923=1,1,IF(AND(F922=1,ROUNDDOWN(Q922/(C922*100),0)&gt;=1),L922+ROUNDDOWN(Q922/(C922*100),0),L922)))</f>
        <v>1</v>
      </c>
      <c r="M923" s="29" t="str">
        <f>IF(G923="","",IF(VLOOKUP(I923,settings!$B$12:$C$1012,2,0)*C923*L923*100-settings!$C$5*L923&lt;0,"",VLOOKUP(I923,settings!$B$12:$C$1012,2,0)*C923*L923*100-settings!$C$5*L923))</f>
        <v/>
      </c>
      <c r="N923" s="29" t="str">
        <f>IF(M923="","",M923*settings!$C$7)</f>
        <v/>
      </c>
      <c r="O923" s="29">
        <f t="shared" si="116"/>
        <v>0</v>
      </c>
      <c r="P923" s="29">
        <f>IF(G923="","",C923*100*settings!$C$6)</f>
        <v>0</v>
      </c>
      <c r="Q923" s="29">
        <f>IF(G923="","",IF(E923=1,settings!$C$4-K923*100,IF(O923="",Q922,IF(F923=1,K922*L922*100+Q922+O922-K923*L923*100,Q922+O922))))</f>
        <v>8979.7073942198895</v>
      </c>
      <c r="R923" s="29">
        <f t="shared" si="117"/>
        <v>11148.0003</v>
      </c>
      <c r="S923" s="29">
        <f t="shared" si="118"/>
        <v>20127.707694219891</v>
      </c>
    </row>
    <row r="924" spans="2:19" x14ac:dyDescent="0.25">
      <c r="B924" s="2">
        <v>40434</v>
      </c>
      <c r="C924" s="3">
        <v>112.489998</v>
      </c>
      <c r="D924" s="1">
        <f t="shared" si="112"/>
        <v>9.0598759671722817E-3</v>
      </c>
      <c r="E924" t="str">
        <f>IF(B924&lt;settings!$C$2,"",IF(B924=settings!$C$2,1,IF(C924&gt;K923,MAX($E$4:E923)+1,"")))</f>
        <v/>
      </c>
      <c r="F924" t="str">
        <f t="shared" si="113"/>
        <v/>
      </c>
      <c r="G924">
        <f t="shared" si="114"/>
        <v>154</v>
      </c>
      <c r="H924" s="36" t="str">
        <f>IF(SUM($F$4:F924)&lt;2,"",IF(F924=1,G923,""))</f>
        <v/>
      </c>
      <c r="I924" s="7">
        <f t="shared" si="119"/>
        <v>-0.27900000000000003</v>
      </c>
      <c r="J924" s="64" t="str">
        <f t="shared" si="115"/>
        <v/>
      </c>
      <c r="K924" s="29">
        <f>IF(SUM($F$4:F924)&lt;1,"",IF(F924="",K923,ROUND(C924,0)))</f>
        <v>156</v>
      </c>
      <c r="L924" s="32">
        <f>IF(SUM($F$4:F924)&lt;1,"",IF(E924=1,1,IF(AND(F923=1,ROUNDDOWN(Q923/(C923*100),0)&gt;=1),L923+ROUNDDOWN(Q923/(C923*100),0),L923)))</f>
        <v>1</v>
      </c>
      <c r="M924" s="29" t="str">
        <f>IF(G924="","",IF(VLOOKUP(I924,settings!$B$12:$C$1012,2,0)*C924*L924*100-settings!$C$5*L924&lt;0,"",VLOOKUP(I924,settings!$B$12:$C$1012,2,0)*C924*L924*100-settings!$C$5*L924))</f>
        <v/>
      </c>
      <c r="N924" s="29" t="str">
        <f>IF(M924="","",M924*settings!$C$7)</f>
        <v/>
      </c>
      <c r="O924" s="29">
        <f t="shared" si="116"/>
        <v>0</v>
      </c>
      <c r="P924" s="29">
        <f>IF(G924="","",C924*100*settings!$C$6)</f>
        <v>0</v>
      </c>
      <c r="Q924" s="29">
        <f>IF(G924="","",IF(E924=1,settings!$C$4-K924*100,IF(O924="",Q923,IF(F924=1,K923*L923*100+Q923+O923-K924*L924*100,Q923+O923))))</f>
        <v>8979.7073942198895</v>
      </c>
      <c r="R924" s="29">
        <f t="shared" si="117"/>
        <v>11248.9998</v>
      </c>
      <c r="S924" s="29">
        <f t="shared" si="118"/>
        <v>20228.707194219889</v>
      </c>
    </row>
    <row r="925" spans="2:19" x14ac:dyDescent="0.25">
      <c r="B925" s="2">
        <v>40441</v>
      </c>
      <c r="C925" s="3">
        <v>114.82</v>
      </c>
      <c r="D925" s="1">
        <f t="shared" si="112"/>
        <v>2.0712970410044829E-2</v>
      </c>
      <c r="E925" t="str">
        <f>IF(B925&lt;settings!$C$2,"",IF(B925=settings!$C$2,1,IF(C925&gt;K924,MAX($E$4:E924)+1,"")))</f>
        <v/>
      </c>
      <c r="F925" t="str">
        <f t="shared" si="113"/>
        <v/>
      </c>
      <c r="G925">
        <f t="shared" si="114"/>
        <v>155</v>
      </c>
      <c r="H925" s="36" t="str">
        <f>IF(SUM($F$4:F925)&lt;2,"",IF(F925=1,G924,""))</f>
        <v/>
      </c>
      <c r="I925" s="7">
        <f t="shared" si="119"/>
        <v>-0.26400000000000001</v>
      </c>
      <c r="J925" s="64" t="str">
        <f t="shared" si="115"/>
        <v/>
      </c>
      <c r="K925" s="29">
        <f>IF(SUM($F$4:F925)&lt;1,"",IF(F925="",K924,ROUND(C925,0)))</f>
        <v>156</v>
      </c>
      <c r="L925" s="32">
        <f>IF(SUM($F$4:F925)&lt;1,"",IF(E925=1,1,IF(AND(F924=1,ROUNDDOWN(Q924/(C924*100),0)&gt;=1),L924+ROUNDDOWN(Q924/(C924*100),0),L924)))</f>
        <v>1</v>
      </c>
      <c r="M925" s="29" t="str">
        <f>IF(G925="","",IF(VLOOKUP(I925,settings!$B$12:$C$1012,2,0)*C925*L925*100-settings!$C$5*L925&lt;0,"",VLOOKUP(I925,settings!$B$12:$C$1012,2,0)*C925*L925*100-settings!$C$5*L925))</f>
        <v/>
      </c>
      <c r="N925" s="29" t="str">
        <f>IF(M925="","",M925*settings!$C$7)</f>
        <v/>
      </c>
      <c r="O925" s="29">
        <f t="shared" si="116"/>
        <v>0</v>
      </c>
      <c r="P925" s="29">
        <f>IF(G925="","",C925*100*settings!$C$6)</f>
        <v>0</v>
      </c>
      <c r="Q925" s="29">
        <f>IF(G925="","",IF(E925=1,settings!$C$4-K925*100,IF(O925="",Q924,IF(F925=1,K924*L924*100+Q924+O924-K925*L925*100,Q924+O924))))</f>
        <v>8979.7073942198895</v>
      </c>
      <c r="R925" s="29">
        <f t="shared" si="117"/>
        <v>11482</v>
      </c>
      <c r="S925" s="29">
        <f t="shared" si="118"/>
        <v>20461.707394219891</v>
      </c>
    </row>
    <row r="926" spans="2:19" x14ac:dyDescent="0.25">
      <c r="B926" s="2">
        <v>40448</v>
      </c>
      <c r="C926" s="3">
        <v>114.610001</v>
      </c>
      <c r="D926" s="1">
        <f t="shared" si="112"/>
        <v>-1.8289409510537924E-3</v>
      </c>
      <c r="E926" t="str">
        <f>IF(B926&lt;settings!$C$2,"",IF(B926=settings!$C$2,1,IF(C926&gt;K925,MAX($E$4:E925)+1,"")))</f>
        <v/>
      </c>
      <c r="F926" t="str">
        <f t="shared" si="113"/>
        <v/>
      </c>
      <c r="G926">
        <f t="shared" si="114"/>
        <v>156</v>
      </c>
      <c r="H926" s="36" t="str">
        <f>IF(SUM($F$4:F926)&lt;2,"",IF(F926=1,G925,""))</f>
        <v/>
      </c>
      <c r="I926" s="7">
        <f t="shared" si="119"/>
        <v>-0.26500000000000001</v>
      </c>
      <c r="J926" s="64" t="str">
        <f t="shared" si="115"/>
        <v/>
      </c>
      <c r="K926" s="29">
        <f>IF(SUM($F$4:F926)&lt;1,"",IF(F926="",K925,ROUND(C926,0)))</f>
        <v>156</v>
      </c>
      <c r="L926" s="32">
        <f>IF(SUM($F$4:F926)&lt;1,"",IF(E926=1,1,IF(AND(F925=1,ROUNDDOWN(Q925/(C925*100),0)&gt;=1),L925+ROUNDDOWN(Q925/(C925*100),0),L925)))</f>
        <v>1</v>
      </c>
      <c r="M926" s="29" t="str">
        <f>IF(G926="","",IF(VLOOKUP(I926,settings!$B$12:$C$1012,2,0)*C926*L926*100-settings!$C$5*L926&lt;0,"",VLOOKUP(I926,settings!$B$12:$C$1012,2,0)*C926*L926*100-settings!$C$5*L926))</f>
        <v/>
      </c>
      <c r="N926" s="29" t="str">
        <f>IF(M926="","",M926*settings!$C$7)</f>
        <v/>
      </c>
      <c r="O926" s="29">
        <f t="shared" si="116"/>
        <v>0</v>
      </c>
      <c r="P926" s="29">
        <f>IF(G926="","",C926*100*settings!$C$6)</f>
        <v>0</v>
      </c>
      <c r="Q926" s="29">
        <f>IF(G926="","",IF(E926=1,settings!$C$4-K926*100,IF(O926="",Q925,IF(F926=1,K925*L925*100+Q925+O925-K926*L926*100,Q925+O925))))</f>
        <v>8979.7073942198895</v>
      </c>
      <c r="R926" s="29">
        <f t="shared" si="117"/>
        <v>11461.000099999999</v>
      </c>
      <c r="S926" s="29">
        <f t="shared" si="118"/>
        <v>20440.707494219889</v>
      </c>
    </row>
    <row r="927" spans="2:19" x14ac:dyDescent="0.25">
      <c r="B927" s="2">
        <v>40455</v>
      </c>
      <c r="C927" s="3">
        <v>116.540001</v>
      </c>
      <c r="D927" s="1">
        <f t="shared" si="112"/>
        <v>1.6839717155224587E-2</v>
      </c>
      <c r="E927" t="str">
        <f>IF(B927&lt;settings!$C$2,"",IF(B927=settings!$C$2,1,IF(C927&gt;K926,MAX($E$4:E926)+1,"")))</f>
        <v/>
      </c>
      <c r="F927" t="str">
        <f t="shared" si="113"/>
        <v/>
      </c>
      <c r="G927">
        <f t="shared" si="114"/>
        <v>157</v>
      </c>
      <c r="H927" s="36" t="str">
        <f>IF(SUM($F$4:F927)&lt;2,"",IF(F927=1,G926,""))</f>
        <v/>
      </c>
      <c r="I927" s="7">
        <f t="shared" si="119"/>
        <v>-0.253</v>
      </c>
      <c r="J927" s="64" t="str">
        <f t="shared" si="115"/>
        <v/>
      </c>
      <c r="K927" s="29">
        <f>IF(SUM($F$4:F927)&lt;1,"",IF(F927="",K926,ROUND(C927,0)))</f>
        <v>156</v>
      </c>
      <c r="L927" s="32">
        <f>IF(SUM($F$4:F927)&lt;1,"",IF(E927=1,1,IF(AND(F926=1,ROUNDDOWN(Q926/(C926*100),0)&gt;=1),L926+ROUNDDOWN(Q926/(C926*100),0),L926)))</f>
        <v>1</v>
      </c>
      <c r="M927" s="29" t="str">
        <f>IF(G927="","",IF(VLOOKUP(I927,settings!$B$12:$C$1012,2,0)*C927*L927*100-settings!$C$5*L927&lt;0,"",VLOOKUP(I927,settings!$B$12:$C$1012,2,0)*C927*L927*100-settings!$C$5*L927))</f>
        <v/>
      </c>
      <c r="N927" s="29" t="str">
        <f>IF(M927="","",M927*settings!$C$7)</f>
        <v/>
      </c>
      <c r="O927" s="29">
        <f t="shared" si="116"/>
        <v>0</v>
      </c>
      <c r="P927" s="29">
        <f>IF(G927="","",C927*100*settings!$C$6)</f>
        <v>0</v>
      </c>
      <c r="Q927" s="29">
        <f>IF(G927="","",IF(E927=1,settings!$C$4-K927*100,IF(O927="",Q926,IF(F927=1,K926*L926*100+Q926+O926-K927*L927*100,Q926+O926))))</f>
        <v>8979.7073942198895</v>
      </c>
      <c r="R927" s="29">
        <f t="shared" si="117"/>
        <v>11654.000100000001</v>
      </c>
      <c r="S927" s="29">
        <f t="shared" si="118"/>
        <v>20633.707494219889</v>
      </c>
    </row>
    <row r="928" spans="2:19" x14ac:dyDescent="0.25">
      <c r="B928" s="2">
        <v>40462</v>
      </c>
      <c r="C928" s="3">
        <v>117.699997</v>
      </c>
      <c r="D928" s="1">
        <f t="shared" si="112"/>
        <v>9.9536295696445176E-3</v>
      </c>
      <c r="E928" t="str">
        <f>IF(B928&lt;settings!$C$2,"",IF(B928=settings!$C$2,1,IF(C928&gt;K927,MAX($E$4:E927)+1,"")))</f>
        <v/>
      </c>
      <c r="F928" t="str">
        <f t="shared" si="113"/>
        <v/>
      </c>
      <c r="G928">
        <f t="shared" si="114"/>
        <v>158</v>
      </c>
      <c r="H928" s="36" t="str">
        <f>IF(SUM($F$4:F928)&lt;2,"",IF(F928=1,G927,""))</f>
        <v/>
      </c>
      <c r="I928" s="7">
        <f t="shared" si="119"/>
        <v>-0.246</v>
      </c>
      <c r="J928" s="64" t="str">
        <f t="shared" si="115"/>
        <v/>
      </c>
      <c r="K928" s="29">
        <f>IF(SUM($F$4:F928)&lt;1,"",IF(F928="",K927,ROUND(C928,0)))</f>
        <v>156</v>
      </c>
      <c r="L928" s="32">
        <f>IF(SUM($F$4:F928)&lt;1,"",IF(E928=1,1,IF(AND(F927=1,ROUNDDOWN(Q927/(C927*100),0)&gt;=1),L927+ROUNDDOWN(Q927/(C927*100),0),L927)))</f>
        <v>1</v>
      </c>
      <c r="M928" s="29" t="str">
        <f>IF(G928="","",IF(VLOOKUP(I928,settings!$B$12:$C$1012,2,0)*C928*L928*100-settings!$C$5*L928&lt;0,"",VLOOKUP(I928,settings!$B$12:$C$1012,2,0)*C928*L928*100-settings!$C$5*L928))</f>
        <v/>
      </c>
      <c r="N928" s="29" t="str">
        <f>IF(M928="","",M928*settings!$C$7)</f>
        <v/>
      </c>
      <c r="O928" s="29">
        <f t="shared" si="116"/>
        <v>0</v>
      </c>
      <c r="P928" s="29">
        <f>IF(G928="","",C928*100*settings!$C$6)</f>
        <v>0</v>
      </c>
      <c r="Q928" s="29">
        <f>IF(G928="","",IF(E928=1,settings!$C$4-K928*100,IF(O928="",Q927,IF(F928=1,K927*L927*100+Q927+O927-K928*L928*100,Q927+O927))))</f>
        <v>8979.7073942198895</v>
      </c>
      <c r="R928" s="29">
        <f t="shared" si="117"/>
        <v>11769.9997</v>
      </c>
      <c r="S928" s="29">
        <f t="shared" si="118"/>
        <v>20749.707094219892</v>
      </c>
    </row>
    <row r="929" spans="2:19" x14ac:dyDescent="0.25">
      <c r="B929" s="2">
        <v>40469</v>
      </c>
      <c r="C929" s="3">
        <v>118.349998</v>
      </c>
      <c r="D929" s="1">
        <f t="shared" si="112"/>
        <v>5.5225235052469568E-3</v>
      </c>
      <c r="E929" t="str">
        <f>IF(B929&lt;settings!$C$2,"",IF(B929=settings!$C$2,1,IF(C929&gt;K928,MAX($E$4:E928)+1,"")))</f>
        <v/>
      </c>
      <c r="F929" t="str">
        <f t="shared" si="113"/>
        <v/>
      </c>
      <c r="G929">
        <f t="shared" si="114"/>
        <v>159</v>
      </c>
      <c r="H929" s="36" t="str">
        <f>IF(SUM($F$4:F929)&lt;2,"",IF(F929=1,G928,""))</f>
        <v/>
      </c>
      <c r="I929" s="7">
        <f t="shared" si="119"/>
        <v>-0.24099999999999999</v>
      </c>
      <c r="J929" s="64" t="str">
        <f t="shared" si="115"/>
        <v/>
      </c>
      <c r="K929" s="29">
        <f>IF(SUM($F$4:F929)&lt;1,"",IF(F929="",K928,ROUND(C929,0)))</f>
        <v>156</v>
      </c>
      <c r="L929" s="32">
        <f>IF(SUM($F$4:F929)&lt;1,"",IF(E929=1,1,IF(AND(F928=1,ROUNDDOWN(Q928/(C928*100),0)&gt;=1),L928+ROUNDDOWN(Q928/(C928*100),0),L928)))</f>
        <v>1</v>
      </c>
      <c r="M929" s="29" t="str">
        <f>IF(G929="","",IF(VLOOKUP(I929,settings!$B$12:$C$1012,2,0)*C929*L929*100-settings!$C$5*L929&lt;0,"",VLOOKUP(I929,settings!$B$12:$C$1012,2,0)*C929*L929*100-settings!$C$5*L929))</f>
        <v/>
      </c>
      <c r="N929" s="29" t="str">
        <f>IF(M929="","",M929*settings!$C$7)</f>
        <v/>
      </c>
      <c r="O929" s="29">
        <f t="shared" si="116"/>
        <v>0</v>
      </c>
      <c r="P929" s="29">
        <f>IF(G929="","",C929*100*settings!$C$6)</f>
        <v>0</v>
      </c>
      <c r="Q929" s="29">
        <f>IF(G929="","",IF(E929=1,settings!$C$4-K929*100,IF(O929="",Q928,IF(F929=1,K928*L928*100+Q928+O928-K929*L929*100,Q928+O928))))</f>
        <v>8979.7073942198895</v>
      </c>
      <c r="R929" s="29">
        <f t="shared" si="117"/>
        <v>11834.9998</v>
      </c>
      <c r="S929" s="29">
        <f t="shared" si="118"/>
        <v>20814.707194219889</v>
      </c>
    </row>
    <row r="930" spans="2:19" x14ac:dyDescent="0.25">
      <c r="B930" s="2">
        <v>40476</v>
      </c>
      <c r="C930" s="3">
        <v>118.489998</v>
      </c>
      <c r="D930" s="1">
        <f t="shared" si="112"/>
        <v>1.1829320014014044E-3</v>
      </c>
      <c r="E930" t="str">
        <f>IF(B930&lt;settings!$C$2,"",IF(B930=settings!$C$2,1,IF(C930&gt;K929,MAX($E$4:E929)+1,"")))</f>
        <v/>
      </c>
      <c r="F930" t="str">
        <f t="shared" si="113"/>
        <v/>
      </c>
      <c r="G930">
        <f t="shared" si="114"/>
        <v>160</v>
      </c>
      <c r="H930" s="36" t="str">
        <f>IF(SUM($F$4:F930)&lt;2,"",IF(F930=1,G929,""))</f>
        <v/>
      </c>
      <c r="I930" s="7">
        <f t="shared" si="119"/>
        <v>-0.24</v>
      </c>
      <c r="J930" s="64" t="str">
        <f t="shared" si="115"/>
        <v/>
      </c>
      <c r="K930" s="29">
        <f>IF(SUM($F$4:F930)&lt;1,"",IF(F930="",K929,ROUND(C930,0)))</f>
        <v>156</v>
      </c>
      <c r="L930" s="32">
        <f>IF(SUM($F$4:F930)&lt;1,"",IF(E930=1,1,IF(AND(F929=1,ROUNDDOWN(Q929/(C929*100),0)&gt;=1),L929+ROUNDDOWN(Q929/(C929*100),0),L929)))</f>
        <v>1</v>
      </c>
      <c r="M930" s="29" t="str">
        <f>IF(G930="","",IF(VLOOKUP(I930,settings!$B$12:$C$1012,2,0)*C930*L930*100-settings!$C$5*L930&lt;0,"",VLOOKUP(I930,settings!$B$12:$C$1012,2,0)*C930*L930*100-settings!$C$5*L930))</f>
        <v/>
      </c>
      <c r="N930" s="29" t="str">
        <f>IF(M930="","",M930*settings!$C$7)</f>
        <v/>
      </c>
      <c r="O930" s="29">
        <f t="shared" si="116"/>
        <v>0</v>
      </c>
      <c r="P930" s="29">
        <f>IF(G930="","",C930*100*settings!$C$6)</f>
        <v>0</v>
      </c>
      <c r="Q930" s="29">
        <f>IF(G930="","",IF(E930=1,settings!$C$4-K930*100,IF(O930="",Q929,IF(F930=1,K929*L929*100+Q929+O929-K930*L930*100,Q929+O929))))</f>
        <v>8979.7073942198895</v>
      </c>
      <c r="R930" s="29">
        <f t="shared" si="117"/>
        <v>11848.9998</v>
      </c>
      <c r="S930" s="29">
        <f t="shared" si="118"/>
        <v>20828.707194219889</v>
      </c>
    </row>
    <row r="931" spans="2:19" x14ac:dyDescent="0.25">
      <c r="B931" s="2">
        <v>40483</v>
      </c>
      <c r="C931" s="3">
        <v>122.720001</v>
      </c>
      <c r="D931" s="1">
        <f t="shared" si="112"/>
        <v>3.5699241044801155E-2</v>
      </c>
      <c r="E931" t="str">
        <f>IF(B931&lt;settings!$C$2,"",IF(B931=settings!$C$2,1,IF(C931&gt;K930,MAX($E$4:E930)+1,"")))</f>
        <v/>
      </c>
      <c r="F931" t="str">
        <f t="shared" si="113"/>
        <v/>
      </c>
      <c r="G931">
        <f t="shared" si="114"/>
        <v>161</v>
      </c>
      <c r="H931" s="36" t="str">
        <f>IF(SUM($F$4:F931)&lt;2,"",IF(F931=1,G930,""))</f>
        <v/>
      </c>
      <c r="I931" s="7">
        <f t="shared" si="119"/>
        <v>-0.21299999999999999</v>
      </c>
      <c r="J931" s="64" t="str">
        <f t="shared" si="115"/>
        <v>CALL</v>
      </c>
      <c r="K931" s="29">
        <f>IF(SUM($F$4:F931)&lt;1,"",IF(F931="",K930,ROUND(C931,0)))</f>
        <v>156</v>
      </c>
      <c r="L931" s="32">
        <f>IF(SUM($F$4:F931)&lt;1,"",IF(E931=1,1,IF(AND(F930=1,ROUNDDOWN(Q930/(C930*100),0)&gt;=1),L930+ROUNDDOWN(Q930/(C930*100),0),L930)))</f>
        <v>1</v>
      </c>
      <c r="M931" s="29">
        <f>IF(G931="","",IF(VLOOKUP(I931,settings!$B$12:$C$1012,2,0)*C931*L931*100-settings!$C$5*L931&lt;0,"",VLOOKUP(I931,settings!$B$12:$C$1012,2,0)*C931*L931*100-settings!$C$5*L931))</f>
        <v>0.6598524072757328</v>
      </c>
      <c r="N931" s="29">
        <f>IF(M931="","",M931*settings!$C$7)</f>
        <v>0.1649631018189332</v>
      </c>
      <c r="O931" s="29">
        <f t="shared" si="116"/>
        <v>0.4948893054567996</v>
      </c>
      <c r="P931" s="29">
        <f>IF(G931="","",C931*100*settings!$C$6)</f>
        <v>0</v>
      </c>
      <c r="Q931" s="29">
        <f>IF(G931="","",IF(E931=1,settings!$C$4-K931*100,IF(O931="",Q930,IF(F931=1,K930*L930*100+Q930+O930-K931*L931*100,Q930+O930))))</f>
        <v>8979.7073942198895</v>
      </c>
      <c r="R931" s="29">
        <f t="shared" si="117"/>
        <v>12272.000099999999</v>
      </c>
      <c r="S931" s="29">
        <f t="shared" si="118"/>
        <v>21251.707494219889</v>
      </c>
    </row>
    <row r="932" spans="2:19" x14ac:dyDescent="0.25">
      <c r="B932" s="2">
        <v>40490</v>
      </c>
      <c r="C932" s="3">
        <v>120.199997</v>
      </c>
      <c r="D932" s="1">
        <f t="shared" si="112"/>
        <v>-2.0534582622762532E-2</v>
      </c>
      <c r="E932" t="str">
        <f>IF(B932&lt;settings!$C$2,"",IF(B932=settings!$C$2,1,IF(C932&gt;K931,MAX($E$4:E931)+1,"")))</f>
        <v/>
      </c>
      <c r="F932" t="str">
        <f t="shared" si="113"/>
        <v/>
      </c>
      <c r="G932">
        <f t="shared" si="114"/>
        <v>162</v>
      </c>
      <c r="H932" s="36" t="str">
        <f>IF(SUM($F$4:F932)&lt;2,"",IF(F932=1,G931,""))</f>
        <v/>
      </c>
      <c r="I932" s="7">
        <f t="shared" si="119"/>
        <v>-0.22900000000000001</v>
      </c>
      <c r="J932" s="64" t="str">
        <f t="shared" si="115"/>
        <v>CALL</v>
      </c>
      <c r="K932" s="29">
        <f>IF(SUM($F$4:F932)&lt;1,"",IF(F932="",K931,ROUND(C932,0)))</f>
        <v>156</v>
      </c>
      <c r="L932" s="32">
        <f>IF(SUM($F$4:F932)&lt;1,"",IF(E932=1,1,IF(AND(F931=1,ROUNDDOWN(Q931/(C931*100),0)&gt;=1),L931+ROUNDDOWN(Q931/(C931*100),0),L931)))</f>
        <v>1</v>
      </c>
      <c r="M932" s="29">
        <f>IF(G932="","",IF(VLOOKUP(I932,settings!$B$12:$C$1012,2,0)*C932*L932*100-settings!$C$5*L932&lt;0,"",VLOOKUP(I932,settings!$B$12:$C$1012,2,0)*C932*L932*100-settings!$C$5*L932))</f>
        <v>0.17672719496087774</v>
      </c>
      <c r="N932" s="29">
        <f>IF(M932="","",M932*settings!$C$7)</f>
        <v>4.4181798740219436E-2</v>
      </c>
      <c r="O932" s="29">
        <f t="shared" si="116"/>
        <v>0.13254539622065831</v>
      </c>
      <c r="P932" s="29">
        <f>IF(G932="","",C932*100*settings!$C$6)</f>
        <v>0</v>
      </c>
      <c r="Q932" s="29">
        <f>IF(G932="","",IF(E932=1,settings!$C$4-K932*100,IF(O932="",Q931,IF(F932=1,K931*L931*100+Q931+O931-K932*L932*100,Q931+O931))))</f>
        <v>8980.2022835253465</v>
      </c>
      <c r="R932" s="29">
        <f t="shared" si="117"/>
        <v>12019.9997</v>
      </c>
      <c r="S932" s="29">
        <f t="shared" si="118"/>
        <v>21000.201983525345</v>
      </c>
    </row>
    <row r="933" spans="2:19" x14ac:dyDescent="0.25">
      <c r="B933" s="2">
        <v>40497</v>
      </c>
      <c r="C933" s="3">
        <v>120.290001</v>
      </c>
      <c r="D933" s="1">
        <f t="shared" si="112"/>
        <v>7.4878537642564247E-4</v>
      </c>
      <c r="E933" t="str">
        <f>IF(B933&lt;settings!$C$2,"",IF(B933=settings!$C$2,1,IF(C933&gt;K932,MAX($E$4:E932)+1,"")))</f>
        <v/>
      </c>
      <c r="F933" t="str">
        <f t="shared" si="113"/>
        <v/>
      </c>
      <c r="G933">
        <f t="shared" si="114"/>
        <v>163</v>
      </c>
      <c r="H933" s="36" t="str">
        <f>IF(SUM($F$4:F933)&lt;2,"",IF(F933=1,G932,""))</f>
        <v/>
      </c>
      <c r="I933" s="7">
        <f t="shared" si="119"/>
        <v>-0.22900000000000001</v>
      </c>
      <c r="J933" s="64" t="str">
        <f t="shared" si="115"/>
        <v>CALL</v>
      </c>
      <c r="K933" s="29">
        <f>IF(SUM($F$4:F933)&lt;1,"",IF(F933="",K932,ROUND(C933,0)))</f>
        <v>156</v>
      </c>
      <c r="L933" s="32">
        <f>IF(SUM($F$4:F933)&lt;1,"",IF(E933=1,1,IF(AND(F932=1,ROUNDDOWN(Q932/(C932*100),0)&gt;=1),L932+ROUNDDOWN(Q932/(C932*100),0),L932)))</f>
        <v>1</v>
      </c>
      <c r="M933" s="29">
        <f>IF(G933="","",IF(VLOOKUP(I933,settings!$B$12:$C$1012,2,0)*C933*L933*100-settings!$C$5*L933&lt;0,"",VLOOKUP(I933,settings!$B$12:$C$1012,2,0)*C933*L933*100-settings!$C$5*L933))</f>
        <v>0.17760831107650676</v>
      </c>
      <c r="N933" s="29">
        <f>IF(M933="","",M933*settings!$C$7)</f>
        <v>4.4402077769126691E-2</v>
      </c>
      <c r="O933" s="29">
        <f t="shared" si="116"/>
        <v>0.13320623330738007</v>
      </c>
      <c r="P933" s="29">
        <f>IF(G933="","",C933*100*settings!$C$6)</f>
        <v>0</v>
      </c>
      <c r="Q933" s="29">
        <f>IF(G933="","",IF(E933=1,settings!$C$4-K933*100,IF(O933="",Q932,IF(F933=1,K932*L932*100+Q932+O932-K933*L933*100,Q932+O932))))</f>
        <v>8980.3348289215664</v>
      </c>
      <c r="R933" s="29">
        <f t="shared" si="117"/>
        <v>12029.000100000001</v>
      </c>
      <c r="S933" s="29">
        <f t="shared" si="118"/>
        <v>21009.334928921569</v>
      </c>
    </row>
    <row r="934" spans="2:19" x14ac:dyDescent="0.25">
      <c r="B934" s="2">
        <v>40504</v>
      </c>
      <c r="C934" s="3">
        <v>118.800003</v>
      </c>
      <c r="D934" s="1">
        <f t="shared" si="112"/>
        <v>-1.2386715334718468E-2</v>
      </c>
      <c r="E934" t="str">
        <f>IF(B934&lt;settings!$C$2,"",IF(B934=settings!$C$2,1,IF(C934&gt;K933,MAX($E$4:E933)+1,"")))</f>
        <v/>
      </c>
      <c r="F934" t="str">
        <f t="shared" si="113"/>
        <v/>
      </c>
      <c r="G934">
        <f t="shared" si="114"/>
        <v>164</v>
      </c>
      <c r="H934" s="36" t="str">
        <f>IF(SUM($F$4:F934)&lt;2,"",IF(F934=1,G933,""))</f>
        <v/>
      </c>
      <c r="I934" s="7">
        <f t="shared" si="119"/>
        <v>-0.23799999999999999</v>
      </c>
      <c r="J934" s="64" t="str">
        <f t="shared" si="115"/>
        <v/>
      </c>
      <c r="K934" s="29">
        <f>IF(SUM($F$4:F934)&lt;1,"",IF(F934="",K933,ROUND(C934,0)))</f>
        <v>156</v>
      </c>
      <c r="L934" s="32">
        <f>IF(SUM($F$4:F934)&lt;1,"",IF(E934=1,1,IF(AND(F933=1,ROUNDDOWN(Q933/(C933*100),0)&gt;=1),L933+ROUNDDOWN(Q933/(C933*100),0),L933)))</f>
        <v>1</v>
      </c>
      <c r="M934" s="29" t="str">
        <f>IF(G934="","",IF(VLOOKUP(I934,settings!$B$12:$C$1012,2,0)*C934*L934*100-settings!$C$5*L934&lt;0,"",VLOOKUP(I934,settings!$B$12:$C$1012,2,0)*C934*L934*100-settings!$C$5*L934))</f>
        <v/>
      </c>
      <c r="N934" s="29" t="str">
        <f>IF(M934="","",M934*settings!$C$7)</f>
        <v/>
      </c>
      <c r="O934" s="29">
        <f t="shared" si="116"/>
        <v>0</v>
      </c>
      <c r="P934" s="29">
        <f>IF(G934="","",C934*100*settings!$C$6)</f>
        <v>0</v>
      </c>
      <c r="Q934" s="29">
        <f>IF(G934="","",IF(E934=1,settings!$C$4-K934*100,IF(O934="",Q933,IF(F934=1,K933*L933*100+Q933+O933-K934*L934*100,Q933+O933))))</f>
        <v>8980.4680351548741</v>
      </c>
      <c r="R934" s="29">
        <f t="shared" si="117"/>
        <v>11880.0003</v>
      </c>
      <c r="S934" s="29">
        <f t="shared" si="118"/>
        <v>20860.468335154874</v>
      </c>
    </row>
    <row r="935" spans="2:19" x14ac:dyDescent="0.25">
      <c r="B935" s="2">
        <v>40511</v>
      </c>
      <c r="C935" s="3">
        <v>122.889999</v>
      </c>
      <c r="D935" s="1">
        <f t="shared" si="112"/>
        <v>3.4427574888192591E-2</v>
      </c>
      <c r="E935" t="str">
        <f>IF(B935&lt;settings!$C$2,"",IF(B935=settings!$C$2,1,IF(C935&gt;K934,MAX($E$4:E934)+1,"")))</f>
        <v/>
      </c>
      <c r="F935" t="str">
        <f t="shared" si="113"/>
        <v/>
      </c>
      <c r="G935">
        <f t="shared" si="114"/>
        <v>165</v>
      </c>
      <c r="H935" s="36" t="str">
        <f>IF(SUM($F$4:F935)&lt;2,"",IF(F935=1,G934,""))</f>
        <v/>
      </c>
      <c r="I935" s="7">
        <f t="shared" si="119"/>
        <v>-0.21199999999999999</v>
      </c>
      <c r="J935" s="64" t="str">
        <f t="shared" si="115"/>
        <v>CALL</v>
      </c>
      <c r="K935" s="29">
        <f>IF(SUM($F$4:F935)&lt;1,"",IF(F935="",K934,ROUND(C935,0)))</f>
        <v>156</v>
      </c>
      <c r="L935" s="32">
        <f>IF(SUM($F$4:F935)&lt;1,"",IF(E935=1,1,IF(AND(F934=1,ROUNDDOWN(Q934/(C934*100),0)&gt;=1),L934+ROUNDDOWN(Q934/(C934*100),0),L934)))</f>
        <v>1</v>
      </c>
      <c r="M935" s="29">
        <f>IF(G935="","",IF(VLOOKUP(I935,settings!$B$12:$C$1012,2,0)*C935*L935*100-settings!$C$5*L935&lt;0,"",VLOOKUP(I935,settings!$B$12:$C$1012,2,0)*C935*L935*100-settings!$C$5*L935))</f>
        <v>0.69607318308901855</v>
      </c>
      <c r="N935" s="29">
        <f>IF(M935="","",M935*settings!$C$7)</f>
        <v>0.17401829577225464</v>
      </c>
      <c r="O935" s="29">
        <f t="shared" si="116"/>
        <v>0.52205488731676386</v>
      </c>
      <c r="P935" s="29">
        <f>IF(G935="","",C935*100*settings!$C$6)</f>
        <v>0</v>
      </c>
      <c r="Q935" s="29">
        <f>IF(G935="","",IF(E935=1,settings!$C$4-K935*100,IF(O935="",Q934,IF(F935=1,K934*L934*100+Q934+O934-K935*L935*100,Q934+O934))))</f>
        <v>8980.4680351548741</v>
      </c>
      <c r="R935" s="29">
        <f t="shared" si="117"/>
        <v>12288.999900000001</v>
      </c>
      <c r="S935" s="29">
        <f t="shared" si="118"/>
        <v>21269.467935154877</v>
      </c>
    </row>
    <row r="936" spans="2:19" x14ac:dyDescent="0.25">
      <c r="B936" s="2">
        <v>40518</v>
      </c>
      <c r="C936" s="3">
        <v>124.480003</v>
      </c>
      <c r="D936" s="1">
        <f t="shared" si="112"/>
        <v>1.2938432850015724E-2</v>
      </c>
      <c r="E936" t="str">
        <f>IF(B936&lt;settings!$C$2,"",IF(B936=settings!$C$2,1,IF(C936&gt;K935,MAX($E$4:E935)+1,"")))</f>
        <v/>
      </c>
      <c r="F936" t="str">
        <f t="shared" si="113"/>
        <v/>
      </c>
      <c r="G936">
        <f t="shared" si="114"/>
        <v>166</v>
      </c>
      <c r="H936" s="36" t="str">
        <f>IF(SUM($F$4:F936)&lt;2,"",IF(F936=1,G935,""))</f>
        <v/>
      </c>
      <c r="I936" s="7">
        <f t="shared" si="119"/>
        <v>-0.20200000000000001</v>
      </c>
      <c r="J936" s="64" t="str">
        <f t="shared" si="115"/>
        <v>CALL</v>
      </c>
      <c r="K936" s="29">
        <f>IF(SUM($F$4:F936)&lt;1,"",IF(F936="",K935,ROUND(C936,0)))</f>
        <v>156</v>
      </c>
      <c r="L936" s="32">
        <f>IF(SUM($F$4:F936)&lt;1,"",IF(E936=1,1,IF(AND(F935=1,ROUNDDOWN(Q935/(C935*100),0)&gt;=1),L935+ROUNDDOWN(Q935/(C935*100),0),L935)))</f>
        <v>1</v>
      </c>
      <c r="M936" s="29">
        <f>IF(G936="","",IF(VLOOKUP(I936,settings!$B$12:$C$1012,2,0)*C936*L936*100-settings!$C$5*L936&lt;0,"",VLOOKUP(I936,settings!$B$12:$C$1012,2,0)*C936*L936*100-settings!$C$5*L936))</f>
        <v>1.1026494794527877</v>
      </c>
      <c r="N936" s="29">
        <f>IF(M936="","",M936*settings!$C$7)</f>
        <v>0.27566236986319692</v>
      </c>
      <c r="O936" s="29">
        <f t="shared" si="116"/>
        <v>0.82698710958959076</v>
      </c>
      <c r="P936" s="29">
        <f>IF(G936="","",C936*100*settings!$C$6)</f>
        <v>0</v>
      </c>
      <c r="Q936" s="29">
        <f>IF(G936="","",IF(E936=1,settings!$C$4-K936*100,IF(O936="",Q935,IF(F936=1,K935*L935*100+Q935+O935-K936*L936*100,Q935+O935))))</f>
        <v>8980.9900900421908</v>
      </c>
      <c r="R936" s="29">
        <f t="shared" si="117"/>
        <v>12448.0003</v>
      </c>
      <c r="S936" s="29">
        <f t="shared" si="118"/>
        <v>21428.990390042192</v>
      </c>
    </row>
    <row r="937" spans="2:19" x14ac:dyDescent="0.25">
      <c r="B937" s="2">
        <v>40525</v>
      </c>
      <c r="C937" s="3">
        <v>124.300003</v>
      </c>
      <c r="D937" s="1">
        <f t="shared" si="112"/>
        <v>-1.4460153893151029E-3</v>
      </c>
      <c r="E937" t="str">
        <f>IF(B937&lt;settings!$C$2,"",IF(B937=settings!$C$2,1,IF(C937&gt;K936,MAX($E$4:E936)+1,"")))</f>
        <v/>
      </c>
      <c r="F937" t="str">
        <f t="shared" si="113"/>
        <v/>
      </c>
      <c r="G937">
        <f t="shared" si="114"/>
        <v>167</v>
      </c>
      <c r="H937" s="36" t="str">
        <f>IF(SUM($F$4:F937)&lt;2,"",IF(F937=1,G936,""))</f>
        <v/>
      </c>
      <c r="I937" s="7">
        <f t="shared" si="119"/>
        <v>-0.20300000000000001</v>
      </c>
      <c r="J937" s="64" t="str">
        <f t="shared" si="115"/>
        <v>CALL</v>
      </c>
      <c r="K937" s="29">
        <f>IF(SUM($F$4:F937)&lt;1,"",IF(F937="",K936,ROUND(C937,0)))</f>
        <v>156</v>
      </c>
      <c r="L937" s="32">
        <f>IF(SUM($F$4:F937)&lt;1,"",IF(E937=1,1,IF(AND(F936=1,ROUNDDOWN(Q936/(C936*100),0)&gt;=1),L936+ROUNDDOWN(Q936/(C936*100),0),L936)))</f>
        <v>1</v>
      </c>
      <c r="M937" s="29">
        <f>IF(G937="","",IF(VLOOKUP(I937,settings!$B$12:$C$1012,2,0)*C937*L937*100-settings!$C$5*L937&lt;0,"",VLOOKUP(I937,settings!$B$12:$C$1012,2,0)*C937*L937*100-settings!$C$5*L937))</f>
        <v>1.0576168356282198</v>
      </c>
      <c r="N937" s="29">
        <f>IF(M937="","",M937*settings!$C$7)</f>
        <v>0.26440420890705496</v>
      </c>
      <c r="O937" s="29">
        <f t="shared" si="116"/>
        <v>0.79321262672116488</v>
      </c>
      <c r="P937" s="29">
        <f>IF(G937="","",C937*100*settings!$C$6)</f>
        <v>0</v>
      </c>
      <c r="Q937" s="29">
        <f>IF(G937="","",IF(E937=1,settings!$C$4-K937*100,IF(O937="",Q936,IF(F937=1,K936*L936*100+Q936+O936-K937*L937*100,Q936+O936))))</f>
        <v>8981.8170771517798</v>
      </c>
      <c r="R937" s="29">
        <f t="shared" si="117"/>
        <v>12430.0003</v>
      </c>
      <c r="S937" s="29">
        <f t="shared" si="118"/>
        <v>21411.81737715178</v>
      </c>
    </row>
    <row r="938" spans="2:19" x14ac:dyDescent="0.25">
      <c r="B938" s="2">
        <v>40532</v>
      </c>
      <c r="C938" s="3">
        <v>125.599998</v>
      </c>
      <c r="D938" s="1">
        <f t="shared" si="112"/>
        <v>1.0458527503012238E-2</v>
      </c>
      <c r="E938" t="str">
        <f>IF(B938&lt;settings!$C$2,"",IF(B938=settings!$C$2,1,IF(C938&gt;K937,MAX($E$4:E937)+1,"")))</f>
        <v/>
      </c>
      <c r="F938" t="str">
        <f t="shared" si="113"/>
        <v/>
      </c>
      <c r="G938">
        <f t="shared" si="114"/>
        <v>168</v>
      </c>
      <c r="H938" s="36" t="str">
        <f>IF(SUM($F$4:F938)&lt;2,"",IF(F938=1,G937,""))</f>
        <v/>
      </c>
      <c r="I938" s="7">
        <f t="shared" si="119"/>
        <v>-0.19500000000000001</v>
      </c>
      <c r="J938" s="64" t="str">
        <f t="shared" si="115"/>
        <v>CALL</v>
      </c>
      <c r="K938" s="29">
        <f>IF(SUM($F$4:F938)&lt;1,"",IF(F938="",K937,ROUND(C938,0)))</f>
        <v>156</v>
      </c>
      <c r="L938" s="32">
        <f>IF(SUM($F$4:F938)&lt;1,"",IF(E938=1,1,IF(AND(F937=1,ROUNDDOWN(Q937/(C937*100),0)&gt;=1),L937+ROUNDDOWN(Q937/(C937*100),0),L937)))</f>
        <v>1</v>
      </c>
      <c r="M938" s="29">
        <f>IF(G938="","",IF(VLOOKUP(I938,settings!$B$12:$C$1012,2,0)*C938*L938*100-settings!$C$5*L938&lt;0,"",VLOOKUP(I938,settings!$B$12:$C$1012,2,0)*C938*L938*100-settings!$C$5*L938))</f>
        <v>1.4438491362551282</v>
      </c>
      <c r="N938" s="29">
        <f>IF(M938="","",M938*settings!$C$7)</f>
        <v>0.36096228406378206</v>
      </c>
      <c r="O938" s="29">
        <f t="shared" si="116"/>
        <v>1.0828868521913462</v>
      </c>
      <c r="P938" s="29">
        <f>IF(G938="","",C938*100*settings!$C$6)</f>
        <v>0</v>
      </c>
      <c r="Q938" s="29">
        <f>IF(G938="","",IF(E938=1,settings!$C$4-K938*100,IF(O938="",Q937,IF(F938=1,K937*L937*100+Q937+O937-K938*L938*100,Q937+O937))))</f>
        <v>8982.6102897785004</v>
      </c>
      <c r="R938" s="29">
        <f t="shared" si="117"/>
        <v>12559.9998</v>
      </c>
      <c r="S938" s="29">
        <f t="shared" si="118"/>
        <v>21542.6100897785</v>
      </c>
    </row>
    <row r="939" spans="2:19" x14ac:dyDescent="0.25">
      <c r="B939" s="2">
        <v>40539</v>
      </c>
      <c r="C939" s="3">
        <v>125.75</v>
      </c>
      <c r="D939" s="1">
        <f t="shared" si="112"/>
        <v>1.1942834585076945E-3</v>
      </c>
      <c r="E939" t="str">
        <f>IF(B939&lt;settings!$C$2,"",IF(B939=settings!$C$2,1,IF(C939&gt;K938,MAX($E$4:E938)+1,"")))</f>
        <v/>
      </c>
      <c r="F939" t="str">
        <f t="shared" si="113"/>
        <v/>
      </c>
      <c r="G939">
        <f t="shared" si="114"/>
        <v>169</v>
      </c>
      <c r="H939" s="36" t="str">
        <f>IF(SUM($F$4:F939)&lt;2,"",IF(F939=1,G938,""))</f>
        <v/>
      </c>
      <c r="I939" s="7">
        <f t="shared" si="119"/>
        <v>-0.19400000000000001</v>
      </c>
      <c r="J939" s="64" t="str">
        <f t="shared" si="115"/>
        <v>CALL</v>
      </c>
      <c r="K939" s="29">
        <f>IF(SUM($F$4:F939)&lt;1,"",IF(F939="",K938,ROUND(C939,0)))</f>
        <v>156</v>
      </c>
      <c r="L939" s="32">
        <f>IF(SUM($F$4:F939)&lt;1,"",IF(E939=1,1,IF(AND(F938=1,ROUNDDOWN(Q938/(C938*100),0)&gt;=1),L938+ROUNDDOWN(Q938/(C938*100),0),L938)))</f>
        <v>1</v>
      </c>
      <c r="M939" s="29">
        <f>IF(G939="","",IF(VLOOKUP(I939,settings!$B$12:$C$1012,2,0)*C939*L939*100-settings!$C$5*L939&lt;0,"",VLOOKUP(I939,settings!$B$12:$C$1012,2,0)*C939*L939*100-settings!$C$5*L939))</f>
        <v>1.4967018212792307</v>
      </c>
      <c r="N939" s="29">
        <f>IF(M939="","",M939*settings!$C$7)</f>
        <v>0.37417545531980767</v>
      </c>
      <c r="O939" s="29">
        <f t="shared" si="116"/>
        <v>1.1225263659594229</v>
      </c>
      <c r="P939" s="29">
        <f>IF(G939="","",C939*100*settings!$C$6)</f>
        <v>0</v>
      </c>
      <c r="Q939" s="29">
        <f>IF(G939="","",IF(E939=1,settings!$C$4-K939*100,IF(O939="",Q938,IF(F939=1,K938*L938*100+Q938+O938-K939*L939*100,Q938+O938))))</f>
        <v>8983.6931766306916</v>
      </c>
      <c r="R939" s="29">
        <f t="shared" si="117"/>
        <v>12575</v>
      </c>
      <c r="S939" s="29">
        <f t="shared" si="118"/>
        <v>21558.693176630692</v>
      </c>
    </row>
    <row r="940" spans="2:19" x14ac:dyDescent="0.25">
      <c r="B940" s="2">
        <v>40546</v>
      </c>
      <c r="C940" s="3">
        <v>127.139999</v>
      </c>
      <c r="D940" s="1">
        <f t="shared" si="112"/>
        <v>1.1053669980119363E-2</v>
      </c>
      <c r="E940" t="str">
        <f>IF(B940&lt;settings!$C$2,"",IF(B940=settings!$C$2,1,IF(C940&gt;K939,MAX($E$4:E939)+1,"")))</f>
        <v/>
      </c>
      <c r="F940" t="str">
        <f t="shared" si="113"/>
        <v/>
      </c>
      <c r="G940">
        <f t="shared" si="114"/>
        <v>170</v>
      </c>
      <c r="H940" s="36" t="str">
        <f>IF(SUM($F$4:F940)&lt;2,"",IF(F940=1,G939,""))</f>
        <v/>
      </c>
      <c r="I940" s="7">
        <f t="shared" si="119"/>
        <v>-0.185</v>
      </c>
      <c r="J940" s="64" t="str">
        <f t="shared" si="115"/>
        <v>CALL</v>
      </c>
      <c r="K940" s="29">
        <f>IF(SUM($F$4:F940)&lt;1,"",IF(F940="",K939,ROUND(C940,0)))</f>
        <v>156</v>
      </c>
      <c r="L940" s="32">
        <f>IF(SUM($F$4:F940)&lt;1,"",IF(E940=1,1,IF(AND(F939=1,ROUNDDOWN(Q939/(C939*100),0)&gt;=1),L939+ROUNDDOWN(Q939/(C939*100),0),L939)))</f>
        <v>1</v>
      </c>
      <c r="M940" s="29">
        <f>IF(G940="","",IF(VLOOKUP(I940,settings!$B$12:$C$1012,2,0)*C940*L940*100-settings!$C$5*L940&lt;0,"",VLOOKUP(I940,settings!$B$12:$C$1012,2,0)*C940*L940*100-settings!$C$5*L940))</f>
        <v>2.0276537508191423</v>
      </c>
      <c r="N940" s="29">
        <f>IF(M940="","",M940*settings!$C$7)</f>
        <v>0.50691343770478559</v>
      </c>
      <c r="O940" s="29">
        <f t="shared" si="116"/>
        <v>1.5207403131143566</v>
      </c>
      <c r="P940" s="29">
        <f>IF(G940="","",C940*100*settings!$C$6)</f>
        <v>0</v>
      </c>
      <c r="Q940" s="29">
        <f>IF(G940="","",IF(E940=1,settings!$C$4-K940*100,IF(O940="",Q939,IF(F940=1,K939*L939*100+Q939+O939-K940*L940*100,Q939+O939))))</f>
        <v>8984.8157029966515</v>
      </c>
      <c r="R940" s="29">
        <f t="shared" si="117"/>
        <v>12713.999900000001</v>
      </c>
      <c r="S940" s="29">
        <f t="shared" si="118"/>
        <v>21698.815602996652</v>
      </c>
    </row>
    <row r="941" spans="2:19" x14ac:dyDescent="0.25">
      <c r="B941" s="2">
        <v>40553</v>
      </c>
      <c r="C941" s="3">
        <v>129.300003</v>
      </c>
      <c r="D941" s="1">
        <f t="shared" si="112"/>
        <v>1.6989177418508472E-2</v>
      </c>
      <c r="E941" t="str">
        <f>IF(B941&lt;settings!$C$2,"",IF(B941=settings!$C$2,1,IF(C941&gt;K940,MAX($E$4:E940)+1,"")))</f>
        <v/>
      </c>
      <c r="F941" t="str">
        <f t="shared" si="113"/>
        <v/>
      </c>
      <c r="G941">
        <f t="shared" si="114"/>
        <v>171</v>
      </c>
      <c r="H941" s="36" t="str">
        <f>IF(SUM($F$4:F941)&lt;2,"",IF(F941=1,G940,""))</f>
        <v/>
      </c>
      <c r="I941" s="7">
        <f t="shared" si="119"/>
        <v>-0.17100000000000001</v>
      </c>
      <c r="J941" s="64" t="str">
        <f t="shared" si="115"/>
        <v>CALL</v>
      </c>
      <c r="K941" s="29">
        <f>IF(SUM($F$4:F941)&lt;1,"",IF(F941="",K940,ROUND(C941,0)))</f>
        <v>156</v>
      </c>
      <c r="L941" s="32">
        <f>IF(SUM($F$4:F941)&lt;1,"",IF(E941=1,1,IF(AND(F940=1,ROUNDDOWN(Q940/(C940*100),0)&gt;=1),L940+ROUNDDOWN(Q940/(C940*100),0),L940)))</f>
        <v>1</v>
      </c>
      <c r="M941" s="29">
        <f>IF(G941="","",IF(VLOOKUP(I941,settings!$B$12:$C$1012,2,0)*C941*L941*100-settings!$C$5*L941&lt;0,"",VLOOKUP(I941,settings!$B$12:$C$1012,2,0)*C941*L941*100-settings!$C$5*L941))</f>
        <v>3.0856153673291331</v>
      </c>
      <c r="N941" s="29">
        <f>IF(M941="","",M941*settings!$C$7)</f>
        <v>0.77140384183228328</v>
      </c>
      <c r="O941" s="29">
        <f t="shared" si="116"/>
        <v>2.3142115254968498</v>
      </c>
      <c r="P941" s="29">
        <f>IF(G941="","",C941*100*settings!$C$6)</f>
        <v>0</v>
      </c>
      <c r="Q941" s="29">
        <f>IF(G941="","",IF(E941=1,settings!$C$4-K941*100,IF(O941="",Q940,IF(F941=1,K940*L940*100+Q940+O940-K941*L941*100,Q940+O940))))</f>
        <v>8986.3364433097649</v>
      </c>
      <c r="R941" s="29">
        <f t="shared" si="117"/>
        <v>12930.0003</v>
      </c>
      <c r="S941" s="29">
        <f t="shared" si="118"/>
        <v>21916.336743309766</v>
      </c>
    </row>
    <row r="942" spans="2:19" x14ac:dyDescent="0.25">
      <c r="B942" s="2">
        <v>40560</v>
      </c>
      <c r="C942" s="3">
        <v>128.36999499999999</v>
      </c>
      <c r="D942" s="1">
        <f t="shared" si="112"/>
        <v>-7.1926371107664533E-3</v>
      </c>
      <c r="E942" t="str">
        <f>IF(B942&lt;settings!$C$2,"",IF(B942=settings!$C$2,1,IF(C942&gt;K941,MAX($E$4:E941)+1,"")))</f>
        <v/>
      </c>
      <c r="F942" t="str">
        <f t="shared" si="113"/>
        <v/>
      </c>
      <c r="G942">
        <f t="shared" si="114"/>
        <v>172</v>
      </c>
      <c r="H942" s="36" t="str">
        <f>IF(SUM($F$4:F942)&lt;2,"",IF(F942=1,G941,""))</f>
        <v/>
      </c>
      <c r="I942" s="7">
        <f t="shared" si="119"/>
        <v>-0.17699999999999999</v>
      </c>
      <c r="J942" s="64" t="str">
        <f t="shared" si="115"/>
        <v>CALL</v>
      </c>
      <c r="K942" s="29">
        <f>IF(SUM($F$4:F942)&lt;1,"",IF(F942="",K941,ROUND(C942,0)))</f>
        <v>156</v>
      </c>
      <c r="L942" s="32">
        <f>IF(SUM($F$4:F942)&lt;1,"",IF(E942=1,1,IF(AND(F941=1,ROUNDDOWN(Q941/(C941*100),0)&gt;=1),L941+ROUNDDOWN(Q941/(C941*100),0),L941)))</f>
        <v>1</v>
      </c>
      <c r="M942" s="29">
        <f>IF(G942="","",IF(VLOOKUP(I942,settings!$B$12:$C$1012,2,0)*C942*L942*100-settings!$C$5*L942&lt;0,"",VLOOKUP(I942,settings!$B$12:$C$1012,2,0)*C942*L942*100-settings!$C$5*L942))</f>
        <v>2.5931795711820058</v>
      </c>
      <c r="N942" s="29">
        <f>IF(M942="","",M942*settings!$C$7)</f>
        <v>0.64829489279550145</v>
      </c>
      <c r="O942" s="29">
        <f t="shared" si="116"/>
        <v>1.9448846783865044</v>
      </c>
      <c r="P942" s="29">
        <f>IF(G942="","",C942*100*settings!$C$6)</f>
        <v>0</v>
      </c>
      <c r="Q942" s="29">
        <f>IF(G942="","",IF(E942=1,settings!$C$4-K942*100,IF(O942="",Q941,IF(F942=1,K941*L941*100+Q941+O941-K942*L942*100,Q941+O941))))</f>
        <v>8988.6506548352627</v>
      </c>
      <c r="R942" s="29">
        <f t="shared" si="117"/>
        <v>12836.999499999998</v>
      </c>
      <c r="S942" s="29">
        <f t="shared" si="118"/>
        <v>21825.650154835261</v>
      </c>
    </row>
    <row r="943" spans="2:19" x14ac:dyDescent="0.25">
      <c r="B943" s="2">
        <v>40567</v>
      </c>
      <c r="C943" s="3">
        <v>127.720001</v>
      </c>
      <c r="D943" s="1">
        <f t="shared" si="112"/>
        <v>-5.063441811304803E-3</v>
      </c>
      <c r="E943" t="str">
        <f>IF(B943&lt;settings!$C$2,"",IF(B943=settings!$C$2,1,IF(C943&gt;K942,MAX($E$4:E942)+1,"")))</f>
        <v/>
      </c>
      <c r="F943" t="str">
        <f t="shared" si="113"/>
        <v/>
      </c>
      <c r="G943">
        <f t="shared" si="114"/>
        <v>173</v>
      </c>
      <c r="H943" s="36" t="str">
        <f>IF(SUM($F$4:F943)&lt;2,"",IF(F943=1,G942,""))</f>
        <v/>
      </c>
      <c r="I943" s="7">
        <f t="shared" si="119"/>
        <v>-0.18099999999999999</v>
      </c>
      <c r="J943" s="64" t="str">
        <f t="shared" si="115"/>
        <v>CALL</v>
      </c>
      <c r="K943" s="29">
        <f>IF(SUM($F$4:F943)&lt;1,"",IF(F943="",K942,ROUND(C943,0)))</f>
        <v>156</v>
      </c>
      <c r="L943" s="32">
        <f>IF(SUM($F$4:F943)&lt;1,"",IF(E943=1,1,IF(AND(F942=1,ROUNDDOWN(Q942/(C942*100),0)&gt;=1),L942+ROUNDDOWN(Q942/(C942*100),0),L942)))</f>
        <v>1</v>
      </c>
      <c r="M943" s="29">
        <f>IF(G943="","",IF(VLOOKUP(I943,settings!$B$12:$C$1012,2,0)*C943*L943*100-settings!$C$5*L943&lt;0,"",VLOOKUP(I943,settings!$B$12:$C$1012,2,0)*C943*L943*100-settings!$C$5*L943))</f>
        <v>2.2974529964373271</v>
      </c>
      <c r="N943" s="29">
        <f>IF(M943="","",M943*settings!$C$7)</f>
        <v>0.57436324910933179</v>
      </c>
      <c r="O943" s="29">
        <f t="shared" si="116"/>
        <v>1.7230897473279954</v>
      </c>
      <c r="P943" s="29">
        <f>IF(G943="","",C943*100*settings!$C$6)</f>
        <v>0</v>
      </c>
      <c r="Q943" s="29">
        <f>IF(G943="","",IF(E943=1,settings!$C$4-K943*100,IF(O943="",Q942,IF(F943=1,K942*L942*100+Q942+O942-K943*L943*100,Q942+O942))))</f>
        <v>8990.5955395136498</v>
      </c>
      <c r="R943" s="29">
        <f t="shared" si="117"/>
        <v>12772.000099999999</v>
      </c>
      <c r="S943" s="29">
        <f t="shared" si="118"/>
        <v>21762.595639513649</v>
      </c>
    </row>
    <row r="944" spans="2:19" x14ac:dyDescent="0.25">
      <c r="B944" s="2">
        <v>40574</v>
      </c>
      <c r="C944" s="3">
        <v>131.14999399999999</v>
      </c>
      <c r="D944" s="1">
        <f t="shared" si="112"/>
        <v>2.6855566654748086E-2</v>
      </c>
      <c r="E944" t="str">
        <f>IF(B944&lt;settings!$C$2,"",IF(B944=settings!$C$2,1,IF(C944&gt;K943,MAX($E$4:E943)+1,"")))</f>
        <v/>
      </c>
      <c r="F944" t="str">
        <f t="shared" si="113"/>
        <v/>
      </c>
      <c r="G944">
        <f t="shared" si="114"/>
        <v>174</v>
      </c>
      <c r="H944" s="36" t="str">
        <f>IF(SUM($F$4:F944)&lt;2,"",IF(F944=1,G943,""))</f>
        <v/>
      </c>
      <c r="I944" s="7">
        <f t="shared" si="119"/>
        <v>-0.159</v>
      </c>
      <c r="J944" s="64" t="str">
        <f t="shared" si="115"/>
        <v>CALL</v>
      </c>
      <c r="K944" s="29">
        <f>IF(SUM($F$4:F944)&lt;1,"",IF(F944="",K943,ROUND(C944,0)))</f>
        <v>156</v>
      </c>
      <c r="L944" s="32">
        <f>IF(SUM($F$4:F944)&lt;1,"",IF(E944=1,1,IF(AND(F943=1,ROUNDDOWN(Q943/(C943*100),0)&gt;=1),L943+ROUNDDOWN(Q943/(C943*100),0),L943)))</f>
        <v>1</v>
      </c>
      <c r="M944" s="29">
        <f>IF(G944="","",IF(VLOOKUP(I944,settings!$B$12:$C$1012,2,0)*C944*L944*100-settings!$C$5*L944&lt;0,"",VLOOKUP(I944,settings!$B$12:$C$1012,2,0)*C944*L944*100-settings!$C$5*L944))</f>
        <v>4.2809774150773237</v>
      </c>
      <c r="N944" s="29">
        <f>IF(M944="","",M944*settings!$C$7)</f>
        <v>1.0702443537693309</v>
      </c>
      <c r="O944" s="29">
        <f t="shared" si="116"/>
        <v>3.2107330613079927</v>
      </c>
      <c r="P944" s="29">
        <f>IF(G944="","",C944*100*settings!$C$6)</f>
        <v>0</v>
      </c>
      <c r="Q944" s="29">
        <f>IF(G944="","",IF(E944=1,settings!$C$4-K944*100,IF(O944="",Q943,IF(F944=1,K943*L943*100+Q943+O943-K944*L944*100,Q943+O943))))</f>
        <v>8992.3186292609771</v>
      </c>
      <c r="R944" s="29">
        <f t="shared" si="117"/>
        <v>13114.999399999999</v>
      </c>
      <c r="S944" s="29">
        <f t="shared" si="118"/>
        <v>22107.318029260976</v>
      </c>
    </row>
    <row r="945" spans="2:19" x14ac:dyDescent="0.25">
      <c r="B945" s="2">
        <v>40581</v>
      </c>
      <c r="C945" s="3">
        <v>133.11000100000001</v>
      </c>
      <c r="D945" s="1">
        <f t="shared" si="112"/>
        <v>1.4944773844213888E-2</v>
      </c>
      <c r="E945" t="str">
        <f>IF(B945&lt;settings!$C$2,"",IF(B945=settings!$C$2,1,IF(C945&gt;K944,MAX($E$4:E944)+1,"")))</f>
        <v/>
      </c>
      <c r="F945" t="str">
        <f t="shared" si="113"/>
        <v/>
      </c>
      <c r="G945">
        <f t="shared" si="114"/>
        <v>175</v>
      </c>
      <c r="H945" s="36" t="str">
        <f>IF(SUM($F$4:F945)&lt;2,"",IF(F945=1,G944,""))</f>
        <v/>
      </c>
      <c r="I945" s="7">
        <f t="shared" si="119"/>
        <v>-0.14699999999999999</v>
      </c>
      <c r="J945" s="64" t="str">
        <f t="shared" si="115"/>
        <v>CALL</v>
      </c>
      <c r="K945" s="29">
        <f>IF(SUM($F$4:F945)&lt;1,"",IF(F945="",K944,ROUND(C945,0)))</f>
        <v>156</v>
      </c>
      <c r="L945" s="32">
        <f>IF(SUM($F$4:F945)&lt;1,"",IF(E945=1,1,IF(AND(F944=1,ROUNDDOWN(Q944/(C944*100),0)&gt;=1),L944+ROUNDDOWN(Q944/(C944*100),0),L944)))</f>
        <v>1</v>
      </c>
      <c r="M945" s="29">
        <f>IF(G945="","",IF(VLOOKUP(I945,settings!$B$12:$C$1012,2,0)*C945*L945*100-settings!$C$5*L945&lt;0,"",VLOOKUP(I945,settings!$B$12:$C$1012,2,0)*C945*L945*100-settings!$C$5*L945))</f>
        <v>5.8303634497707852</v>
      </c>
      <c r="N945" s="29">
        <f>IF(M945="","",M945*settings!$C$7)</f>
        <v>1.4575908624426963</v>
      </c>
      <c r="O945" s="29">
        <f t="shared" si="116"/>
        <v>4.3727725873280887</v>
      </c>
      <c r="P945" s="29">
        <f>IF(G945="","",C945*100*settings!$C$6)</f>
        <v>0</v>
      </c>
      <c r="Q945" s="29">
        <f>IF(G945="","",IF(E945=1,settings!$C$4-K945*100,IF(O945="",Q944,IF(F945=1,K944*L944*100+Q944+O944-K945*L945*100,Q944+O944))))</f>
        <v>8995.5293623222842</v>
      </c>
      <c r="R945" s="29">
        <f t="shared" si="117"/>
        <v>13311.000100000001</v>
      </c>
      <c r="S945" s="29">
        <f t="shared" si="118"/>
        <v>22306.529462322287</v>
      </c>
    </row>
    <row r="946" spans="2:19" x14ac:dyDescent="0.25">
      <c r="B946" s="2">
        <v>40588</v>
      </c>
      <c r="C946" s="3">
        <v>134.529999</v>
      </c>
      <c r="D946" s="1">
        <f t="shared" si="112"/>
        <v>1.0667853574728658E-2</v>
      </c>
      <c r="E946" t="str">
        <f>IF(B946&lt;settings!$C$2,"",IF(B946=settings!$C$2,1,IF(C946&gt;K945,MAX($E$4:E945)+1,"")))</f>
        <v/>
      </c>
      <c r="F946" t="str">
        <f t="shared" si="113"/>
        <v/>
      </c>
      <c r="G946">
        <f t="shared" si="114"/>
        <v>176</v>
      </c>
      <c r="H946" s="36" t="str">
        <f>IF(SUM($F$4:F946)&lt;2,"",IF(F946=1,G945,""))</f>
        <v/>
      </c>
      <c r="I946" s="7">
        <f t="shared" si="119"/>
        <v>-0.13800000000000001</v>
      </c>
      <c r="J946" s="64" t="str">
        <f t="shared" si="115"/>
        <v>CALL</v>
      </c>
      <c r="K946" s="29">
        <f>IF(SUM($F$4:F946)&lt;1,"",IF(F946="",K945,ROUND(C946,0)))</f>
        <v>156</v>
      </c>
      <c r="L946" s="32">
        <f>IF(SUM($F$4:F946)&lt;1,"",IF(E946=1,1,IF(AND(F945=1,ROUNDDOWN(Q945/(C945*100),0)&gt;=1),L945+ROUNDDOWN(Q945/(C945*100),0),L945)))</f>
        <v>1</v>
      </c>
      <c r="M946" s="29">
        <f>IF(G946="","",IF(VLOOKUP(I946,settings!$B$12:$C$1012,2,0)*C946*L946*100-settings!$C$5*L946&lt;0,"",VLOOKUP(I946,settings!$B$12:$C$1012,2,0)*C946*L946*100-settings!$C$5*L946))</f>
        <v>7.2797568766817395</v>
      </c>
      <c r="N946" s="29">
        <f>IF(M946="","",M946*settings!$C$7)</f>
        <v>1.8199392191704349</v>
      </c>
      <c r="O946" s="29">
        <f t="shared" si="116"/>
        <v>5.4598176575113051</v>
      </c>
      <c r="P946" s="29">
        <f>IF(G946="","",C946*100*settings!$C$6)</f>
        <v>0</v>
      </c>
      <c r="Q946" s="29">
        <f>IF(G946="","",IF(E946=1,settings!$C$4-K946*100,IF(O946="",Q945,IF(F946=1,K945*L945*100+Q945+O945-K946*L946*100,Q945+O945))))</f>
        <v>8999.9021349096129</v>
      </c>
      <c r="R946" s="29">
        <f t="shared" si="117"/>
        <v>13452.999900000001</v>
      </c>
      <c r="S946" s="29">
        <f t="shared" si="118"/>
        <v>22452.902034909614</v>
      </c>
    </row>
    <row r="947" spans="2:19" x14ac:dyDescent="0.25">
      <c r="B947" s="2">
        <v>40595</v>
      </c>
      <c r="C947" s="3">
        <v>132.33000200000001</v>
      </c>
      <c r="D947" s="1">
        <f t="shared" si="112"/>
        <v>-1.6353207584577478E-2</v>
      </c>
      <c r="E947" t="str">
        <f>IF(B947&lt;settings!$C$2,"",IF(B947=settings!$C$2,1,IF(C947&gt;K946,MAX($E$4:E946)+1,"")))</f>
        <v/>
      </c>
      <c r="F947" t="str">
        <f t="shared" si="113"/>
        <v/>
      </c>
      <c r="G947">
        <f t="shared" si="114"/>
        <v>177</v>
      </c>
      <c r="H947" s="36" t="str">
        <f>IF(SUM($F$4:F947)&lt;2,"",IF(F947=1,G946,""))</f>
        <v/>
      </c>
      <c r="I947" s="7">
        <f t="shared" si="119"/>
        <v>-0.152</v>
      </c>
      <c r="J947" s="64" t="str">
        <f t="shared" si="115"/>
        <v>CALL</v>
      </c>
      <c r="K947" s="29">
        <f>IF(SUM($F$4:F947)&lt;1,"",IF(F947="",K946,ROUND(C947,0)))</f>
        <v>156</v>
      </c>
      <c r="L947" s="32">
        <f>IF(SUM($F$4:F947)&lt;1,"",IF(E947=1,1,IF(AND(F946=1,ROUNDDOWN(Q946/(C946*100),0)&gt;=1),L946+ROUNDDOWN(Q946/(C946*100),0),L946)))</f>
        <v>1</v>
      </c>
      <c r="M947" s="29">
        <f>IF(G947="","",IF(VLOOKUP(I947,settings!$B$12:$C$1012,2,0)*C947*L947*100-settings!$C$5*L947&lt;0,"",VLOOKUP(I947,settings!$B$12:$C$1012,2,0)*C947*L947*100-settings!$C$5*L947))</f>
        <v>5.1379284892681527</v>
      </c>
      <c r="N947" s="29">
        <f>IF(M947="","",M947*settings!$C$7)</f>
        <v>1.2844821223170382</v>
      </c>
      <c r="O947" s="29">
        <f t="shared" si="116"/>
        <v>3.8534463669511148</v>
      </c>
      <c r="P947" s="29">
        <f>IF(G947="","",C947*100*settings!$C$6)</f>
        <v>0</v>
      </c>
      <c r="Q947" s="29">
        <f>IF(G947="","",IF(E947=1,settings!$C$4-K947*100,IF(O947="",Q946,IF(F947=1,K946*L946*100+Q946+O946-K947*L947*100,Q946+O946))))</f>
        <v>9005.3619525671238</v>
      </c>
      <c r="R947" s="29">
        <f t="shared" si="117"/>
        <v>13233.0002</v>
      </c>
      <c r="S947" s="29">
        <f t="shared" si="118"/>
        <v>22238.362152567126</v>
      </c>
    </row>
    <row r="948" spans="2:19" x14ac:dyDescent="0.25">
      <c r="B948" s="2">
        <v>40602</v>
      </c>
      <c r="C948" s="3">
        <v>132.470001</v>
      </c>
      <c r="D948" s="1">
        <f t="shared" si="112"/>
        <v>1.057953584856719E-3</v>
      </c>
      <c r="E948" t="str">
        <f>IF(B948&lt;settings!$C$2,"",IF(B948=settings!$C$2,1,IF(C948&gt;K947,MAX($E$4:E947)+1,"")))</f>
        <v/>
      </c>
      <c r="F948" t="str">
        <f t="shared" si="113"/>
        <v/>
      </c>
      <c r="G948">
        <f t="shared" si="114"/>
        <v>178</v>
      </c>
      <c r="H948" s="36" t="str">
        <f>IF(SUM($F$4:F948)&lt;2,"",IF(F948=1,G947,""))</f>
        <v/>
      </c>
      <c r="I948" s="7">
        <f t="shared" si="119"/>
        <v>-0.151</v>
      </c>
      <c r="J948" s="64" t="str">
        <f t="shared" si="115"/>
        <v>CALL</v>
      </c>
      <c r="K948" s="29">
        <f>IF(SUM($F$4:F948)&lt;1,"",IF(F948="",K947,ROUND(C948,0)))</f>
        <v>156</v>
      </c>
      <c r="L948" s="32">
        <f>IF(SUM($F$4:F948)&lt;1,"",IF(E948=1,1,IF(AND(F947=1,ROUNDDOWN(Q947/(C947*100),0)&gt;=1),L947+ROUNDDOWN(Q947/(C947*100),0),L947)))</f>
        <v>1</v>
      </c>
      <c r="M948" s="29">
        <f>IF(G948="","",IF(VLOOKUP(I948,settings!$B$12:$C$1012,2,0)*C948*L948*100-settings!$C$5*L948&lt;0,"",VLOOKUP(I948,settings!$B$12:$C$1012,2,0)*C948*L948*100-settings!$C$5*L948))</f>
        <v>5.2698185027724156</v>
      </c>
      <c r="N948" s="29">
        <f>IF(M948="","",M948*settings!$C$7)</f>
        <v>1.3174546256931039</v>
      </c>
      <c r="O948" s="29">
        <f t="shared" si="116"/>
        <v>3.9523638770793115</v>
      </c>
      <c r="P948" s="29">
        <f>IF(G948="","",C948*100*settings!$C$6)</f>
        <v>0</v>
      </c>
      <c r="Q948" s="29">
        <f>IF(G948="","",IF(E948=1,settings!$C$4-K948*100,IF(O948="",Q947,IF(F948=1,K947*L947*100+Q947+O947-K948*L948*100,Q947+O947))))</f>
        <v>9009.215398934075</v>
      </c>
      <c r="R948" s="29">
        <f t="shared" si="117"/>
        <v>13247.000099999999</v>
      </c>
      <c r="S948" s="29">
        <f t="shared" si="118"/>
        <v>22256.215498934074</v>
      </c>
    </row>
    <row r="949" spans="2:19" x14ac:dyDescent="0.25">
      <c r="B949" s="2">
        <v>40609</v>
      </c>
      <c r="C949" s="3">
        <v>130.83999600000001</v>
      </c>
      <c r="D949" s="1">
        <f t="shared" si="112"/>
        <v>-1.2304710407603725E-2</v>
      </c>
      <c r="E949" t="str">
        <f>IF(B949&lt;settings!$C$2,"",IF(B949=settings!$C$2,1,IF(C949&gt;K948,MAX($E$4:E948)+1,"")))</f>
        <v/>
      </c>
      <c r="F949" t="str">
        <f t="shared" si="113"/>
        <v/>
      </c>
      <c r="G949">
        <f t="shared" si="114"/>
        <v>179</v>
      </c>
      <c r="H949" s="36" t="str">
        <f>IF(SUM($F$4:F949)&lt;2,"",IF(F949=1,G948,""))</f>
        <v/>
      </c>
      <c r="I949" s="7">
        <f t="shared" si="119"/>
        <v>-0.161</v>
      </c>
      <c r="J949" s="64" t="str">
        <f t="shared" si="115"/>
        <v>CALL</v>
      </c>
      <c r="K949" s="29">
        <f>IF(SUM($F$4:F949)&lt;1,"",IF(F949="",K948,ROUND(C949,0)))</f>
        <v>156</v>
      </c>
      <c r="L949" s="32">
        <f>IF(SUM($F$4:F949)&lt;1,"",IF(E949=1,1,IF(AND(F948=1,ROUNDDOWN(Q948/(C948*100),0)&gt;=1),L948+ROUNDDOWN(Q948/(C948*100),0),L948)))</f>
        <v>1</v>
      </c>
      <c r="M949" s="29">
        <f>IF(G949="","",IF(VLOOKUP(I949,settings!$B$12:$C$1012,2,0)*C949*L949*100-settings!$C$5*L949&lt;0,"",VLOOKUP(I949,settings!$B$12:$C$1012,2,0)*C949*L949*100-settings!$C$5*L949))</f>
        <v>4.0598624239034367</v>
      </c>
      <c r="N949" s="29">
        <f>IF(M949="","",M949*settings!$C$7)</f>
        <v>1.0149656059758592</v>
      </c>
      <c r="O949" s="29">
        <f t="shared" si="116"/>
        <v>3.0448968179275777</v>
      </c>
      <c r="P949" s="29">
        <f>IF(G949="","",C949*100*settings!$C$6)</f>
        <v>0</v>
      </c>
      <c r="Q949" s="29">
        <f>IF(G949="","",IF(E949=1,settings!$C$4-K949*100,IF(O949="",Q948,IF(F949=1,K948*L948*100+Q948+O948-K949*L949*100,Q948+O948))))</f>
        <v>9013.1677628111538</v>
      </c>
      <c r="R949" s="29">
        <f t="shared" si="117"/>
        <v>13083.999600000001</v>
      </c>
      <c r="S949" s="29">
        <f t="shared" si="118"/>
        <v>22097.167362811153</v>
      </c>
    </row>
    <row r="950" spans="2:19" x14ac:dyDescent="0.25">
      <c r="B950" s="2">
        <v>40616</v>
      </c>
      <c r="C950" s="3">
        <v>127.760002</v>
      </c>
      <c r="D950" s="1">
        <f t="shared" si="112"/>
        <v>-2.3540156635284637E-2</v>
      </c>
      <c r="E950" t="str">
        <f>IF(B950&lt;settings!$C$2,"",IF(B950=settings!$C$2,1,IF(C950&gt;K949,MAX($E$4:E949)+1,"")))</f>
        <v/>
      </c>
      <c r="F950" t="str">
        <f t="shared" si="113"/>
        <v/>
      </c>
      <c r="G950">
        <f t="shared" si="114"/>
        <v>180</v>
      </c>
      <c r="H950" s="36" t="str">
        <f>IF(SUM($F$4:F950)&lt;2,"",IF(F950=1,G949,""))</f>
        <v/>
      </c>
      <c r="I950" s="7">
        <f t="shared" si="119"/>
        <v>-0.18099999999999999</v>
      </c>
      <c r="J950" s="64" t="str">
        <f t="shared" si="115"/>
        <v>CALL</v>
      </c>
      <c r="K950" s="29">
        <f>IF(SUM($F$4:F950)&lt;1,"",IF(F950="",K949,ROUND(C950,0)))</f>
        <v>156</v>
      </c>
      <c r="L950" s="32">
        <f>IF(SUM($F$4:F950)&lt;1,"",IF(E950=1,1,IF(AND(F949=1,ROUNDDOWN(Q949/(C949*100),0)&gt;=1),L949+ROUNDDOWN(Q949/(C949*100),0),L949)))</f>
        <v>1</v>
      </c>
      <c r="M950" s="29">
        <f>IF(G950="","",IF(VLOOKUP(I950,settings!$B$12:$C$1012,2,0)*C950*L950*100-settings!$C$5*L950&lt;0,"",VLOOKUP(I950,settings!$B$12:$C$1012,2,0)*C950*L950*100-settings!$C$5*L950))</f>
        <v>2.2984857353684096</v>
      </c>
      <c r="N950" s="29">
        <f>IF(M950="","",M950*settings!$C$7)</f>
        <v>0.5746214338421024</v>
      </c>
      <c r="O950" s="29">
        <f t="shared" si="116"/>
        <v>1.7238643015263073</v>
      </c>
      <c r="P950" s="29">
        <f>IF(G950="","",C950*100*settings!$C$6)</f>
        <v>0</v>
      </c>
      <c r="Q950" s="29">
        <f>IF(G950="","",IF(E950=1,settings!$C$4-K950*100,IF(O950="",Q949,IF(F950=1,K949*L949*100+Q949+O949-K950*L950*100,Q949+O949))))</f>
        <v>9016.2126596290818</v>
      </c>
      <c r="R950" s="29">
        <f t="shared" si="117"/>
        <v>12776.0002</v>
      </c>
      <c r="S950" s="29">
        <f t="shared" si="118"/>
        <v>21792.212859629082</v>
      </c>
    </row>
    <row r="951" spans="2:19" x14ac:dyDescent="0.25">
      <c r="B951" s="2">
        <v>40623</v>
      </c>
      <c r="C951" s="3">
        <v>131.300003</v>
      </c>
      <c r="D951" s="1">
        <f t="shared" si="112"/>
        <v>2.7708210273822642E-2</v>
      </c>
      <c r="E951" t="str">
        <f>IF(B951&lt;settings!$C$2,"",IF(B951=settings!$C$2,1,IF(C951&gt;K950,MAX($E$4:E950)+1,"")))</f>
        <v/>
      </c>
      <c r="F951" t="str">
        <f t="shared" si="113"/>
        <v/>
      </c>
      <c r="G951">
        <f t="shared" si="114"/>
        <v>181</v>
      </c>
      <c r="H951" s="36" t="str">
        <f>IF(SUM($F$4:F951)&lt;2,"",IF(F951=1,G950,""))</f>
        <v/>
      </c>
      <c r="I951" s="7">
        <f t="shared" si="119"/>
        <v>-0.158</v>
      </c>
      <c r="J951" s="64" t="str">
        <f t="shared" si="115"/>
        <v>CALL</v>
      </c>
      <c r="K951" s="29">
        <f>IF(SUM($F$4:F951)&lt;1,"",IF(F951="",K950,ROUND(C951,0)))</f>
        <v>156</v>
      </c>
      <c r="L951" s="32">
        <f>IF(SUM($F$4:F951)&lt;1,"",IF(E951=1,1,IF(AND(F950=1,ROUNDDOWN(Q950/(C950*100),0)&gt;=1),L950+ROUNDDOWN(Q950/(C950*100),0),L950)))</f>
        <v>1</v>
      </c>
      <c r="M951" s="29">
        <f>IF(G951="","",IF(VLOOKUP(I951,settings!$B$12:$C$1012,2,0)*C951*L951*100-settings!$C$5*L951&lt;0,"",VLOOKUP(I951,settings!$B$12:$C$1012,2,0)*C951*L951*100-settings!$C$5*L951))</f>
        <v>4.3949161045126051</v>
      </c>
      <c r="N951" s="29">
        <f>IF(M951="","",M951*settings!$C$7)</f>
        <v>1.0987290261281513</v>
      </c>
      <c r="O951" s="29">
        <f t="shared" si="116"/>
        <v>3.2961870783844538</v>
      </c>
      <c r="P951" s="29">
        <f>IF(G951="","",C951*100*settings!$C$6)</f>
        <v>0</v>
      </c>
      <c r="Q951" s="29">
        <f>IF(G951="","",IF(E951=1,settings!$C$4-K951*100,IF(O951="",Q950,IF(F951=1,K950*L950*100+Q950+O950-K951*L951*100,Q950+O950))))</f>
        <v>9017.936523930608</v>
      </c>
      <c r="R951" s="29">
        <f t="shared" si="117"/>
        <v>13130.0003</v>
      </c>
      <c r="S951" s="29">
        <f t="shared" si="118"/>
        <v>22147.936823930606</v>
      </c>
    </row>
    <row r="952" spans="2:19" x14ac:dyDescent="0.25">
      <c r="B952" s="2">
        <v>40630</v>
      </c>
      <c r="C952" s="3">
        <v>133.14999399999999</v>
      </c>
      <c r="D952" s="1">
        <f t="shared" si="112"/>
        <v>1.4089801658268009E-2</v>
      </c>
      <c r="E952" t="str">
        <f>IF(B952&lt;settings!$C$2,"",IF(B952=settings!$C$2,1,IF(C952&gt;K951,MAX($E$4:E951)+1,"")))</f>
        <v/>
      </c>
      <c r="F952" t="str">
        <f t="shared" si="113"/>
        <v/>
      </c>
      <c r="G952">
        <f t="shared" si="114"/>
        <v>182</v>
      </c>
      <c r="H952" s="36" t="str">
        <f>IF(SUM($F$4:F952)&lt;2,"",IF(F952=1,G951,""))</f>
        <v/>
      </c>
      <c r="I952" s="7">
        <f t="shared" si="119"/>
        <v>-0.14599999999999999</v>
      </c>
      <c r="J952" s="64" t="str">
        <f t="shared" si="115"/>
        <v>CALL</v>
      </c>
      <c r="K952" s="29">
        <f>IF(SUM($F$4:F952)&lt;1,"",IF(F952="",K951,ROUND(C952,0)))</f>
        <v>156</v>
      </c>
      <c r="L952" s="32">
        <f>IF(SUM($F$4:F952)&lt;1,"",IF(E952=1,1,IF(AND(F951=1,ROUNDDOWN(Q951/(C951*100),0)&gt;=1),L951+ROUNDDOWN(Q951/(C951*100),0),L951)))</f>
        <v>1</v>
      </c>
      <c r="M952" s="29">
        <f>IF(G952="","",IF(VLOOKUP(I952,settings!$B$12:$C$1012,2,0)*C952*L952*100-settings!$C$5*L952&lt;0,"",VLOOKUP(I952,settings!$B$12:$C$1012,2,0)*C952*L952*100-settings!$C$5*L952))</f>
        <v>5.9718526914396683</v>
      </c>
      <c r="N952" s="29">
        <f>IF(M952="","",M952*settings!$C$7)</f>
        <v>1.4929631728599171</v>
      </c>
      <c r="O952" s="29">
        <f t="shared" si="116"/>
        <v>4.4788895185797513</v>
      </c>
      <c r="P952" s="29">
        <f>IF(G952="","",C952*100*settings!$C$6)</f>
        <v>0</v>
      </c>
      <c r="Q952" s="29">
        <f>IF(G952="","",IF(E952=1,settings!$C$4-K952*100,IF(O952="",Q951,IF(F952=1,K951*L951*100+Q951+O951-K952*L952*100,Q951+O951))))</f>
        <v>9021.2327110089918</v>
      </c>
      <c r="R952" s="29">
        <f t="shared" si="117"/>
        <v>13314.999399999999</v>
      </c>
      <c r="S952" s="29">
        <f t="shared" si="118"/>
        <v>22336.232111008991</v>
      </c>
    </row>
    <row r="953" spans="2:19" x14ac:dyDescent="0.25">
      <c r="B953" s="2">
        <v>40637</v>
      </c>
      <c r="C953" s="3">
        <v>132.86000100000001</v>
      </c>
      <c r="D953" s="1">
        <f t="shared" si="112"/>
        <v>-2.1779422686266647E-3</v>
      </c>
      <c r="E953" t="str">
        <f>IF(B953&lt;settings!$C$2,"",IF(B953=settings!$C$2,1,IF(C953&gt;K952,MAX($E$4:E952)+1,"")))</f>
        <v/>
      </c>
      <c r="F953" t="str">
        <f t="shared" si="113"/>
        <v/>
      </c>
      <c r="G953">
        <f t="shared" si="114"/>
        <v>183</v>
      </c>
      <c r="H953" s="36" t="str">
        <f>IF(SUM($F$4:F953)&lt;2,"",IF(F953=1,G952,""))</f>
        <v/>
      </c>
      <c r="I953" s="7">
        <f t="shared" si="119"/>
        <v>-0.14799999999999999</v>
      </c>
      <c r="J953" s="64" t="str">
        <f t="shared" si="115"/>
        <v>CALL</v>
      </c>
      <c r="K953" s="29">
        <f>IF(SUM($F$4:F953)&lt;1,"",IF(F953="",K952,ROUND(C953,0)))</f>
        <v>156</v>
      </c>
      <c r="L953" s="32">
        <f>IF(SUM($F$4:F953)&lt;1,"",IF(E953=1,1,IF(AND(F952=1,ROUNDDOWN(Q952/(C952*100),0)&gt;=1),L952+ROUNDDOWN(Q952/(C952*100),0),L952)))</f>
        <v>1</v>
      </c>
      <c r="M953" s="29">
        <f>IF(G953="","",IF(VLOOKUP(I953,settings!$B$12:$C$1012,2,0)*C953*L953*100-settings!$C$5*L953&lt;0,"",VLOOKUP(I953,settings!$B$12:$C$1012,2,0)*C953*L953*100-settings!$C$5*L953))</f>
        <v>5.6811843301809599</v>
      </c>
      <c r="N953" s="29">
        <f>IF(M953="","",M953*settings!$C$7)</f>
        <v>1.42029608254524</v>
      </c>
      <c r="O953" s="29">
        <f t="shared" si="116"/>
        <v>4.2608882476357195</v>
      </c>
      <c r="P953" s="29">
        <f>IF(G953="","",C953*100*settings!$C$6)</f>
        <v>0</v>
      </c>
      <c r="Q953" s="29">
        <f>IF(G953="","",IF(E953=1,settings!$C$4-K953*100,IF(O953="",Q952,IF(F953=1,K952*L952*100+Q952+O952-K953*L953*100,Q952+O952))))</f>
        <v>9025.7116005275711</v>
      </c>
      <c r="R953" s="29">
        <f t="shared" si="117"/>
        <v>13286.000100000001</v>
      </c>
      <c r="S953" s="29">
        <f t="shared" si="118"/>
        <v>22311.711700527572</v>
      </c>
    </row>
    <row r="954" spans="2:19" x14ac:dyDescent="0.25">
      <c r="B954" s="2">
        <v>40644</v>
      </c>
      <c r="C954" s="3">
        <v>132.03999300000001</v>
      </c>
      <c r="D954" s="1">
        <f t="shared" si="112"/>
        <v>-6.1719704488034655E-3</v>
      </c>
      <c r="E954" t="str">
        <f>IF(B954&lt;settings!$C$2,"",IF(B954=settings!$C$2,1,IF(C954&gt;K953,MAX($E$4:E953)+1,"")))</f>
        <v/>
      </c>
      <c r="F954" t="str">
        <f t="shared" si="113"/>
        <v/>
      </c>
      <c r="G954">
        <f t="shared" si="114"/>
        <v>184</v>
      </c>
      <c r="H954" s="36" t="str">
        <f>IF(SUM($F$4:F954)&lt;2,"",IF(F954=1,G953,""))</f>
        <v/>
      </c>
      <c r="I954" s="7">
        <f t="shared" si="119"/>
        <v>-0.154</v>
      </c>
      <c r="J954" s="64" t="str">
        <f t="shared" si="115"/>
        <v>CALL</v>
      </c>
      <c r="K954" s="29">
        <f>IF(SUM($F$4:F954)&lt;1,"",IF(F954="",K953,ROUND(C954,0)))</f>
        <v>156</v>
      </c>
      <c r="L954" s="32">
        <f>IF(SUM($F$4:F954)&lt;1,"",IF(E954=1,1,IF(AND(F953=1,ROUNDDOWN(Q953/(C953*100),0)&gt;=1),L953+ROUNDDOWN(Q953/(C953*100),0),L953)))</f>
        <v>1</v>
      </c>
      <c r="M954" s="29">
        <f>IF(G954="","",IF(VLOOKUP(I954,settings!$B$12:$C$1012,2,0)*C954*L954*100-settings!$C$5*L954&lt;0,"",VLOOKUP(I954,settings!$B$12:$C$1012,2,0)*C954*L954*100-settings!$C$5*L954))</f>
        <v>4.8819475736203159</v>
      </c>
      <c r="N954" s="29">
        <f>IF(M954="","",M954*settings!$C$7)</f>
        <v>1.220486893405079</v>
      </c>
      <c r="O954" s="29">
        <f t="shared" si="116"/>
        <v>3.661460680215237</v>
      </c>
      <c r="P954" s="29">
        <f>IF(G954="","",C954*100*settings!$C$6)</f>
        <v>0</v>
      </c>
      <c r="Q954" s="29">
        <f>IF(G954="","",IF(E954=1,settings!$C$4-K954*100,IF(O954="",Q953,IF(F954=1,K953*L953*100+Q953+O953-K954*L954*100,Q953+O953))))</f>
        <v>9029.9724887752072</v>
      </c>
      <c r="R954" s="29">
        <f t="shared" si="117"/>
        <v>13203.999300000001</v>
      </c>
      <c r="S954" s="29">
        <f t="shared" si="118"/>
        <v>22233.971788775209</v>
      </c>
    </row>
    <row r="955" spans="2:19" x14ac:dyDescent="0.25">
      <c r="B955" s="2">
        <v>40651</v>
      </c>
      <c r="C955" s="3">
        <v>133.779999</v>
      </c>
      <c r="D955" s="1">
        <f t="shared" si="112"/>
        <v>1.3177871040935152E-2</v>
      </c>
      <c r="E955" t="str">
        <f>IF(B955&lt;settings!$C$2,"",IF(B955=settings!$C$2,1,IF(C955&gt;K954,MAX($E$4:E954)+1,"")))</f>
        <v/>
      </c>
      <c r="F955" t="str">
        <f t="shared" si="113"/>
        <v/>
      </c>
      <c r="G955">
        <f t="shared" si="114"/>
        <v>185</v>
      </c>
      <c r="H955" s="36" t="str">
        <f>IF(SUM($F$4:F955)&lt;2,"",IF(F955=1,G954,""))</f>
        <v/>
      </c>
      <c r="I955" s="7">
        <f t="shared" si="119"/>
        <v>-0.14199999999999999</v>
      </c>
      <c r="J955" s="64" t="str">
        <f t="shared" si="115"/>
        <v>CALL</v>
      </c>
      <c r="K955" s="29">
        <f>IF(SUM($F$4:F955)&lt;1,"",IF(F955="",K954,ROUND(C955,0)))</f>
        <v>156</v>
      </c>
      <c r="L955" s="32">
        <f>IF(SUM($F$4:F955)&lt;1,"",IF(E955=1,1,IF(AND(F954=1,ROUNDDOWN(Q954/(C954*100),0)&gt;=1),L954+ROUNDDOWN(Q954/(C954*100),0),L954)))</f>
        <v>1</v>
      </c>
      <c r="M955" s="29">
        <f>IF(G955="","",IF(VLOOKUP(I955,settings!$B$12:$C$1012,2,0)*C955*L955*100-settings!$C$5*L955&lt;0,"",VLOOKUP(I955,settings!$B$12:$C$1012,2,0)*C955*L955*100-settings!$C$5*L955))</f>
        <v>6.5944081984788498</v>
      </c>
      <c r="N955" s="29">
        <f>IF(M955="","",M955*settings!$C$7)</f>
        <v>1.6486020496197125</v>
      </c>
      <c r="O955" s="29">
        <f t="shared" si="116"/>
        <v>4.9458061488591376</v>
      </c>
      <c r="P955" s="29">
        <f>IF(G955="","",C955*100*settings!$C$6)</f>
        <v>0</v>
      </c>
      <c r="Q955" s="29">
        <f>IF(G955="","",IF(E955=1,settings!$C$4-K955*100,IF(O955="",Q954,IF(F955=1,K954*L954*100+Q954+O954-K955*L955*100,Q954+O954))))</f>
        <v>9033.6339494554231</v>
      </c>
      <c r="R955" s="29">
        <f t="shared" si="117"/>
        <v>13377.999900000001</v>
      </c>
      <c r="S955" s="29">
        <f t="shared" si="118"/>
        <v>22411.633849455422</v>
      </c>
    </row>
    <row r="956" spans="2:19" x14ac:dyDescent="0.25">
      <c r="B956" s="2">
        <v>40658</v>
      </c>
      <c r="C956" s="3">
        <v>136.429993</v>
      </c>
      <c r="D956" s="1">
        <f t="shared" si="112"/>
        <v>1.9808596350789243E-2</v>
      </c>
      <c r="E956" t="str">
        <f>IF(B956&lt;settings!$C$2,"",IF(B956=settings!$C$2,1,IF(C956&gt;K955,MAX($E$4:E955)+1,"")))</f>
        <v/>
      </c>
      <c r="F956" t="str">
        <f t="shared" si="113"/>
        <v/>
      </c>
      <c r="G956">
        <f t="shared" si="114"/>
        <v>186</v>
      </c>
      <c r="H956" s="36" t="str">
        <f>IF(SUM($F$4:F956)&lt;2,"",IF(F956=1,G955,""))</f>
        <v/>
      </c>
      <c r="I956" s="7">
        <f t="shared" si="119"/>
        <v>-0.125</v>
      </c>
      <c r="J956" s="64" t="str">
        <f t="shared" si="115"/>
        <v>CALL</v>
      </c>
      <c r="K956" s="29">
        <f>IF(SUM($F$4:F956)&lt;1,"",IF(F956="",K955,ROUND(C956,0)))</f>
        <v>156</v>
      </c>
      <c r="L956" s="32">
        <f>IF(SUM($F$4:F956)&lt;1,"",IF(E956=1,1,IF(AND(F955=1,ROUNDDOWN(Q955/(C955*100),0)&gt;=1),L955+ROUNDDOWN(Q955/(C955*100),0),L955)))</f>
        <v>1</v>
      </c>
      <c r="M956" s="29">
        <f>IF(G956="","",IF(VLOOKUP(I956,settings!$B$12:$C$1012,2,0)*C956*L956*100-settings!$C$5*L956&lt;0,"",VLOOKUP(I956,settings!$B$12:$C$1012,2,0)*C956*L956*100-settings!$C$5*L956))</f>
        <v>9.918659393053554</v>
      </c>
      <c r="N956" s="29">
        <f>IF(M956="","",M956*settings!$C$7)</f>
        <v>2.4796648482633885</v>
      </c>
      <c r="O956" s="29">
        <f t="shared" si="116"/>
        <v>7.438994544790166</v>
      </c>
      <c r="P956" s="29">
        <f>IF(G956="","",C956*100*settings!$C$6)</f>
        <v>0</v>
      </c>
      <c r="Q956" s="29">
        <f>IF(G956="","",IF(E956=1,settings!$C$4-K956*100,IF(O956="",Q955,IF(F956=1,K955*L955*100+Q955+O955-K956*L956*100,Q955+O955))))</f>
        <v>9038.5797556042817</v>
      </c>
      <c r="R956" s="29">
        <f t="shared" si="117"/>
        <v>13642.999299999999</v>
      </c>
      <c r="S956" s="29">
        <f t="shared" si="118"/>
        <v>22681.579055604281</v>
      </c>
    </row>
    <row r="957" spans="2:19" x14ac:dyDescent="0.25">
      <c r="B957" s="2">
        <v>40665</v>
      </c>
      <c r="C957" s="3">
        <v>134.199997</v>
      </c>
      <c r="D957" s="1">
        <f t="shared" si="112"/>
        <v>-1.6345350102011658E-2</v>
      </c>
      <c r="E957" t="str">
        <f>IF(B957&lt;settings!$C$2,"",IF(B957=settings!$C$2,1,IF(C957&gt;K956,MAX($E$4:E956)+1,"")))</f>
        <v/>
      </c>
      <c r="F957" t="str">
        <f t="shared" si="113"/>
        <v/>
      </c>
      <c r="G957">
        <f t="shared" si="114"/>
        <v>187</v>
      </c>
      <c r="H957" s="36" t="str">
        <f>IF(SUM($F$4:F957)&lt;2,"",IF(F957=1,G956,""))</f>
        <v/>
      </c>
      <c r="I957" s="7">
        <f t="shared" si="119"/>
        <v>-0.14000000000000001</v>
      </c>
      <c r="J957" s="64" t="str">
        <f t="shared" si="115"/>
        <v>CALL</v>
      </c>
      <c r="K957" s="29">
        <f>IF(SUM($F$4:F957)&lt;1,"",IF(F957="",K956,ROUND(C957,0)))</f>
        <v>156</v>
      </c>
      <c r="L957" s="32">
        <f>IF(SUM($F$4:F957)&lt;1,"",IF(E957=1,1,IF(AND(F956=1,ROUNDDOWN(Q956/(C956*100),0)&gt;=1),L956+ROUNDDOWN(Q956/(C956*100),0),L956)))</f>
        <v>1</v>
      </c>
      <c r="M957" s="29">
        <f>IF(G957="","",IF(VLOOKUP(I957,settings!$B$12:$C$1012,2,0)*C957*L957*100-settings!$C$5*L957&lt;0,"",VLOOKUP(I957,settings!$B$12:$C$1012,2,0)*C957*L957*100-settings!$C$5*L957))</f>
        <v>6.9323725515687142</v>
      </c>
      <c r="N957" s="29">
        <f>IF(M957="","",M957*settings!$C$7)</f>
        <v>1.7330931378921786</v>
      </c>
      <c r="O957" s="29">
        <f t="shared" si="116"/>
        <v>5.1992794136765355</v>
      </c>
      <c r="P957" s="29">
        <f>IF(G957="","",C957*100*settings!$C$6)</f>
        <v>0</v>
      </c>
      <c r="Q957" s="29">
        <f>IF(G957="","",IF(E957=1,settings!$C$4-K957*100,IF(O957="",Q956,IF(F957=1,K956*L956*100+Q956+O956-K957*L957*100,Q956+O956))))</f>
        <v>9046.0187501490727</v>
      </c>
      <c r="R957" s="29">
        <f t="shared" si="117"/>
        <v>13419.9997</v>
      </c>
      <c r="S957" s="29">
        <f t="shared" si="118"/>
        <v>22466.018450149073</v>
      </c>
    </row>
    <row r="958" spans="2:19" x14ac:dyDescent="0.25">
      <c r="B958" s="2">
        <v>40672</v>
      </c>
      <c r="C958" s="3">
        <v>134.03999300000001</v>
      </c>
      <c r="D958" s="1">
        <f t="shared" si="112"/>
        <v>-1.192280205490559E-3</v>
      </c>
      <c r="E958" t="str">
        <f>IF(B958&lt;settings!$C$2,"",IF(B958=settings!$C$2,1,IF(C958&gt;K957,MAX($E$4:E957)+1,"")))</f>
        <v/>
      </c>
      <c r="F958" t="str">
        <f t="shared" si="113"/>
        <v/>
      </c>
      <c r="G958">
        <f t="shared" si="114"/>
        <v>188</v>
      </c>
      <c r="H958" s="36" t="str">
        <f>IF(SUM($F$4:F958)&lt;2,"",IF(F958=1,G957,""))</f>
        <v/>
      </c>
      <c r="I958" s="7">
        <f t="shared" si="119"/>
        <v>-0.14099999999999999</v>
      </c>
      <c r="J958" s="64" t="str">
        <f t="shared" si="115"/>
        <v>CALL</v>
      </c>
      <c r="K958" s="29">
        <f>IF(SUM($F$4:F958)&lt;1,"",IF(F958="",K957,ROUND(C958,0)))</f>
        <v>156</v>
      </c>
      <c r="L958" s="32">
        <f>IF(SUM($F$4:F958)&lt;1,"",IF(E958=1,1,IF(AND(F957=1,ROUNDDOWN(Q957/(C957*100),0)&gt;=1),L957+ROUNDDOWN(Q957/(C957*100),0),L957)))</f>
        <v>1</v>
      </c>
      <c r="M958" s="29">
        <f>IF(G958="","",IF(VLOOKUP(I958,settings!$B$12:$C$1012,2,0)*C958*L958*100-settings!$C$5*L958&lt;0,"",VLOOKUP(I958,settings!$B$12:$C$1012,2,0)*C958*L958*100-settings!$C$5*L958))</f>
        <v>6.7644566419770449</v>
      </c>
      <c r="N958" s="29">
        <f>IF(M958="","",M958*settings!$C$7)</f>
        <v>1.6911141604942612</v>
      </c>
      <c r="O958" s="29">
        <f t="shared" si="116"/>
        <v>5.0733424814827837</v>
      </c>
      <c r="P958" s="29">
        <f>IF(G958="","",C958*100*settings!$C$6)</f>
        <v>0</v>
      </c>
      <c r="Q958" s="29">
        <f>IF(G958="","",IF(E958=1,settings!$C$4-K958*100,IF(O958="",Q957,IF(F958=1,K957*L957*100+Q957+O957-K958*L958*100,Q957+O957))))</f>
        <v>9051.2180295627495</v>
      </c>
      <c r="R958" s="29">
        <f t="shared" si="117"/>
        <v>13403.999300000001</v>
      </c>
      <c r="S958" s="29">
        <f t="shared" si="118"/>
        <v>22455.217329562751</v>
      </c>
    </row>
    <row r="959" spans="2:19" x14ac:dyDescent="0.25">
      <c r="B959" s="2">
        <v>40679</v>
      </c>
      <c r="C959" s="3">
        <v>133.61000100000001</v>
      </c>
      <c r="D959" s="1">
        <f t="shared" si="112"/>
        <v>-3.207938096505214E-3</v>
      </c>
      <c r="E959" t="str">
        <f>IF(B959&lt;settings!$C$2,"",IF(B959=settings!$C$2,1,IF(C959&gt;K958,MAX($E$4:E958)+1,"")))</f>
        <v/>
      </c>
      <c r="F959" t="str">
        <f t="shared" si="113"/>
        <v/>
      </c>
      <c r="G959">
        <f t="shared" si="114"/>
        <v>189</v>
      </c>
      <c r="H959" s="36" t="str">
        <f>IF(SUM($F$4:F959)&lt;2,"",IF(F959=1,G958,""))</f>
        <v/>
      </c>
      <c r="I959" s="7">
        <f t="shared" si="119"/>
        <v>-0.14399999999999999</v>
      </c>
      <c r="J959" s="64" t="str">
        <f t="shared" si="115"/>
        <v>CALL</v>
      </c>
      <c r="K959" s="29">
        <f>IF(SUM($F$4:F959)&lt;1,"",IF(F959="",K958,ROUND(C959,0)))</f>
        <v>156</v>
      </c>
      <c r="L959" s="32">
        <f>IF(SUM($F$4:F959)&lt;1,"",IF(E959=1,1,IF(AND(F958=1,ROUNDDOWN(Q958/(C958*100),0)&gt;=1),L958+ROUNDDOWN(Q958/(C958*100),0),L958)))</f>
        <v>1</v>
      </c>
      <c r="M959" s="29">
        <f>IF(G959="","",IF(VLOOKUP(I959,settings!$B$12:$C$1012,2,0)*C959*L959*100-settings!$C$5*L959&lt;0,"",VLOOKUP(I959,settings!$B$12:$C$1012,2,0)*C959*L959*100-settings!$C$5*L959))</f>
        <v>6.2844013630784827</v>
      </c>
      <c r="N959" s="29">
        <f>IF(M959="","",M959*settings!$C$7)</f>
        <v>1.5711003407696207</v>
      </c>
      <c r="O959" s="29">
        <f t="shared" si="116"/>
        <v>4.7133010223088618</v>
      </c>
      <c r="P959" s="29">
        <f>IF(G959="","",C959*100*settings!$C$6)</f>
        <v>0</v>
      </c>
      <c r="Q959" s="29">
        <f>IF(G959="","",IF(E959=1,settings!$C$4-K959*100,IF(O959="",Q958,IF(F959=1,K958*L958*100+Q958+O958-K959*L959*100,Q958+O958))))</f>
        <v>9056.291372044232</v>
      </c>
      <c r="R959" s="29">
        <f t="shared" si="117"/>
        <v>13361.000100000001</v>
      </c>
      <c r="S959" s="29">
        <f t="shared" si="118"/>
        <v>22417.291472044235</v>
      </c>
    </row>
    <row r="960" spans="2:19" x14ac:dyDescent="0.25">
      <c r="B960" s="2">
        <v>40686</v>
      </c>
      <c r="C960" s="3">
        <v>133.509995</v>
      </c>
      <c r="D960" s="1">
        <f t="shared" si="112"/>
        <v>-7.4849187374836923E-4</v>
      </c>
      <c r="E960" t="str">
        <f>IF(B960&lt;settings!$C$2,"",IF(B960=settings!$C$2,1,IF(C960&gt;K959,MAX($E$4:E959)+1,"")))</f>
        <v/>
      </c>
      <c r="F960" t="str">
        <f t="shared" si="113"/>
        <v/>
      </c>
      <c r="G960">
        <f t="shared" si="114"/>
        <v>190</v>
      </c>
      <c r="H960" s="36" t="str">
        <f>IF(SUM($F$4:F960)&lt;2,"",IF(F960=1,G959,""))</f>
        <v/>
      </c>
      <c r="I960" s="7">
        <f t="shared" si="119"/>
        <v>-0.14399999999999999</v>
      </c>
      <c r="J960" s="64" t="str">
        <f t="shared" si="115"/>
        <v>CALL</v>
      </c>
      <c r="K960" s="29">
        <f>IF(SUM($F$4:F960)&lt;1,"",IF(F960="",K959,ROUND(C960,0)))</f>
        <v>156</v>
      </c>
      <c r="L960" s="32">
        <f>IF(SUM($F$4:F960)&lt;1,"",IF(E960=1,1,IF(AND(F959=1,ROUNDDOWN(Q959/(C959*100),0)&gt;=1),L959+ROUNDDOWN(Q959/(C959*100),0),L959)))</f>
        <v>1</v>
      </c>
      <c r="M960" s="29">
        <f>IF(G960="","",IF(VLOOKUP(I960,settings!$B$12:$C$1012,2,0)*C960*L960*100-settings!$C$5*L960&lt;0,"",VLOOKUP(I960,settings!$B$12:$C$1012,2,0)*C960*L960*100-settings!$C$5*L960))</f>
        <v>6.2789490478530965</v>
      </c>
      <c r="N960" s="29">
        <f>IF(M960="","",M960*settings!$C$7)</f>
        <v>1.5697372619632741</v>
      </c>
      <c r="O960" s="29">
        <f t="shared" si="116"/>
        <v>4.7092117858898224</v>
      </c>
      <c r="P960" s="29">
        <f>IF(G960="","",C960*100*settings!$C$6)</f>
        <v>0</v>
      </c>
      <c r="Q960" s="29">
        <f>IF(G960="","",IF(E960=1,settings!$C$4-K960*100,IF(O960="",Q959,IF(F960=1,K959*L959*100+Q959+O959-K960*L960*100,Q959+O959))))</f>
        <v>9061.0046730665417</v>
      </c>
      <c r="R960" s="29">
        <f t="shared" si="117"/>
        <v>13350.9995</v>
      </c>
      <c r="S960" s="29">
        <f t="shared" si="118"/>
        <v>22412.00417306654</v>
      </c>
    </row>
    <row r="961" spans="2:19" x14ac:dyDescent="0.25">
      <c r="B961" s="2">
        <v>40693</v>
      </c>
      <c r="C961" s="3">
        <v>130.41999799999999</v>
      </c>
      <c r="D961" s="1">
        <f t="shared" si="112"/>
        <v>-2.3144312154307345E-2</v>
      </c>
      <c r="E961" t="str">
        <f>IF(B961&lt;settings!$C$2,"",IF(B961=settings!$C$2,1,IF(C961&gt;K960,MAX($E$4:E960)+1,"")))</f>
        <v/>
      </c>
      <c r="F961" t="str">
        <f t="shared" si="113"/>
        <v/>
      </c>
      <c r="G961">
        <f t="shared" si="114"/>
        <v>191</v>
      </c>
      <c r="H961" s="36" t="str">
        <f>IF(SUM($F$4:F961)&lt;2,"",IF(F961=1,G960,""))</f>
        <v/>
      </c>
      <c r="I961" s="7">
        <f t="shared" si="119"/>
        <v>-0.16400000000000001</v>
      </c>
      <c r="J961" s="64" t="str">
        <f t="shared" si="115"/>
        <v>CALL</v>
      </c>
      <c r="K961" s="29">
        <f>IF(SUM($F$4:F961)&lt;1,"",IF(F961="",K960,ROUND(C961,0)))</f>
        <v>156</v>
      </c>
      <c r="L961" s="32">
        <f>IF(SUM($F$4:F961)&lt;1,"",IF(E961=1,1,IF(AND(F960=1,ROUNDDOWN(Q960/(C960*100),0)&gt;=1),L960+ROUNDDOWN(Q960/(C960*100),0),L960)))</f>
        <v>1</v>
      </c>
      <c r="M961" s="29">
        <f>IF(G961="","",IF(VLOOKUP(I961,settings!$B$12:$C$1012,2,0)*C961*L961*100-settings!$C$5*L961&lt;0,"",VLOOKUP(I961,settings!$B$12:$C$1012,2,0)*C961*L961*100-settings!$C$5*L961))</f>
        <v>3.7470149862438449</v>
      </c>
      <c r="N961" s="29">
        <f>IF(M961="","",M961*settings!$C$7)</f>
        <v>0.93675374656096122</v>
      </c>
      <c r="O961" s="29">
        <f t="shared" si="116"/>
        <v>2.8102612396828839</v>
      </c>
      <c r="P961" s="29">
        <f>IF(G961="","",C961*100*settings!$C$6)</f>
        <v>0</v>
      </c>
      <c r="Q961" s="29">
        <f>IF(G961="","",IF(E961=1,settings!$C$4-K961*100,IF(O961="",Q960,IF(F961=1,K960*L960*100+Q960+O960-K961*L961*100,Q960+O960))))</f>
        <v>9065.7138848524319</v>
      </c>
      <c r="R961" s="29">
        <f t="shared" si="117"/>
        <v>13041.9998</v>
      </c>
      <c r="S961" s="29">
        <f t="shared" si="118"/>
        <v>22107.713684852431</v>
      </c>
    </row>
    <row r="962" spans="2:19" x14ac:dyDescent="0.25">
      <c r="B962" s="2">
        <v>40700</v>
      </c>
      <c r="C962" s="3">
        <v>127.599998</v>
      </c>
      <c r="D962" s="1">
        <f t="shared" si="112"/>
        <v>-2.1622450875976806E-2</v>
      </c>
      <c r="E962" t="str">
        <f>IF(B962&lt;settings!$C$2,"",IF(B962=settings!$C$2,1,IF(C962&gt;K961,MAX($E$4:E961)+1,"")))</f>
        <v/>
      </c>
      <c r="F962" t="str">
        <f t="shared" si="113"/>
        <v/>
      </c>
      <c r="G962">
        <f t="shared" si="114"/>
        <v>192</v>
      </c>
      <c r="H962" s="36" t="str">
        <f>IF(SUM($F$4:F962)&lt;2,"",IF(F962=1,G961,""))</f>
        <v/>
      </c>
      <c r="I962" s="7">
        <f t="shared" si="119"/>
        <v>-0.182</v>
      </c>
      <c r="J962" s="64" t="str">
        <f t="shared" si="115"/>
        <v>CALL</v>
      </c>
      <c r="K962" s="29">
        <f>IF(SUM($F$4:F962)&lt;1,"",IF(F962="",K961,ROUND(C962,0)))</f>
        <v>156</v>
      </c>
      <c r="L962" s="32">
        <f>IF(SUM($F$4:F962)&lt;1,"",IF(E962=1,1,IF(AND(F961=1,ROUNDDOWN(Q961/(C961*100),0)&gt;=1),L961+ROUNDDOWN(Q961/(C961*100),0),L961)))</f>
        <v>1</v>
      </c>
      <c r="M962" s="29">
        <f>IF(G962="","",IF(VLOOKUP(I962,settings!$B$12:$C$1012,2,0)*C962*L962*100-settings!$C$5*L962&lt;0,"",VLOOKUP(I962,settings!$B$12:$C$1012,2,0)*C962*L962*100-settings!$C$5*L962))</f>
        <v>2.2284676840512008</v>
      </c>
      <c r="N962" s="29">
        <f>IF(M962="","",M962*settings!$C$7)</f>
        <v>0.55711692101280019</v>
      </c>
      <c r="O962" s="29">
        <f t="shared" si="116"/>
        <v>1.6713507630384006</v>
      </c>
      <c r="P962" s="29">
        <f>IF(G962="","",C962*100*settings!$C$6)</f>
        <v>0</v>
      </c>
      <c r="Q962" s="29">
        <f>IF(G962="","",IF(E962=1,settings!$C$4-K962*100,IF(O962="",Q961,IF(F962=1,K961*L961*100+Q961+O961-K962*L962*100,Q961+O961))))</f>
        <v>9068.5241460921152</v>
      </c>
      <c r="R962" s="29">
        <f t="shared" si="117"/>
        <v>12759.9998</v>
      </c>
      <c r="S962" s="29">
        <f t="shared" si="118"/>
        <v>21828.523946092115</v>
      </c>
    </row>
    <row r="963" spans="2:19" x14ac:dyDescent="0.25">
      <c r="B963" s="2">
        <v>40707</v>
      </c>
      <c r="C963" s="3">
        <v>127.050003</v>
      </c>
      <c r="D963" s="1">
        <f t="shared" si="112"/>
        <v>-4.3103057101928632E-3</v>
      </c>
      <c r="E963" t="str">
        <f>IF(B963&lt;settings!$C$2,"",IF(B963=settings!$C$2,1,IF(C963&gt;K962,MAX($E$4:E962)+1,"")))</f>
        <v/>
      </c>
      <c r="F963" t="str">
        <f t="shared" si="113"/>
        <v/>
      </c>
      <c r="G963">
        <f t="shared" si="114"/>
        <v>193</v>
      </c>
      <c r="H963" s="36" t="str">
        <f>IF(SUM($F$4:F963)&lt;2,"",IF(F963=1,G962,""))</f>
        <v/>
      </c>
      <c r="I963" s="7">
        <f t="shared" si="119"/>
        <v>-0.186</v>
      </c>
      <c r="J963" s="64" t="str">
        <f t="shared" si="115"/>
        <v>CALL</v>
      </c>
      <c r="K963" s="29">
        <f>IF(SUM($F$4:F963)&lt;1,"",IF(F963="",K962,ROUND(C963,0)))</f>
        <v>156</v>
      </c>
      <c r="L963" s="32">
        <f>IF(SUM($F$4:F963)&lt;1,"",IF(E963=1,1,IF(AND(F962=1,ROUNDDOWN(Q962/(C962*100),0)&gt;=1),L962+ROUNDDOWN(Q962/(C962*100),0),L962)))</f>
        <v>1</v>
      </c>
      <c r="M963" s="29">
        <f>IF(G963="","",IF(VLOOKUP(I963,settings!$B$12:$C$1012,2,0)*C963*L963*100-settings!$C$5*L963&lt;0,"",VLOOKUP(I963,settings!$B$12:$C$1012,2,0)*C963*L963*100-settings!$C$5*L963))</f>
        <v>1.9650004147163989</v>
      </c>
      <c r="N963" s="29">
        <f>IF(M963="","",M963*settings!$C$7)</f>
        <v>0.49125010367909971</v>
      </c>
      <c r="O963" s="29">
        <f t="shared" si="116"/>
        <v>1.4737503110372991</v>
      </c>
      <c r="P963" s="29">
        <f>IF(G963="","",C963*100*settings!$C$6)</f>
        <v>0</v>
      </c>
      <c r="Q963" s="29">
        <f>IF(G963="","",IF(E963=1,settings!$C$4-K963*100,IF(O963="",Q962,IF(F963=1,K962*L962*100+Q962+O962-K963*L963*100,Q962+O962))))</f>
        <v>9070.1954968551545</v>
      </c>
      <c r="R963" s="29">
        <f t="shared" si="117"/>
        <v>12705.0003</v>
      </c>
      <c r="S963" s="29">
        <f t="shared" si="118"/>
        <v>21775.195796855154</v>
      </c>
    </row>
    <row r="964" spans="2:19" x14ac:dyDescent="0.25">
      <c r="B964" s="2">
        <v>40714</v>
      </c>
      <c r="C964" s="3">
        <v>126.80999799999999</v>
      </c>
      <c r="D964" s="1">
        <f t="shared" si="112"/>
        <v>-1.8890593808172929E-3</v>
      </c>
      <c r="E964" t="str">
        <f>IF(B964&lt;settings!$C$2,"",IF(B964=settings!$C$2,1,IF(C964&gt;K963,MAX($E$4:E963)+1,"")))</f>
        <v/>
      </c>
      <c r="F964" t="str">
        <f t="shared" si="113"/>
        <v/>
      </c>
      <c r="G964">
        <f t="shared" si="114"/>
        <v>194</v>
      </c>
      <c r="H964" s="36" t="str">
        <f>IF(SUM($F$4:F964)&lt;2,"",IF(F964=1,G963,""))</f>
        <v/>
      </c>
      <c r="I964" s="7">
        <f t="shared" si="119"/>
        <v>-0.187</v>
      </c>
      <c r="J964" s="64" t="str">
        <f t="shared" si="115"/>
        <v>CALL</v>
      </c>
      <c r="K964" s="29">
        <f>IF(SUM($F$4:F964)&lt;1,"",IF(F964="",K963,ROUND(C964,0)))</f>
        <v>156</v>
      </c>
      <c r="L964" s="32">
        <f>IF(SUM($F$4:F964)&lt;1,"",IF(E964=1,1,IF(AND(F963=1,ROUNDDOWN(Q963/(C963*100),0)&gt;=1),L963+ROUNDDOWN(Q963/(C963*100),0),L963)))</f>
        <v>1</v>
      </c>
      <c r="M964" s="29">
        <f>IF(G964="","",IF(VLOOKUP(I964,settings!$B$12:$C$1012,2,0)*C964*L964*100-settings!$C$5*L964&lt;0,"",VLOOKUP(I964,settings!$B$12:$C$1012,2,0)*C964*L964*100-settings!$C$5*L964))</f>
        <v>1.900211365811475</v>
      </c>
      <c r="N964" s="29">
        <f>IF(M964="","",M964*settings!$C$7)</f>
        <v>0.47505284145286875</v>
      </c>
      <c r="O964" s="29">
        <f t="shared" si="116"/>
        <v>1.4251585243586062</v>
      </c>
      <c r="P964" s="29">
        <f>IF(G964="","",C964*100*settings!$C$6)</f>
        <v>0</v>
      </c>
      <c r="Q964" s="29">
        <f>IF(G964="","",IF(E964=1,settings!$C$4-K964*100,IF(O964="",Q963,IF(F964=1,K963*L963*100+Q963+O963-K964*L964*100,Q963+O963))))</f>
        <v>9071.6692471661918</v>
      </c>
      <c r="R964" s="29">
        <f t="shared" si="117"/>
        <v>12680.9998</v>
      </c>
      <c r="S964" s="29">
        <f t="shared" si="118"/>
        <v>21752.669047166193</v>
      </c>
    </row>
    <row r="965" spans="2:19" x14ac:dyDescent="0.25">
      <c r="B965" s="2">
        <v>40721</v>
      </c>
      <c r="C965" s="3">
        <v>133.91999799999999</v>
      </c>
      <c r="D965" s="1">
        <f t="shared" ref="D965:D1028" si="120">IFERROR(C965/C964-1,"")</f>
        <v>5.6068134312248885E-2</v>
      </c>
      <c r="E965" t="str">
        <f>IF(B965&lt;settings!$C$2,"",IF(B965=settings!$C$2,1,IF(C965&gt;K964,MAX($E$4:E964)+1,"")))</f>
        <v/>
      </c>
      <c r="F965" t="str">
        <f t="shared" ref="F965:F1028" si="121">IF(E965&lt;&gt;"",1,"")</f>
        <v/>
      </c>
      <c r="G965">
        <f t="shared" ref="G965:G1028" si="122">IFERROR(IF(E965&lt;&gt;"",1,G964+1),"")</f>
        <v>195</v>
      </c>
      <c r="H965" s="36" t="str">
        <f>IF(SUM($F$4:F965)&lt;2,"",IF(F965=1,G964,""))</f>
        <v/>
      </c>
      <c r="I965" s="7">
        <f t="shared" si="119"/>
        <v>-0.14199999999999999</v>
      </c>
      <c r="J965" s="64" t="str">
        <f t="shared" ref="J965:J1028" si="123">IF(G965="","",IF(F965=1,"PUT",IF(M965&lt;&gt;"","CALL","")))</f>
        <v>CALL</v>
      </c>
      <c r="K965" s="29">
        <f>IF(SUM($F$4:F965)&lt;1,"",IF(F965="",K964,ROUND(C965,0)))</f>
        <v>156</v>
      </c>
      <c r="L965" s="32">
        <f>IF(SUM($F$4:F965)&lt;1,"",IF(E965=1,1,IF(AND(F964=1,ROUNDDOWN(Q964/(C964*100),0)&gt;=1),L964+ROUNDDOWN(Q964/(C964*100),0),L964)))</f>
        <v>1</v>
      </c>
      <c r="M965" s="29">
        <f>IF(G965="","",IF(VLOOKUP(I965,settings!$B$12:$C$1012,2,0)*C965*L965*100-settings!$C$5*L965&lt;0,"",VLOOKUP(I965,settings!$B$12:$C$1012,2,0)*C965*L965*100-settings!$C$5*L965))</f>
        <v>6.6023556462388004</v>
      </c>
      <c r="N965" s="29">
        <f>IF(M965="","",M965*settings!$C$7)</f>
        <v>1.6505889115597001</v>
      </c>
      <c r="O965" s="29">
        <f t="shared" ref="O965:O1028" si="124">IFERROR(IF(G965="","",M965-N965),0)</f>
        <v>4.9517667346791008</v>
      </c>
      <c r="P965" s="29">
        <f>IF(G965="","",C965*100*settings!$C$6)</f>
        <v>0</v>
      </c>
      <c r="Q965" s="29">
        <f>IF(G965="","",IF(E965=1,settings!$C$4-K965*100,IF(O965="",Q964,IF(F965=1,K964*L964*100+Q964+O964-K965*L965*100,Q964+O964))))</f>
        <v>9073.09440569055</v>
      </c>
      <c r="R965" s="29">
        <f t="shared" ref="R965:R1028" si="125">IF(G965="","",L965*C965*100)</f>
        <v>13391.9998</v>
      </c>
      <c r="S965" s="29">
        <f t="shared" ref="S965:S1028" si="126">IF(G965="","",R965+Q965)</f>
        <v>22465.094205690548</v>
      </c>
    </row>
    <row r="966" spans="2:19" x14ac:dyDescent="0.25">
      <c r="B966" s="2">
        <v>40728</v>
      </c>
      <c r="C966" s="3">
        <v>134.39999399999999</v>
      </c>
      <c r="D966" s="1">
        <f t="shared" si="120"/>
        <v>3.5841995756302758E-3</v>
      </c>
      <c r="E966" t="str">
        <f>IF(B966&lt;settings!$C$2,"",IF(B966=settings!$C$2,1,IF(C966&gt;K965,MAX($E$4:E965)+1,"")))</f>
        <v/>
      </c>
      <c r="F966" t="str">
        <f t="shared" si="121"/>
        <v/>
      </c>
      <c r="G966">
        <f t="shared" si="122"/>
        <v>196</v>
      </c>
      <c r="H966" s="36" t="str">
        <f>IF(SUM($F$4:F966)&lt;2,"",IF(F966=1,G965,""))</f>
        <v/>
      </c>
      <c r="I966" s="7">
        <f t="shared" ref="I966:I1029" si="127">IF(G966="","",ROUND(C966/K966-1,3))</f>
        <v>-0.13800000000000001</v>
      </c>
      <c r="J966" s="64" t="str">
        <f t="shared" si="123"/>
        <v>CALL</v>
      </c>
      <c r="K966" s="29">
        <f>IF(SUM($F$4:F966)&lt;1,"",IF(F966="",K965,ROUND(C966,0)))</f>
        <v>156</v>
      </c>
      <c r="L966" s="32">
        <f>IF(SUM($F$4:F966)&lt;1,"",IF(E966=1,1,IF(AND(F965=1,ROUNDDOWN(Q965/(C965*100),0)&gt;=1),L965+ROUNDDOWN(Q965/(C965*100),0),L965)))</f>
        <v>1</v>
      </c>
      <c r="M966" s="29">
        <f>IF(G966="","",IF(VLOOKUP(I966,settings!$B$12:$C$1012,2,0)*C966*L966*100-settings!$C$5*L966&lt;0,"",VLOOKUP(I966,settings!$B$12:$C$1012,2,0)*C966*L966*100-settings!$C$5*L966))</f>
        <v>7.2717556145041264</v>
      </c>
      <c r="N966" s="29">
        <f>IF(M966="","",M966*settings!$C$7)</f>
        <v>1.8179389036260316</v>
      </c>
      <c r="O966" s="29">
        <f t="shared" si="124"/>
        <v>5.4538167108780948</v>
      </c>
      <c r="P966" s="29">
        <f>IF(G966="","",C966*100*settings!$C$6)</f>
        <v>0</v>
      </c>
      <c r="Q966" s="29">
        <f>IF(G966="","",IF(E966=1,settings!$C$4-K966*100,IF(O966="",Q965,IF(F966=1,K965*L965*100+Q965+O965-K966*L966*100,Q965+O965))))</f>
        <v>9078.0461724252291</v>
      </c>
      <c r="R966" s="29">
        <f t="shared" si="125"/>
        <v>13439.999399999999</v>
      </c>
      <c r="S966" s="29">
        <f t="shared" si="126"/>
        <v>22518.045572425228</v>
      </c>
    </row>
    <row r="967" spans="2:19" x14ac:dyDescent="0.25">
      <c r="B967" s="2">
        <v>40735</v>
      </c>
      <c r="C967" s="3">
        <v>131.69000199999999</v>
      </c>
      <c r="D967" s="1">
        <f t="shared" si="120"/>
        <v>-2.0163631852543107E-2</v>
      </c>
      <c r="E967" t="str">
        <f>IF(B967&lt;settings!$C$2,"",IF(B967=settings!$C$2,1,IF(C967&gt;K966,MAX($E$4:E966)+1,"")))</f>
        <v/>
      </c>
      <c r="F967" t="str">
        <f t="shared" si="121"/>
        <v/>
      </c>
      <c r="G967">
        <f t="shared" si="122"/>
        <v>197</v>
      </c>
      <c r="H967" s="36" t="str">
        <f>IF(SUM($F$4:F967)&lt;2,"",IF(F967=1,G966,""))</f>
        <v/>
      </c>
      <c r="I967" s="7">
        <f t="shared" si="127"/>
        <v>-0.156</v>
      </c>
      <c r="J967" s="64" t="str">
        <f t="shared" si="123"/>
        <v>CALL</v>
      </c>
      <c r="K967" s="29">
        <f>IF(SUM($F$4:F967)&lt;1,"",IF(F967="",K966,ROUND(C967,0)))</f>
        <v>156</v>
      </c>
      <c r="L967" s="32">
        <f>IF(SUM($F$4:F967)&lt;1,"",IF(E967=1,1,IF(AND(F966=1,ROUNDDOWN(Q966/(C966*100),0)&gt;=1),L966+ROUNDDOWN(Q966/(C966*100),0),L966)))</f>
        <v>1</v>
      </c>
      <c r="M967" s="29">
        <f>IF(G967="","",IF(VLOOKUP(I967,settings!$B$12:$C$1012,2,0)*C967*L967*100-settings!$C$5*L967&lt;0,"",VLOOKUP(I967,settings!$B$12:$C$1012,2,0)*C967*L967*100-settings!$C$5*L967))</f>
        <v>4.6340489028933067</v>
      </c>
      <c r="N967" s="29">
        <f>IF(M967="","",M967*settings!$C$7)</f>
        <v>1.1585122257233267</v>
      </c>
      <c r="O967" s="29">
        <f t="shared" si="124"/>
        <v>3.47553667716998</v>
      </c>
      <c r="P967" s="29">
        <f>IF(G967="","",C967*100*settings!$C$6)</f>
        <v>0</v>
      </c>
      <c r="Q967" s="29">
        <f>IF(G967="","",IF(E967=1,settings!$C$4-K967*100,IF(O967="",Q966,IF(F967=1,K966*L966*100+Q966+O966-K967*L967*100,Q966+O966))))</f>
        <v>9083.4999891361076</v>
      </c>
      <c r="R967" s="29">
        <f t="shared" si="125"/>
        <v>13169.000199999999</v>
      </c>
      <c r="S967" s="29">
        <f t="shared" si="126"/>
        <v>22252.500189136106</v>
      </c>
    </row>
    <row r="968" spans="2:19" x14ac:dyDescent="0.25">
      <c r="B968" s="2">
        <v>40742</v>
      </c>
      <c r="C968" s="3">
        <v>134.58000200000001</v>
      </c>
      <c r="D968" s="1">
        <f t="shared" si="120"/>
        <v>2.1945477683264158E-2</v>
      </c>
      <c r="E968" t="str">
        <f>IF(B968&lt;settings!$C$2,"",IF(B968=settings!$C$2,1,IF(C968&gt;K967,MAX($E$4:E967)+1,"")))</f>
        <v/>
      </c>
      <c r="F968" t="str">
        <f t="shared" si="121"/>
        <v/>
      </c>
      <c r="G968">
        <f t="shared" si="122"/>
        <v>198</v>
      </c>
      <c r="H968" s="36" t="str">
        <f>IF(SUM($F$4:F968)&lt;2,"",IF(F968=1,G967,""))</f>
        <v/>
      </c>
      <c r="I968" s="7">
        <f t="shared" si="127"/>
        <v>-0.13700000000000001</v>
      </c>
      <c r="J968" s="64" t="str">
        <f t="shared" si="123"/>
        <v>CALL</v>
      </c>
      <c r="K968" s="29">
        <f>IF(SUM($F$4:F968)&lt;1,"",IF(F968="",K967,ROUND(C968,0)))</f>
        <v>156</v>
      </c>
      <c r="L968" s="32">
        <f>IF(SUM($F$4:F968)&lt;1,"",IF(E968=1,1,IF(AND(F967=1,ROUNDDOWN(Q967/(C967*100),0)&gt;=1),L967+ROUNDDOWN(Q967/(C967*100),0),L967)))</f>
        <v>1</v>
      </c>
      <c r="M968" s="29">
        <f>IF(G968="","",IF(VLOOKUP(I968,settings!$B$12:$C$1012,2,0)*C968*L968*100-settings!$C$5*L968&lt;0,"",VLOOKUP(I968,settings!$B$12:$C$1012,2,0)*C968*L968*100-settings!$C$5*L968))</f>
        <v>7.4518717872364153</v>
      </c>
      <c r="N968" s="29">
        <f>IF(M968="","",M968*settings!$C$7)</f>
        <v>1.8629679468091038</v>
      </c>
      <c r="O968" s="29">
        <f t="shared" si="124"/>
        <v>5.5889038404273119</v>
      </c>
      <c r="P968" s="29">
        <f>IF(G968="","",C968*100*settings!$C$6)</f>
        <v>0</v>
      </c>
      <c r="Q968" s="29">
        <f>IF(G968="","",IF(E968=1,settings!$C$4-K968*100,IF(O968="",Q967,IF(F968=1,K967*L967*100+Q967+O967-K968*L968*100,Q967+O967))))</f>
        <v>9086.9755258132773</v>
      </c>
      <c r="R968" s="29">
        <f t="shared" si="125"/>
        <v>13458.0002</v>
      </c>
      <c r="S968" s="29">
        <f t="shared" si="126"/>
        <v>22544.975725813278</v>
      </c>
    </row>
    <row r="969" spans="2:19" x14ac:dyDescent="0.25">
      <c r="B969" s="2">
        <v>40749</v>
      </c>
      <c r="C969" s="3">
        <v>129.33000200000001</v>
      </c>
      <c r="D969" s="1">
        <f t="shared" si="120"/>
        <v>-3.901025354420784E-2</v>
      </c>
      <c r="E969" t="str">
        <f>IF(B969&lt;settings!$C$2,"",IF(B969=settings!$C$2,1,IF(C969&gt;K968,MAX($E$4:E968)+1,"")))</f>
        <v/>
      </c>
      <c r="F969" t="str">
        <f t="shared" si="121"/>
        <v/>
      </c>
      <c r="G969">
        <f t="shared" si="122"/>
        <v>199</v>
      </c>
      <c r="H969" s="36" t="str">
        <f>IF(SUM($F$4:F969)&lt;2,"",IF(F969=1,G968,""))</f>
        <v/>
      </c>
      <c r="I969" s="7">
        <f t="shared" si="127"/>
        <v>-0.17100000000000001</v>
      </c>
      <c r="J969" s="64" t="str">
        <f t="shared" si="123"/>
        <v>CALL</v>
      </c>
      <c r="K969" s="29">
        <f>IF(SUM($F$4:F969)&lt;1,"",IF(F969="",K968,ROUND(C969,0)))</f>
        <v>156</v>
      </c>
      <c r="L969" s="32">
        <f>IF(SUM($F$4:F969)&lt;1,"",IF(E969=1,1,IF(AND(F968=1,ROUNDDOWN(Q968/(C968*100),0)&gt;=1),L968+ROUNDDOWN(Q968/(C968*100),0),L968)))</f>
        <v>1</v>
      </c>
      <c r="M969" s="29">
        <f>IF(G969="","",IF(VLOOKUP(I969,settings!$B$12:$C$1012,2,0)*C969*L969*100-settings!$C$5*L969&lt;0,"",VLOOKUP(I969,settings!$B$12:$C$1012,2,0)*C969*L969*100-settings!$C$5*L969))</f>
        <v>3.0865632743094951</v>
      </c>
      <c r="N969" s="29">
        <f>IF(M969="","",M969*settings!$C$7)</f>
        <v>0.77164081857737377</v>
      </c>
      <c r="O969" s="29">
        <f t="shared" si="124"/>
        <v>2.3149224557321215</v>
      </c>
      <c r="P969" s="29">
        <f>IF(G969="","",C969*100*settings!$C$6)</f>
        <v>0</v>
      </c>
      <c r="Q969" s="29">
        <f>IF(G969="","",IF(E969=1,settings!$C$4-K969*100,IF(O969="",Q968,IF(F969=1,K968*L968*100+Q968+O968-K969*L969*100,Q968+O968))))</f>
        <v>9092.5644296537048</v>
      </c>
      <c r="R969" s="29">
        <f t="shared" si="125"/>
        <v>12933.0002</v>
      </c>
      <c r="S969" s="29">
        <f t="shared" si="126"/>
        <v>22025.564629653705</v>
      </c>
    </row>
    <row r="970" spans="2:19" x14ac:dyDescent="0.25">
      <c r="B970" s="2">
        <v>40756</v>
      </c>
      <c r="C970" s="3">
        <v>120.08000199999999</v>
      </c>
      <c r="D970" s="1">
        <f t="shared" si="120"/>
        <v>-7.1522460813075783E-2</v>
      </c>
      <c r="E970" t="str">
        <f>IF(B970&lt;settings!$C$2,"",IF(B970=settings!$C$2,1,IF(C970&gt;K969,MAX($E$4:E969)+1,"")))</f>
        <v/>
      </c>
      <c r="F970" t="str">
        <f t="shared" si="121"/>
        <v/>
      </c>
      <c r="G970">
        <f t="shared" si="122"/>
        <v>200</v>
      </c>
      <c r="H970" s="36" t="str">
        <f>IF(SUM($F$4:F970)&lt;2,"",IF(F970=1,G969,""))</f>
        <v/>
      </c>
      <c r="I970" s="7">
        <f t="shared" si="127"/>
        <v>-0.23</v>
      </c>
      <c r="J970" s="64" t="str">
        <f t="shared" si="123"/>
        <v>CALL</v>
      </c>
      <c r="K970" s="29">
        <f>IF(SUM($F$4:F970)&lt;1,"",IF(F970="",K969,ROUND(C970,0)))</f>
        <v>156</v>
      </c>
      <c r="L970" s="32">
        <f>IF(SUM($F$4:F970)&lt;1,"",IF(E970=1,1,IF(AND(F969=1,ROUNDDOWN(Q969/(C969*100),0)&gt;=1),L969+ROUNDDOWN(Q969/(C969*100),0),L969)))</f>
        <v>1</v>
      </c>
      <c r="M970" s="29">
        <f>IF(G970="","",IF(VLOOKUP(I970,settings!$B$12:$C$1012,2,0)*C970*L970*100-settings!$C$5*L970&lt;0,"",VLOOKUP(I970,settings!$B$12:$C$1012,2,0)*C970*L970*100-settings!$C$5*L970))</f>
        <v>0.15204142514137864</v>
      </c>
      <c r="N970" s="29">
        <f>IF(M970="","",M970*settings!$C$7)</f>
        <v>3.801035628534466E-2</v>
      </c>
      <c r="O970" s="29">
        <f t="shared" si="124"/>
        <v>0.11403106885603398</v>
      </c>
      <c r="P970" s="29">
        <f>IF(G970="","",C970*100*settings!$C$6)</f>
        <v>0</v>
      </c>
      <c r="Q970" s="29">
        <f>IF(G970="","",IF(E970=1,settings!$C$4-K970*100,IF(O970="",Q969,IF(F970=1,K969*L969*100+Q969+O969-K970*L970*100,Q969+O969))))</f>
        <v>9094.8793521094376</v>
      </c>
      <c r="R970" s="29">
        <f t="shared" si="125"/>
        <v>12008.000199999999</v>
      </c>
      <c r="S970" s="29">
        <f t="shared" si="126"/>
        <v>21102.879552109436</v>
      </c>
    </row>
    <row r="971" spans="2:19" x14ac:dyDescent="0.25">
      <c r="B971" s="2">
        <v>40763</v>
      </c>
      <c r="C971" s="3">
        <v>118.120003</v>
      </c>
      <c r="D971" s="1">
        <f t="shared" si="120"/>
        <v>-1.632244309922648E-2</v>
      </c>
      <c r="E971" t="str">
        <f>IF(B971&lt;settings!$C$2,"",IF(B971=settings!$C$2,1,IF(C971&gt;K970,MAX($E$4:E970)+1,"")))</f>
        <v/>
      </c>
      <c r="F971" t="str">
        <f t="shared" si="121"/>
        <v/>
      </c>
      <c r="G971">
        <f t="shared" si="122"/>
        <v>201</v>
      </c>
      <c r="H971" s="36" t="str">
        <f>IF(SUM($F$4:F971)&lt;2,"",IF(F971=1,G970,""))</f>
        <v/>
      </c>
      <c r="I971" s="7">
        <f t="shared" si="127"/>
        <v>-0.24299999999999999</v>
      </c>
      <c r="J971" s="64" t="str">
        <f t="shared" si="123"/>
        <v/>
      </c>
      <c r="K971" s="29">
        <f>IF(SUM($F$4:F971)&lt;1,"",IF(F971="",K970,ROUND(C971,0)))</f>
        <v>156</v>
      </c>
      <c r="L971" s="32">
        <f>IF(SUM($F$4:F971)&lt;1,"",IF(E971=1,1,IF(AND(F970=1,ROUNDDOWN(Q970/(C970*100),0)&gt;=1),L970+ROUNDDOWN(Q970/(C970*100),0),L970)))</f>
        <v>1</v>
      </c>
      <c r="M971" s="29" t="str">
        <f>IF(G971="","",IF(VLOOKUP(I971,settings!$B$12:$C$1012,2,0)*C971*L971*100-settings!$C$5*L971&lt;0,"",VLOOKUP(I971,settings!$B$12:$C$1012,2,0)*C971*L971*100-settings!$C$5*L971))</f>
        <v/>
      </c>
      <c r="N971" s="29" t="str">
        <f>IF(M971="","",M971*settings!$C$7)</f>
        <v/>
      </c>
      <c r="O971" s="29">
        <f t="shared" si="124"/>
        <v>0</v>
      </c>
      <c r="P971" s="29">
        <f>IF(G971="","",C971*100*settings!$C$6)</f>
        <v>0</v>
      </c>
      <c r="Q971" s="29">
        <f>IF(G971="","",IF(E971=1,settings!$C$4-K971*100,IF(O971="",Q970,IF(F971=1,K970*L970*100+Q970+O970-K971*L971*100,Q970+O970))))</f>
        <v>9094.9933831782928</v>
      </c>
      <c r="R971" s="29">
        <f t="shared" si="125"/>
        <v>11812.0003</v>
      </c>
      <c r="S971" s="29">
        <f t="shared" si="126"/>
        <v>20906.993683178291</v>
      </c>
    </row>
    <row r="972" spans="2:19" x14ac:dyDescent="0.25">
      <c r="B972" s="2">
        <v>40770</v>
      </c>
      <c r="C972" s="3">
        <v>112.639999</v>
      </c>
      <c r="D972" s="1">
        <f t="shared" si="120"/>
        <v>-4.6393530823056195E-2</v>
      </c>
      <c r="E972" t="str">
        <f>IF(B972&lt;settings!$C$2,"",IF(B972=settings!$C$2,1,IF(C972&gt;K971,MAX($E$4:E971)+1,"")))</f>
        <v/>
      </c>
      <c r="F972" t="str">
        <f t="shared" si="121"/>
        <v/>
      </c>
      <c r="G972">
        <f t="shared" si="122"/>
        <v>202</v>
      </c>
      <c r="H972" s="36" t="str">
        <f>IF(SUM($F$4:F972)&lt;2,"",IF(F972=1,G971,""))</f>
        <v/>
      </c>
      <c r="I972" s="7">
        <f t="shared" si="127"/>
        <v>-0.27800000000000002</v>
      </c>
      <c r="J972" s="64" t="str">
        <f t="shared" si="123"/>
        <v/>
      </c>
      <c r="K972" s="29">
        <f>IF(SUM($F$4:F972)&lt;1,"",IF(F972="",K971,ROUND(C972,0)))</f>
        <v>156</v>
      </c>
      <c r="L972" s="32">
        <f>IF(SUM($F$4:F972)&lt;1,"",IF(E972=1,1,IF(AND(F971=1,ROUNDDOWN(Q971/(C971*100),0)&gt;=1),L971+ROUNDDOWN(Q971/(C971*100),0),L971)))</f>
        <v>1</v>
      </c>
      <c r="M972" s="29" t="str">
        <f>IF(G972="","",IF(VLOOKUP(I972,settings!$B$12:$C$1012,2,0)*C972*L972*100-settings!$C$5*L972&lt;0,"",VLOOKUP(I972,settings!$B$12:$C$1012,2,0)*C972*L972*100-settings!$C$5*L972))</f>
        <v/>
      </c>
      <c r="N972" s="29" t="str">
        <f>IF(M972="","",M972*settings!$C$7)</f>
        <v/>
      </c>
      <c r="O972" s="29">
        <f t="shared" si="124"/>
        <v>0</v>
      </c>
      <c r="P972" s="29">
        <f>IF(G972="","",C972*100*settings!$C$6)</f>
        <v>0</v>
      </c>
      <c r="Q972" s="29">
        <f>IF(G972="","",IF(E972=1,settings!$C$4-K972*100,IF(O972="",Q971,IF(F972=1,K971*L971*100+Q971+O971-K972*L972*100,Q971+O971))))</f>
        <v>9094.9933831782928</v>
      </c>
      <c r="R972" s="29">
        <f t="shared" si="125"/>
        <v>11263.999900000001</v>
      </c>
      <c r="S972" s="29">
        <f t="shared" si="126"/>
        <v>20358.993283178293</v>
      </c>
    </row>
    <row r="973" spans="2:19" x14ac:dyDescent="0.25">
      <c r="B973" s="2">
        <v>40777</v>
      </c>
      <c r="C973" s="3">
        <v>117.970001</v>
      </c>
      <c r="D973" s="1">
        <f t="shared" si="120"/>
        <v>4.731891022122614E-2</v>
      </c>
      <c r="E973" t="str">
        <f>IF(B973&lt;settings!$C$2,"",IF(B973=settings!$C$2,1,IF(C973&gt;K972,MAX($E$4:E972)+1,"")))</f>
        <v/>
      </c>
      <c r="F973" t="str">
        <f t="shared" si="121"/>
        <v/>
      </c>
      <c r="G973">
        <f t="shared" si="122"/>
        <v>203</v>
      </c>
      <c r="H973" s="36" t="str">
        <f>IF(SUM($F$4:F973)&lt;2,"",IF(F973=1,G972,""))</f>
        <v/>
      </c>
      <c r="I973" s="7">
        <f t="shared" si="127"/>
        <v>-0.24399999999999999</v>
      </c>
      <c r="J973" s="64" t="str">
        <f t="shared" si="123"/>
        <v/>
      </c>
      <c r="K973" s="29">
        <f>IF(SUM($F$4:F973)&lt;1,"",IF(F973="",K972,ROUND(C973,0)))</f>
        <v>156</v>
      </c>
      <c r="L973" s="32">
        <f>IF(SUM($F$4:F973)&lt;1,"",IF(E973=1,1,IF(AND(F972=1,ROUNDDOWN(Q972/(C972*100),0)&gt;=1),L972+ROUNDDOWN(Q972/(C972*100),0),L972)))</f>
        <v>1</v>
      </c>
      <c r="M973" s="29" t="str">
        <f>IF(G973="","",IF(VLOOKUP(I973,settings!$B$12:$C$1012,2,0)*C973*L973*100-settings!$C$5*L973&lt;0,"",VLOOKUP(I973,settings!$B$12:$C$1012,2,0)*C973*L973*100-settings!$C$5*L973))</f>
        <v/>
      </c>
      <c r="N973" s="29" t="str">
        <f>IF(M973="","",M973*settings!$C$7)</f>
        <v/>
      </c>
      <c r="O973" s="29">
        <f t="shared" si="124"/>
        <v>0</v>
      </c>
      <c r="P973" s="29">
        <f>IF(G973="","",C973*100*settings!$C$6)</f>
        <v>0</v>
      </c>
      <c r="Q973" s="29">
        <f>IF(G973="","",IF(E973=1,settings!$C$4-K973*100,IF(O973="",Q972,IF(F973=1,K972*L972*100+Q972+O972-K973*L973*100,Q972+O972))))</f>
        <v>9094.9933831782928</v>
      </c>
      <c r="R973" s="29">
        <f t="shared" si="125"/>
        <v>11797.000099999999</v>
      </c>
      <c r="S973" s="29">
        <f t="shared" si="126"/>
        <v>20891.993483178292</v>
      </c>
    </row>
    <row r="974" spans="2:19" x14ac:dyDescent="0.25">
      <c r="B974" s="2">
        <v>40784</v>
      </c>
      <c r="C974" s="3">
        <v>117.849998</v>
      </c>
      <c r="D974" s="1">
        <f t="shared" si="120"/>
        <v>-1.0172331862572381E-3</v>
      </c>
      <c r="E974" t="str">
        <f>IF(B974&lt;settings!$C$2,"",IF(B974=settings!$C$2,1,IF(C974&gt;K973,MAX($E$4:E973)+1,"")))</f>
        <v/>
      </c>
      <c r="F974" t="str">
        <f t="shared" si="121"/>
        <v/>
      </c>
      <c r="G974">
        <f t="shared" si="122"/>
        <v>204</v>
      </c>
      <c r="H974" s="36" t="str">
        <f>IF(SUM($F$4:F974)&lt;2,"",IF(F974=1,G973,""))</f>
        <v/>
      </c>
      <c r="I974" s="7">
        <f t="shared" si="127"/>
        <v>-0.245</v>
      </c>
      <c r="J974" s="64" t="str">
        <f t="shared" si="123"/>
        <v/>
      </c>
      <c r="K974" s="29">
        <f>IF(SUM($F$4:F974)&lt;1,"",IF(F974="",K973,ROUND(C974,0)))</f>
        <v>156</v>
      </c>
      <c r="L974" s="32">
        <f>IF(SUM($F$4:F974)&lt;1,"",IF(E974=1,1,IF(AND(F973=1,ROUNDDOWN(Q973/(C973*100),0)&gt;=1),L973+ROUNDDOWN(Q973/(C973*100),0),L973)))</f>
        <v>1</v>
      </c>
      <c r="M974" s="29" t="str">
        <f>IF(G974="","",IF(VLOOKUP(I974,settings!$B$12:$C$1012,2,0)*C974*L974*100-settings!$C$5*L974&lt;0,"",VLOOKUP(I974,settings!$B$12:$C$1012,2,0)*C974*L974*100-settings!$C$5*L974))</f>
        <v/>
      </c>
      <c r="N974" s="29" t="str">
        <f>IF(M974="","",M974*settings!$C$7)</f>
        <v/>
      </c>
      <c r="O974" s="29">
        <f t="shared" si="124"/>
        <v>0</v>
      </c>
      <c r="P974" s="29">
        <f>IF(G974="","",C974*100*settings!$C$6)</f>
        <v>0</v>
      </c>
      <c r="Q974" s="29">
        <f>IF(G974="","",IF(E974=1,settings!$C$4-K974*100,IF(O974="",Q973,IF(F974=1,K973*L973*100+Q973+O973-K974*L974*100,Q973+O973))))</f>
        <v>9094.9933831782928</v>
      </c>
      <c r="R974" s="29">
        <f t="shared" si="125"/>
        <v>11784.9998</v>
      </c>
      <c r="S974" s="29">
        <f t="shared" si="126"/>
        <v>20879.993183178292</v>
      </c>
    </row>
    <row r="975" spans="2:19" x14ac:dyDescent="0.25">
      <c r="B975" s="2">
        <v>40791</v>
      </c>
      <c r="C975" s="3">
        <v>115.91999800000001</v>
      </c>
      <c r="D975" s="1">
        <f t="shared" si="120"/>
        <v>-1.6376750383992333E-2</v>
      </c>
      <c r="E975" t="str">
        <f>IF(B975&lt;settings!$C$2,"",IF(B975=settings!$C$2,1,IF(C975&gt;K974,MAX($E$4:E974)+1,"")))</f>
        <v/>
      </c>
      <c r="F975" t="str">
        <f t="shared" si="121"/>
        <v/>
      </c>
      <c r="G975">
        <f t="shared" si="122"/>
        <v>205</v>
      </c>
      <c r="H975" s="36" t="str">
        <f>IF(SUM($F$4:F975)&lt;2,"",IF(F975=1,G974,""))</f>
        <v/>
      </c>
      <c r="I975" s="7">
        <f t="shared" si="127"/>
        <v>-0.25700000000000001</v>
      </c>
      <c r="J975" s="64" t="str">
        <f t="shared" si="123"/>
        <v/>
      </c>
      <c r="K975" s="29">
        <f>IF(SUM($F$4:F975)&lt;1,"",IF(F975="",K974,ROUND(C975,0)))</f>
        <v>156</v>
      </c>
      <c r="L975" s="32">
        <f>IF(SUM($F$4:F975)&lt;1,"",IF(E975=1,1,IF(AND(F974=1,ROUNDDOWN(Q974/(C974*100),0)&gt;=1),L974+ROUNDDOWN(Q974/(C974*100),0),L974)))</f>
        <v>1</v>
      </c>
      <c r="M975" s="29" t="str">
        <f>IF(G975="","",IF(VLOOKUP(I975,settings!$B$12:$C$1012,2,0)*C975*L975*100-settings!$C$5*L975&lt;0,"",VLOOKUP(I975,settings!$B$12:$C$1012,2,0)*C975*L975*100-settings!$C$5*L975))</f>
        <v/>
      </c>
      <c r="N975" s="29" t="str">
        <f>IF(M975="","",M975*settings!$C$7)</f>
        <v/>
      </c>
      <c r="O975" s="29">
        <f t="shared" si="124"/>
        <v>0</v>
      </c>
      <c r="P975" s="29">
        <f>IF(G975="","",C975*100*settings!$C$6)</f>
        <v>0</v>
      </c>
      <c r="Q975" s="29">
        <f>IF(G975="","",IF(E975=1,settings!$C$4-K975*100,IF(O975="",Q974,IF(F975=1,K974*L974*100+Q974+O974-K975*L975*100,Q974+O974))))</f>
        <v>9094.9933831782928</v>
      </c>
      <c r="R975" s="29">
        <f t="shared" si="125"/>
        <v>11591.999800000001</v>
      </c>
      <c r="S975" s="29">
        <f t="shared" si="126"/>
        <v>20686.993183178296</v>
      </c>
    </row>
    <row r="976" spans="2:19" x14ac:dyDescent="0.25">
      <c r="B976" s="2">
        <v>40798</v>
      </c>
      <c r="C976" s="3">
        <v>121.519997</v>
      </c>
      <c r="D976" s="1">
        <f t="shared" si="120"/>
        <v>4.8309170950813884E-2</v>
      </c>
      <c r="E976" t="str">
        <f>IF(B976&lt;settings!$C$2,"",IF(B976=settings!$C$2,1,IF(C976&gt;K975,MAX($E$4:E975)+1,"")))</f>
        <v/>
      </c>
      <c r="F976" t="str">
        <f t="shared" si="121"/>
        <v/>
      </c>
      <c r="G976">
        <f t="shared" si="122"/>
        <v>206</v>
      </c>
      <c r="H976" s="36" t="str">
        <f>IF(SUM($F$4:F976)&lt;2,"",IF(F976=1,G975,""))</f>
        <v/>
      </c>
      <c r="I976" s="7">
        <f t="shared" si="127"/>
        <v>-0.221</v>
      </c>
      <c r="J976" s="64" t="str">
        <f t="shared" si="123"/>
        <v>CALL</v>
      </c>
      <c r="K976" s="29">
        <f>IF(SUM($F$4:F976)&lt;1,"",IF(F976="",K975,ROUND(C976,0)))</f>
        <v>156</v>
      </c>
      <c r="L976" s="32">
        <f>IF(SUM($F$4:F976)&lt;1,"",IF(E976=1,1,IF(AND(F975=1,ROUNDDOWN(Q975/(C975*100),0)&gt;=1),L975+ROUNDDOWN(Q975/(C975*100),0),L975)))</f>
        <v>1</v>
      </c>
      <c r="M976" s="29">
        <f>IF(G976="","",IF(VLOOKUP(I976,settings!$B$12:$C$1012,2,0)*C976*L976*100-settings!$C$5*L976&lt;0,"",VLOOKUP(I976,settings!$B$12:$C$1012,2,0)*C976*L976*100-settings!$C$5*L976))</f>
        <v>0.39833258547320982</v>
      </c>
      <c r="N976" s="29">
        <f>IF(M976="","",M976*settings!$C$7)</f>
        <v>9.9583146368302455E-2</v>
      </c>
      <c r="O976" s="29">
        <f t="shared" si="124"/>
        <v>0.29874943910490737</v>
      </c>
      <c r="P976" s="29">
        <f>IF(G976="","",C976*100*settings!$C$6)</f>
        <v>0</v>
      </c>
      <c r="Q976" s="29">
        <f>IF(G976="","",IF(E976=1,settings!$C$4-K976*100,IF(O976="",Q975,IF(F976=1,K975*L975*100+Q975+O975-K976*L976*100,Q975+O975))))</f>
        <v>9094.9933831782928</v>
      </c>
      <c r="R976" s="29">
        <f t="shared" si="125"/>
        <v>12151.9997</v>
      </c>
      <c r="S976" s="29">
        <f t="shared" si="126"/>
        <v>21246.993083178291</v>
      </c>
    </row>
    <row r="977" spans="2:19" x14ac:dyDescent="0.25">
      <c r="B977" s="2">
        <v>40805</v>
      </c>
      <c r="C977" s="3">
        <v>113.540001</v>
      </c>
      <c r="D977" s="1">
        <f t="shared" si="120"/>
        <v>-6.5668171469754011E-2</v>
      </c>
      <c r="E977" t="str">
        <f>IF(B977&lt;settings!$C$2,"",IF(B977=settings!$C$2,1,IF(C977&gt;K976,MAX($E$4:E976)+1,"")))</f>
        <v/>
      </c>
      <c r="F977" t="str">
        <f t="shared" si="121"/>
        <v/>
      </c>
      <c r="G977">
        <f t="shared" si="122"/>
        <v>207</v>
      </c>
      <c r="H977" s="36" t="str">
        <f>IF(SUM($F$4:F977)&lt;2,"",IF(F977=1,G976,""))</f>
        <v/>
      </c>
      <c r="I977" s="7">
        <f t="shared" si="127"/>
        <v>-0.27200000000000002</v>
      </c>
      <c r="J977" s="64" t="str">
        <f t="shared" si="123"/>
        <v/>
      </c>
      <c r="K977" s="29">
        <f>IF(SUM($F$4:F977)&lt;1,"",IF(F977="",K976,ROUND(C977,0)))</f>
        <v>156</v>
      </c>
      <c r="L977" s="32">
        <f>IF(SUM($F$4:F977)&lt;1,"",IF(E977=1,1,IF(AND(F976=1,ROUNDDOWN(Q976/(C976*100),0)&gt;=1),L976+ROUNDDOWN(Q976/(C976*100),0),L976)))</f>
        <v>1</v>
      </c>
      <c r="M977" s="29" t="str">
        <f>IF(G977="","",IF(VLOOKUP(I977,settings!$B$12:$C$1012,2,0)*C977*L977*100-settings!$C$5*L977&lt;0,"",VLOOKUP(I977,settings!$B$12:$C$1012,2,0)*C977*L977*100-settings!$C$5*L977))</f>
        <v/>
      </c>
      <c r="N977" s="29" t="str">
        <f>IF(M977="","",M977*settings!$C$7)</f>
        <v/>
      </c>
      <c r="O977" s="29">
        <f t="shared" si="124"/>
        <v>0</v>
      </c>
      <c r="P977" s="29">
        <f>IF(G977="","",C977*100*settings!$C$6)</f>
        <v>0</v>
      </c>
      <c r="Q977" s="29">
        <f>IF(G977="","",IF(E977=1,settings!$C$4-K977*100,IF(O977="",Q976,IF(F977=1,K976*L976*100+Q976+O976-K977*L977*100,Q976+O976))))</f>
        <v>9095.2921326173982</v>
      </c>
      <c r="R977" s="29">
        <f t="shared" si="125"/>
        <v>11354.000100000001</v>
      </c>
      <c r="S977" s="29">
        <f t="shared" si="126"/>
        <v>20449.292232617401</v>
      </c>
    </row>
    <row r="978" spans="2:19" x14ac:dyDescent="0.25">
      <c r="B978" s="2">
        <v>40812</v>
      </c>
      <c r="C978" s="3">
        <v>113.150002</v>
      </c>
      <c r="D978" s="1">
        <f t="shared" si="120"/>
        <v>-3.43490396833801E-3</v>
      </c>
      <c r="E978" t="str">
        <f>IF(B978&lt;settings!$C$2,"",IF(B978=settings!$C$2,1,IF(C978&gt;K977,MAX($E$4:E977)+1,"")))</f>
        <v/>
      </c>
      <c r="F978" t="str">
        <f t="shared" si="121"/>
        <v/>
      </c>
      <c r="G978">
        <f t="shared" si="122"/>
        <v>208</v>
      </c>
      <c r="H978" s="36" t="str">
        <f>IF(SUM($F$4:F978)&lt;2,"",IF(F978=1,G977,""))</f>
        <v/>
      </c>
      <c r="I978" s="7">
        <f t="shared" si="127"/>
        <v>-0.27500000000000002</v>
      </c>
      <c r="J978" s="64" t="str">
        <f t="shared" si="123"/>
        <v/>
      </c>
      <c r="K978" s="29">
        <f>IF(SUM($F$4:F978)&lt;1,"",IF(F978="",K977,ROUND(C978,0)))</f>
        <v>156</v>
      </c>
      <c r="L978" s="32">
        <f>IF(SUM($F$4:F978)&lt;1,"",IF(E978=1,1,IF(AND(F977=1,ROUNDDOWN(Q977/(C977*100),0)&gt;=1),L977+ROUNDDOWN(Q977/(C977*100),0),L977)))</f>
        <v>1</v>
      </c>
      <c r="M978" s="29" t="str">
        <f>IF(G978="","",IF(VLOOKUP(I978,settings!$B$12:$C$1012,2,0)*C978*L978*100-settings!$C$5*L978&lt;0,"",VLOOKUP(I978,settings!$B$12:$C$1012,2,0)*C978*L978*100-settings!$C$5*L978))</f>
        <v/>
      </c>
      <c r="N978" s="29" t="str">
        <f>IF(M978="","",M978*settings!$C$7)</f>
        <v/>
      </c>
      <c r="O978" s="29">
        <f t="shared" si="124"/>
        <v>0</v>
      </c>
      <c r="P978" s="29">
        <f>IF(G978="","",C978*100*settings!$C$6)</f>
        <v>0</v>
      </c>
      <c r="Q978" s="29">
        <f>IF(G978="","",IF(E978=1,settings!$C$4-K978*100,IF(O978="",Q977,IF(F978=1,K977*L977*100+Q977+O977-K978*L978*100,Q977+O977))))</f>
        <v>9095.2921326173982</v>
      </c>
      <c r="R978" s="29">
        <f t="shared" si="125"/>
        <v>11315.0002</v>
      </c>
      <c r="S978" s="29">
        <f t="shared" si="126"/>
        <v>20410.292332617399</v>
      </c>
    </row>
    <row r="979" spans="2:19" x14ac:dyDescent="0.25">
      <c r="B979" s="2">
        <v>40819</v>
      </c>
      <c r="C979" s="3">
        <v>115.709999</v>
      </c>
      <c r="D979" s="1">
        <f t="shared" si="120"/>
        <v>2.2624807377378486E-2</v>
      </c>
      <c r="E979" t="str">
        <f>IF(B979&lt;settings!$C$2,"",IF(B979=settings!$C$2,1,IF(C979&gt;K978,MAX($E$4:E978)+1,"")))</f>
        <v/>
      </c>
      <c r="F979" t="str">
        <f t="shared" si="121"/>
        <v/>
      </c>
      <c r="G979">
        <f t="shared" si="122"/>
        <v>209</v>
      </c>
      <c r="H979" s="36" t="str">
        <f>IF(SUM($F$4:F979)&lt;2,"",IF(F979=1,G978,""))</f>
        <v/>
      </c>
      <c r="I979" s="7">
        <f t="shared" si="127"/>
        <v>-0.25800000000000001</v>
      </c>
      <c r="J979" s="64" t="str">
        <f t="shared" si="123"/>
        <v/>
      </c>
      <c r="K979" s="29">
        <f>IF(SUM($F$4:F979)&lt;1,"",IF(F979="",K978,ROUND(C979,0)))</f>
        <v>156</v>
      </c>
      <c r="L979" s="32">
        <f>IF(SUM($F$4:F979)&lt;1,"",IF(E979=1,1,IF(AND(F978=1,ROUNDDOWN(Q978/(C978*100),0)&gt;=1),L978+ROUNDDOWN(Q978/(C978*100),0),L978)))</f>
        <v>1</v>
      </c>
      <c r="M979" s="29" t="str">
        <f>IF(G979="","",IF(VLOOKUP(I979,settings!$B$12:$C$1012,2,0)*C979*L979*100-settings!$C$5*L979&lt;0,"",VLOOKUP(I979,settings!$B$12:$C$1012,2,0)*C979*L979*100-settings!$C$5*L979))</f>
        <v/>
      </c>
      <c r="N979" s="29" t="str">
        <f>IF(M979="","",M979*settings!$C$7)</f>
        <v/>
      </c>
      <c r="O979" s="29">
        <f t="shared" si="124"/>
        <v>0</v>
      </c>
      <c r="P979" s="29">
        <f>IF(G979="","",C979*100*settings!$C$6)</f>
        <v>0</v>
      </c>
      <c r="Q979" s="29">
        <f>IF(G979="","",IF(E979=1,settings!$C$4-K979*100,IF(O979="",Q978,IF(F979=1,K978*L978*100+Q978+O978-K979*L979*100,Q978+O978))))</f>
        <v>9095.2921326173982</v>
      </c>
      <c r="R979" s="29">
        <f t="shared" si="125"/>
        <v>11570.999899999999</v>
      </c>
      <c r="S979" s="29">
        <f t="shared" si="126"/>
        <v>20666.292032617399</v>
      </c>
    </row>
    <row r="980" spans="2:19" x14ac:dyDescent="0.25">
      <c r="B980" s="2">
        <v>40826</v>
      </c>
      <c r="C980" s="3">
        <v>122.57</v>
      </c>
      <c r="D980" s="1">
        <f t="shared" si="120"/>
        <v>5.9286155555147824E-2</v>
      </c>
      <c r="E980" t="str">
        <f>IF(B980&lt;settings!$C$2,"",IF(B980=settings!$C$2,1,IF(C980&gt;K979,MAX($E$4:E979)+1,"")))</f>
        <v/>
      </c>
      <c r="F980" t="str">
        <f t="shared" si="121"/>
        <v/>
      </c>
      <c r="G980">
        <f t="shared" si="122"/>
        <v>210</v>
      </c>
      <c r="H980" s="36" t="str">
        <f>IF(SUM($F$4:F980)&lt;2,"",IF(F980=1,G979,""))</f>
        <v/>
      </c>
      <c r="I980" s="7">
        <f t="shared" si="127"/>
        <v>-0.214</v>
      </c>
      <c r="J980" s="64" t="str">
        <f t="shared" si="123"/>
        <v>CALL</v>
      </c>
      <c r="K980" s="29">
        <f>IF(SUM($F$4:F980)&lt;1,"",IF(F980="",K979,ROUND(C980,0)))</f>
        <v>156</v>
      </c>
      <c r="L980" s="32">
        <f>IF(SUM($F$4:F980)&lt;1,"",IF(E980=1,1,IF(AND(F979=1,ROUNDDOWN(Q979/(C979*100),0)&gt;=1),L979+ROUNDDOWN(Q979/(C979*100),0),L979)))</f>
        <v>1</v>
      </c>
      <c r="M980" s="29">
        <f>IF(G980="","",IF(VLOOKUP(I980,settings!$B$12:$C$1012,2,0)*C980*L980*100-settings!$C$5*L980&lt;0,"",VLOOKUP(I980,settings!$B$12:$C$1012,2,0)*C980*L980*100-settings!$C$5*L980))</f>
        <v>0.62466709374122975</v>
      </c>
      <c r="N980" s="29">
        <f>IF(M980="","",M980*settings!$C$7)</f>
        <v>0.15616677343530744</v>
      </c>
      <c r="O980" s="29">
        <f t="shared" si="124"/>
        <v>0.46850032030592231</v>
      </c>
      <c r="P980" s="29">
        <f>IF(G980="","",C980*100*settings!$C$6)</f>
        <v>0</v>
      </c>
      <c r="Q980" s="29">
        <f>IF(G980="","",IF(E980=1,settings!$C$4-K980*100,IF(O980="",Q979,IF(F980=1,K979*L979*100+Q979+O979-K980*L980*100,Q979+O979))))</f>
        <v>9095.2921326173982</v>
      </c>
      <c r="R980" s="29">
        <f t="shared" si="125"/>
        <v>12257</v>
      </c>
      <c r="S980" s="29">
        <f t="shared" si="126"/>
        <v>21352.292132617396</v>
      </c>
    </row>
    <row r="981" spans="2:19" x14ac:dyDescent="0.25">
      <c r="B981" s="2">
        <v>40833</v>
      </c>
      <c r="C981" s="3">
        <v>123.970001</v>
      </c>
      <c r="D981" s="1">
        <f t="shared" si="120"/>
        <v>1.1422052704576968E-2</v>
      </c>
      <c r="E981" t="str">
        <f>IF(B981&lt;settings!$C$2,"",IF(B981=settings!$C$2,1,IF(C981&gt;K980,MAX($E$4:E980)+1,"")))</f>
        <v/>
      </c>
      <c r="F981" t="str">
        <f t="shared" si="121"/>
        <v/>
      </c>
      <c r="G981">
        <f t="shared" si="122"/>
        <v>211</v>
      </c>
      <c r="H981" s="36" t="str">
        <f>IF(SUM($F$4:F981)&lt;2,"",IF(F981=1,G980,""))</f>
        <v/>
      </c>
      <c r="I981" s="7">
        <f t="shared" si="127"/>
        <v>-0.20499999999999999</v>
      </c>
      <c r="J981" s="64" t="str">
        <f t="shared" si="123"/>
        <v>CALL</v>
      </c>
      <c r="K981" s="29">
        <f>IF(SUM($F$4:F981)&lt;1,"",IF(F981="",K980,ROUND(C981,0)))</f>
        <v>156</v>
      </c>
      <c r="L981" s="32">
        <f>IF(SUM($F$4:F981)&lt;1,"",IF(E981=1,1,IF(AND(F980=1,ROUNDDOWN(Q980/(C980*100),0)&gt;=1),L980+ROUNDDOWN(Q980/(C980*100),0),L980)))</f>
        <v>1</v>
      </c>
      <c r="M981" s="29">
        <f>IF(G981="","",IF(VLOOKUP(I981,settings!$B$12:$C$1012,2,0)*C981*L981*100-settings!$C$5*L981&lt;0,"",VLOOKUP(I981,settings!$B$12:$C$1012,2,0)*C981*L981*100-settings!$C$5*L981))</f>
        <v>0.97088880060684768</v>
      </c>
      <c r="N981" s="29">
        <f>IF(M981="","",M981*settings!$C$7)</f>
        <v>0.24272220015171192</v>
      </c>
      <c r="O981" s="29">
        <f t="shared" si="124"/>
        <v>0.7281666004551357</v>
      </c>
      <c r="P981" s="29">
        <f>IF(G981="","",C981*100*settings!$C$6)</f>
        <v>0</v>
      </c>
      <c r="Q981" s="29">
        <f>IF(G981="","",IF(E981=1,settings!$C$4-K981*100,IF(O981="",Q980,IF(F981=1,K980*L980*100+Q980+O980-K981*L981*100,Q980+O980))))</f>
        <v>9095.7606329377049</v>
      </c>
      <c r="R981" s="29">
        <f t="shared" si="125"/>
        <v>12397.000099999999</v>
      </c>
      <c r="S981" s="29">
        <f t="shared" si="126"/>
        <v>21492.760732937706</v>
      </c>
    </row>
    <row r="982" spans="2:19" x14ac:dyDescent="0.25">
      <c r="B982" s="2">
        <v>40840</v>
      </c>
      <c r="C982" s="3">
        <v>128.60000600000001</v>
      </c>
      <c r="D982" s="1">
        <f t="shared" si="120"/>
        <v>3.7347785453353488E-2</v>
      </c>
      <c r="E982" t="str">
        <f>IF(B982&lt;settings!$C$2,"",IF(B982=settings!$C$2,1,IF(C982&gt;K981,MAX($E$4:E981)+1,"")))</f>
        <v/>
      </c>
      <c r="F982" t="str">
        <f t="shared" si="121"/>
        <v/>
      </c>
      <c r="G982">
        <f t="shared" si="122"/>
        <v>212</v>
      </c>
      <c r="H982" s="36" t="str">
        <f>IF(SUM($F$4:F982)&lt;2,"",IF(F982=1,G981,""))</f>
        <v/>
      </c>
      <c r="I982" s="7">
        <f t="shared" si="127"/>
        <v>-0.17599999999999999</v>
      </c>
      <c r="J982" s="64" t="str">
        <f t="shared" si="123"/>
        <v>CALL</v>
      </c>
      <c r="K982" s="29">
        <f>IF(SUM($F$4:F982)&lt;1,"",IF(F982="",K981,ROUND(C982,0)))</f>
        <v>156</v>
      </c>
      <c r="L982" s="32">
        <f>IF(SUM($F$4:F982)&lt;1,"",IF(E982=1,1,IF(AND(F981=1,ROUNDDOWN(Q981/(C981*100),0)&gt;=1),L981+ROUNDDOWN(Q981/(C981*100),0),L981)))</f>
        <v>1</v>
      </c>
      <c r="M982" s="29">
        <f>IF(G982="","",IF(VLOOKUP(I982,settings!$B$12:$C$1012,2,0)*C982*L982*100-settings!$C$5*L982&lt;0,"",VLOOKUP(I982,settings!$B$12:$C$1012,2,0)*C982*L982*100-settings!$C$5*L982))</f>
        <v>2.6730793513899731</v>
      </c>
      <c r="N982" s="29">
        <f>IF(M982="","",M982*settings!$C$7)</f>
        <v>0.66826983784749328</v>
      </c>
      <c r="O982" s="29">
        <f t="shared" si="124"/>
        <v>2.0048095135424799</v>
      </c>
      <c r="P982" s="29">
        <f>IF(G982="","",C982*100*settings!$C$6)</f>
        <v>0</v>
      </c>
      <c r="Q982" s="29">
        <f>IF(G982="","",IF(E982=1,settings!$C$4-K982*100,IF(O982="",Q981,IF(F982=1,K981*L981*100+Q981+O981-K982*L982*100,Q981+O981))))</f>
        <v>9096.4887995381596</v>
      </c>
      <c r="R982" s="29">
        <f t="shared" si="125"/>
        <v>12860.000600000001</v>
      </c>
      <c r="S982" s="29">
        <f t="shared" si="126"/>
        <v>21956.489399538161</v>
      </c>
    </row>
    <row r="983" spans="2:19" x14ac:dyDescent="0.25">
      <c r="B983" s="2">
        <v>40847</v>
      </c>
      <c r="C983" s="3">
        <v>125.480003</v>
      </c>
      <c r="D983" s="1">
        <f t="shared" si="120"/>
        <v>-2.4261297468368803E-2</v>
      </c>
      <c r="E983" t="str">
        <f>IF(B983&lt;settings!$C$2,"",IF(B983=settings!$C$2,1,IF(C983&gt;K982,MAX($E$4:E982)+1,"")))</f>
        <v/>
      </c>
      <c r="F983" t="str">
        <f t="shared" si="121"/>
        <v/>
      </c>
      <c r="G983">
        <f t="shared" si="122"/>
        <v>213</v>
      </c>
      <c r="H983" s="36" t="str">
        <f>IF(SUM($F$4:F983)&lt;2,"",IF(F983=1,G982,""))</f>
        <v/>
      </c>
      <c r="I983" s="7">
        <f t="shared" si="127"/>
        <v>-0.19600000000000001</v>
      </c>
      <c r="J983" s="64" t="str">
        <f t="shared" si="123"/>
        <v>CALL</v>
      </c>
      <c r="K983" s="29">
        <f>IF(SUM($F$4:F983)&lt;1,"",IF(F983="",K982,ROUND(C983,0)))</f>
        <v>156</v>
      </c>
      <c r="L983" s="32">
        <f>IF(SUM($F$4:F983)&lt;1,"",IF(E983=1,1,IF(AND(F982=1,ROUNDDOWN(Q982/(C982*100),0)&gt;=1),L982+ROUNDDOWN(Q982/(C982*100),0),L982)))</f>
        <v>1</v>
      </c>
      <c r="M983" s="29">
        <f>IF(G983="","",IF(VLOOKUP(I983,settings!$B$12:$C$1012,2,0)*C983*L983*100-settings!$C$5*L983&lt;0,"",VLOOKUP(I983,settings!$B$12:$C$1012,2,0)*C983*L983*100-settings!$C$5*L983))</f>
        <v>1.3926840588792371</v>
      </c>
      <c r="N983" s="29">
        <f>IF(M983="","",M983*settings!$C$7)</f>
        <v>0.34817101471980927</v>
      </c>
      <c r="O983" s="29">
        <f t="shared" si="124"/>
        <v>1.0445130441594279</v>
      </c>
      <c r="P983" s="29">
        <f>IF(G983="","",C983*100*settings!$C$6)</f>
        <v>0</v>
      </c>
      <c r="Q983" s="29">
        <f>IF(G983="","",IF(E983=1,settings!$C$4-K983*100,IF(O983="",Q982,IF(F983=1,K982*L982*100+Q982+O982-K983*L983*100,Q982+O982))))</f>
        <v>9098.4936090517022</v>
      </c>
      <c r="R983" s="29">
        <f t="shared" si="125"/>
        <v>12548.0003</v>
      </c>
      <c r="S983" s="29">
        <f t="shared" si="126"/>
        <v>21646.4939090517</v>
      </c>
    </row>
    <row r="984" spans="2:19" x14ac:dyDescent="0.25">
      <c r="B984" s="2">
        <v>40854</v>
      </c>
      <c r="C984" s="3">
        <v>126.660004</v>
      </c>
      <c r="D984" s="1">
        <f t="shared" si="120"/>
        <v>9.403896810554091E-3</v>
      </c>
      <c r="E984" t="str">
        <f>IF(B984&lt;settings!$C$2,"",IF(B984=settings!$C$2,1,IF(C984&gt;K983,MAX($E$4:E983)+1,"")))</f>
        <v/>
      </c>
      <c r="F984" t="str">
        <f t="shared" si="121"/>
        <v/>
      </c>
      <c r="G984">
        <f t="shared" si="122"/>
        <v>214</v>
      </c>
      <c r="H984" s="36" t="str">
        <f>IF(SUM($F$4:F984)&lt;2,"",IF(F984=1,G983,""))</f>
        <v/>
      </c>
      <c r="I984" s="7">
        <f t="shared" si="127"/>
        <v>-0.188</v>
      </c>
      <c r="J984" s="64" t="str">
        <f t="shared" si="123"/>
        <v>CALL</v>
      </c>
      <c r="K984" s="29">
        <f>IF(SUM($F$4:F984)&lt;1,"",IF(F984="",K983,ROUND(C984,0)))</f>
        <v>156</v>
      </c>
      <c r="L984" s="32">
        <f>IF(SUM($F$4:F984)&lt;1,"",IF(E984=1,1,IF(AND(F983=1,ROUNDDOWN(Q983/(C983*100),0)&gt;=1),L983+ROUNDDOWN(Q983/(C983*100),0),L983)))</f>
        <v>1</v>
      </c>
      <c r="M984" s="29">
        <f>IF(G984="","",IF(VLOOKUP(I984,settings!$B$12:$C$1012,2,0)*C984*L984*100-settings!$C$5*L984&lt;0,"",VLOOKUP(I984,settings!$B$12:$C$1012,2,0)*C984*L984*100-settings!$C$5*L984))</f>
        <v>1.8388453056409348</v>
      </c>
      <c r="N984" s="29">
        <f>IF(M984="","",M984*settings!$C$7)</f>
        <v>0.45971132641023371</v>
      </c>
      <c r="O984" s="29">
        <f t="shared" si="124"/>
        <v>1.3791339792307011</v>
      </c>
      <c r="P984" s="29">
        <f>IF(G984="","",C984*100*settings!$C$6)</f>
        <v>0</v>
      </c>
      <c r="Q984" s="29">
        <f>IF(G984="","",IF(E984=1,settings!$C$4-K984*100,IF(O984="",Q983,IF(F984=1,K983*L983*100+Q983+O983-K984*L984*100,Q983+O983))))</f>
        <v>9099.5381220958607</v>
      </c>
      <c r="R984" s="29">
        <f t="shared" si="125"/>
        <v>12666.000400000001</v>
      </c>
      <c r="S984" s="29">
        <f t="shared" si="126"/>
        <v>21765.538522095863</v>
      </c>
    </row>
    <row r="985" spans="2:19" x14ac:dyDescent="0.25">
      <c r="B985" s="2">
        <v>40861</v>
      </c>
      <c r="C985" s="3">
        <v>121.980003</v>
      </c>
      <c r="D985" s="1">
        <f t="shared" si="120"/>
        <v>-3.6949319850013596E-2</v>
      </c>
      <c r="E985" t="str">
        <f>IF(B985&lt;settings!$C$2,"",IF(B985=settings!$C$2,1,IF(C985&gt;K984,MAX($E$4:E984)+1,"")))</f>
        <v/>
      </c>
      <c r="F985" t="str">
        <f t="shared" si="121"/>
        <v/>
      </c>
      <c r="G985">
        <f t="shared" si="122"/>
        <v>215</v>
      </c>
      <c r="H985" s="36" t="str">
        <f>IF(SUM($F$4:F985)&lt;2,"",IF(F985=1,G984,""))</f>
        <v/>
      </c>
      <c r="I985" s="7">
        <f t="shared" si="127"/>
        <v>-0.218</v>
      </c>
      <c r="J985" s="64" t="str">
        <f t="shared" si="123"/>
        <v>CALL</v>
      </c>
      <c r="K985" s="29">
        <f>IF(SUM($F$4:F985)&lt;1,"",IF(F985="",K984,ROUND(C985,0)))</f>
        <v>156</v>
      </c>
      <c r="L985" s="32">
        <f>IF(SUM($F$4:F985)&lt;1,"",IF(E985=1,1,IF(AND(F984=1,ROUNDDOWN(Q984/(C984*100),0)&gt;=1),L984+ROUNDDOWN(Q984/(C984*100),0),L984)))</f>
        <v>1</v>
      </c>
      <c r="M985" s="29">
        <f>IF(G985="","",IF(VLOOKUP(I985,settings!$B$12:$C$1012,2,0)*C985*L985*100-settings!$C$5*L985&lt;0,"",VLOOKUP(I985,settings!$B$12:$C$1012,2,0)*C985*L985*100-settings!$C$5*L985))</f>
        <v>0.49132789272576538</v>
      </c>
      <c r="N985" s="29">
        <f>IF(M985="","",M985*settings!$C$7)</f>
        <v>0.12283197318144135</v>
      </c>
      <c r="O985" s="29">
        <f t="shared" si="124"/>
        <v>0.36849591954432404</v>
      </c>
      <c r="P985" s="29">
        <f>IF(G985="","",C985*100*settings!$C$6)</f>
        <v>0</v>
      </c>
      <c r="Q985" s="29">
        <f>IF(G985="","",IF(E985=1,settings!$C$4-K985*100,IF(O985="",Q984,IF(F985=1,K984*L984*100+Q984+O984-K985*L985*100,Q984+O984))))</f>
        <v>9100.9172560750922</v>
      </c>
      <c r="R985" s="29">
        <f t="shared" si="125"/>
        <v>12198.0003</v>
      </c>
      <c r="S985" s="29">
        <f t="shared" si="126"/>
        <v>21298.917556075092</v>
      </c>
    </row>
    <row r="986" spans="2:19" x14ac:dyDescent="0.25">
      <c r="B986" s="2">
        <v>40868</v>
      </c>
      <c r="C986" s="3">
        <v>116.339996</v>
      </c>
      <c r="D986" s="1">
        <f t="shared" si="120"/>
        <v>-4.6237144296512267E-2</v>
      </c>
      <c r="E986" t="str">
        <f>IF(B986&lt;settings!$C$2,"",IF(B986=settings!$C$2,1,IF(C986&gt;K985,MAX($E$4:E985)+1,"")))</f>
        <v/>
      </c>
      <c r="F986" t="str">
        <f t="shared" si="121"/>
        <v/>
      </c>
      <c r="G986">
        <f t="shared" si="122"/>
        <v>216</v>
      </c>
      <c r="H986" s="36" t="str">
        <f>IF(SUM($F$4:F986)&lt;2,"",IF(F986=1,G985,""))</f>
        <v/>
      </c>
      <c r="I986" s="7">
        <f t="shared" si="127"/>
        <v>-0.254</v>
      </c>
      <c r="J986" s="64" t="str">
        <f t="shared" si="123"/>
        <v/>
      </c>
      <c r="K986" s="29">
        <f>IF(SUM($F$4:F986)&lt;1,"",IF(F986="",K985,ROUND(C986,0)))</f>
        <v>156</v>
      </c>
      <c r="L986" s="32">
        <f>IF(SUM($F$4:F986)&lt;1,"",IF(E986=1,1,IF(AND(F985=1,ROUNDDOWN(Q985/(C985*100),0)&gt;=1),L985+ROUNDDOWN(Q985/(C985*100),0),L985)))</f>
        <v>1</v>
      </c>
      <c r="M986" s="29" t="str">
        <f>IF(G986="","",IF(VLOOKUP(I986,settings!$B$12:$C$1012,2,0)*C986*L986*100-settings!$C$5*L986&lt;0,"",VLOOKUP(I986,settings!$B$12:$C$1012,2,0)*C986*L986*100-settings!$C$5*L986))</f>
        <v/>
      </c>
      <c r="N986" s="29" t="str">
        <f>IF(M986="","",M986*settings!$C$7)</f>
        <v/>
      </c>
      <c r="O986" s="29">
        <f t="shared" si="124"/>
        <v>0</v>
      </c>
      <c r="P986" s="29">
        <f>IF(G986="","",C986*100*settings!$C$6)</f>
        <v>0</v>
      </c>
      <c r="Q986" s="29">
        <f>IF(G986="","",IF(E986=1,settings!$C$4-K986*100,IF(O986="",Q985,IF(F986=1,K985*L985*100+Q985+O985-K986*L986*100,Q985+O985))))</f>
        <v>9101.2857519946356</v>
      </c>
      <c r="R986" s="29">
        <f t="shared" si="125"/>
        <v>11633.999599999999</v>
      </c>
      <c r="S986" s="29">
        <f t="shared" si="126"/>
        <v>20735.285351994637</v>
      </c>
    </row>
    <row r="987" spans="2:19" x14ac:dyDescent="0.25">
      <c r="B987" s="2">
        <v>40875</v>
      </c>
      <c r="C987" s="3">
        <v>124.860001</v>
      </c>
      <c r="D987" s="1">
        <f t="shared" si="120"/>
        <v>7.3233671075594753E-2</v>
      </c>
      <c r="E987" t="str">
        <f>IF(B987&lt;settings!$C$2,"",IF(B987=settings!$C$2,1,IF(C987&gt;K986,MAX($E$4:E986)+1,"")))</f>
        <v/>
      </c>
      <c r="F987" t="str">
        <f t="shared" si="121"/>
        <v/>
      </c>
      <c r="G987">
        <f t="shared" si="122"/>
        <v>217</v>
      </c>
      <c r="H987" s="36" t="str">
        <f>IF(SUM($F$4:F987)&lt;2,"",IF(F987=1,G986,""))</f>
        <v/>
      </c>
      <c r="I987" s="7">
        <f t="shared" si="127"/>
        <v>-0.2</v>
      </c>
      <c r="J987" s="64" t="str">
        <f t="shared" si="123"/>
        <v>CALL</v>
      </c>
      <c r="K987" s="29">
        <f>IF(SUM($F$4:F987)&lt;1,"",IF(F987="",K986,ROUND(C987,0)))</f>
        <v>156</v>
      </c>
      <c r="L987" s="32">
        <f>IF(SUM($F$4:F987)&lt;1,"",IF(E987=1,1,IF(AND(F986=1,ROUNDDOWN(Q986/(C986*100),0)&gt;=1),L986+ROUNDDOWN(Q986/(C986*100),0),L986)))</f>
        <v>1</v>
      </c>
      <c r="M987" s="29">
        <f>IF(G987="","",IF(VLOOKUP(I987,settings!$B$12:$C$1012,2,0)*C987*L987*100-settings!$C$5*L987&lt;0,"",VLOOKUP(I987,settings!$B$12:$C$1012,2,0)*C987*L987*100-settings!$C$5*L987))</f>
        <v>1.1960310307783328</v>
      </c>
      <c r="N987" s="29">
        <f>IF(M987="","",M987*settings!$C$7)</f>
        <v>0.29900775769458321</v>
      </c>
      <c r="O987" s="29">
        <f t="shared" si="124"/>
        <v>0.89702327308374963</v>
      </c>
      <c r="P987" s="29">
        <f>IF(G987="","",C987*100*settings!$C$6)</f>
        <v>0</v>
      </c>
      <c r="Q987" s="29">
        <f>IF(G987="","",IF(E987=1,settings!$C$4-K987*100,IF(O987="",Q986,IF(F987=1,K986*L986*100+Q986+O986-K987*L987*100,Q986+O986))))</f>
        <v>9101.2857519946356</v>
      </c>
      <c r="R987" s="29">
        <f t="shared" si="125"/>
        <v>12486.000099999999</v>
      </c>
      <c r="S987" s="29">
        <f t="shared" si="126"/>
        <v>21587.285851994635</v>
      </c>
    </row>
    <row r="988" spans="2:19" x14ac:dyDescent="0.25">
      <c r="B988" s="2">
        <v>40882</v>
      </c>
      <c r="C988" s="3">
        <v>126.050003</v>
      </c>
      <c r="D988" s="1">
        <f t="shared" si="120"/>
        <v>9.5306902968870233E-3</v>
      </c>
      <c r="E988" t="str">
        <f>IF(B988&lt;settings!$C$2,"",IF(B988=settings!$C$2,1,IF(C988&gt;K987,MAX($E$4:E987)+1,"")))</f>
        <v/>
      </c>
      <c r="F988" t="str">
        <f t="shared" si="121"/>
        <v/>
      </c>
      <c r="G988">
        <f t="shared" si="122"/>
        <v>218</v>
      </c>
      <c r="H988" s="36" t="str">
        <f>IF(SUM($F$4:F988)&lt;2,"",IF(F988=1,G987,""))</f>
        <v/>
      </c>
      <c r="I988" s="7">
        <f t="shared" si="127"/>
        <v>-0.192</v>
      </c>
      <c r="J988" s="64" t="str">
        <f t="shared" si="123"/>
        <v>CALL</v>
      </c>
      <c r="K988" s="29">
        <f>IF(SUM($F$4:F988)&lt;1,"",IF(F988="",K987,ROUND(C988,0)))</f>
        <v>156</v>
      </c>
      <c r="L988" s="32">
        <f>IF(SUM($F$4:F988)&lt;1,"",IF(E988=1,1,IF(AND(F987=1,ROUNDDOWN(Q987/(C987*100),0)&gt;=1),L987+ROUNDDOWN(Q987/(C987*100),0),L987)))</f>
        <v>1</v>
      </c>
      <c r="M988" s="29">
        <f>IF(G988="","",IF(VLOOKUP(I988,settings!$B$12:$C$1012,2,0)*C988*L988*100-settings!$C$5*L988&lt;0,"",VLOOKUP(I988,settings!$B$12:$C$1012,2,0)*C988*L988*100-settings!$C$5*L988))</f>
        <v>1.6058498824823029</v>
      </c>
      <c r="N988" s="29">
        <f>IF(M988="","",M988*settings!$C$7)</f>
        <v>0.40146247062057572</v>
      </c>
      <c r="O988" s="29">
        <f t="shared" si="124"/>
        <v>1.204387411861727</v>
      </c>
      <c r="P988" s="29">
        <f>IF(G988="","",C988*100*settings!$C$6)</f>
        <v>0</v>
      </c>
      <c r="Q988" s="29">
        <f>IF(G988="","",IF(E988=1,settings!$C$4-K988*100,IF(O988="",Q987,IF(F988=1,K987*L987*100+Q987+O987-K988*L988*100,Q987+O987))))</f>
        <v>9102.18277526772</v>
      </c>
      <c r="R988" s="29">
        <f t="shared" si="125"/>
        <v>12605.0003</v>
      </c>
      <c r="S988" s="29">
        <f t="shared" si="126"/>
        <v>21707.18307526772</v>
      </c>
    </row>
    <row r="989" spans="2:19" x14ac:dyDescent="0.25">
      <c r="B989" s="2">
        <v>40889</v>
      </c>
      <c r="C989" s="3">
        <v>121.589996</v>
      </c>
      <c r="D989" s="1">
        <f t="shared" si="120"/>
        <v>-3.5382839300686086E-2</v>
      </c>
      <c r="E989" t="str">
        <f>IF(B989&lt;settings!$C$2,"",IF(B989=settings!$C$2,1,IF(C989&gt;K988,MAX($E$4:E988)+1,"")))</f>
        <v/>
      </c>
      <c r="F989" t="str">
        <f t="shared" si="121"/>
        <v/>
      </c>
      <c r="G989">
        <f t="shared" si="122"/>
        <v>219</v>
      </c>
      <c r="H989" s="36" t="str">
        <f>IF(SUM($F$4:F989)&lt;2,"",IF(F989=1,G988,""))</f>
        <v/>
      </c>
      <c r="I989" s="7">
        <f t="shared" si="127"/>
        <v>-0.221</v>
      </c>
      <c r="J989" s="64" t="str">
        <f t="shared" si="123"/>
        <v>CALL</v>
      </c>
      <c r="K989" s="29">
        <f>IF(SUM($F$4:F989)&lt;1,"",IF(F989="",K988,ROUND(C989,0)))</f>
        <v>156</v>
      </c>
      <c r="L989" s="32">
        <f>IF(SUM($F$4:F989)&lt;1,"",IF(E989=1,1,IF(AND(F988=1,ROUNDDOWN(Q988/(C988*100),0)&gt;=1),L988+ROUNDDOWN(Q988/(C988*100),0),L988)))</f>
        <v>1</v>
      </c>
      <c r="M989" s="29">
        <f>IF(G989="","",IF(VLOOKUP(I989,settings!$B$12:$C$1012,2,0)*C989*L989*100-settings!$C$5*L989&lt;0,"",VLOOKUP(I989,settings!$B$12:$C$1012,2,0)*C989*L989*100-settings!$C$5*L989))</f>
        <v>0.3991380651067431</v>
      </c>
      <c r="N989" s="29">
        <f>IF(M989="","",M989*settings!$C$7)</f>
        <v>9.9784516276685775E-2</v>
      </c>
      <c r="O989" s="29">
        <f t="shared" si="124"/>
        <v>0.29935354883005733</v>
      </c>
      <c r="P989" s="29">
        <f>IF(G989="","",C989*100*settings!$C$6)</f>
        <v>0</v>
      </c>
      <c r="Q989" s="29">
        <f>IF(G989="","",IF(E989=1,settings!$C$4-K989*100,IF(O989="",Q988,IF(F989=1,K988*L988*100+Q988+O988-K989*L989*100,Q988+O988))))</f>
        <v>9103.3871626795826</v>
      </c>
      <c r="R989" s="29">
        <f t="shared" si="125"/>
        <v>12158.999599999999</v>
      </c>
      <c r="S989" s="29">
        <f t="shared" si="126"/>
        <v>21262.386762679584</v>
      </c>
    </row>
    <row r="990" spans="2:19" x14ac:dyDescent="0.25">
      <c r="B990" s="2">
        <v>40896</v>
      </c>
      <c r="C990" s="3">
        <v>126.389999</v>
      </c>
      <c r="D990" s="1">
        <f t="shared" si="120"/>
        <v>3.9476956640413174E-2</v>
      </c>
      <c r="E990" t="str">
        <f>IF(B990&lt;settings!$C$2,"",IF(B990=settings!$C$2,1,IF(C990&gt;K989,MAX($E$4:E989)+1,"")))</f>
        <v/>
      </c>
      <c r="F990" t="str">
        <f t="shared" si="121"/>
        <v/>
      </c>
      <c r="G990">
        <f t="shared" si="122"/>
        <v>220</v>
      </c>
      <c r="H990" s="36" t="str">
        <f>IF(SUM($F$4:F990)&lt;2,"",IF(F990=1,G989,""))</f>
        <v/>
      </c>
      <c r="I990" s="7">
        <f t="shared" si="127"/>
        <v>-0.19</v>
      </c>
      <c r="J990" s="64" t="str">
        <f t="shared" si="123"/>
        <v>CALL</v>
      </c>
      <c r="K990" s="29">
        <f>IF(SUM($F$4:F990)&lt;1,"",IF(F990="",K989,ROUND(C990,0)))</f>
        <v>156</v>
      </c>
      <c r="L990" s="32">
        <f>IF(SUM($F$4:F990)&lt;1,"",IF(E990=1,1,IF(AND(F989=1,ROUNDDOWN(Q989/(C989*100),0)&gt;=1),L989+ROUNDDOWN(Q989/(C989*100),0),L989)))</f>
        <v>1</v>
      </c>
      <c r="M990" s="29">
        <f>IF(G990="","",IF(VLOOKUP(I990,settings!$B$12:$C$1012,2,0)*C990*L990*100-settings!$C$5*L990&lt;0,"",VLOOKUP(I990,settings!$B$12:$C$1012,2,0)*C990*L990*100-settings!$C$5*L990))</f>
        <v>1.7206150237418627</v>
      </c>
      <c r="N990" s="29">
        <f>IF(M990="","",M990*settings!$C$7)</f>
        <v>0.43015375593546568</v>
      </c>
      <c r="O990" s="29">
        <f t="shared" si="124"/>
        <v>1.2904612678063971</v>
      </c>
      <c r="P990" s="29">
        <f>IF(G990="","",C990*100*settings!$C$6)</f>
        <v>0</v>
      </c>
      <c r="Q990" s="29">
        <f>IF(G990="","",IF(E990=1,settings!$C$4-K990*100,IF(O990="",Q989,IF(F990=1,K989*L989*100+Q989+O989-K990*L990*100,Q989+O989))))</f>
        <v>9103.6865162284121</v>
      </c>
      <c r="R990" s="29">
        <f t="shared" si="125"/>
        <v>12638.999900000001</v>
      </c>
      <c r="S990" s="29">
        <f t="shared" si="126"/>
        <v>21742.686416228411</v>
      </c>
    </row>
    <row r="991" spans="2:19" x14ac:dyDescent="0.25">
      <c r="B991" s="2">
        <v>40903</v>
      </c>
      <c r="C991" s="3">
        <v>125.5</v>
      </c>
      <c r="D991" s="1">
        <f t="shared" si="120"/>
        <v>-7.0416884804311852E-3</v>
      </c>
      <c r="E991" t="str">
        <f>IF(B991&lt;settings!$C$2,"",IF(B991=settings!$C$2,1,IF(C991&gt;K990,MAX($E$4:E990)+1,"")))</f>
        <v/>
      </c>
      <c r="F991" t="str">
        <f t="shared" si="121"/>
        <v/>
      </c>
      <c r="G991">
        <f t="shared" si="122"/>
        <v>221</v>
      </c>
      <c r="H991" s="36" t="str">
        <f>IF(SUM($F$4:F991)&lt;2,"",IF(F991=1,G990,""))</f>
        <v/>
      </c>
      <c r="I991" s="7">
        <f t="shared" si="127"/>
        <v>-0.19600000000000001</v>
      </c>
      <c r="J991" s="64" t="str">
        <f t="shared" si="123"/>
        <v>CALL</v>
      </c>
      <c r="K991" s="29">
        <f>IF(SUM($F$4:F991)&lt;1,"",IF(F991="",K990,ROUND(C991,0)))</f>
        <v>156</v>
      </c>
      <c r="L991" s="32">
        <f>IF(SUM($F$4:F991)&lt;1,"",IF(E991=1,1,IF(AND(F990=1,ROUNDDOWN(Q990/(C990*100),0)&gt;=1),L990+ROUNDDOWN(Q990/(C990*100),0),L990)))</f>
        <v>1</v>
      </c>
      <c r="M991" s="29">
        <f>IF(G991="","",IF(VLOOKUP(I991,settings!$B$12:$C$1012,2,0)*C991*L991*100-settings!$C$5*L991&lt;0,"",VLOOKUP(I991,settings!$B$12:$C$1012,2,0)*C991*L991*100-settings!$C$5*L991))</f>
        <v>1.3930653666731603</v>
      </c>
      <c r="N991" s="29">
        <f>IF(M991="","",M991*settings!$C$7)</f>
        <v>0.34826634166829007</v>
      </c>
      <c r="O991" s="29">
        <f t="shared" si="124"/>
        <v>1.0447990250048702</v>
      </c>
      <c r="P991" s="29">
        <f>IF(G991="","",C991*100*settings!$C$6)</f>
        <v>0</v>
      </c>
      <c r="Q991" s="29">
        <f>IF(G991="","",IF(E991=1,settings!$C$4-K991*100,IF(O991="",Q990,IF(F991=1,K990*L990*100+Q990+O990-K991*L991*100,Q990+O990))))</f>
        <v>9104.9769774962188</v>
      </c>
      <c r="R991" s="29">
        <f t="shared" si="125"/>
        <v>12550</v>
      </c>
      <c r="S991" s="29">
        <f t="shared" si="126"/>
        <v>21654.976977496219</v>
      </c>
    </row>
    <row r="992" spans="2:19" x14ac:dyDescent="0.25">
      <c r="B992" s="2">
        <v>40910</v>
      </c>
      <c r="C992" s="3">
        <v>127.709999</v>
      </c>
      <c r="D992" s="1">
        <f t="shared" si="120"/>
        <v>1.7609553784860621E-2</v>
      </c>
      <c r="E992" t="str">
        <f>IF(B992&lt;settings!$C$2,"",IF(B992=settings!$C$2,1,IF(C992&gt;K991,MAX($E$4:E991)+1,"")))</f>
        <v/>
      </c>
      <c r="F992" t="str">
        <f t="shared" si="121"/>
        <v/>
      </c>
      <c r="G992">
        <f t="shared" si="122"/>
        <v>222</v>
      </c>
      <c r="H992" s="36" t="str">
        <f>IF(SUM($F$4:F992)&lt;2,"",IF(F992=1,G991,""))</f>
        <v/>
      </c>
      <c r="I992" s="7">
        <f t="shared" si="127"/>
        <v>-0.18099999999999999</v>
      </c>
      <c r="J992" s="64" t="str">
        <f t="shared" si="123"/>
        <v>CALL</v>
      </c>
      <c r="K992" s="29">
        <f>IF(SUM($F$4:F992)&lt;1,"",IF(F992="",K991,ROUND(C992,0)))</f>
        <v>156</v>
      </c>
      <c r="L992" s="32">
        <f>IF(SUM($F$4:F992)&lt;1,"",IF(E992=1,1,IF(AND(F991=1,ROUNDDOWN(Q991/(C991*100),0)&gt;=1),L991+ROUNDDOWN(Q991/(C991*100),0),L991)))</f>
        <v>1</v>
      </c>
      <c r="M992" s="29">
        <f>IF(G992="","",IF(VLOOKUP(I992,settings!$B$12:$C$1012,2,0)*C992*L992*100-settings!$C$5*L992&lt;0,"",VLOOKUP(I992,settings!$B$12:$C$1012,2,0)*C992*L992*100-settings!$C$5*L992))</f>
        <v>2.2971947665233583</v>
      </c>
      <c r="N992" s="29">
        <f>IF(M992="","",M992*settings!$C$7)</f>
        <v>0.57429869163083958</v>
      </c>
      <c r="O992" s="29">
        <f t="shared" si="124"/>
        <v>1.7228960748925188</v>
      </c>
      <c r="P992" s="29">
        <f>IF(G992="","",C992*100*settings!$C$6)</f>
        <v>0</v>
      </c>
      <c r="Q992" s="29">
        <f>IF(G992="","",IF(E992=1,settings!$C$4-K992*100,IF(O992="",Q991,IF(F992=1,K991*L991*100+Q991+O991-K992*L992*100,Q991+O991))))</f>
        <v>9106.0217765212237</v>
      </c>
      <c r="R992" s="29">
        <f t="shared" si="125"/>
        <v>12770.999899999999</v>
      </c>
      <c r="S992" s="29">
        <f t="shared" si="126"/>
        <v>21877.021676521224</v>
      </c>
    </row>
    <row r="993" spans="2:19" x14ac:dyDescent="0.25">
      <c r="B993" s="2">
        <v>40917</v>
      </c>
      <c r="C993" s="3">
        <v>128.83999600000001</v>
      </c>
      <c r="D993" s="1">
        <f t="shared" si="120"/>
        <v>8.8481482174314063E-3</v>
      </c>
      <c r="E993" t="str">
        <f>IF(B993&lt;settings!$C$2,"",IF(B993=settings!$C$2,1,IF(C993&gt;K992,MAX($E$4:E992)+1,"")))</f>
        <v/>
      </c>
      <c r="F993" t="str">
        <f t="shared" si="121"/>
        <v/>
      </c>
      <c r="G993">
        <f t="shared" si="122"/>
        <v>223</v>
      </c>
      <c r="H993" s="36" t="str">
        <f>IF(SUM($F$4:F993)&lt;2,"",IF(F993=1,G992,""))</f>
        <v/>
      </c>
      <c r="I993" s="7">
        <f t="shared" si="127"/>
        <v>-0.17399999999999999</v>
      </c>
      <c r="J993" s="64" t="str">
        <f t="shared" si="123"/>
        <v>CALL</v>
      </c>
      <c r="K993" s="29">
        <f>IF(SUM($F$4:F993)&lt;1,"",IF(F993="",K992,ROUND(C993,0)))</f>
        <v>156</v>
      </c>
      <c r="L993" s="32">
        <f>IF(SUM($F$4:F993)&lt;1,"",IF(E993=1,1,IF(AND(F992=1,ROUNDDOWN(Q992/(C992*100),0)&gt;=1),L992+ROUNDDOWN(Q992/(C992*100),0),L992)))</f>
        <v>1</v>
      </c>
      <c r="M993" s="29">
        <f>IF(G993="","",IF(VLOOKUP(I993,settings!$B$12:$C$1012,2,0)*C993*L993*100-settings!$C$5*L993&lt;0,"",VLOOKUP(I993,settings!$B$12:$C$1012,2,0)*C993*L993*100-settings!$C$5*L993))</f>
        <v>2.8316680101309117</v>
      </c>
      <c r="N993" s="29">
        <f>IF(M993="","",M993*settings!$C$7)</f>
        <v>0.70791700253272793</v>
      </c>
      <c r="O993" s="29">
        <f t="shared" si="124"/>
        <v>2.1237510075981838</v>
      </c>
      <c r="P993" s="29">
        <f>IF(G993="","",C993*100*settings!$C$6)</f>
        <v>0</v>
      </c>
      <c r="Q993" s="29">
        <f>IF(G993="","",IF(E993=1,settings!$C$4-K993*100,IF(O993="",Q992,IF(F993=1,K992*L992*100+Q992+O992-K993*L993*100,Q992+O992))))</f>
        <v>9107.7446725961163</v>
      </c>
      <c r="R993" s="29">
        <f t="shared" si="125"/>
        <v>12883.999600000001</v>
      </c>
      <c r="S993" s="29">
        <f t="shared" si="126"/>
        <v>21991.744272596115</v>
      </c>
    </row>
    <row r="994" spans="2:19" x14ac:dyDescent="0.25">
      <c r="B994" s="2">
        <v>40924</v>
      </c>
      <c r="C994" s="3">
        <v>131.949997</v>
      </c>
      <c r="D994" s="1">
        <f t="shared" si="120"/>
        <v>2.4138474825782907E-2</v>
      </c>
      <c r="E994" t="str">
        <f>IF(B994&lt;settings!$C$2,"",IF(B994=settings!$C$2,1,IF(C994&gt;K993,MAX($E$4:E993)+1,"")))</f>
        <v/>
      </c>
      <c r="F994" t="str">
        <f t="shared" si="121"/>
        <v/>
      </c>
      <c r="G994">
        <f t="shared" si="122"/>
        <v>224</v>
      </c>
      <c r="H994" s="36" t="str">
        <f>IF(SUM($F$4:F994)&lt;2,"",IF(F994=1,G993,""))</f>
        <v/>
      </c>
      <c r="I994" s="7">
        <f t="shared" si="127"/>
        <v>-0.154</v>
      </c>
      <c r="J994" s="64" t="str">
        <f t="shared" si="123"/>
        <v>CALL</v>
      </c>
      <c r="K994" s="29">
        <f>IF(SUM($F$4:F994)&lt;1,"",IF(F994="",K993,ROUND(C994,0)))</f>
        <v>156</v>
      </c>
      <c r="L994" s="32">
        <f>IF(SUM($F$4:F994)&lt;1,"",IF(E994=1,1,IF(AND(F993=1,ROUNDDOWN(Q993/(C993*100),0)&gt;=1),L993+ROUNDDOWN(Q993/(C993*100),0),L993)))</f>
        <v>1</v>
      </c>
      <c r="M994" s="29">
        <f>IF(G994="","",IF(VLOOKUP(I994,settings!$B$12:$C$1012,2,0)*C994*L994*100-settings!$C$5*L994&lt;0,"",VLOOKUP(I994,settings!$B$12:$C$1012,2,0)*C994*L994*100-settings!$C$5*L994))</f>
        <v>4.8779385477046944</v>
      </c>
      <c r="N994" s="29">
        <f>IF(M994="","",M994*settings!$C$7)</f>
        <v>1.2194846369261736</v>
      </c>
      <c r="O994" s="29">
        <f t="shared" si="124"/>
        <v>3.6584539107785208</v>
      </c>
      <c r="P994" s="29">
        <f>IF(G994="","",C994*100*settings!$C$6)</f>
        <v>0</v>
      </c>
      <c r="Q994" s="29">
        <f>IF(G994="","",IF(E994=1,settings!$C$4-K994*100,IF(O994="",Q993,IF(F994=1,K993*L993*100+Q993+O993-K994*L994*100,Q993+O993))))</f>
        <v>9109.8684236037152</v>
      </c>
      <c r="R994" s="29">
        <f t="shared" si="125"/>
        <v>13194.9997</v>
      </c>
      <c r="S994" s="29">
        <f t="shared" si="126"/>
        <v>22304.868123603716</v>
      </c>
    </row>
    <row r="995" spans="2:19" x14ac:dyDescent="0.25">
      <c r="B995" s="2">
        <v>40931</v>
      </c>
      <c r="C995" s="3">
        <v>131.820007</v>
      </c>
      <c r="D995" s="1">
        <f t="shared" si="120"/>
        <v>-9.851459109923022E-4</v>
      </c>
      <c r="E995" t="str">
        <f>IF(B995&lt;settings!$C$2,"",IF(B995=settings!$C$2,1,IF(C995&gt;K994,MAX($E$4:E994)+1,"")))</f>
        <v/>
      </c>
      <c r="F995" t="str">
        <f t="shared" si="121"/>
        <v/>
      </c>
      <c r="G995">
        <f t="shared" si="122"/>
        <v>225</v>
      </c>
      <c r="H995" s="36" t="str">
        <f>IF(SUM($F$4:F995)&lt;2,"",IF(F995=1,G994,""))</f>
        <v/>
      </c>
      <c r="I995" s="7">
        <f t="shared" si="127"/>
        <v>-0.155</v>
      </c>
      <c r="J995" s="64" t="str">
        <f t="shared" si="123"/>
        <v>CALL</v>
      </c>
      <c r="K995" s="29">
        <f>IF(SUM($F$4:F995)&lt;1,"",IF(F995="",K994,ROUND(C995,0)))</f>
        <v>156</v>
      </c>
      <c r="L995" s="32">
        <f>IF(SUM($F$4:F995)&lt;1,"",IF(E995=1,1,IF(AND(F994=1,ROUNDDOWN(Q994/(C994*100),0)&gt;=1),L994+ROUNDDOWN(Q994/(C994*100),0),L994)))</f>
        <v>1</v>
      </c>
      <c r="M995" s="29">
        <f>IF(G995="","",IF(VLOOKUP(I995,settings!$B$12:$C$1012,2,0)*C995*L995*100-settings!$C$5*L995&lt;0,"",VLOOKUP(I995,settings!$B$12:$C$1012,2,0)*C995*L995*100-settings!$C$5*L995))</f>
        <v>4.7547049621677715</v>
      </c>
      <c r="N995" s="29">
        <f>IF(M995="","",M995*settings!$C$7)</f>
        <v>1.1886762405419429</v>
      </c>
      <c r="O995" s="29">
        <f t="shared" si="124"/>
        <v>3.5660287216258286</v>
      </c>
      <c r="P995" s="29">
        <f>IF(G995="","",C995*100*settings!$C$6)</f>
        <v>0</v>
      </c>
      <c r="Q995" s="29">
        <f>IF(G995="","",IF(E995=1,settings!$C$4-K995*100,IF(O995="",Q994,IF(F995=1,K994*L994*100+Q994+O994-K995*L995*100,Q994+O994))))</f>
        <v>9113.5268775144941</v>
      </c>
      <c r="R995" s="29">
        <f t="shared" si="125"/>
        <v>13182.000700000001</v>
      </c>
      <c r="S995" s="29">
        <f t="shared" si="126"/>
        <v>22295.527577514495</v>
      </c>
    </row>
    <row r="996" spans="2:19" x14ac:dyDescent="0.25">
      <c r="B996" s="2">
        <v>40938</v>
      </c>
      <c r="C996" s="3">
        <v>134.53999300000001</v>
      </c>
      <c r="D996" s="1">
        <f t="shared" si="120"/>
        <v>2.0634090847833075E-2</v>
      </c>
      <c r="E996" t="str">
        <f>IF(B996&lt;settings!$C$2,"",IF(B996=settings!$C$2,1,IF(C996&gt;K995,MAX($E$4:E995)+1,"")))</f>
        <v/>
      </c>
      <c r="F996" t="str">
        <f t="shared" si="121"/>
        <v/>
      </c>
      <c r="G996">
        <f t="shared" si="122"/>
        <v>226</v>
      </c>
      <c r="H996" s="36" t="str">
        <f>IF(SUM($F$4:F996)&lt;2,"",IF(F996=1,G995,""))</f>
        <v/>
      </c>
      <c r="I996" s="7">
        <f t="shared" si="127"/>
        <v>-0.13800000000000001</v>
      </c>
      <c r="J996" s="64" t="str">
        <f t="shared" si="123"/>
        <v>CALL</v>
      </c>
      <c r="K996" s="29">
        <f>IF(SUM($F$4:F996)&lt;1,"",IF(F996="",K995,ROUND(C996,0)))</f>
        <v>156</v>
      </c>
      <c r="L996" s="32">
        <f>IF(SUM($F$4:F996)&lt;1,"",IF(E996=1,1,IF(AND(F995=1,ROUNDDOWN(Q995/(C995*100),0)&gt;=1),L995+ROUNDDOWN(Q995/(C995*100),0),L995)))</f>
        <v>1</v>
      </c>
      <c r="M996" s="29">
        <f>IF(G996="","",IF(VLOOKUP(I996,settings!$B$12:$C$1012,2,0)*C996*L996*100-settings!$C$5*L996&lt;0,"",VLOOKUP(I996,settings!$B$12:$C$1012,2,0)*C996*L996*100-settings!$C$5*L996))</f>
        <v>7.280371965441427</v>
      </c>
      <c r="N996" s="29">
        <f>IF(M996="","",M996*settings!$C$7)</f>
        <v>1.8200929913603567</v>
      </c>
      <c r="O996" s="29">
        <f t="shared" si="124"/>
        <v>5.4602789740810707</v>
      </c>
      <c r="P996" s="29">
        <f>IF(G996="","",C996*100*settings!$C$6)</f>
        <v>0</v>
      </c>
      <c r="Q996" s="29">
        <f>IF(G996="","",IF(E996=1,settings!$C$4-K996*100,IF(O996="",Q995,IF(F996=1,K995*L995*100+Q995+O995-K996*L996*100,Q995+O995))))</f>
        <v>9117.0929062361192</v>
      </c>
      <c r="R996" s="29">
        <f t="shared" si="125"/>
        <v>13453.999300000001</v>
      </c>
      <c r="S996" s="29">
        <f t="shared" si="126"/>
        <v>22571.092206236121</v>
      </c>
    </row>
    <row r="997" spans="2:19" x14ac:dyDescent="0.25">
      <c r="B997" s="2">
        <v>40945</v>
      </c>
      <c r="C997" s="3">
        <v>134.36000100000001</v>
      </c>
      <c r="D997" s="1">
        <f t="shared" si="120"/>
        <v>-1.3378326844419863E-3</v>
      </c>
      <c r="E997" t="str">
        <f>IF(B997&lt;settings!$C$2,"",IF(B997=settings!$C$2,1,IF(C997&gt;K996,MAX($E$4:E996)+1,"")))</f>
        <v/>
      </c>
      <c r="F997" t="str">
        <f t="shared" si="121"/>
        <v/>
      </c>
      <c r="G997">
        <f t="shared" si="122"/>
        <v>227</v>
      </c>
      <c r="H997" s="36" t="str">
        <f>IF(SUM($F$4:F997)&lt;2,"",IF(F997=1,G996,""))</f>
        <v/>
      </c>
      <c r="I997" s="7">
        <f t="shared" si="127"/>
        <v>-0.13900000000000001</v>
      </c>
      <c r="J997" s="64" t="str">
        <f t="shared" si="123"/>
        <v>CALL</v>
      </c>
      <c r="K997" s="29">
        <f>IF(SUM($F$4:F997)&lt;1,"",IF(F997="",K996,ROUND(C997,0)))</f>
        <v>156</v>
      </c>
      <c r="L997" s="32">
        <f>IF(SUM($F$4:F997)&lt;1,"",IF(E997=1,1,IF(AND(F996=1,ROUNDDOWN(Q996/(C996*100),0)&gt;=1),L996+ROUNDDOWN(Q996/(C996*100),0),L996)))</f>
        <v>1</v>
      </c>
      <c r="M997" s="29">
        <f>IF(G997="","",IF(VLOOKUP(I997,settings!$B$12:$C$1012,2,0)*C997*L997*100-settings!$C$5*L997&lt;0,"",VLOOKUP(I997,settings!$B$12:$C$1012,2,0)*C997*L997*100-settings!$C$5*L997))</f>
        <v>7.103908328922989</v>
      </c>
      <c r="N997" s="29">
        <f>IF(M997="","",M997*settings!$C$7)</f>
        <v>1.7759770822307472</v>
      </c>
      <c r="O997" s="29">
        <f t="shared" si="124"/>
        <v>5.3279312466922413</v>
      </c>
      <c r="P997" s="29">
        <f>IF(G997="","",C997*100*settings!$C$6)</f>
        <v>0</v>
      </c>
      <c r="Q997" s="29">
        <f>IF(G997="","",IF(E997=1,settings!$C$4-K997*100,IF(O997="",Q996,IF(F997=1,K996*L996*100+Q996+O996-K997*L997*100,Q996+O996))))</f>
        <v>9122.5531852101994</v>
      </c>
      <c r="R997" s="29">
        <f t="shared" si="125"/>
        <v>13436.000100000001</v>
      </c>
      <c r="S997" s="29">
        <f t="shared" si="126"/>
        <v>22558.553285210201</v>
      </c>
    </row>
    <row r="998" spans="2:19" x14ac:dyDescent="0.25">
      <c r="B998" s="2">
        <v>40952</v>
      </c>
      <c r="C998" s="3">
        <v>136.41000399999999</v>
      </c>
      <c r="D998" s="1">
        <f t="shared" si="120"/>
        <v>1.5257539332706349E-2</v>
      </c>
      <c r="E998" t="str">
        <f>IF(B998&lt;settings!$C$2,"",IF(B998=settings!$C$2,1,IF(C998&gt;K997,MAX($E$4:E997)+1,"")))</f>
        <v/>
      </c>
      <c r="F998" t="str">
        <f t="shared" si="121"/>
        <v/>
      </c>
      <c r="G998">
        <f t="shared" si="122"/>
        <v>228</v>
      </c>
      <c r="H998" s="36" t="str">
        <f>IF(SUM($F$4:F998)&lt;2,"",IF(F998=1,G997,""))</f>
        <v/>
      </c>
      <c r="I998" s="7">
        <f t="shared" si="127"/>
        <v>-0.126</v>
      </c>
      <c r="J998" s="64" t="str">
        <f t="shared" si="123"/>
        <v>CALL</v>
      </c>
      <c r="K998" s="29">
        <f>IF(SUM($F$4:F998)&lt;1,"",IF(F998="",K997,ROUND(C998,0)))</f>
        <v>156</v>
      </c>
      <c r="L998" s="32">
        <f>IF(SUM($F$4:F998)&lt;1,"",IF(E998=1,1,IF(AND(F997=1,ROUNDDOWN(Q997/(C997*100),0)&gt;=1),L997+ROUNDDOWN(Q997/(C997*100),0),L997)))</f>
        <v>1</v>
      </c>
      <c r="M998" s="29">
        <f>IF(G998="","",IF(VLOOKUP(I998,settings!$B$12:$C$1012,2,0)*C998*L998*100-settings!$C$5*L998&lt;0,"",VLOOKUP(I998,settings!$B$12:$C$1012,2,0)*C998*L998*100-settings!$C$5*L998))</f>
        <v>9.6987184559296367</v>
      </c>
      <c r="N998" s="29">
        <f>IF(M998="","",M998*settings!$C$7)</f>
        <v>2.4246796139824092</v>
      </c>
      <c r="O998" s="29">
        <f t="shared" si="124"/>
        <v>7.2740388419472275</v>
      </c>
      <c r="P998" s="29">
        <f>IF(G998="","",C998*100*settings!$C$6)</f>
        <v>0</v>
      </c>
      <c r="Q998" s="29">
        <f>IF(G998="","",IF(E998=1,settings!$C$4-K998*100,IF(O998="",Q997,IF(F998=1,K997*L997*100+Q997+O997-K998*L998*100,Q997+O997))))</f>
        <v>9127.8811164568924</v>
      </c>
      <c r="R998" s="29">
        <f t="shared" si="125"/>
        <v>13641.000399999999</v>
      </c>
      <c r="S998" s="29">
        <f t="shared" si="126"/>
        <v>22768.881516456891</v>
      </c>
    </row>
    <row r="999" spans="2:19" x14ac:dyDescent="0.25">
      <c r="B999" s="2">
        <v>40959</v>
      </c>
      <c r="C999" s="3">
        <v>136.929993</v>
      </c>
      <c r="D999" s="1">
        <f t="shared" si="120"/>
        <v>3.8119564896428315E-3</v>
      </c>
      <c r="E999" t="str">
        <f>IF(B999&lt;settings!$C$2,"",IF(B999=settings!$C$2,1,IF(C999&gt;K998,MAX($E$4:E998)+1,"")))</f>
        <v/>
      </c>
      <c r="F999" t="str">
        <f t="shared" si="121"/>
        <v/>
      </c>
      <c r="G999">
        <f t="shared" si="122"/>
        <v>229</v>
      </c>
      <c r="H999" s="36" t="str">
        <f>IF(SUM($F$4:F999)&lt;2,"",IF(F999=1,G998,""))</f>
        <v/>
      </c>
      <c r="I999" s="7">
        <f t="shared" si="127"/>
        <v>-0.122</v>
      </c>
      <c r="J999" s="64" t="str">
        <f t="shared" si="123"/>
        <v>CALL</v>
      </c>
      <c r="K999" s="29">
        <f>IF(SUM($F$4:F999)&lt;1,"",IF(F999="",K998,ROUND(C999,0)))</f>
        <v>156</v>
      </c>
      <c r="L999" s="32">
        <f>IF(SUM($F$4:F999)&lt;1,"",IF(E999=1,1,IF(AND(F998=1,ROUNDDOWN(Q998/(C998*100),0)&gt;=1),L998+ROUNDDOWN(Q998/(C998*100),0),L998)))</f>
        <v>1</v>
      </c>
      <c r="M999" s="29">
        <f>IF(G999="","",IF(VLOOKUP(I999,settings!$B$12:$C$1012,2,0)*C999*L999*100-settings!$C$5*L999&lt;0,"",VLOOKUP(I999,settings!$B$12:$C$1012,2,0)*C999*L999*100-settings!$C$5*L999))</f>
        <v>10.643400077013261</v>
      </c>
      <c r="N999" s="29">
        <f>IF(M999="","",M999*settings!$C$7)</f>
        <v>2.6608500192533153</v>
      </c>
      <c r="O999" s="29">
        <f t="shared" si="124"/>
        <v>7.982550057759946</v>
      </c>
      <c r="P999" s="29">
        <f>IF(G999="","",C999*100*settings!$C$6)</f>
        <v>0</v>
      </c>
      <c r="Q999" s="29">
        <f>IF(G999="","",IF(E999=1,settings!$C$4-K999*100,IF(O999="",Q998,IF(F999=1,K998*L998*100+Q998+O998-K999*L999*100,Q998+O998))))</f>
        <v>9135.1551552988403</v>
      </c>
      <c r="R999" s="29">
        <f t="shared" si="125"/>
        <v>13692.999299999999</v>
      </c>
      <c r="S999" s="29">
        <f t="shared" si="126"/>
        <v>22828.154455298842</v>
      </c>
    </row>
    <row r="1000" spans="2:19" x14ac:dyDescent="0.25">
      <c r="B1000" s="2">
        <v>40966</v>
      </c>
      <c r="C1000" s="3">
        <v>137.30999800000001</v>
      </c>
      <c r="D1000" s="1">
        <f t="shared" si="120"/>
        <v>2.775177239657145E-3</v>
      </c>
      <c r="E1000" t="str">
        <f>IF(B1000&lt;settings!$C$2,"",IF(B1000=settings!$C$2,1,IF(C1000&gt;K999,MAX($E$4:E999)+1,"")))</f>
        <v/>
      </c>
      <c r="F1000" t="str">
        <f t="shared" si="121"/>
        <v/>
      </c>
      <c r="G1000">
        <f t="shared" si="122"/>
        <v>230</v>
      </c>
      <c r="H1000" s="36" t="str">
        <f>IF(SUM($F$4:F1000)&lt;2,"",IF(F1000=1,G999,""))</f>
        <v/>
      </c>
      <c r="I1000" s="7">
        <f t="shared" si="127"/>
        <v>-0.12</v>
      </c>
      <c r="J1000" s="64" t="str">
        <f t="shared" si="123"/>
        <v>CALL</v>
      </c>
      <c r="K1000" s="29">
        <f>IF(SUM($F$4:F1000)&lt;1,"",IF(F1000="",K999,ROUND(C1000,0)))</f>
        <v>156</v>
      </c>
      <c r="L1000" s="32">
        <f>IF(SUM($F$4:F1000)&lt;1,"",IF(E1000=1,1,IF(AND(F999=1,ROUNDDOWN(Q999/(C999*100),0)&gt;=1),L999+ROUNDDOWN(Q999/(C999*100),0),L999)))</f>
        <v>1</v>
      </c>
      <c r="M1000" s="29">
        <f>IF(G1000="","",IF(VLOOKUP(I1000,settings!$B$12:$C$1012,2,0)*C1000*L1000*100-settings!$C$5*L1000&lt;0,"",VLOOKUP(I1000,settings!$B$12:$C$1012,2,0)*C1000*L1000*100-settings!$C$5*L1000))</f>
        <v>11.157135126925461</v>
      </c>
      <c r="N1000" s="29">
        <f>IF(M1000="","",M1000*settings!$C$7)</f>
        <v>2.7892837817313652</v>
      </c>
      <c r="O1000" s="29">
        <f t="shared" si="124"/>
        <v>8.3678513451940955</v>
      </c>
      <c r="P1000" s="29">
        <f>IF(G1000="","",C1000*100*settings!$C$6)</f>
        <v>0</v>
      </c>
      <c r="Q1000" s="29">
        <f>IF(G1000="","",IF(E1000=1,settings!$C$4-K1000*100,IF(O1000="",Q999,IF(F1000=1,K999*L999*100+Q999+O999-K1000*L1000*100,Q999+O999))))</f>
        <v>9143.1377053566011</v>
      </c>
      <c r="R1000" s="29">
        <f t="shared" si="125"/>
        <v>13730.999800000001</v>
      </c>
      <c r="S1000" s="29">
        <f t="shared" si="126"/>
        <v>22874.137505356601</v>
      </c>
    </row>
    <row r="1001" spans="2:19" x14ac:dyDescent="0.25">
      <c r="B1001" s="2">
        <v>40973</v>
      </c>
      <c r="C1001" s="3">
        <v>137.570007</v>
      </c>
      <c r="D1001" s="1">
        <f t="shared" si="120"/>
        <v>1.8935911717077314E-3</v>
      </c>
      <c r="E1001" t="str">
        <f>IF(B1001&lt;settings!$C$2,"",IF(B1001=settings!$C$2,1,IF(C1001&gt;K1000,MAX($E$4:E1000)+1,"")))</f>
        <v/>
      </c>
      <c r="F1001" t="str">
        <f t="shared" si="121"/>
        <v/>
      </c>
      <c r="G1001">
        <f t="shared" si="122"/>
        <v>231</v>
      </c>
      <c r="H1001" s="36" t="str">
        <f>IF(SUM($F$4:F1001)&lt;2,"",IF(F1001=1,G1000,""))</f>
        <v/>
      </c>
      <c r="I1001" s="7">
        <f t="shared" si="127"/>
        <v>-0.11799999999999999</v>
      </c>
      <c r="J1001" s="64" t="str">
        <f t="shared" si="123"/>
        <v>CALL</v>
      </c>
      <c r="K1001" s="29">
        <f>IF(SUM($F$4:F1001)&lt;1,"",IF(F1001="",K1000,ROUND(C1001,0)))</f>
        <v>156</v>
      </c>
      <c r="L1001" s="32">
        <f>IF(SUM($F$4:F1001)&lt;1,"",IF(E1001=1,1,IF(AND(F1000=1,ROUNDDOWN(Q1000/(C1000*100),0)&gt;=1),L1000+ROUNDDOWN(Q1000/(C1000*100),0),L1000)))</f>
        <v>1</v>
      </c>
      <c r="M1001" s="29">
        <f>IF(G1001="","",IF(VLOOKUP(I1001,settings!$B$12:$C$1012,2,0)*C1001*L1001*100-settings!$C$5*L1001&lt;0,"",VLOOKUP(I1001,settings!$B$12:$C$1012,2,0)*C1001*L1001*100-settings!$C$5*L1001))</f>
        <v>11.682377936979449</v>
      </c>
      <c r="N1001" s="29">
        <f>IF(M1001="","",M1001*settings!$C$7)</f>
        <v>2.9205944842448623</v>
      </c>
      <c r="O1001" s="29">
        <f t="shared" si="124"/>
        <v>8.761783452734587</v>
      </c>
      <c r="P1001" s="29">
        <f>IF(G1001="","",C1001*100*settings!$C$6)</f>
        <v>0</v>
      </c>
      <c r="Q1001" s="29">
        <f>IF(G1001="","",IF(E1001=1,settings!$C$4-K1001*100,IF(O1001="",Q1000,IF(F1001=1,K1000*L1000*100+Q1000+O1000-K1001*L1001*100,Q1000+O1000))))</f>
        <v>9151.5055567017953</v>
      </c>
      <c r="R1001" s="29">
        <f t="shared" si="125"/>
        <v>13757.000700000001</v>
      </c>
      <c r="S1001" s="29">
        <f t="shared" si="126"/>
        <v>22908.506256701796</v>
      </c>
    </row>
    <row r="1002" spans="2:19" x14ac:dyDescent="0.25">
      <c r="B1002" s="2">
        <v>40980</v>
      </c>
      <c r="C1002" s="3">
        <v>140.300003</v>
      </c>
      <c r="D1002" s="1">
        <f t="shared" si="120"/>
        <v>1.9844412743251549E-2</v>
      </c>
      <c r="E1002" t="str">
        <f>IF(B1002&lt;settings!$C$2,"",IF(B1002=settings!$C$2,1,IF(C1002&gt;K1001,MAX($E$4:E1001)+1,"")))</f>
        <v/>
      </c>
      <c r="F1002" t="str">
        <f t="shared" si="121"/>
        <v/>
      </c>
      <c r="G1002">
        <f t="shared" si="122"/>
        <v>232</v>
      </c>
      <c r="H1002" s="36" t="str">
        <f>IF(SUM($F$4:F1002)&lt;2,"",IF(F1002=1,G1001,""))</f>
        <v/>
      </c>
      <c r="I1002" s="7">
        <f t="shared" si="127"/>
        <v>-0.10100000000000001</v>
      </c>
      <c r="J1002" s="64" t="str">
        <f t="shared" si="123"/>
        <v>CALL</v>
      </c>
      <c r="K1002" s="29">
        <f>IF(SUM($F$4:F1002)&lt;1,"",IF(F1002="",K1001,ROUND(C1002,0)))</f>
        <v>156</v>
      </c>
      <c r="L1002" s="32">
        <f>IF(SUM($F$4:F1002)&lt;1,"",IF(E1002=1,1,IF(AND(F1001=1,ROUNDDOWN(Q1001/(C1001*100),0)&gt;=1),L1001+ROUNDDOWN(Q1001/(C1001*100),0),L1001)))</f>
        <v>1</v>
      </c>
      <c r="M1002" s="29">
        <f>IF(G1002="","",IF(VLOOKUP(I1002,settings!$B$12:$C$1012,2,0)*C1002*L1002*100-settings!$C$5*L1002&lt;0,"",VLOOKUP(I1002,settings!$B$12:$C$1012,2,0)*C1002*L1002*100-settings!$C$5*L1002))</f>
        <v>17.23439360809466</v>
      </c>
      <c r="N1002" s="29">
        <f>IF(M1002="","",M1002*settings!$C$7)</f>
        <v>4.308598402023665</v>
      </c>
      <c r="O1002" s="29">
        <f t="shared" si="124"/>
        <v>12.925795206070994</v>
      </c>
      <c r="P1002" s="29">
        <f>IF(G1002="","",C1002*100*settings!$C$6)</f>
        <v>0</v>
      </c>
      <c r="Q1002" s="29">
        <f>IF(G1002="","",IF(E1002=1,settings!$C$4-K1002*100,IF(O1002="",Q1001,IF(F1002=1,K1001*L1001*100+Q1001+O1001-K1002*L1002*100,Q1001+O1001))))</f>
        <v>9160.2673401545308</v>
      </c>
      <c r="R1002" s="29">
        <f t="shared" si="125"/>
        <v>14030.0003</v>
      </c>
      <c r="S1002" s="29">
        <f t="shared" si="126"/>
        <v>23190.267640154532</v>
      </c>
    </row>
    <row r="1003" spans="2:19" x14ac:dyDescent="0.25">
      <c r="B1003" s="2">
        <v>40987</v>
      </c>
      <c r="C1003" s="3">
        <v>139.64999399999999</v>
      </c>
      <c r="D1003" s="1">
        <f t="shared" si="120"/>
        <v>-4.632993486108572E-3</v>
      </c>
      <c r="E1003" t="str">
        <f>IF(B1003&lt;settings!$C$2,"",IF(B1003=settings!$C$2,1,IF(C1003&gt;K1002,MAX($E$4:E1002)+1,"")))</f>
        <v/>
      </c>
      <c r="F1003" t="str">
        <f t="shared" si="121"/>
        <v/>
      </c>
      <c r="G1003">
        <f t="shared" si="122"/>
        <v>233</v>
      </c>
      <c r="H1003" s="36" t="str">
        <f>IF(SUM($F$4:F1003)&lt;2,"",IF(F1003=1,G1002,""))</f>
        <v/>
      </c>
      <c r="I1003" s="7">
        <f t="shared" si="127"/>
        <v>-0.105</v>
      </c>
      <c r="J1003" s="64" t="str">
        <f t="shared" si="123"/>
        <v>CALL</v>
      </c>
      <c r="K1003" s="29">
        <f>IF(SUM($F$4:F1003)&lt;1,"",IF(F1003="",K1002,ROUND(C1003,0)))</f>
        <v>156</v>
      </c>
      <c r="L1003" s="32">
        <f>IF(SUM($F$4:F1003)&lt;1,"",IF(E1003=1,1,IF(AND(F1002=1,ROUNDDOWN(Q1002/(C1002*100),0)&gt;=1),L1002+ROUNDDOWN(Q1002/(C1002*100),0),L1002)))</f>
        <v>1</v>
      </c>
      <c r="M1003" s="29">
        <f>IF(G1003="","",IF(VLOOKUP(I1003,settings!$B$12:$C$1012,2,0)*C1003*L1003*100-settings!$C$5*L1003&lt;0,"",VLOOKUP(I1003,settings!$B$12:$C$1012,2,0)*C1003*L1003*100-settings!$C$5*L1003))</f>
        <v>15.740902578602686</v>
      </c>
      <c r="N1003" s="29">
        <f>IF(M1003="","",M1003*settings!$C$7)</f>
        <v>3.9352256446506715</v>
      </c>
      <c r="O1003" s="29">
        <f t="shared" si="124"/>
        <v>11.805676933952014</v>
      </c>
      <c r="P1003" s="29">
        <f>IF(G1003="","",C1003*100*settings!$C$6)</f>
        <v>0</v>
      </c>
      <c r="Q1003" s="29">
        <f>IF(G1003="","",IF(E1003=1,settings!$C$4-K1003*100,IF(O1003="",Q1002,IF(F1003=1,K1002*L1002*100+Q1002+O1002-K1003*L1003*100,Q1002+O1002))))</f>
        <v>9173.1931353606014</v>
      </c>
      <c r="R1003" s="29">
        <f t="shared" si="125"/>
        <v>13964.999399999999</v>
      </c>
      <c r="S1003" s="29">
        <f t="shared" si="126"/>
        <v>23138.192535360598</v>
      </c>
    </row>
    <row r="1004" spans="2:19" x14ac:dyDescent="0.25">
      <c r="B1004" s="2">
        <v>40994</v>
      </c>
      <c r="C1004" s="3">
        <v>140.80999800000001</v>
      </c>
      <c r="D1004" s="1">
        <f t="shared" si="120"/>
        <v>8.3065094868532974E-3</v>
      </c>
      <c r="E1004" t="str">
        <f>IF(B1004&lt;settings!$C$2,"",IF(B1004=settings!$C$2,1,IF(C1004&gt;K1003,MAX($E$4:E1003)+1,"")))</f>
        <v/>
      </c>
      <c r="F1004" t="str">
        <f t="shared" si="121"/>
        <v/>
      </c>
      <c r="G1004">
        <f t="shared" si="122"/>
        <v>234</v>
      </c>
      <c r="H1004" s="36" t="str">
        <f>IF(SUM($F$4:F1004)&lt;2,"",IF(F1004=1,G1003,""))</f>
        <v/>
      </c>
      <c r="I1004" s="7">
        <f t="shared" si="127"/>
        <v>-9.7000000000000003E-2</v>
      </c>
      <c r="J1004" s="64" t="str">
        <f t="shared" si="123"/>
        <v>CALL</v>
      </c>
      <c r="K1004" s="29">
        <f>IF(SUM($F$4:F1004)&lt;1,"",IF(F1004="",K1003,ROUND(C1004,0)))</f>
        <v>156</v>
      </c>
      <c r="L1004" s="32">
        <f>IF(SUM($F$4:F1004)&lt;1,"",IF(E1004=1,1,IF(AND(F1003=1,ROUNDDOWN(Q1003/(C1003*100),0)&gt;=1),L1003+ROUNDDOWN(Q1003/(C1003*100),0),L1003)))</f>
        <v>1</v>
      </c>
      <c r="M1004" s="29">
        <f>IF(G1004="","",IF(VLOOKUP(I1004,settings!$B$12:$C$1012,2,0)*C1004*L1004*100-settings!$C$5*L1004&lt;0,"",VLOOKUP(I1004,settings!$B$12:$C$1012,2,0)*C1004*L1004*100-settings!$C$5*L1004))</f>
        <v>18.840966986864586</v>
      </c>
      <c r="N1004" s="29">
        <f>IF(M1004="","",M1004*settings!$C$7)</f>
        <v>4.7102417467161466</v>
      </c>
      <c r="O1004" s="29">
        <f t="shared" si="124"/>
        <v>14.13072524014844</v>
      </c>
      <c r="P1004" s="29">
        <f>IF(G1004="","",C1004*100*settings!$C$6)</f>
        <v>0</v>
      </c>
      <c r="Q1004" s="29">
        <f>IF(G1004="","",IF(E1004=1,settings!$C$4-K1004*100,IF(O1004="",Q1003,IF(F1004=1,K1003*L1003*100+Q1003+O1003-K1004*L1004*100,Q1003+O1003))))</f>
        <v>9184.9988122945542</v>
      </c>
      <c r="R1004" s="29">
        <f t="shared" si="125"/>
        <v>14080.999800000001</v>
      </c>
      <c r="S1004" s="29">
        <f t="shared" si="126"/>
        <v>23265.998612294556</v>
      </c>
    </row>
    <row r="1005" spans="2:19" x14ac:dyDescent="0.25">
      <c r="B1005" s="2">
        <v>41001</v>
      </c>
      <c r="C1005" s="3">
        <v>139.78999300000001</v>
      </c>
      <c r="D1005" s="1">
        <f t="shared" si="120"/>
        <v>-7.2438393188528627E-3</v>
      </c>
      <c r="E1005" t="str">
        <f>IF(B1005&lt;settings!$C$2,"",IF(B1005=settings!$C$2,1,IF(C1005&gt;K1004,MAX($E$4:E1004)+1,"")))</f>
        <v/>
      </c>
      <c r="F1005" t="str">
        <f t="shared" si="121"/>
        <v/>
      </c>
      <c r="G1005">
        <f t="shared" si="122"/>
        <v>235</v>
      </c>
      <c r="H1005" s="36" t="str">
        <f>IF(SUM($F$4:F1005)&lt;2,"",IF(F1005=1,G1004,""))</f>
        <v/>
      </c>
      <c r="I1005" s="7">
        <f t="shared" si="127"/>
        <v>-0.104</v>
      </c>
      <c r="J1005" s="64" t="str">
        <f t="shared" si="123"/>
        <v>CALL</v>
      </c>
      <c r="K1005" s="29">
        <f>IF(SUM($F$4:F1005)&lt;1,"",IF(F1005="",K1004,ROUND(C1005,0)))</f>
        <v>156</v>
      </c>
      <c r="L1005" s="32">
        <f>IF(SUM($F$4:F1005)&lt;1,"",IF(E1005=1,1,IF(AND(F1004=1,ROUNDDOWN(Q1004/(C1004*100),0)&gt;=1),L1004+ROUNDDOWN(Q1004/(C1004*100),0),L1004)))</f>
        <v>1</v>
      </c>
      <c r="M1005" s="29">
        <f>IF(G1005="","",IF(VLOOKUP(I1005,settings!$B$12:$C$1012,2,0)*C1005*L1005*100-settings!$C$5*L1005&lt;0,"",VLOOKUP(I1005,settings!$B$12:$C$1012,2,0)*C1005*L1005*100-settings!$C$5*L1005))</f>
        <v>16.099678897116434</v>
      </c>
      <c r="N1005" s="29">
        <f>IF(M1005="","",M1005*settings!$C$7)</f>
        <v>4.0249197242791084</v>
      </c>
      <c r="O1005" s="29">
        <f t="shared" si="124"/>
        <v>12.074759172837325</v>
      </c>
      <c r="P1005" s="29">
        <f>IF(G1005="","",C1005*100*settings!$C$6)</f>
        <v>0</v>
      </c>
      <c r="Q1005" s="29">
        <f>IF(G1005="","",IF(E1005=1,settings!$C$4-K1005*100,IF(O1005="",Q1004,IF(F1005=1,K1004*L1004*100+Q1004+O1004-K1005*L1005*100,Q1004+O1004))))</f>
        <v>9199.1295375347036</v>
      </c>
      <c r="R1005" s="29">
        <f t="shared" si="125"/>
        <v>13978.999300000001</v>
      </c>
      <c r="S1005" s="29">
        <f t="shared" si="126"/>
        <v>23178.128837534707</v>
      </c>
    </row>
    <row r="1006" spans="2:19" x14ac:dyDescent="0.25">
      <c r="B1006" s="2">
        <v>41008</v>
      </c>
      <c r="C1006" s="3">
        <v>137.13999899999999</v>
      </c>
      <c r="D1006" s="1">
        <f t="shared" si="120"/>
        <v>-1.8956964966727052E-2</v>
      </c>
      <c r="E1006" t="str">
        <f>IF(B1006&lt;settings!$C$2,"",IF(B1006=settings!$C$2,1,IF(C1006&gt;K1005,MAX($E$4:E1005)+1,"")))</f>
        <v/>
      </c>
      <c r="F1006" t="str">
        <f t="shared" si="121"/>
        <v/>
      </c>
      <c r="G1006">
        <f t="shared" si="122"/>
        <v>236</v>
      </c>
      <c r="H1006" s="36" t="str">
        <f>IF(SUM($F$4:F1006)&lt;2,"",IF(F1006=1,G1005,""))</f>
        <v/>
      </c>
      <c r="I1006" s="7">
        <f t="shared" si="127"/>
        <v>-0.121</v>
      </c>
      <c r="J1006" s="64" t="str">
        <f t="shared" si="123"/>
        <v>CALL</v>
      </c>
      <c r="K1006" s="29">
        <f>IF(SUM($F$4:F1006)&lt;1,"",IF(F1006="",K1005,ROUND(C1006,0)))</f>
        <v>156</v>
      </c>
      <c r="L1006" s="32">
        <f>IF(SUM($F$4:F1006)&lt;1,"",IF(E1006=1,1,IF(AND(F1005=1,ROUNDDOWN(Q1005/(C1005*100),0)&gt;=1),L1005+ROUNDDOWN(Q1005/(C1005*100),0),L1005)))</f>
        <v>1</v>
      </c>
      <c r="M1006" s="29">
        <f>IF(G1006="","",IF(VLOOKUP(I1006,settings!$B$12:$C$1012,2,0)*C1006*L1006*100-settings!$C$5*L1006&lt;0,"",VLOOKUP(I1006,settings!$B$12:$C$1012,2,0)*C1006*L1006*100-settings!$C$5*L1006))</f>
        <v>10.89924210155792</v>
      </c>
      <c r="N1006" s="29">
        <f>IF(M1006="","",M1006*settings!$C$7)</f>
        <v>2.7248105253894801</v>
      </c>
      <c r="O1006" s="29">
        <f t="shared" si="124"/>
        <v>8.1744315761684412</v>
      </c>
      <c r="P1006" s="29">
        <f>IF(G1006="","",C1006*100*settings!$C$6)</f>
        <v>0</v>
      </c>
      <c r="Q1006" s="29">
        <f>IF(G1006="","",IF(E1006=1,settings!$C$4-K1006*100,IF(O1006="",Q1005,IF(F1006=1,K1005*L1005*100+Q1005+O1005-K1006*L1006*100,Q1005+O1005))))</f>
        <v>9211.2042967075413</v>
      </c>
      <c r="R1006" s="29">
        <f t="shared" si="125"/>
        <v>13713.999899999999</v>
      </c>
      <c r="S1006" s="29">
        <f t="shared" si="126"/>
        <v>22925.204196707542</v>
      </c>
    </row>
    <row r="1007" spans="2:19" x14ac:dyDescent="0.25">
      <c r="B1007" s="2">
        <v>41015</v>
      </c>
      <c r="C1007" s="3">
        <v>137.949997</v>
      </c>
      <c r="D1007" s="1">
        <f t="shared" si="120"/>
        <v>5.906358508869447E-3</v>
      </c>
      <c r="E1007" t="str">
        <f>IF(B1007&lt;settings!$C$2,"",IF(B1007=settings!$C$2,1,IF(C1007&gt;K1006,MAX($E$4:E1006)+1,"")))</f>
        <v/>
      </c>
      <c r="F1007" t="str">
        <f t="shared" si="121"/>
        <v/>
      </c>
      <c r="G1007">
        <f t="shared" si="122"/>
        <v>237</v>
      </c>
      <c r="H1007" s="36" t="str">
        <f>IF(SUM($F$4:F1007)&lt;2,"",IF(F1007=1,G1006,""))</f>
        <v/>
      </c>
      <c r="I1007" s="7">
        <f t="shared" si="127"/>
        <v>-0.11600000000000001</v>
      </c>
      <c r="J1007" s="64" t="str">
        <f t="shared" si="123"/>
        <v>CALL</v>
      </c>
      <c r="K1007" s="29">
        <f>IF(SUM($F$4:F1007)&lt;1,"",IF(F1007="",K1006,ROUND(C1007,0)))</f>
        <v>156</v>
      </c>
      <c r="L1007" s="32">
        <f>IF(SUM($F$4:F1007)&lt;1,"",IF(E1007=1,1,IF(AND(F1006=1,ROUNDDOWN(Q1006/(C1006*100),0)&gt;=1),L1006+ROUNDDOWN(Q1006/(C1006*100),0),L1006)))</f>
        <v>1</v>
      </c>
      <c r="M1007" s="29">
        <f>IF(G1007="","",IF(VLOOKUP(I1007,settings!$B$12:$C$1012,2,0)*C1007*L1007*100-settings!$C$5*L1007&lt;0,"",VLOOKUP(I1007,settings!$B$12:$C$1012,2,0)*C1007*L1007*100-settings!$C$5*L1007))</f>
        <v>12.241783277658026</v>
      </c>
      <c r="N1007" s="29">
        <f>IF(M1007="","",M1007*settings!$C$7)</f>
        <v>3.0604458194145066</v>
      </c>
      <c r="O1007" s="29">
        <f t="shared" si="124"/>
        <v>9.1813374582435188</v>
      </c>
      <c r="P1007" s="29">
        <f>IF(G1007="","",C1007*100*settings!$C$6)</f>
        <v>0</v>
      </c>
      <c r="Q1007" s="29">
        <f>IF(G1007="","",IF(E1007=1,settings!$C$4-K1007*100,IF(O1007="",Q1006,IF(F1007=1,K1006*L1006*100+Q1006+O1006-K1007*L1007*100,Q1006+O1006))))</f>
        <v>9219.3787282837093</v>
      </c>
      <c r="R1007" s="29">
        <f t="shared" si="125"/>
        <v>13794.9997</v>
      </c>
      <c r="S1007" s="29">
        <f t="shared" si="126"/>
        <v>23014.378428283708</v>
      </c>
    </row>
    <row r="1008" spans="2:19" x14ac:dyDescent="0.25">
      <c r="B1008" s="2">
        <v>41022</v>
      </c>
      <c r="C1008" s="3">
        <v>140.38999899999999</v>
      </c>
      <c r="D1008" s="1">
        <f t="shared" si="120"/>
        <v>1.7687582842064176E-2</v>
      </c>
      <c r="E1008" t="str">
        <f>IF(B1008&lt;settings!$C$2,"",IF(B1008=settings!$C$2,1,IF(C1008&gt;K1007,MAX($E$4:E1007)+1,"")))</f>
        <v/>
      </c>
      <c r="F1008" t="str">
        <f t="shared" si="121"/>
        <v/>
      </c>
      <c r="G1008">
        <f t="shared" si="122"/>
        <v>238</v>
      </c>
      <c r="H1008" s="36" t="str">
        <f>IF(SUM($F$4:F1008)&lt;2,"",IF(F1008=1,G1007,""))</f>
        <v/>
      </c>
      <c r="I1008" s="7">
        <f t="shared" si="127"/>
        <v>-0.1</v>
      </c>
      <c r="J1008" s="64" t="str">
        <f t="shared" si="123"/>
        <v>CALL</v>
      </c>
      <c r="K1008" s="29">
        <f>IF(SUM($F$4:F1008)&lt;1,"",IF(F1008="",K1007,ROUND(C1008,0)))</f>
        <v>156</v>
      </c>
      <c r="L1008" s="32">
        <f>IF(SUM($F$4:F1008)&lt;1,"",IF(E1008=1,1,IF(AND(F1007=1,ROUNDDOWN(Q1007/(C1007*100),0)&gt;=1),L1007+ROUNDDOWN(Q1007/(C1007*100),0),L1007)))</f>
        <v>1</v>
      </c>
      <c r="M1008" s="29">
        <f>IF(G1008="","",IF(VLOOKUP(I1008,settings!$B$12:$C$1012,2,0)*C1008*L1008*100-settings!$C$5*L1008&lt;0,"",VLOOKUP(I1008,settings!$B$12:$C$1012,2,0)*C1008*L1008*100-settings!$C$5*L1008))</f>
        <v>17.61845931944481</v>
      </c>
      <c r="N1008" s="29">
        <f>IF(M1008="","",M1008*settings!$C$7)</f>
        <v>4.4046148298612025</v>
      </c>
      <c r="O1008" s="29">
        <f t="shared" si="124"/>
        <v>13.213844489583607</v>
      </c>
      <c r="P1008" s="29">
        <f>IF(G1008="","",C1008*100*settings!$C$6)</f>
        <v>0</v>
      </c>
      <c r="Q1008" s="29">
        <f>IF(G1008="","",IF(E1008=1,settings!$C$4-K1008*100,IF(O1008="",Q1007,IF(F1008=1,K1007*L1007*100+Q1007+O1007-K1008*L1008*100,Q1007+O1007))))</f>
        <v>9228.5600657419527</v>
      </c>
      <c r="R1008" s="29">
        <f t="shared" si="125"/>
        <v>14038.999899999999</v>
      </c>
      <c r="S1008" s="29">
        <f t="shared" si="126"/>
        <v>23267.559965741952</v>
      </c>
    </row>
    <row r="1009" spans="2:19" x14ac:dyDescent="0.25">
      <c r="B1009" s="2">
        <v>41029</v>
      </c>
      <c r="C1009" s="3">
        <v>137</v>
      </c>
      <c r="D1009" s="1">
        <f t="shared" si="120"/>
        <v>-2.4147012067433637E-2</v>
      </c>
      <c r="E1009" t="str">
        <f>IF(B1009&lt;settings!$C$2,"",IF(B1009=settings!$C$2,1,IF(C1009&gt;K1008,MAX($E$4:E1008)+1,"")))</f>
        <v/>
      </c>
      <c r="F1009" t="str">
        <f t="shared" si="121"/>
        <v/>
      </c>
      <c r="G1009">
        <f t="shared" si="122"/>
        <v>239</v>
      </c>
      <c r="H1009" s="36" t="str">
        <f>IF(SUM($F$4:F1009)&lt;2,"",IF(F1009=1,G1008,""))</f>
        <v/>
      </c>
      <c r="I1009" s="7">
        <f t="shared" si="127"/>
        <v>-0.122</v>
      </c>
      <c r="J1009" s="64" t="str">
        <f t="shared" si="123"/>
        <v>CALL</v>
      </c>
      <c r="K1009" s="29">
        <f>IF(SUM($F$4:F1009)&lt;1,"",IF(F1009="",K1008,ROUND(C1009,0)))</f>
        <v>156</v>
      </c>
      <c r="L1009" s="32">
        <f>IF(SUM($F$4:F1009)&lt;1,"",IF(E1009=1,1,IF(AND(F1008=1,ROUNDDOWN(Q1008/(C1008*100),0)&gt;=1),L1008+ROUNDDOWN(Q1008/(C1008*100),0),L1008)))</f>
        <v>1</v>
      </c>
      <c r="M1009" s="29">
        <f>IF(G1009="","",IF(VLOOKUP(I1009,settings!$B$12:$C$1012,2,0)*C1009*L1009*100-settings!$C$5*L1009&lt;0,"",VLOOKUP(I1009,settings!$B$12:$C$1012,2,0)*C1009*L1009*100-settings!$C$5*L1009))</f>
        <v>10.649352896343295</v>
      </c>
      <c r="N1009" s="29">
        <f>IF(M1009="","",M1009*settings!$C$7)</f>
        <v>2.6623382240858238</v>
      </c>
      <c r="O1009" s="29">
        <f t="shared" si="124"/>
        <v>7.9870146722574713</v>
      </c>
      <c r="P1009" s="29">
        <f>IF(G1009="","",C1009*100*settings!$C$6)</f>
        <v>0</v>
      </c>
      <c r="Q1009" s="29">
        <f>IF(G1009="","",IF(E1009=1,settings!$C$4-K1009*100,IF(O1009="",Q1008,IF(F1009=1,K1008*L1008*100+Q1008+O1008-K1009*L1009*100,Q1008+O1008))))</f>
        <v>9241.7739102315354</v>
      </c>
      <c r="R1009" s="29">
        <f t="shared" si="125"/>
        <v>13700</v>
      </c>
      <c r="S1009" s="29">
        <f t="shared" si="126"/>
        <v>22941.773910231535</v>
      </c>
    </row>
    <row r="1010" spans="2:19" x14ac:dyDescent="0.25">
      <c r="B1010" s="2">
        <v>41036</v>
      </c>
      <c r="C1010" s="3">
        <v>135.61000100000001</v>
      </c>
      <c r="D1010" s="1">
        <f t="shared" si="120"/>
        <v>-1.0145978102189646E-2</v>
      </c>
      <c r="E1010" t="str">
        <f>IF(B1010&lt;settings!$C$2,"",IF(B1010=settings!$C$2,1,IF(C1010&gt;K1009,MAX($E$4:E1009)+1,"")))</f>
        <v/>
      </c>
      <c r="F1010" t="str">
        <f t="shared" si="121"/>
        <v/>
      </c>
      <c r="G1010">
        <f t="shared" si="122"/>
        <v>240</v>
      </c>
      <c r="H1010" s="36" t="str">
        <f>IF(SUM($F$4:F1010)&lt;2,"",IF(F1010=1,G1009,""))</f>
        <v/>
      </c>
      <c r="I1010" s="7">
        <f t="shared" si="127"/>
        <v>-0.13100000000000001</v>
      </c>
      <c r="J1010" s="64" t="str">
        <f t="shared" si="123"/>
        <v>CALL</v>
      </c>
      <c r="K1010" s="29">
        <f>IF(SUM($F$4:F1010)&lt;1,"",IF(F1010="",K1009,ROUND(C1010,0)))</f>
        <v>156</v>
      </c>
      <c r="L1010" s="32">
        <f>IF(SUM($F$4:F1010)&lt;1,"",IF(E1010=1,1,IF(AND(F1009=1,ROUNDDOWN(Q1009/(C1009*100),0)&gt;=1),L1009+ROUNDDOWN(Q1009/(C1009*100),0),L1009)))</f>
        <v>1</v>
      </c>
      <c r="M1010" s="29">
        <f>IF(G1010="","",IF(VLOOKUP(I1010,settings!$B$12:$C$1012,2,0)*C1010*L1010*100-settings!$C$5*L1010&lt;0,"",VLOOKUP(I1010,settings!$B$12:$C$1012,2,0)*C1010*L1010*100-settings!$C$5*L1010))</f>
        <v>8.6140778584013376</v>
      </c>
      <c r="N1010" s="29">
        <f>IF(M1010="","",M1010*settings!$C$7)</f>
        <v>2.1535194646003344</v>
      </c>
      <c r="O1010" s="29">
        <f t="shared" si="124"/>
        <v>6.4605583938010032</v>
      </c>
      <c r="P1010" s="29">
        <f>IF(G1010="","",C1010*100*settings!$C$6)</f>
        <v>0</v>
      </c>
      <c r="Q1010" s="29">
        <f>IF(G1010="","",IF(E1010=1,settings!$C$4-K1010*100,IF(O1010="",Q1009,IF(F1010=1,K1009*L1009*100+Q1009+O1009-K1010*L1010*100,Q1009+O1009))))</f>
        <v>9249.7609249037923</v>
      </c>
      <c r="R1010" s="29">
        <f t="shared" si="125"/>
        <v>13561.000100000001</v>
      </c>
      <c r="S1010" s="29">
        <f t="shared" si="126"/>
        <v>22810.761024903793</v>
      </c>
    </row>
    <row r="1011" spans="2:19" x14ac:dyDescent="0.25">
      <c r="B1011" s="2">
        <v>41043</v>
      </c>
      <c r="C1011" s="3">
        <v>129.740005</v>
      </c>
      <c r="D1011" s="1">
        <f t="shared" si="120"/>
        <v>-4.328586355515196E-2</v>
      </c>
      <c r="E1011" t="str">
        <f>IF(B1011&lt;settings!$C$2,"",IF(B1011=settings!$C$2,1,IF(C1011&gt;K1010,MAX($E$4:E1010)+1,"")))</f>
        <v/>
      </c>
      <c r="F1011" t="str">
        <f t="shared" si="121"/>
        <v/>
      </c>
      <c r="G1011">
        <f t="shared" si="122"/>
        <v>241</v>
      </c>
      <c r="H1011" s="36" t="str">
        <f>IF(SUM($F$4:F1011)&lt;2,"",IF(F1011=1,G1010,""))</f>
        <v/>
      </c>
      <c r="I1011" s="7">
        <f t="shared" si="127"/>
        <v>-0.16800000000000001</v>
      </c>
      <c r="J1011" s="64" t="str">
        <f t="shared" si="123"/>
        <v>CALL</v>
      </c>
      <c r="K1011" s="29">
        <f>IF(SUM($F$4:F1011)&lt;1,"",IF(F1011="",K1010,ROUND(C1011,0)))</f>
        <v>156</v>
      </c>
      <c r="L1011" s="32">
        <f>IF(SUM($F$4:F1011)&lt;1,"",IF(E1011=1,1,IF(AND(F1010=1,ROUNDDOWN(Q1010/(C1010*100),0)&gt;=1),L1010+ROUNDDOWN(Q1010/(C1010*100),0),L1010)))</f>
        <v>1</v>
      </c>
      <c r="M1011" s="29">
        <f>IF(G1011="","",IF(VLOOKUP(I1011,settings!$B$12:$C$1012,2,0)*C1011*L1011*100-settings!$C$5*L1011&lt;0,"",VLOOKUP(I1011,settings!$B$12:$C$1012,2,0)*C1011*L1011*100-settings!$C$5*L1011))</f>
        <v>3.35566656927986</v>
      </c>
      <c r="N1011" s="29">
        <f>IF(M1011="","",M1011*settings!$C$7)</f>
        <v>0.83891664231996499</v>
      </c>
      <c r="O1011" s="29">
        <f t="shared" si="124"/>
        <v>2.516749926959895</v>
      </c>
      <c r="P1011" s="29">
        <f>IF(G1011="","",C1011*100*settings!$C$6)</f>
        <v>0</v>
      </c>
      <c r="Q1011" s="29">
        <f>IF(G1011="","",IF(E1011=1,settings!$C$4-K1011*100,IF(O1011="",Q1010,IF(F1011=1,K1010*L1010*100+Q1010+O1010-K1011*L1011*100,Q1010+O1010))))</f>
        <v>9256.2214832975933</v>
      </c>
      <c r="R1011" s="29">
        <f t="shared" si="125"/>
        <v>12974.0005</v>
      </c>
      <c r="S1011" s="29">
        <f t="shared" si="126"/>
        <v>22230.221983297593</v>
      </c>
    </row>
    <row r="1012" spans="2:19" x14ac:dyDescent="0.25">
      <c r="B1012" s="2">
        <v>41050</v>
      </c>
      <c r="C1012" s="3">
        <v>132.10000600000001</v>
      </c>
      <c r="D1012" s="1">
        <f t="shared" si="120"/>
        <v>1.8190233613757156E-2</v>
      </c>
      <c r="E1012" t="str">
        <f>IF(B1012&lt;settings!$C$2,"",IF(B1012=settings!$C$2,1,IF(C1012&gt;K1011,MAX($E$4:E1011)+1,"")))</f>
        <v/>
      </c>
      <c r="F1012" t="str">
        <f t="shared" si="121"/>
        <v/>
      </c>
      <c r="G1012">
        <f t="shared" si="122"/>
        <v>242</v>
      </c>
      <c r="H1012" s="36" t="str">
        <f>IF(SUM($F$4:F1012)&lt;2,"",IF(F1012=1,G1011,""))</f>
        <v/>
      </c>
      <c r="I1012" s="7">
        <f t="shared" si="127"/>
        <v>-0.153</v>
      </c>
      <c r="J1012" s="64" t="str">
        <f t="shared" si="123"/>
        <v>CALL</v>
      </c>
      <c r="K1012" s="29">
        <f>IF(SUM($F$4:F1012)&lt;1,"",IF(F1012="",K1011,ROUND(C1012,0)))</f>
        <v>156</v>
      </c>
      <c r="L1012" s="32">
        <f>IF(SUM($F$4:F1012)&lt;1,"",IF(E1012=1,1,IF(AND(F1011=1,ROUNDDOWN(Q1011/(C1011*100),0)&gt;=1),L1011+ROUNDDOWN(Q1011/(C1011*100),0),L1011)))</f>
        <v>1</v>
      </c>
      <c r="M1012" s="29">
        <f>IF(G1012="","",IF(VLOOKUP(I1012,settings!$B$12:$C$1012,2,0)*C1012*L1012*100-settings!$C$5*L1012&lt;0,"",VLOOKUP(I1012,settings!$B$12:$C$1012,2,0)*C1012*L1012*100-settings!$C$5*L1012))</f>
        <v>5.0047152606760781</v>
      </c>
      <c r="N1012" s="29">
        <f>IF(M1012="","",M1012*settings!$C$7)</f>
        <v>1.2511788151690195</v>
      </c>
      <c r="O1012" s="29">
        <f t="shared" si="124"/>
        <v>3.7535364455070583</v>
      </c>
      <c r="P1012" s="29">
        <f>IF(G1012="","",C1012*100*settings!$C$6)</f>
        <v>0</v>
      </c>
      <c r="Q1012" s="29">
        <f>IF(G1012="","",IF(E1012=1,settings!$C$4-K1012*100,IF(O1012="",Q1011,IF(F1012=1,K1011*L1011*100+Q1011+O1011-K1012*L1012*100,Q1011+O1011))))</f>
        <v>9258.7382332245525</v>
      </c>
      <c r="R1012" s="29">
        <f t="shared" si="125"/>
        <v>13210.000600000001</v>
      </c>
      <c r="S1012" s="29">
        <f t="shared" si="126"/>
        <v>22468.738833224554</v>
      </c>
    </row>
    <row r="1013" spans="2:19" x14ac:dyDescent="0.25">
      <c r="B1013" s="2">
        <v>41057</v>
      </c>
      <c r="C1013" s="3">
        <v>128.16000399999999</v>
      </c>
      <c r="D1013" s="1">
        <f t="shared" si="120"/>
        <v>-2.9825903263017373E-2</v>
      </c>
      <c r="E1013" t="str">
        <f>IF(B1013&lt;settings!$C$2,"",IF(B1013=settings!$C$2,1,IF(C1013&gt;K1012,MAX($E$4:E1012)+1,"")))</f>
        <v/>
      </c>
      <c r="F1013" t="str">
        <f t="shared" si="121"/>
        <v/>
      </c>
      <c r="G1013">
        <f t="shared" si="122"/>
        <v>243</v>
      </c>
      <c r="H1013" s="36" t="str">
        <f>IF(SUM($F$4:F1013)&lt;2,"",IF(F1013=1,G1012,""))</f>
        <v/>
      </c>
      <c r="I1013" s="7">
        <f t="shared" si="127"/>
        <v>-0.17799999999999999</v>
      </c>
      <c r="J1013" s="64" t="str">
        <f t="shared" si="123"/>
        <v>CALL</v>
      </c>
      <c r="K1013" s="29">
        <f>IF(SUM($F$4:F1013)&lt;1,"",IF(F1013="",K1012,ROUND(C1013,0)))</f>
        <v>156</v>
      </c>
      <c r="L1013" s="32">
        <f>IF(SUM($F$4:F1013)&lt;1,"",IF(E1013=1,1,IF(AND(F1012=1,ROUNDDOWN(Q1012/(C1012*100),0)&gt;=1),L1012+ROUNDDOWN(Q1012/(C1012*100),0),L1012)))</f>
        <v>1</v>
      </c>
      <c r="M1013" s="29">
        <f>IF(G1013="","",IF(VLOOKUP(I1013,settings!$B$12:$C$1012,2,0)*C1013*L1013*100-settings!$C$5*L1013&lt;0,"",VLOOKUP(I1013,settings!$B$12:$C$1012,2,0)*C1013*L1013*100-settings!$C$5*L1013))</f>
        <v>2.5155557188507798</v>
      </c>
      <c r="N1013" s="29">
        <f>IF(M1013="","",M1013*settings!$C$7)</f>
        <v>0.62888892971269494</v>
      </c>
      <c r="O1013" s="29">
        <f t="shared" si="124"/>
        <v>1.8866667891380848</v>
      </c>
      <c r="P1013" s="29">
        <f>IF(G1013="","",C1013*100*settings!$C$6)</f>
        <v>0</v>
      </c>
      <c r="Q1013" s="29">
        <f>IF(G1013="","",IF(E1013=1,settings!$C$4-K1013*100,IF(O1013="",Q1012,IF(F1013=1,K1012*L1012*100+Q1012+O1012-K1013*L1013*100,Q1012+O1012))))</f>
        <v>9262.4917696700595</v>
      </c>
      <c r="R1013" s="29">
        <f t="shared" si="125"/>
        <v>12816.000399999999</v>
      </c>
      <c r="S1013" s="29">
        <f t="shared" si="126"/>
        <v>22078.492169670059</v>
      </c>
    </row>
    <row r="1014" spans="2:19" x14ac:dyDescent="0.25">
      <c r="B1014" s="2">
        <v>41064</v>
      </c>
      <c r="C1014" s="3">
        <v>133.10000600000001</v>
      </c>
      <c r="D1014" s="1">
        <f t="shared" si="120"/>
        <v>3.8545582442397697E-2</v>
      </c>
      <c r="E1014" t="str">
        <f>IF(B1014&lt;settings!$C$2,"",IF(B1014=settings!$C$2,1,IF(C1014&gt;K1013,MAX($E$4:E1013)+1,"")))</f>
        <v/>
      </c>
      <c r="F1014" t="str">
        <f t="shared" si="121"/>
        <v/>
      </c>
      <c r="G1014">
        <f t="shared" si="122"/>
        <v>244</v>
      </c>
      <c r="H1014" s="36" t="str">
        <f>IF(SUM($F$4:F1014)&lt;2,"",IF(F1014=1,G1013,""))</f>
        <v/>
      </c>
      <c r="I1014" s="7">
        <f t="shared" si="127"/>
        <v>-0.14699999999999999</v>
      </c>
      <c r="J1014" s="64" t="str">
        <f t="shared" si="123"/>
        <v>CALL</v>
      </c>
      <c r="K1014" s="29">
        <f>IF(SUM($F$4:F1014)&lt;1,"",IF(F1014="",K1013,ROUND(C1014,0)))</f>
        <v>156</v>
      </c>
      <c r="L1014" s="32">
        <f>IF(SUM($F$4:F1014)&lt;1,"",IF(E1014=1,1,IF(AND(F1013=1,ROUNDDOWN(Q1013/(C1013*100),0)&gt;=1),L1013+ROUNDDOWN(Q1013/(C1013*100),0),L1013)))</f>
        <v>1</v>
      </c>
      <c r="M1014" s="29">
        <f>IF(G1014="","",IF(VLOOKUP(I1014,settings!$B$12:$C$1012,2,0)*C1014*L1014*100-settings!$C$5*L1014&lt;0,"",VLOOKUP(I1014,settings!$B$12:$C$1012,2,0)*C1014*L1014*100-settings!$C$5*L1014))</f>
        <v>5.8298505695802092</v>
      </c>
      <c r="N1014" s="29">
        <f>IF(M1014="","",M1014*settings!$C$7)</f>
        <v>1.4574626423950523</v>
      </c>
      <c r="O1014" s="29">
        <f t="shared" si="124"/>
        <v>4.3723879271851569</v>
      </c>
      <c r="P1014" s="29">
        <f>IF(G1014="","",C1014*100*settings!$C$6)</f>
        <v>0</v>
      </c>
      <c r="Q1014" s="29">
        <f>IF(G1014="","",IF(E1014=1,settings!$C$4-K1014*100,IF(O1014="",Q1013,IF(F1014=1,K1013*L1013*100+Q1013+O1013-K1014*L1014*100,Q1013+O1013))))</f>
        <v>9264.3784364591975</v>
      </c>
      <c r="R1014" s="29">
        <f t="shared" si="125"/>
        <v>13310.000600000001</v>
      </c>
      <c r="S1014" s="29">
        <f t="shared" si="126"/>
        <v>22574.379036459199</v>
      </c>
    </row>
    <row r="1015" spans="2:19" x14ac:dyDescent="0.25">
      <c r="B1015" s="2">
        <v>41071</v>
      </c>
      <c r="C1015" s="3">
        <v>134.13999899999999</v>
      </c>
      <c r="D1015" s="1">
        <f t="shared" si="120"/>
        <v>7.8136209851109584E-3</v>
      </c>
      <c r="E1015" t="str">
        <f>IF(B1015&lt;settings!$C$2,"",IF(B1015=settings!$C$2,1,IF(C1015&gt;K1014,MAX($E$4:E1014)+1,"")))</f>
        <v/>
      </c>
      <c r="F1015" t="str">
        <f t="shared" si="121"/>
        <v/>
      </c>
      <c r="G1015">
        <f t="shared" si="122"/>
        <v>245</v>
      </c>
      <c r="H1015" s="36" t="str">
        <f>IF(SUM($F$4:F1015)&lt;2,"",IF(F1015=1,G1014,""))</f>
        <v/>
      </c>
      <c r="I1015" s="7">
        <f t="shared" si="127"/>
        <v>-0.14000000000000001</v>
      </c>
      <c r="J1015" s="64" t="str">
        <f t="shared" si="123"/>
        <v>CALL</v>
      </c>
      <c r="K1015" s="29">
        <f>IF(SUM($F$4:F1015)&lt;1,"",IF(F1015="",K1014,ROUND(C1015,0)))</f>
        <v>156</v>
      </c>
      <c r="L1015" s="32">
        <f>IF(SUM($F$4:F1015)&lt;1,"",IF(E1015=1,1,IF(AND(F1014=1,ROUNDDOWN(Q1014/(C1014*100),0)&gt;=1),L1014+ROUNDDOWN(Q1014/(C1014*100),0),L1014)))</f>
        <v>1</v>
      </c>
      <c r="M1015" s="29">
        <f>IF(G1015="","",IF(VLOOKUP(I1015,settings!$B$12:$C$1012,2,0)*C1015*L1015*100-settings!$C$5*L1015&lt;0,"",VLOOKUP(I1015,settings!$B$12:$C$1012,2,0)*C1015*L1015*100-settings!$C$5*L1015))</f>
        <v>6.9288261544078491</v>
      </c>
      <c r="N1015" s="29">
        <f>IF(M1015="","",M1015*settings!$C$7)</f>
        <v>1.7322065386019623</v>
      </c>
      <c r="O1015" s="29">
        <f t="shared" si="124"/>
        <v>5.1966196158058864</v>
      </c>
      <c r="P1015" s="29">
        <f>IF(G1015="","",C1015*100*settings!$C$6)</f>
        <v>0</v>
      </c>
      <c r="Q1015" s="29">
        <f>IF(G1015="","",IF(E1015=1,settings!$C$4-K1015*100,IF(O1015="",Q1014,IF(F1015=1,K1014*L1014*100+Q1014+O1014-K1015*L1015*100,Q1014+O1014))))</f>
        <v>9268.7508243863831</v>
      </c>
      <c r="R1015" s="29">
        <f t="shared" si="125"/>
        <v>13413.999899999999</v>
      </c>
      <c r="S1015" s="29">
        <f t="shared" si="126"/>
        <v>22682.75072438638</v>
      </c>
    </row>
    <row r="1016" spans="2:19" x14ac:dyDescent="0.25">
      <c r="B1016" s="2">
        <v>41078</v>
      </c>
      <c r="C1016" s="3">
        <v>133.46000699999999</v>
      </c>
      <c r="D1016" s="1">
        <f t="shared" si="120"/>
        <v>-5.069270948779403E-3</v>
      </c>
      <c r="E1016" t="str">
        <f>IF(B1016&lt;settings!$C$2,"",IF(B1016=settings!$C$2,1,IF(C1016&gt;K1015,MAX($E$4:E1015)+1,"")))</f>
        <v/>
      </c>
      <c r="F1016" t="str">
        <f t="shared" si="121"/>
        <v/>
      </c>
      <c r="G1016">
        <f t="shared" si="122"/>
        <v>246</v>
      </c>
      <c r="H1016" s="36" t="str">
        <f>IF(SUM($F$4:F1016)&lt;2,"",IF(F1016=1,G1015,""))</f>
        <v/>
      </c>
      <c r="I1016" s="7">
        <f t="shared" si="127"/>
        <v>-0.14399999999999999</v>
      </c>
      <c r="J1016" s="64" t="str">
        <f t="shared" si="123"/>
        <v>CALL</v>
      </c>
      <c r="K1016" s="29">
        <f>IF(SUM($F$4:F1016)&lt;1,"",IF(F1016="",K1015,ROUND(C1016,0)))</f>
        <v>156</v>
      </c>
      <c r="L1016" s="32">
        <f>IF(SUM($F$4:F1016)&lt;1,"",IF(E1016=1,1,IF(AND(F1015=1,ROUNDDOWN(Q1015/(C1015*100),0)&gt;=1),L1015+ROUNDDOWN(Q1015/(C1015*100),0),L1015)))</f>
        <v>1</v>
      </c>
      <c r="M1016" s="29">
        <f>IF(G1016="","",IF(VLOOKUP(I1016,settings!$B$12:$C$1012,2,0)*C1016*L1016*100-settings!$C$5*L1016&lt;0,"",VLOOKUP(I1016,settings!$B$12:$C$1012,2,0)*C1016*L1016*100-settings!$C$5*L1016))</f>
        <v>6.2762237080386187</v>
      </c>
      <c r="N1016" s="29">
        <f>IF(M1016="","",M1016*settings!$C$7)</f>
        <v>1.5690559270096547</v>
      </c>
      <c r="O1016" s="29">
        <f t="shared" si="124"/>
        <v>4.7071677810289643</v>
      </c>
      <c r="P1016" s="29">
        <f>IF(G1016="","",C1016*100*settings!$C$6)</f>
        <v>0</v>
      </c>
      <c r="Q1016" s="29">
        <f>IF(G1016="","",IF(E1016=1,settings!$C$4-K1016*100,IF(O1016="",Q1015,IF(F1016=1,K1015*L1015*100+Q1015+O1015-K1016*L1016*100,Q1015+O1015))))</f>
        <v>9273.9474440021895</v>
      </c>
      <c r="R1016" s="29">
        <f t="shared" si="125"/>
        <v>13346.000699999999</v>
      </c>
      <c r="S1016" s="29">
        <f t="shared" si="126"/>
        <v>22619.948144002188</v>
      </c>
    </row>
    <row r="1017" spans="2:19" x14ac:dyDescent="0.25">
      <c r="B1017" s="2">
        <v>41085</v>
      </c>
      <c r="C1017" s="3">
        <v>136.10000600000001</v>
      </c>
      <c r="D1017" s="1">
        <f t="shared" si="120"/>
        <v>1.9781199322131071E-2</v>
      </c>
      <c r="E1017" t="str">
        <f>IF(B1017&lt;settings!$C$2,"",IF(B1017=settings!$C$2,1,IF(C1017&gt;K1016,MAX($E$4:E1016)+1,"")))</f>
        <v/>
      </c>
      <c r="F1017" t="str">
        <f t="shared" si="121"/>
        <v/>
      </c>
      <c r="G1017">
        <f t="shared" si="122"/>
        <v>247</v>
      </c>
      <c r="H1017" s="36" t="str">
        <f>IF(SUM($F$4:F1017)&lt;2,"",IF(F1017=1,G1016,""))</f>
        <v/>
      </c>
      <c r="I1017" s="7">
        <f t="shared" si="127"/>
        <v>-0.128</v>
      </c>
      <c r="J1017" s="64" t="str">
        <f t="shared" si="123"/>
        <v>CALL</v>
      </c>
      <c r="K1017" s="29">
        <f>IF(SUM($F$4:F1017)&lt;1,"",IF(F1017="",K1016,ROUND(C1017,0)))</f>
        <v>156</v>
      </c>
      <c r="L1017" s="32">
        <f>IF(SUM($F$4:F1017)&lt;1,"",IF(E1017=1,1,IF(AND(F1016=1,ROUNDDOWN(Q1016/(C1016*100),0)&gt;=1),L1016+ROUNDDOWN(Q1016/(C1016*100),0),L1016)))</f>
        <v>1</v>
      </c>
      <c r="M1017" s="29">
        <f>IF(G1017="","",IF(VLOOKUP(I1017,settings!$B$12:$C$1012,2,0)*C1017*L1017*100-settings!$C$5*L1017&lt;0,"",VLOOKUP(I1017,settings!$B$12:$C$1012,2,0)*C1017*L1017*100-settings!$C$5*L1017))</f>
        <v>9.2516986837781978</v>
      </c>
      <c r="N1017" s="29">
        <f>IF(M1017="","",M1017*settings!$C$7)</f>
        <v>2.3129246709445495</v>
      </c>
      <c r="O1017" s="29">
        <f t="shared" si="124"/>
        <v>6.9387740128336484</v>
      </c>
      <c r="P1017" s="29">
        <f>IF(G1017="","",C1017*100*settings!$C$6)</f>
        <v>0</v>
      </c>
      <c r="Q1017" s="29">
        <f>IF(G1017="","",IF(E1017=1,settings!$C$4-K1017*100,IF(O1017="",Q1016,IF(F1017=1,K1016*L1016*100+Q1016+O1016-K1017*L1017*100,Q1016+O1016))))</f>
        <v>9278.6546117832186</v>
      </c>
      <c r="R1017" s="29">
        <f t="shared" si="125"/>
        <v>13610.000600000001</v>
      </c>
      <c r="S1017" s="29">
        <f t="shared" si="126"/>
        <v>22888.655211783218</v>
      </c>
    </row>
    <row r="1018" spans="2:19" x14ac:dyDescent="0.25">
      <c r="B1018" s="2">
        <v>41092</v>
      </c>
      <c r="C1018" s="3">
        <v>135.490005</v>
      </c>
      <c r="D1018" s="1">
        <f t="shared" si="120"/>
        <v>-4.4820056804406594E-3</v>
      </c>
      <c r="E1018" t="str">
        <f>IF(B1018&lt;settings!$C$2,"",IF(B1018=settings!$C$2,1,IF(C1018&gt;K1017,MAX($E$4:E1017)+1,"")))</f>
        <v/>
      </c>
      <c r="F1018" t="str">
        <f t="shared" si="121"/>
        <v/>
      </c>
      <c r="G1018">
        <f t="shared" si="122"/>
        <v>248</v>
      </c>
      <c r="H1018" s="36" t="str">
        <f>IF(SUM($F$4:F1018)&lt;2,"",IF(F1018=1,G1017,""))</f>
        <v/>
      </c>
      <c r="I1018" s="7">
        <f t="shared" si="127"/>
        <v>-0.13100000000000001</v>
      </c>
      <c r="J1018" s="64" t="str">
        <f t="shared" si="123"/>
        <v>CALL</v>
      </c>
      <c r="K1018" s="29">
        <f>IF(SUM($F$4:F1018)&lt;1,"",IF(F1018="",K1017,ROUND(C1018,0)))</f>
        <v>156</v>
      </c>
      <c r="L1018" s="32">
        <f>IF(SUM($F$4:F1018)&lt;1,"",IF(E1018=1,1,IF(AND(F1017=1,ROUNDDOWN(Q1017/(C1017*100),0)&gt;=1),L1017+ROUNDDOWN(Q1017/(C1017*100),0),L1017)))</f>
        <v>1</v>
      </c>
      <c r="M1018" s="29">
        <f>IF(G1018="","",IF(VLOOKUP(I1018,settings!$B$12:$C$1012,2,0)*C1018*L1018*100-settings!$C$5*L1018&lt;0,"",VLOOKUP(I1018,settings!$B$12:$C$1012,2,0)*C1018*L1018*100-settings!$C$5*L1018))</f>
        <v>8.605570735931094</v>
      </c>
      <c r="N1018" s="29">
        <f>IF(M1018="","",M1018*settings!$C$7)</f>
        <v>2.1513926839827735</v>
      </c>
      <c r="O1018" s="29">
        <f t="shared" si="124"/>
        <v>6.4541780519483201</v>
      </c>
      <c r="P1018" s="29">
        <f>IF(G1018="","",C1018*100*settings!$C$6)</f>
        <v>0</v>
      </c>
      <c r="Q1018" s="29">
        <f>IF(G1018="","",IF(E1018=1,settings!$C$4-K1018*100,IF(O1018="",Q1017,IF(F1018=1,K1017*L1017*100+Q1017+O1017-K1018*L1018*100,Q1017+O1017))))</f>
        <v>9285.5933857960517</v>
      </c>
      <c r="R1018" s="29">
        <f t="shared" si="125"/>
        <v>13549.0005</v>
      </c>
      <c r="S1018" s="29">
        <f t="shared" si="126"/>
        <v>22834.59388579605</v>
      </c>
    </row>
    <row r="1019" spans="2:19" x14ac:dyDescent="0.25">
      <c r="B1019" s="2">
        <v>41099</v>
      </c>
      <c r="C1019" s="3">
        <v>135.75</v>
      </c>
      <c r="D1019" s="1">
        <f t="shared" si="120"/>
        <v>1.9189238350090232E-3</v>
      </c>
      <c r="E1019" t="str">
        <f>IF(B1019&lt;settings!$C$2,"",IF(B1019=settings!$C$2,1,IF(C1019&gt;K1018,MAX($E$4:E1018)+1,"")))</f>
        <v/>
      </c>
      <c r="F1019" t="str">
        <f t="shared" si="121"/>
        <v/>
      </c>
      <c r="G1019">
        <f t="shared" si="122"/>
        <v>249</v>
      </c>
      <c r="H1019" s="36" t="str">
        <f>IF(SUM($F$4:F1019)&lt;2,"",IF(F1019=1,G1018,""))</f>
        <v/>
      </c>
      <c r="I1019" s="7">
        <f t="shared" si="127"/>
        <v>-0.13</v>
      </c>
      <c r="J1019" s="64" t="str">
        <f t="shared" si="123"/>
        <v>CALL</v>
      </c>
      <c r="K1019" s="29">
        <f>IF(SUM($F$4:F1019)&lt;1,"",IF(F1019="",K1018,ROUND(C1019,0)))</f>
        <v>156</v>
      </c>
      <c r="L1019" s="32">
        <f>IF(SUM($F$4:F1019)&lt;1,"",IF(E1019=1,1,IF(AND(F1018=1,ROUNDDOWN(Q1018/(C1018*100),0)&gt;=1),L1018+ROUNDDOWN(Q1018/(C1018*100),0),L1018)))</f>
        <v>1</v>
      </c>
      <c r="M1019" s="29">
        <f>IF(G1019="","",IF(VLOOKUP(I1019,settings!$B$12:$C$1012,2,0)*C1019*L1019*100-settings!$C$5*L1019&lt;0,"",VLOOKUP(I1019,settings!$B$12:$C$1012,2,0)*C1019*L1019*100-settings!$C$5*L1019))</f>
        <v>8.8204113209848352</v>
      </c>
      <c r="N1019" s="29">
        <f>IF(M1019="","",M1019*settings!$C$7)</f>
        <v>2.2051028302462088</v>
      </c>
      <c r="O1019" s="29">
        <f t="shared" si="124"/>
        <v>6.6153084907386264</v>
      </c>
      <c r="P1019" s="29">
        <f>IF(G1019="","",C1019*100*settings!$C$6)</f>
        <v>0</v>
      </c>
      <c r="Q1019" s="29">
        <f>IF(G1019="","",IF(E1019=1,settings!$C$4-K1019*100,IF(O1019="",Q1018,IF(F1019=1,K1018*L1018*100+Q1018+O1018-K1019*L1019*100,Q1018+O1018))))</f>
        <v>9292.0475638480002</v>
      </c>
      <c r="R1019" s="29">
        <f t="shared" si="125"/>
        <v>13575</v>
      </c>
      <c r="S1019" s="29">
        <f t="shared" si="126"/>
        <v>22867.047563847998</v>
      </c>
    </row>
    <row r="1020" spans="2:19" x14ac:dyDescent="0.25">
      <c r="B1020" s="2">
        <v>41106</v>
      </c>
      <c r="C1020" s="3">
        <v>136.470001</v>
      </c>
      <c r="D1020" s="1">
        <f t="shared" si="120"/>
        <v>5.3038747697973232E-3</v>
      </c>
      <c r="E1020" t="str">
        <f>IF(B1020&lt;settings!$C$2,"",IF(B1020=settings!$C$2,1,IF(C1020&gt;K1019,MAX($E$4:E1019)+1,"")))</f>
        <v/>
      </c>
      <c r="F1020" t="str">
        <f t="shared" si="121"/>
        <v/>
      </c>
      <c r="G1020">
        <f t="shared" si="122"/>
        <v>250</v>
      </c>
      <c r="H1020" s="36" t="str">
        <f>IF(SUM($F$4:F1020)&lt;2,"",IF(F1020=1,G1019,""))</f>
        <v/>
      </c>
      <c r="I1020" s="7">
        <f t="shared" si="127"/>
        <v>-0.125</v>
      </c>
      <c r="J1020" s="64" t="str">
        <f t="shared" si="123"/>
        <v>CALL</v>
      </c>
      <c r="K1020" s="29">
        <f>IF(SUM($F$4:F1020)&lt;1,"",IF(F1020="",K1019,ROUND(C1020,0)))</f>
        <v>156</v>
      </c>
      <c r="L1020" s="32">
        <f>IF(SUM($F$4:F1020)&lt;1,"",IF(E1020=1,1,IF(AND(F1019=1,ROUNDDOWN(Q1019/(C1019*100),0)&gt;=1),L1019+ROUNDDOWN(Q1019/(C1019*100),0),L1019)))</f>
        <v>1</v>
      </c>
      <c r="M1020" s="29">
        <f>IF(G1020="","",IF(VLOOKUP(I1020,settings!$B$12:$C$1012,2,0)*C1020*L1020*100-settings!$C$5*L1020&lt;0,"",VLOOKUP(I1020,settings!$B$12:$C$1012,2,0)*C1020*L1020*100-settings!$C$5*L1020))</f>
        <v>9.9218612822818049</v>
      </c>
      <c r="N1020" s="29">
        <f>IF(M1020="","",M1020*settings!$C$7)</f>
        <v>2.4804653205704512</v>
      </c>
      <c r="O1020" s="29">
        <f t="shared" si="124"/>
        <v>7.4413959617113541</v>
      </c>
      <c r="P1020" s="29">
        <f>IF(G1020="","",C1020*100*settings!$C$6)</f>
        <v>0</v>
      </c>
      <c r="Q1020" s="29">
        <f>IF(G1020="","",IF(E1020=1,settings!$C$4-K1020*100,IF(O1020="",Q1019,IF(F1020=1,K1019*L1019*100+Q1019+O1019-K1020*L1020*100,Q1019+O1019))))</f>
        <v>9298.6628723387385</v>
      </c>
      <c r="R1020" s="29">
        <f t="shared" si="125"/>
        <v>13647.000099999999</v>
      </c>
      <c r="S1020" s="29">
        <f t="shared" si="126"/>
        <v>22945.662972338738</v>
      </c>
    </row>
    <row r="1021" spans="2:19" x14ac:dyDescent="0.25">
      <c r="B1021" s="2">
        <v>41113</v>
      </c>
      <c r="C1021" s="3">
        <v>138.679993</v>
      </c>
      <c r="D1021" s="1">
        <f t="shared" si="120"/>
        <v>1.6193976579512048E-2</v>
      </c>
      <c r="E1021" t="str">
        <f>IF(B1021&lt;settings!$C$2,"",IF(B1021=settings!$C$2,1,IF(C1021&gt;K1020,MAX($E$4:E1020)+1,"")))</f>
        <v/>
      </c>
      <c r="F1021" t="str">
        <f t="shared" si="121"/>
        <v/>
      </c>
      <c r="G1021">
        <f t="shared" si="122"/>
        <v>251</v>
      </c>
      <c r="H1021" s="36" t="str">
        <f>IF(SUM($F$4:F1021)&lt;2,"",IF(F1021=1,G1020,""))</f>
        <v/>
      </c>
      <c r="I1021" s="7">
        <f t="shared" si="127"/>
        <v>-0.111</v>
      </c>
      <c r="J1021" s="64" t="str">
        <f t="shared" si="123"/>
        <v>CALL</v>
      </c>
      <c r="K1021" s="29">
        <f>IF(SUM($F$4:F1021)&lt;1,"",IF(F1021="",K1020,ROUND(C1021,0)))</f>
        <v>156</v>
      </c>
      <c r="L1021" s="32">
        <f>IF(SUM($F$4:F1021)&lt;1,"",IF(E1021=1,1,IF(AND(F1020=1,ROUNDDOWN(Q1020/(C1020*100),0)&gt;=1),L1020+ROUNDDOWN(Q1020/(C1020*100),0),L1020)))</f>
        <v>1</v>
      </c>
      <c r="M1021" s="29">
        <f>IF(G1021="","",IF(VLOOKUP(I1021,settings!$B$12:$C$1012,2,0)*C1021*L1021*100-settings!$C$5*L1021&lt;0,"",VLOOKUP(I1021,settings!$B$12:$C$1012,2,0)*C1021*L1021*100-settings!$C$5*L1021))</f>
        <v>13.726794034805421</v>
      </c>
      <c r="N1021" s="29">
        <f>IF(M1021="","",M1021*settings!$C$7)</f>
        <v>3.4316985087013552</v>
      </c>
      <c r="O1021" s="29">
        <f t="shared" si="124"/>
        <v>10.295095526104065</v>
      </c>
      <c r="P1021" s="29">
        <f>IF(G1021="","",C1021*100*settings!$C$6)</f>
        <v>0</v>
      </c>
      <c r="Q1021" s="29">
        <f>IF(G1021="","",IF(E1021=1,settings!$C$4-K1021*100,IF(O1021="",Q1020,IF(F1021=1,K1020*L1020*100+Q1020+O1020-K1021*L1021*100,Q1020+O1020))))</f>
        <v>9306.1042683004507</v>
      </c>
      <c r="R1021" s="29">
        <f t="shared" si="125"/>
        <v>13867.999299999999</v>
      </c>
      <c r="S1021" s="29">
        <f t="shared" si="126"/>
        <v>23174.103568300452</v>
      </c>
    </row>
    <row r="1022" spans="2:19" x14ac:dyDescent="0.25">
      <c r="B1022" s="2">
        <v>41120</v>
      </c>
      <c r="C1022" s="3">
        <v>139.35000600000001</v>
      </c>
      <c r="D1022" s="1">
        <f t="shared" si="120"/>
        <v>4.831360209255342E-3</v>
      </c>
      <c r="E1022" t="str">
        <f>IF(B1022&lt;settings!$C$2,"",IF(B1022=settings!$C$2,1,IF(C1022&gt;K1021,MAX($E$4:E1021)+1,"")))</f>
        <v/>
      </c>
      <c r="F1022" t="str">
        <f t="shared" si="121"/>
        <v/>
      </c>
      <c r="G1022">
        <f t="shared" si="122"/>
        <v>252</v>
      </c>
      <c r="H1022" s="36" t="str">
        <f>IF(SUM($F$4:F1022)&lt;2,"",IF(F1022=1,G1021,""))</f>
        <v/>
      </c>
      <c r="I1022" s="7">
        <f t="shared" si="127"/>
        <v>-0.107</v>
      </c>
      <c r="J1022" s="64" t="str">
        <f t="shared" si="123"/>
        <v>CALL</v>
      </c>
      <c r="K1022" s="29">
        <f>IF(SUM($F$4:F1022)&lt;1,"",IF(F1022="",K1021,ROUND(C1022,0)))</f>
        <v>156</v>
      </c>
      <c r="L1022" s="32">
        <f>IF(SUM($F$4:F1022)&lt;1,"",IF(E1022=1,1,IF(AND(F1021=1,ROUNDDOWN(Q1021/(C1021*100),0)&gt;=1),L1021+ROUNDDOWN(Q1021/(C1021*100),0),L1021)))</f>
        <v>1</v>
      </c>
      <c r="M1022" s="29">
        <f>IF(G1022="","",IF(VLOOKUP(I1022,settings!$B$12:$C$1012,2,0)*C1022*L1022*100-settings!$C$5*L1022&lt;0,"",VLOOKUP(I1022,settings!$B$12:$C$1012,2,0)*C1022*L1022*100-settings!$C$5*L1022))</f>
        <v>15.04342509125107</v>
      </c>
      <c r="N1022" s="29">
        <f>IF(M1022="","",M1022*settings!$C$7)</f>
        <v>3.7608562728127675</v>
      </c>
      <c r="O1022" s="29">
        <f t="shared" si="124"/>
        <v>11.282568818438303</v>
      </c>
      <c r="P1022" s="29">
        <f>IF(G1022="","",C1022*100*settings!$C$6)</f>
        <v>0</v>
      </c>
      <c r="Q1022" s="29">
        <f>IF(G1022="","",IF(E1022=1,settings!$C$4-K1022*100,IF(O1022="",Q1021,IF(F1022=1,K1021*L1021*100+Q1021+O1021-K1022*L1022*100,Q1021+O1021))))</f>
        <v>9316.3993638265547</v>
      </c>
      <c r="R1022" s="29">
        <f t="shared" si="125"/>
        <v>13935.000600000001</v>
      </c>
      <c r="S1022" s="29">
        <f t="shared" si="126"/>
        <v>23251.399963826556</v>
      </c>
    </row>
    <row r="1023" spans="2:19" x14ac:dyDescent="0.25">
      <c r="B1023" s="2">
        <v>41127</v>
      </c>
      <c r="C1023" s="3">
        <v>140.83999600000001</v>
      </c>
      <c r="D1023" s="1">
        <f t="shared" si="120"/>
        <v>1.0692428674886401E-2</v>
      </c>
      <c r="E1023" t="str">
        <f>IF(B1023&lt;settings!$C$2,"",IF(B1023=settings!$C$2,1,IF(C1023&gt;K1022,MAX($E$4:E1022)+1,"")))</f>
        <v/>
      </c>
      <c r="F1023" t="str">
        <f t="shared" si="121"/>
        <v/>
      </c>
      <c r="G1023">
        <f t="shared" si="122"/>
        <v>253</v>
      </c>
      <c r="H1023" s="36" t="str">
        <f>IF(SUM($F$4:F1023)&lt;2,"",IF(F1023=1,G1022,""))</f>
        <v/>
      </c>
      <c r="I1023" s="7">
        <f t="shared" si="127"/>
        <v>-9.7000000000000003E-2</v>
      </c>
      <c r="J1023" s="64" t="str">
        <f t="shared" si="123"/>
        <v>CALL</v>
      </c>
      <c r="K1023" s="29">
        <f>IF(SUM($F$4:F1023)&lt;1,"",IF(F1023="",K1022,ROUND(C1023,0)))</f>
        <v>156</v>
      </c>
      <c r="L1023" s="32">
        <f>IF(SUM($F$4:F1023)&lt;1,"",IF(E1023=1,1,IF(AND(F1022=1,ROUNDDOWN(Q1022/(C1022*100),0)&gt;=1),L1022+ROUNDDOWN(Q1022/(C1022*100),0),L1022)))</f>
        <v>1</v>
      </c>
      <c r="M1023" s="29">
        <f>IF(G1023="","",IF(VLOOKUP(I1023,settings!$B$12:$C$1012,2,0)*C1023*L1023*100-settings!$C$5*L1023&lt;0,"",VLOOKUP(I1023,settings!$B$12:$C$1012,2,0)*C1023*L1023*100-settings!$C$5*L1023))</f>
        <v>18.845193883648378</v>
      </c>
      <c r="N1023" s="29">
        <f>IF(M1023="","",M1023*settings!$C$7)</f>
        <v>4.7112984709120944</v>
      </c>
      <c r="O1023" s="29">
        <f t="shared" si="124"/>
        <v>14.133895412736283</v>
      </c>
      <c r="P1023" s="29">
        <f>IF(G1023="","",C1023*100*settings!$C$6)</f>
        <v>0</v>
      </c>
      <c r="Q1023" s="29">
        <f>IF(G1023="","",IF(E1023=1,settings!$C$4-K1023*100,IF(O1023="",Q1022,IF(F1023=1,K1022*L1022*100+Q1022+O1022-K1023*L1023*100,Q1022+O1022))))</f>
        <v>9327.6819326449931</v>
      </c>
      <c r="R1023" s="29">
        <f t="shared" si="125"/>
        <v>14083.999600000001</v>
      </c>
      <c r="S1023" s="29">
        <f t="shared" si="126"/>
        <v>23411.681532644994</v>
      </c>
    </row>
    <row r="1024" spans="2:19" x14ac:dyDescent="0.25">
      <c r="B1024" s="2">
        <v>41134</v>
      </c>
      <c r="C1024" s="3">
        <v>142.179993</v>
      </c>
      <c r="D1024" s="1">
        <f t="shared" si="120"/>
        <v>9.5143214857800196E-3</v>
      </c>
      <c r="E1024" t="str">
        <f>IF(B1024&lt;settings!$C$2,"",IF(B1024=settings!$C$2,1,IF(C1024&gt;K1023,MAX($E$4:E1023)+1,"")))</f>
        <v/>
      </c>
      <c r="F1024" t="str">
        <f t="shared" si="121"/>
        <v/>
      </c>
      <c r="G1024">
        <f t="shared" si="122"/>
        <v>254</v>
      </c>
      <c r="H1024" s="36" t="str">
        <f>IF(SUM($F$4:F1024)&lt;2,"",IF(F1024=1,G1023,""))</f>
        <v/>
      </c>
      <c r="I1024" s="7">
        <f t="shared" si="127"/>
        <v>-8.8999999999999996E-2</v>
      </c>
      <c r="J1024" s="64" t="str">
        <f t="shared" si="123"/>
        <v>CALL</v>
      </c>
      <c r="K1024" s="29">
        <f>IF(SUM($F$4:F1024)&lt;1,"",IF(F1024="",K1023,ROUND(C1024,0)))</f>
        <v>156</v>
      </c>
      <c r="L1024" s="32">
        <f>IF(SUM($F$4:F1024)&lt;1,"",IF(E1024=1,1,IF(AND(F1023=1,ROUNDDOWN(Q1023/(C1023*100),0)&gt;=1),L1023+ROUNDDOWN(Q1023/(C1023*100),0),L1023)))</f>
        <v>1</v>
      </c>
      <c r="M1024" s="29">
        <f>IF(G1024="","",IF(VLOOKUP(I1024,settings!$B$12:$C$1012,2,0)*C1024*L1024*100-settings!$C$5*L1024&lt;0,"",VLOOKUP(I1024,settings!$B$12:$C$1012,2,0)*C1024*L1024*100-settings!$C$5*L1024))</f>
        <v>22.548281843995099</v>
      </c>
      <c r="N1024" s="29">
        <f>IF(M1024="","",M1024*settings!$C$7)</f>
        <v>5.6370704609987747</v>
      </c>
      <c r="O1024" s="29">
        <f t="shared" si="124"/>
        <v>16.911211382996324</v>
      </c>
      <c r="P1024" s="29">
        <f>IF(G1024="","",C1024*100*settings!$C$6)</f>
        <v>0</v>
      </c>
      <c r="Q1024" s="29">
        <f>IF(G1024="","",IF(E1024=1,settings!$C$4-K1024*100,IF(O1024="",Q1023,IF(F1024=1,K1023*L1023*100+Q1023+O1023-K1024*L1024*100,Q1023+O1023))))</f>
        <v>9341.81582805773</v>
      </c>
      <c r="R1024" s="29">
        <f t="shared" si="125"/>
        <v>14217.999299999999</v>
      </c>
      <c r="S1024" s="29">
        <f t="shared" si="126"/>
        <v>23559.815128057729</v>
      </c>
    </row>
    <row r="1025" spans="2:19" x14ac:dyDescent="0.25">
      <c r="B1025" s="2">
        <v>41141</v>
      </c>
      <c r="C1025" s="3">
        <v>141.509995</v>
      </c>
      <c r="D1025" s="1">
        <f t="shared" si="120"/>
        <v>-4.7123226402183693E-3</v>
      </c>
      <c r="E1025" t="str">
        <f>IF(B1025&lt;settings!$C$2,"",IF(B1025=settings!$C$2,1,IF(C1025&gt;K1024,MAX($E$4:E1024)+1,"")))</f>
        <v/>
      </c>
      <c r="F1025" t="str">
        <f t="shared" si="121"/>
        <v/>
      </c>
      <c r="G1025">
        <f t="shared" si="122"/>
        <v>255</v>
      </c>
      <c r="H1025" s="36" t="str">
        <f>IF(SUM($F$4:F1025)&lt;2,"",IF(F1025=1,G1024,""))</f>
        <v/>
      </c>
      <c r="I1025" s="7">
        <f t="shared" si="127"/>
        <v>-9.2999999999999999E-2</v>
      </c>
      <c r="J1025" s="64" t="str">
        <f t="shared" si="123"/>
        <v>CALL</v>
      </c>
      <c r="K1025" s="29">
        <f>IF(SUM($F$4:F1025)&lt;1,"",IF(F1025="",K1024,ROUND(C1025,0)))</f>
        <v>156</v>
      </c>
      <c r="L1025" s="32">
        <f>IF(SUM($F$4:F1025)&lt;1,"",IF(E1025=1,1,IF(AND(F1024=1,ROUNDDOWN(Q1024/(C1024*100),0)&gt;=1),L1024+ROUNDDOWN(Q1024/(C1024*100),0),L1024)))</f>
        <v>1</v>
      </c>
      <c r="M1025" s="29">
        <f>IF(G1025="","",IF(VLOOKUP(I1025,settings!$B$12:$C$1012,2,0)*C1025*L1025*100-settings!$C$5*L1025&lt;0,"",VLOOKUP(I1025,settings!$B$12:$C$1012,2,0)*C1025*L1025*100-settings!$C$5*L1025))</f>
        <v>20.617832874217704</v>
      </c>
      <c r="N1025" s="29">
        <f>IF(M1025="","",M1025*settings!$C$7)</f>
        <v>5.1544582185544261</v>
      </c>
      <c r="O1025" s="29">
        <f t="shared" si="124"/>
        <v>15.463374655663278</v>
      </c>
      <c r="P1025" s="29">
        <f>IF(G1025="","",C1025*100*settings!$C$6)</f>
        <v>0</v>
      </c>
      <c r="Q1025" s="29">
        <f>IF(G1025="","",IF(E1025=1,settings!$C$4-K1025*100,IF(O1025="",Q1024,IF(F1025=1,K1024*L1024*100+Q1024+O1024-K1025*L1025*100,Q1024+O1024))))</f>
        <v>9358.727039440726</v>
      </c>
      <c r="R1025" s="29">
        <f t="shared" si="125"/>
        <v>14150.9995</v>
      </c>
      <c r="S1025" s="29">
        <f t="shared" si="126"/>
        <v>23509.726539440726</v>
      </c>
    </row>
    <row r="1026" spans="2:19" x14ac:dyDescent="0.25">
      <c r="B1026" s="2">
        <v>41148</v>
      </c>
      <c r="C1026" s="3">
        <v>141.16000399999999</v>
      </c>
      <c r="D1026" s="1">
        <f t="shared" si="120"/>
        <v>-2.4732599276822143E-3</v>
      </c>
      <c r="E1026" t="str">
        <f>IF(B1026&lt;settings!$C$2,"",IF(B1026=settings!$C$2,1,IF(C1026&gt;K1025,MAX($E$4:E1025)+1,"")))</f>
        <v/>
      </c>
      <c r="F1026" t="str">
        <f t="shared" si="121"/>
        <v/>
      </c>
      <c r="G1026">
        <f t="shared" si="122"/>
        <v>256</v>
      </c>
      <c r="H1026" s="36" t="str">
        <f>IF(SUM($F$4:F1026)&lt;2,"",IF(F1026=1,G1025,""))</f>
        <v/>
      </c>
      <c r="I1026" s="7">
        <f t="shared" si="127"/>
        <v>-9.5000000000000001E-2</v>
      </c>
      <c r="J1026" s="64" t="str">
        <f t="shared" si="123"/>
        <v>CALL</v>
      </c>
      <c r="K1026" s="29">
        <f>IF(SUM($F$4:F1026)&lt;1,"",IF(F1026="",K1025,ROUND(C1026,0)))</f>
        <v>156</v>
      </c>
      <c r="L1026" s="32">
        <f>IF(SUM($F$4:F1026)&lt;1,"",IF(E1026=1,1,IF(AND(F1025=1,ROUNDDOWN(Q1025/(C1025*100),0)&gt;=1),L1025+ROUNDDOWN(Q1025/(C1025*100),0),L1025)))</f>
        <v>1</v>
      </c>
      <c r="M1026" s="29">
        <f>IF(G1026="","",IF(VLOOKUP(I1026,settings!$B$12:$C$1012,2,0)*C1026*L1026*100-settings!$C$5*L1026&lt;0,"",VLOOKUP(I1026,settings!$B$12:$C$1012,2,0)*C1026*L1026*100-settings!$C$5*L1026))</f>
        <v>19.710417446810485</v>
      </c>
      <c r="N1026" s="29">
        <f>IF(M1026="","",M1026*settings!$C$7)</f>
        <v>4.9276043617026213</v>
      </c>
      <c r="O1026" s="29">
        <f t="shared" si="124"/>
        <v>14.782813085107865</v>
      </c>
      <c r="P1026" s="29">
        <f>IF(G1026="","",C1026*100*settings!$C$6)</f>
        <v>0</v>
      </c>
      <c r="Q1026" s="29">
        <f>IF(G1026="","",IF(E1026=1,settings!$C$4-K1026*100,IF(O1026="",Q1025,IF(F1026=1,K1025*L1025*100+Q1025+O1025-K1026*L1026*100,Q1025+O1025))))</f>
        <v>9374.1904140963888</v>
      </c>
      <c r="R1026" s="29">
        <f t="shared" si="125"/>
        <v>14116.000399999999</v>
      </c>
      <c r="S1026" s="29">
        <f t="shared" si="126"/>
        <v>23490.190814096386</v>
      </c>
    </row>
    <row r="1027" spans="2:19" x14ac:dyDescent="0.25">
      <c r="B1027" s="2">
        <v>41155</v>
      </c>
      <c r="C1027" s="3">
        <v>144.33000200000001</v>
      </c>
      <c r="D1027" s="1">
        <f t="shared" si="120"/>
        <v>2.2456771820437371E-2</v>
      </c>
      <c r="E1027" t="str">
        <f>IF(B1027&lt;settings!$C$2,"",IF(B1027=settings!$C$2,1,IF(C1027&gt;K1026,MAX($E$4:E1026)+1,"")))</f>
        <v/>
      </c>
      <c r="F1027" t="str">
        <f t="shared" si="121"/>
        <v/>
      </c>
      <c r="G1027">
        <f t="shared" si="122"/>
        <v>257</v>
      </c>
      <c r="H1027" s="36" t="str">
        <f>IF(SUM($F$4:F1027)&lt;2,"",IF(F1027=1,G1026,""))</f>
        <v/>
      </c>
      <c r="I1027" s="7">
        <f t="shared" si="127"/>
        <v>-7.4999999999999997E-2</v>
      </c>
      <c r="J1027" s="64" t="str">
        <f t="shared" si="123"/>
        <v>CALL</v>
      </c>
      <c r="K1027" s="29">
        <f>IF(SUM($F$4:F1027)&lt;1,"",IF(F1027="",K1026,ROUND(C1027,0)))</f>
        <v>156</v>
      </c>
      <c r="L1027" s="32">
        <f>IF(SUM($F$4:F1027)&lt;1,"",IF(E1027=1,1,IF(AND(F1026=1,ROUNDDOWN(Q1026/(C1026*100),0)&gt;=1),L1026+ROUNDDOWN(Q1026/(C1026*100),0),L1026)))</f>
        <v>1</v>
      </c>
      <c r="M1027" s="29">
        <f>IF(G1027="","",IF(VLOOKUP(I1027,settings!$B$12:$C$1012,2,0)*C1027*L1027*100-settings!$C$5*L1027&lt;0,"",VLOOKUP(I1027,settings!$B$12:$C$1012,2,0)*C1027*L1027*100-settings!$C$5*L1027))</f>
        <v>30.718474706122219</v>
      </c>
      <c r="N1027" s="29">
        <f>IF(M1027="","",M1027*settings!$C$7)</f>
        <v>7.6796186765305547</v>
      </c>
      <c r="O1027" s="29">
        <f t="shared" si="124"/>
        <v>23.038856029591663</v>
      </c>
      <c r="P1027" s="29">
        <f>IF(G1027="","",C1027*100*settings!$C$6)</f>
        <v>0</v>
      </c>
      <c r="Q1027" s="29">
        <f>IF(G1027="","",IF(E1027=1,settings!$C$4-K1027*100,IF(O1027="",Q1026,IF(F1027=1,K1026*L1026*100+Q1026+O1026-K1027*L1027*100,Q1026+O1026))))</f>
        <v>9388.9732271814974</v>
      </c>
      <c r="R1027" s="29">
        <f t="shared" si="125"/>
        <v>14433.0002</v>
      </c>
      <c r="S1027" s="29">
        <f t="shared" si="126"/>
        <v>23821.973427181496</v>
      </c>
    </row>
    <row r="1028" spans="2:19" x14ac:dyDescent="0.25">
      <c r="B1028" s="2">
        <v>41162</v>
      </c>
      <c r="C1028" s="3">
        <v>147.240005</v>
      </c>
      <c r="D1028" s="1">
        <f t="shared" si="120"/>
        <v>2.0162148961932358E-2</v>
      </c>
      <c r="E1028" t="str">
        <f>IF(B1028&lt;settings!$C$2,"",IF(B1028=settings!$C$2,1,IF(C1028&gt;K1027,MAX($E$4:E1027)+1,"")))</f>
        <v/>
      </c>
      <c r="F1028" t="str">
        <f t="shared" si="121"/>
        <v/>
      </c>
      <c r="G1028">
        <f t="shared" si="122"/>
        <v>258</v>
      </c>
      <c r="H1028" s="36" t="str">
        <f>IF(SUM($F$4:F1028)&lt;2,"",IF(F1028=1,G1027,""))</f>
        <v/>
      </c>
      <c r="I1028" s="7">
        <f t="shared" si="127"/>
        <v>-5.6000000000000001E-2</v>
      </c>
      <c r="J1028" s="64" t="str">
        <f t="shared" si="123"/>
        <v>CALL</v>
      </c>
      <c r="K1028" s="29">
        <f>IF(SUM($F$4:F1028)&lt;1,"",IF(F1028="",K1027,ROUND(C1028,0)))</f>
        <v>156</v>
      </c>
      <c r="L1028" s="32">
        <f>IF(SUM($F$4:F1028)&lt;1,"",IF(E1028=1,1,IF(AND(F1027=1,ROUNDDOWN(Q1027/(C1027*100),0)&gt;=1),L1027+ROUNDDOWN(Q1027/(C1027*100),0),L1027)))</f>
        <v>1</v>
      </c>
      <c r="M1028" s="29">
        <f>IF(G1028="","",IF(VLOOKUP(I1028,settings!$B$12:$C$1012,2,0)*C1028*L1028*100-settings!$C$5*L1028&lt;0,"",VLOOKUP(I1028,settings!$B$12:$C$1012,2,0)*C1028*L1028*100-settings!$C$5*L1028))</f>
        <v>46.499174535419286</v>
      </c>
      <c r="N1028" s="29">
        <f>IF(M1028="","",M1028*settings!$C$7)</f>
        <v>11.624793633854821</v>
      </c>
      <c r="O1028" s="29">
        <f t="shared" si="124"/>
        <v>34.874380901564464</v>
      </c>
      <c r="P1028" s="29">
        <f>IF(G1028="","",C1028*100*settings!$C$6)</f>
        <v>0</v>
      </c>
      <c r="Q1028" s="29">
        <f>IF(G1028="","",IF(E1028=1,settings!$C$4-K1028*100,IF(O1028="",Q1027,IF(F1028=1,K1027*L1027*100+Q1027+O1027-K1028*L1028*100,Q1027+O1027))))</f>
        <v>9412.0120832110897</v>
      </c>
      <c r="R1028" s="29">
        <f t="shared" si="125"/>
        <v>14724.0005</v>
      </c>
      <c r="S1028" s="29">
        <f t="shared" si="126"/>
        <v>24136.01258321109</v>
      </c>
    </row>
    <row r="1029" spans="2:19" x14ac:dyDescent="0.25">
      <c r="B1029" s="2">
        <v>41169</v>
      </c>
      <c r="C1029" s="3">
        <v>145.86999499999999</v>
      </c>
      <c r="D1029" s="1">
        <f t="shared" ref="D1029:D1092" si="128">IFERROR(C1029/C1028-1,"")</f>
        <v>-9.3046044110091097E-3</v>
      </c>
      <c r="E1029" t="str">
        <f>IF(B1029&lt;settings!$C$2,"",IF(B1029=settings!$C$2,1,IF(C1029&gt;K1028,MAX($E$4:E1028)+1,"")))</f>
        <v/>
      </c>
      <c r="F1029" t="str">
        <f t="shared" ref="F1029:F1092" si="129">IF(E1029&lt;&gt;"",1,"")</f>
        <v/>
      </c>
      <c r="G1029">
        <f t="shared" ref="G1029:G1092" si="130">IFERROR(IF(E1029&lt;&gt;"",1,G1028+1),"")</f>
        <v>259</v>
      </c>
      <c r="H1029" s="36" t="str">
        <f>IF(SUM($F$4:F1029)&lt;2,"",IF(F1029=1,G1028,""))</f>
        <v/>
      </c>
      <c r="I1029" s="7">
        <f t="shared" si="127"/>
        <v>-6.5000000000000002E-2</v>
      </c>
      <c r="J1029" s="64" t="str">
        <f t="shared" ref="J1029:J1092" si="131">IF(G1029="","",IF(F1029=1,"PUT",IF(M1029&lt;&gt;"","CALL","")))</f>
        <v>CALL</v>
      </c>
      <c r="K1029" s="29">
        <f>IF(SUM($F$4:F1029)&lt;1,"",IF(F1029="",K1028,ROUND(C1029,0)))</f>
        <v>156</v>
      </c>
      <c r="L1029" s="32">
        <f>IF(SUM($F$4:F1029)&lt;1,"",IF(E1029=1,1,IF(AND(F1028=1,ROUNDDOWN(Q1028/(C1028*100),0)&gt;=1),L1028+ROUNDDOWN(Q1028/(C1028*100),0),L1028)))</f>
        <v>1</v>
      </c>
      <c r="M1029" s="29">
        <f>IF(G1029="","",IF(VLOOKUP(I1029,settings!$B$12:$C$1012,2,0)*C1029*L1029*100-settings!$C$5*L1029&lt;0,"",VLOOKUP(I1029,settings!$B$12:$C$1012,2,0)*C1029*L1029*100-settings!$C$5*L1029))</f>
        <v>38.233846453139812</v>
      </c>
      <c r="N1029" s="29">
        <f>IF(M1029="","",M1029*settings!$C$7)</f>
        <v>9.5584616132849529</v>
      </c>
      <c r="O1029" s="29">
        <f t="shared" ref="O1029:O1092" si="132">IFERROR(IF(G1029="","",M1029-N1029),0)</f>
        <v>28.675384839854857</v>
      </c>
      <c r="P1029" s="29">
        <f>IF(G1029="","",C1029*100*settings!$C$6)</f>
        <v>0</v>
      </c>
      <c r="Q1029" s="29">
        <f>IF(G1029="","",IF(E1029=1,settings!$C$4-K1029*100,IF(O1029="",Q1028,IF(F1029=1,K1028*L1028*100+Q1028+O1028-K1029*L1029*100,Q1028+O1028))))</f>
        <v>9446.8864641126547</v>
      </c>
      <c r="R1029" s="29">
        <f t="shared" ref="R1029:R1092" si="133">IF(G1029="","",L1029*C1029*100)</f>
        <v>14586.999499999998</v>
      </c>
      <c r="S1029" s="29">
        <f t="shared" ref="S1029:S1092" si="134">IF(G1029="","",R1029+Q1029)</f>
        <v>24033.885964112655</v>
      </c>
    </row>
    <row r="1030" spans="2:19" x14ac:dyDescent="0.25">
      <c r="B1030" s="2">
        <v>41176</v>
      </c>
      <c r="C1030" s="3">
        <v>143.970001</v>
      </c>
      <c r="D1030" s="1">
        <f t="shared" si="128"/>
        <v>-1.3025255810833469E-2</v>
      </c>
      <c r="E1030" t="str">
        <f>IF(B1030&lt;settings!$C$2,"",IF(B1030=settings!$C$2,1,IF(C1030&gt;K1029,MAX($E$4:E1029)+1,"")))</f>
        <v/>
      </c>
      <c r="F1030" t="str">
        <f t="shared" si="129"/>
        <v/>
      </c>
      <c r="G1030">
        <f t="shared" si="130"/>
        <v>260</v>
      </c>
      <c r="H1030" s="36" t="str">
        <f>IF(SUM($F$4:F1030)&lt;2,"",IF(F1030=1,G1029,""))</f>
        <v/>
      </c>
      <c r="I1030" s="7">
        <f t="shared" ref="I1030:I1093" si="135">IF(G1030="","",ROUND(C1030/K1030-1,3))</f>
        <v>-7.6999999999999999E-2</v>
      </c>
      <c r="J1030" s="64" t="str">
        <f t="shared" si="131"/>
        <v>CALL</v>
      </c>
      <c r="K1030" s="29">
        <f>IF(SUM($F$4:F1030)&lt;1,"",IF(F1030="",K1029,ROUND(C1030,0)))</f>
        <v>156</v>
      </c>
      <c r="L1030" s="32">
        <f>IF(SUM($F$4:F1030)&lt;1,"",IF(E1030=1,1,IF(AND(F1029=1,ROUNDDOWN(Q1029/(C1029*100),0)&gt;=1),L1029+ROUNDDOWN(Q1029/(C1029*100),0),L1029)))</f>
        <v>1</v>
      </c>
      <c r="M1030" s="29">
        <f>IF(G1030="","",IF(VLOOKUP(I1030,settings!$B$12:$C$1012,2,0)*C1030*L1030*100-settings!$C$5*L1030&lt;0,"",VLOOKUP(I1030,settings!$B$12:$C$1012,2,0)*C1030*L1030*100-settings!$C$5*L1030))</f>
        <v>29.386440965244343</v>
      </c>
      <c r="N1030" s="29">
        <f>IF(M1030="","",M1030*settings!$C$7)</f>
        <v>7.3466102413110859</v>
      </c>
      <c r="O1030" s="29">
        <f t="shared" si="132"/>
        <v>22.039830723933257</v>
      </c>
      <c r="P1030" s="29">
        <f>IF(G1030="","",C1030*100*settings!$C$6)</f>
        <v>0</v>
      </c>
      <c r="Q1030" s="29">
        <f>IF(G1030="","",IF(E1030=1,settings!$C$4-K1030*100,IF(O1030="",Q1029,IF(F1030=1,K1029*L1029*100+Q1029+O1029-K1030*L1030*100,Q1029+O1029))))</f>
        <v>9475.5618489525095</v>
      </c>
      <c r="R1030" s="29">
        <f t="shared" si="133"/>
        <v>14397.000099999999</v>
      </c>
      <c r="S1030" s="29">
        <f t="shared" si="134"/>
        <v>23872.561948952509</v>
      </c>
    </row>
    <row r="1031" spans="2:19" x14ac:dyDescent="0.25">
      <c r="B1031" s="2">
        <v>41183</v>
      </c>
      <c r="C1031" s="3">
        <v>146.13999899999999</v>
      </c>
      <c r="D1031" s="1">
        <f t="shared" si="128"/>
        <v>1.5072570569753641E-2</v>
      </c>
      <c r="E1031" t="str">
        <f>IF(B1031&lt;settings!$C$2,"",IF(B1031=settings!$C$2,1,IF(C1031&gt;K1030,MAX($E$4:E1030)+1,"")))</f>
        <v/>
      </c>
      <c r="F1031" t="str">
        <f t="shared" si="129"/>
        <v/>
      </c>
      <c r="G1031">
        <f t="shared" si="130"/>
        <v>261</v>
      </c>
      <c r="H1031" s="36" t="str">
        <f>IF(SUM($F$4:F1031)&lt;2,"",IF(F1031=1,G1030,""))</f>
        <v/>
      </c>
      <c r="I1031" s="7">
        <f t="shared" si="135"/>
        <v>-6.3E-2</v>
      </c>
      <c r="J1031" s="64" t="str">
        <f t="shared" si="131"/>
        <v>CALL</v>
      </c>
      <c r="K1031" s="29">
        <f>IF(SUM($F$4:F1031)&lt;1,"",IF(F1031="",K1030,ROUND(C1031,0)))</f>
        <v>156</v>
      </c>
      <c r="L1031" s="32">
        <f>IF(SUM($F$4:F1031)&lt;1,"",IF(E1031=1,1,IF(AND(F1030=1,ROUNDDOWN(Q1030/(C1030*100),0)&gt;=1),L1030+ROUNDDOWN(Q1030/(C1030*100),0),L1030)))</f>
        <v>1</v>
      </c>
      <c r="M1031" s="29">
        <f>IF(G1031="","",IF(VLOOKUP(I1031,settings!$B$12:$C$1012,2,0)*C1031*L1031*100-settings!$C$5*L1031&lt;0,"",VLOOKUP(I1031,settings!$B$12:$C$1012,2,0)*C1031*L1031*100-settings!$C$5*L1031))</f>
        <v>39.927184440787713</v>
      </c>
      <c r="N1031" s="29">
        <f>IF(M1031="","",M1031*settings!$C$7)</f>
        <v>9.9817961101969281</v>
      </c>
      <c r="O1031" s="29">
        <f t="shared" si="132"/>
        <v>29.945388330590784</v>
      </c>
      <c r="P1031" s="29">
        <f>IF(G1031="","",C1031*100*settings!$C$6)</f>
        <v>0</v>
      </c>
      <c r="Q1031" s="29">
        <f>IF(G1031="","",IF(E1031=1,settings!$C$4-K1031*100,IF(O1031="",Q1030,IF(F1031=1,K1030*L1030*100+Q1030+O1030-K1031*L1031*100,Q1030+O1030))))</f>
        <v>9497.6016796764434</v>
      </c>
      <c r="R1031" s="29">
        <f t="shared" si="133"/>
        <v>14613.999899999999</v>
      </c>
      <c r="S1031" s="29">
        <f t="shared" si="134"/>
        <v>24111.60157967644</v>
      </c>
    </row>
    <row r="1032" spans="2:19" x14ac:dyDescent="0.25">
      <c r="B1032" s="2">
        <v>41190</v>
      </c>
      <c r="C1032" s="3">
        <v>142.88999899999999</v>
      </c>
      <c r="D1032" s="1">
        <f t="shared" si="128"/>
        <v>-2.2238949105234385E-2</v>
      </c>
      <c r="E1032" t="str">
        <f>IF(B1032&lt;settings!$C$2,"",IF(B1032=settings!$C$2,1,IF(C1032&gt;K1031,MAX($E$4:E1031)+1,"")))</f>
        <v/>
      </c>
      <c r="F1032" t="str">
        <f t="shared" si="129"/>
        <v/>
      </c>
      <c r="G1032">
        <f t="shared" si="130"/>
        <v>262</v>
      </c>
      <c r="H1032" s="36" t="str">
        <f>IF(SUM($F$4:F1032)&lt;2,"",IF(F1032=1,G1031,""))</f>
        <v/>
      </c>
      <c r="I1032" s="7">
        <f t="shared" si="135"/>
        <v>-8.4000000000000005E-2</v>
      </c>
      <c r="J1032" s="64" t="str">
        <f t="shared" si="131"/>
        <v>CALL</v>
      </c>
      <c r="K1032" s="29">
        <f>IF(SUM($F$4:F1032)&lt;1,"",IF(F1032="",K1031,ROUND(C1032,0)))</f>
        <v>156</v>
      </c>
      <c r="L1032" s="32">
        <f>IF(SUM($F$4:F1032)&lt;1,"",IF(E1032=1,1,IF(AND(F1031=1,ROUNDDOWN(Q1031/(C1031*100),0)&gt;=1),L1031+ROUNDDOWN(Q1031/(C1031*100),0),L1031)))</f>
        <v>1</v>
      </c>
      <c r="M1032" s="29">
        <f>IF(G1032="","",IF(VLOOKUP(I1032,settings!$B$12:$C$1012,2,0)*C1032*L1032*100-settings!$C$5*L1032&lt;0,"",VLOOKUP(I1032,settings!$B$12:$C$1012,2,0)*C1032*L1032*100-settings!$C$5*L1032))</f>
        <v>25.181359335684778</v>
      </c>
      <c r="N1032" s="29">
        <f>IF(M1032="","",M1032*settings!$C$7)</f>
        <v>6.2953398339211946</v>
      </c>
      <c r="O1032" s="29">
        <f t="shared" si="132"/>
        <v>18.886019501763585</v>
      </c>
      <c r="P1032" s="29">
        <f>IF(G1032="","",C1032*100*settings!$C$6)</f>
        <v>0</v>
      </c>
      <c r="Q1032" s="29">
        <f>IF(G1032="","",IF(E1032=1,settings!$C$4-K1032*100,IF(O1032="",Q1031,IF(F1032=1,K1031*L1031*100+Q1031+O1031-K1032*L1032*100,Q1031+O1031))))</f>
        <v>9527.5470680070339</v>
      </c>
      <c r="R1032" s="29">
        <f t="shared" si="133"/>
        <v>14288.999899999999</v>
      </c>
      <c r="S1032" s="29">
        <f t="shared" si="134"/>
        <v>23816.546968007031</v>
      </c>
    </row>
    <row r="1033" spans="2:19" x14ac:dyDescent="0.25">
      <c r="B1033" s="2">
        <v>41197</v>
      </c>
      <c r="C1033" s="3">
        <v>143.38999899999999</v>
      </c>
      <c r="D1033" s="1">
        <f t="shared" si="128"/>
        <v>3.4991952095961842E-3</v>
      </c>
      <c r="E1033" t="str">
        <f>IF(B1033&lt;settings!$C$2,"",IF(B1033=settings!$C$2,1,IF(C1033&gt;K1032,MAX($E$4:E1032)+1,"")))</f>
        <v/>
      </c>
      <c r="F1033" t="str">
        <f t="shared" si="129"/>
        <v/>
      </c>
      <c r="G1033">
        <f t="shared" si="130"/>
        <v>263</v>
      </c>
      <c r="H1033" s="36" t="str">
        <f>IF(SUM($F$4:F1033)&lt;2,"",IF(F1033=1,G1032,""))</f>
        <v/>
      </c>
      <c r="I1033" s="7">
        <f t="shared" si="135"/>
        <v>-8.1000000000000003E-2</v>
      </c>
      <c r="J1033" s="64" t="str">
        <f t="shared" si="131"/>
        <v>CALL</v>
      </c>
      <c r="K1033" s="29">
        <f>IF(SUM($F$4:F1033)&lt;1,"",IF(F1033="",K1032,ROUND(C1033,0)))</f>
        <v>156</v>
      </c>
      <c r="L1033" s="32">
        <f>IF(SUM($F$4:F1033)&lt;1,"",IF(E1033=1,1,IF(AND(F1032=1,ROUNDDOWN(Q1032/(C1032*100),0)&gt;=1),L1032+ROUNDDOWN(Q1032/(C1032*100),0),L1032)))</f>
        <v>1</v>
      </c>
      <c r="M1033" s="29">
        <f>IF(G1033="","",IF(VLOOKUP(I1033,settings!$B$12:$C$1012,2,0)*C1033*L1033*100-settings!$C$5*L1033&lt;0,"",VLOOKUP(I1033,settings!$B$12:$C$1012,2,0)*C1033*L1033*100-settings!$C$5*L1033))</f>
        <v>26.914573246322664</v>
      </c>
      <c r="N1033" s="29">
        <f>IF(M1033="","",M1033*settings!$C$7)</f>
        <v>6.7286433115806661</v>
      </c>
      <c r="O1033" s="29">
        <f t="shared" si="132"/>
        <v>20.185929934741999</v>
      </c>
      <c r="P1033" s="29">
        <f>IF(G1033="","",C1033*100*settings!$C$6)</f>
        <v>0</v>
      </c>
      <c r="Q1033" s="29">
        <f>IF(G1033="","",IF(E1033=1,settings!$C$4-K1033*100,IF(O1033="",Q1032,IF(F1033=1,K1032*L1032*100+Q1032+O1032-K1033*L1033*100,Q1032+O1032))))</f>
        <v>9546.4330875087981</v>
      </c>
      <c r="R1033" s="29">
        <f t="shared" si="133"/>
        <v>14338.999899999999</v>
      </c>
      <c r="S1033" s="29">
        <f t="shared" si="134"/>
        <v>23885.432987508797</v>
      </c>
    </row>
    <row r="1034" spans="2:19" x14ac:dyDescent="0.25">
      <c r="B1034" s="2">
        <v>41204</v>
      </c>
      <c r="C1034" s="3">
        <v>141.35000600000001</v>
      </c>
      <c r="D1034" s="1">
        <f t="shared" si="128"/>
        <v>-1.4226884819212415E-2</v>
      </c>
      <c r="E1034" t="str">
        <f>IF(B1034&lt;settings!$C$2,"",IF(B1034=settings!$C$2,1,IF(C1034&gt;K1033,MAX($E$4:E1033)+1,"")))</f>
        <v/>
      </c>
      <c r="F1034" t="str">
        <f t="shared" si="129"/>
        <v/>
      </c>
      <c r="G1034">
        <f t="shared" si="130"/>
        <v>264</v>
      </c>
      <c r="H1034" s="36" t="str">
        <f>IF(SUM($F$4:F1034)&lt;2,"",IF(F1034=1,G1033,""))</f>
        <v/>
      </c>
      <c r="I1034" s="7">
        <f t="shared" si="135"/>
        <v>-9.4E-2</v>
      </c>
      <c r="J1034" s="64" t="str">
        <f t="shared" si="131"/>
        <v>CALL</v>
      </c>
      <c r="K1034" s="29">
        <f>IF(SUM($F$4:F1034)&lt;1,"",IF(F1034="",K1033,ROUND(C1034,0)))</f>
        <v>156</v>
      </c>
      <c r="L1034" s="32">
        <f>IF(SUM($F$4:F1034)&lt;1,"",IF(E1034=1,1,IF(AND(F1033=1,ROUNDDOWN(Q1033/(C1033*100),0)&gt;=1),L1033+ROUNDDOWN(Q1033/(C1033*100),0),L1033)))</f>
        <v>1</v>
      </c>
      <c r="M1034" s="29">
        <f>IF(G1034="","",IF(VLOOKUP(I1034,settings!$B$12:$C$1012,2,0)*C1034*L1034*100-settings!$C$5*L1034&lt;0,"",VLOOKUP(I1034,settings!$B$12:$C$1012,2,0)*C1034*L1034*100-settings!$C$5*L1034))</f>
        <v>20.161524246736892</v>
      </c>
      <c r="N1034" s="29">
        <f>IF(M1034="","",M1034*settings!$C$7)</f>
        <v>5.0403810616842231</v>
      </c>
      <c r="O1034" s="29">
        <f t="shared" si="132"/>
        <v>15.12114318505267</v>
      </c>
      <c r="P1034" s="29">
        <f>IF(G1034="","",C1034*100*settings!$C$6)</f>
        <v>0</v>
      </c>
      <c r="Q1034" s="29">
        <f>IF(G1034="","",IF(E1034=1,settings!$C$4-K1034*100,IF(O1034="",Q1033,IF(F1034=1,K1033*L1033*100+Q1033+O1033-K1034*L1034*100,Q1033+O1033))))</f>
        <v>9566.6190174435396</v>
      </c>
      <c r="R1034" s="29">
        <f t="shared" si="133"/>
        <v>14135.000600000001</v>
      </c>
      <c r="S1034" s="29">
        <f t="shared" si="134"/>
        <v>23701.619617443539</v>
      </c>
    </row>
    <row r="1035" spans="2:19" x14ac:dyDescent="0.25">
      <c r="B1035" s="2">
        <v>41211</v>
      </c>
      <c r="C1035" s="3">
        <v>141.55999800000001</v>
      </c>
      <c r="D1035" s="1">
        <f t="shared" si="128"/>
        <v>1.4856171990540457E-3</v>
      </c>
      <c r="E1035" t="str">
        <f>IF(B1035&lt;settings!$C$2,"",IF(B1035=settings!$C$2,1,IF(C1035&gt;K1034,MAX($E$4:E1034)+1,"")))</f>
        <v/>
      </c>
      <c r="F1035" t="str">
        <f t="shared" si="129"/>
        <v/>
      </c>
      <c r="G1035">
        <f t="shared" si="130"/>
        <v>265</v>
      </c>
      <c r="H1035" s="36" t="str">
        <f>IF(SUM($F$4:F1035)&lt;2,"",IF(F1035=1,G1034,""))</f>
        <v/>
      </c>
      <c r="I1035" s="7">
        <f t="shared" si="135"/>
        <v>-9.2999999999999999E-2</v>
      </c>
      <c r="J1035" s="64" t="str">
        <f t="shared" si="131"/>
        <v>CALL</v>
      </c>
      <c r="K1035" s="29">
        <f>IF(SUM($F$4:F1035)&lt;1,"",IF(F1035="",K1034,ROUND(C1035,0)))</f>
        <v>156</v>
      </c>
      <c r="L1035" s="32">
        <f>IF(SUM($F$4:F1035)&lt;1,"",IF(E1035=1,1,IF(AND(F1034=1,ROUNDDOWN(Q1034/(C1034*100),0)&gt;=1),L1034+ROUNDDOWN(Q1034/(C1034*100),0),L1034)))</f>
        <v>1</v>
      </c>
      <c r="M1035" s="29">
        <f>IF(G1035="","",IF(VLOOKUP(I1035,settings!$B$12:$C$1012,2,0)*C1035*L1035*100-settings!$C$5*L1035&lt;0,"",VLOOKUP(I1035,settings!$B$12:$C$1012,2,0)*C1035*L1035*100-settings!$C$5*L1035))</f>
        <v>20.625471603179637</v>
      </c>
      <c r="N1035" s="29">
        <f>IF(M1035="","",M1035*settings!$C$7)</f>
        <v>5.1563679007949093</v>
      </c>
      <c r="O1035" s="29">
        <f t="shared" si="132"/>
        <v>15.469103702384729</v>
      </c>
      <c r="P1035" s="29">
        <f>IF(G1035="","",C1035*100*settings!$C$6)</f>
        <v>0</v>
      </c>
      <c r="Q1035" s="29">
        <f>IF(G1035="","",IF(E1035=1,settings!$C$4-K1035*100,IF(O1035="",Q1034,IF(F1035=1,K1034*L1034*100+Q1034+O1034-K1035*L1035*100,Q1034+O1034))))</f>
        <v>9581.740160628593</v>
      </c>
      <c r="R1035" s="29">
        <f t="shared" si="133"/>
        <v>14155.999800000001</v>
      </c>
      <c r="S1035" s="29">
        <f t="shared" si="134"/>
        <v>23737.739960628594</v>
      </c>
    </row>
    <row r="1036" spans="2:19" x14ac:dyDescent="0.25">
      <c r="B1036" s="2">
        <v>41218</v>
      </c>
      <c r="C1036" s="3">
        <v>138.16000399999999</v>
      </c>
      <c r="D1036" s="1">
        <f t="shared" si="128"/>
        <v>-2.4018042159057007E-2</v>
      </c>
      <c r="E1036" t="str">
        <f>IF(B1036&lt;settings!$C$2,"",IF(B1036=settings!$C$2,1,IF(C1036&gt;K1035,MAX($E$4:E1035)+1,"")))</f>
        <v/>
      </c>
      <c r="F1036" t="str">
        <f t="shared" si="129"/>
        <v/>
      </c>
      <c r="G1036">
        <f t="shared" si="130"/>
        <v>266</v>
      </c>
      <c r="H1036" s="36" t="str">
        <f>IF(SUM($F$4:F1036)&lt;2,"",IF(F1036=1,G1035,""))</f>
        <v/>
      </c>
      <c r="I1036" s="7">
        <f t="shared" si="135"/>
        <v>-0.114</v>
      </c>
      <c r="J1036" s="64" t="str">
        <f t="shared" si="131"/>
        <v>CALL</v>
      </c>
      <c r="K1036" s="29">
        <f>IF(SUM($F$4:F1036)&lt;1,"",IF(F1036="",K1035,ROUND(C1036,0)))</f>
        <v>156</v>
      </c>
      <c r="L1036" s="32">
        <f>IF(SUM($F$4:F1036)&lt;1,"",IF(E1036=1,1,IF(AND(F1035=1,ROUNDDOWN(Q1035/(C1035*100),0)&gt;=1),L1035+ROUNDDOWN(Q1035/(C1035*100),0),L1035)))</f>
        <v>1</v>
      </c>
      <c r="M1036" s="29">
        <f>IF(G1036="","",IF(VLOOKUP(I1036,settings!$B$12:$C$1012,2,0)*C1036*L1036*100-settings!$C$5*L1036&lt;0,"",VLOOKUP(I1036,settings!$B$12:$C$1012,2,0)*C1036*L1036*100-settings!$C$5*L1036))</f>
        <v>12.808769047648164</v>
      </c>
      <c r="N1036" s="29">
        <f>IF(M1036="","",M1036*settings!$C$7)</f>
        <v>3.2021922619120411</v>
      </c>
      <c r="O1036" s="29">
        <f t="shared" si="132"/>
        <v>9.6065767857361237</v>
      </c>
      <c r="P1036" s="29">
        <f>IF(G1036="","",C1036*100*settings!$C$6)</f>
        <v>0</v>
      </c>
      <c r="Q1036" s="29">
        <f>IF(G1036="","",IF(E1036=1,settings!$C$4-K1036*100,IF(O1036="",Q1035,IF(F1036=1,K1035*L1035*100+Q1035+O1035-K1036*L1036*100,Q1035+O1035))))</f>
        <v>9597.209264330977</v>
      </c>
      <c r="R1036" s="29">
        <f t="shared" si="133"/>
        <v>13816.000399999999</v>
      </c>
      <c r="S1036" s="29">
        <f t="shared" si="134"/>
        <v>23413.209664330978</v>
      </c>
    </row>
    <row r="1037" spans="2:19" x14ac:dyDescent="0.25">
      <c r="B1037" s="2">
        <v>41225</v>
      </c>
      <c r="C1037" s="3">
        <v>136.36999499999999</v>
      </c>
      <c r="D1037" s="1">
        <f t="shared" si="128"/>
        <v>-1.2956057818295896E-2</v>
      </c>
      <c r="E1037" t="str">
        <f>IF(B1037&lt;settings!$C$2,"",IF(B1037=settings!$C$2,1,IF(C1037&gt;K1036,MAX($E$4:E1036)+1,"")))</f>
        <v/>
      </c>
      <c r="F1037" t="str">
        <f t="shared" si="129"/>
        <v/>
      </c>
      <c r="G1037">
        <f t="shared" si="130"/>
        <v>267</v>
      </c>
      <c r="H1037" s="36" t="str">
        <f>IF(SUM($F$4:F1037)&lt;2,"",IF(F1037=1,G1036,""))</f>
        <v/>
      </c>
      <c r="I1037" s="7">
        <f t="shared" si="135"/>
        <v>-0.126</v>
      </c>
      <c r="J1037" s="64" t="str">
        <f t="shared" si="131"/>
        <v>CALL</v>
      </c>
      <c r="K1037" s="29">
        <f>IF(SUM($F$4:F1037)&lt;1,"",IF(F1037="",K1036,ROUND(C1037,0)))</f>
        <v>156</v>
      </c>
      <c r="L1037" s="32">
        <f>IF(SUM($F$4:F1037)&lt;1,"",IF(E1037=1,1,IF(AND(F1036=1,ROUNDDOWN(Q1036/(C1036*100),0)&gt;=1),L1036+ROUNDDOWN(Q1036/(C1036*100),0),L1036)))</f>
        <v>1</v>
      </c>
      <c r="M1037" s="29">
        <f>IF(G1037="","",IF(VLOOKUP(I1037,settings!$B$12:$C$1012,2,0)*C1037*L1037*100-settings!$C$5*L1037&lt;0,"",VLOOKUP(I1037,settings!$B$12:$C$1012,2,0)*C1037*L1037*100-settings!$C$5*L1037))</f>
        <v>9.69558052605535</v>
      </c>
      <c r="N1037" s="29">
        <f>IF(M1037="","",M1037*settings!$C$7)</f>
        <v>2.4238951315138375</v>
      </c>
      <c r="O1037" s="29">
        <f t="shared" si="132"/>
        <v>7.2716853945415121</v>
      </c>
      <c r="P1037" s="29">
        <f>IF(G1037="","",C1037*100*settings!$C$6)</f>
        <v>0</v>
      </c>
      <c r="Q1037" s="29">
        <f>IF(G1037="","",IF(E1037=1,settings!$C$4-K1037*100,IF(O1037="",Q1036,IF(F1037=1,K1036*L1036*100+Q1036+O1036-K1037*L1037*100,Q1036+O1036))))</f>
        <v>9606.8158411167133</v>
      </c>
      <c r="R1037" s="29">
        <f t="shared" si="133"/>
        <v>13636.999499999998</v>
      </c>
      <c r="S1037" s="29">
        <f t="shared" si="134"/>
        <v>23243.815341116711</v>
      </c>
    </row>
    <row r="1038" spans="2:19" x14ac:dyDescent="0.25">
      <c r="B1038" s="2">
        <v>41232</v>
      </c>
      <c r="C1038" s="3">
        <v>141.35000600000001</v>
      </c>
      <c r="D1038" s="1">
        <f t="shared" si="128"/>
        <v>3.6518377814709346E-2</v>
      </c>
      <c r="E1038" t="str">
        <f>IF(B1038&lt;settings!$C$2,"",IF(B1038=settings!$C$2,1,IF(C1038&gt;K1037,MAX($E$4:E1037)+1,"")))</f>
        <v/>
      </c>
      <c r="F1038" t="str">
        <f t="shared" si="129"/>
        <v/>
      </c>
      <c r="G1038">
        <f t="shared" si="130"/>
        <v>268</v>
      </c>
      <c r="H1038" s="36" t="str">
        <f>IF(SUM($F$4:F1038)&lt;2,"",IF(F1038=1,G1037,""))</f>
        <v/>
      </c>
      <c r="I1038" s="7">
        <f t="shared" si="135"/>
        <v>-9.4E-2</v>
      </c>
      <c r="J1038" s="64" t="str">
        <f t="shared" si="131"/>
        <v>CALL</v>
      </c>
      <c r="K1038" s="29">
        <f>IF(SUM($F$4:F1038)&lt;1,"",IF(F1038="",K1037,ROUND(C1038,0)))</f>
        <v>156</v>
      </c>
      <c r="L1038" s="32">
        <f>IF(SUM($F$4:F1038)&lt;1,"",IF(E1038=1,1,IF(AND(F1037=1,ROUNDDOWN(Q1037/(C1037*100),0)&gt;=1),L1037+ROUNDDOWN(Q1037/(C1037*100),0),L1037)))</f>
        <v>1</v>
      </c>
      <c r="M1038" s="29">
        <f>IF(G1038="","",IF(VLOOKUP(I1038,settings!$B$12:$C$1012,2,0)*C1038*L1038*100-settings!$C$5*L1038&lt;0,"",VLOOKUP(I1038,settings!$B$12:$C$1012,2,0)*C1038*L1038*100-settings!$C$5*L1038))</f>
        <v>20.161524246736892</v>
      </c>
      <c r="N1038" s="29">
        <f>IF(M1038="","",M1038*settings!$C$7)</f>
        <v>5.0403810616842231</v>
      </c>
      <c r="O1038" s="29">
        <f t="shared" si="132"/>
        <v>15.12114318505267</v>
      </c>
      <c r="P1038" s="29">
        <f>IF(G1038="","",C1038*100*settings!$C$6)</f>
        <v>0</v>
      </c>
      <c r="Q1038" s="29">
        <f>IF(G1038="","",IF(E1038=1,settings!$C$4-K1038*100,IF(O1038="",Q1037,IF(F1038=1,K1037*L1037*100+Q1037+O1037-K1038*L1038*100,Q1037+O1037))))</f>
        <v>9614.0875265112554</v>
      </c>
      <c r="R1038" s="29">
        <f t="shared" si="133"/>
        <v>14135.000600000001</v>
      </c>
      <c r="S1038" s="29">
        <f t="shared" si="134"/>
        <v>23749.088126511255</v>
      </c>
    </row>
    <row r="1039" spans="2:19" x14ac:dyDescent="0.25">
      <c r="B1039" s="2">
        <v>41239</v>
      </c>
      <c r="C1039" s="3">
        <v>142.14999399999999</v>
      </c>
      <c r="D1039" s="1">
        <f t="shared" si="128"/>
        <v>5.6596248039775254E-3</v>
      </c>
      <c r="E1039" t="str">
        <f>IF(B1039&lt;settings!$C$2,"",IF(B1039=settings!$C$2,1,IF(C1039&gt;K1038,MAX($E$4:E1038)+1,"")))</f>
        <v/>
      </c>
      <c r="F1039" t="str">
        <f t="shared" si="129"/>
        <v/>
      </c>
      <c r="G1039">
        <f t="shared" si="130"/>
        <v>269</v>
      </c>
      <c r="H1039" s="36" t="str">
        <f>IF(SUM($F$4:F1039)&lt;2,"",IF(F1039=1,G1038,""))</f>
        <v/>
      </c>
      <c r="I1039" s="7">
        <f t="shared" si="135"/>
        <v>-8.8999999999999996E-2</v>
      </c>
      <c r="J1039" s="64" t="str">
        <f t="shared" si="131"/>
        <v>CALL</v>
      </c>
      <c r="K1039" s="29">
        <f>IF(SUM($F$4:F1039)&lt;1,"",IF(F1039="",K1038,ROUND(C1039,0)))</f>
        <v>156</v>
      </c>
      <c r="L1039" s="32">
        <f>IF(SUM($F$4:F1039)&lt;1,"",IF(E1039=1,1,IF(AND(F1038=1,ROUNDDOWN(Q1038/(C1038*100),0)&gt;=1),L1038+ROUNDDOWN(Q1038/(C1038*100),0),L1038)))</f>
        <v>1</v>
      </c>
      <c r="M1039" s="29">
        <f>IF(G1039="","",IF(VLOOKUP(I1039,settings!$B$12:$C$1012,2,0)*C1039*L1039*100-settings!$C$5*L1039&lt;0,"",VLOOKUP(I1039,settings!$B$12:$C$1012,2,0)*C1039*L1039*100-settings!$C$5*L1039))</f>
        <v>22.543313318591963</v>
      </c>
      <c r="N1039" s="29">
        <f>IF(M1039="","",M1039*settings!$C$7)</f>
        <v>5.6358283296479907</v>
      </c>
      <c r="O1039" s="29">
        <f t="shared" si="132"/>
        <v>16.90748498894397</v>
      </c>
      <c r="P1039" s="29">
        <f>IF(G1039="","",C1039*100*settings!$C$6)</f>
        <v>0</v>
      </c>
      <c r="Q1039" s="29">
        <f>IF(G1039="","",IF(E1039=1,settings!$C$4-K1039*100,IF(O1039="",Q1038,IF(F1039=1,K1038*L1038*100+Q1038+O1038-K1039*L1039*100,Q1038+O1038))))</f>
        <v>9629.2086696963088</v>
      </c>
      <c r="R1039" s="29">
        <f t="shared" si="133"/>
        <v>14214.999399999999</v>
      </c>
      <c r="S1039" s="29">
        <f t="shared" si="134"/>
        <v>23844.208069696309</v>
      </c>
    </row>
    <row r="1040" spans="2:19" x14ac:dyDescent="0.25">
      <c r="B1040" s="2">
        <v>41246</v>
      </c>
      <c r="C1040" s="3">
        <v>142.41000399999999</v>
      </c>
      <c r="D1040" s="1">
        <f t="shared" si="128"/>
        <v>1.8291242418202458E-3</v>
      </c>
      <c r="E1040" t="str">
        <f>IF(B1040&lt;settings!$C$2,"",IF(B1040=settings!$C$2,1,IF(C1040&gt;K1039,MAX($E$4:E1039)+1,"")))</f>
        <v/>
      </c>
      <c r="F1040" t="str">
        <f t="shared" si="129"/>
        <v/>
      </c>
      <c r="G1040">
        <f t="shared" si="130"/>
        <v>270</v>
      </c>
      <c r="H1040" s="36" t="str">
        <f>IF(SUM($F$4:F1040)&lt;2,"",IF(F1040=1,G1039,""))</f>
        <v/>
      </c>
      <c r="I1040" s="7">
        <f t="shared" si="135"/>
        <v>-8.6999999999999994E-2</v>
      </c>
      <c r="J1040" s="64" t="str">
        <f t="shared" si="131"/>
        <v>CALL</v>
      </c>
      <c r="K1040" s="29">
        <f>IF(SUM($F$4:F1040)&lt;1,"",IF(F1040="",K1039,ROUND(C1040,0)))</f>
        <v>156</v>
      </c>
      <c r="L1040" s="32">
        <f>IF(SUM($F$4:F1040)&lt;1,"",IF(E1040=1,1,IF(AND(F1039=1,ROUNDDOWN(Q1039/(C1039*100),0)&gt;=1),L1039+ROUNDDOWN(Q1039/(C1039*100),0),L1039)))</f>
        <v>1</v>
      </c>
      <c r="M1040" s="29">
        <f>IF(G1040="","",IF(VLOOKUP(I1040,settings!$B$12:$C$1012,2,0)*C1040*L1040*100-settings!$C$5*L1040&lt;0,"",VLOOKUP(I1040,settings!$B$12:$C$1012,2,0)*C1040*L1040*100-settings!$C$5*L1040))</f>
        <v>23.558909791457484</v>
      </c>
      <c r="N1040" s="29">
        <f>IF(M1040="","",M1040*settings!$C$7)</f>
        <v>5.8897274478643711</v>
      </c>
      <c r="O1040" s="29">
        <f t="shared" si="132"/>
        <v>17.669182343593114</v>
      </c>
      <c r="P1040" s="29">
        <f>IF(G1040="","",C1040*100*settings!$C$6)</f>
        <v>0</v>
      </c>
      <c r="Q1040" s="29">
        <f>IF(G1040="","",IF(E1040=1,settings!$C$4-K1040*100,IF(O1040="",Q1039,IF(F1040=1,K1039*L1039*100+Q1039+O1039-K1040*L1040*100,Q1039+O1039))))</f>
        <v>9646.1161546852527</v>
      </c>
      <c r="R1040" s="29">
        <f t="shared" si="133"/>
        <v>14241.000399999999</v>
      </c>
      <c r="S1040" s="29">
        <f t="shared" si="134"/>
        <v>23887.11655468525</v>
      </c>
    </row>
    <row r="1041" spans="2:19" x14ac:dyDescent="0.25">
      <c r="B1041" s="2">
        <v>41253</v>
      </c>
      <c r="C1041" s="3">
        <v>142.10000600000001</v>
      </c>
      <c r="D1041" s="1">
        <f t="shared" si="128"/>
        <v>-2.1767993209239611E-3</v>
      </c>
      <c r="E1041" t="str">
        <f>IF(B1041&lt;settings!$C$2,"",IF(B1041=settings!$C$2,1,IF(C1041&gt;K1040,MAX($E$4:E1040)+1,"")))</f>
        <v/>
      </c>
      <c r="F1041" t="str">
        <f t="shared" si="129"/>
        <v/>
      </c>
      <c r="G1041">
        <f t="shared" si="130"/>
        <v>271</v>
      </c>
      <c r="H1041" s="36" t="str">
        <f>IF(SUM($F$4:F1041)&lt;2,"",IF(F1041=1,G1040,""))</f>
        <v/>
      </c>
      <c r="I1041" s="7">
        <f t="shared" si="135"/>
        <v>-8.8999999999999996E-2</v>
      </c>
      <c r="J1041" s="64" t="str">
        <f t="shared" si="131"/>
        <v>CALL</v>
      </c>
      <c r="K1041" s="29">
        <f>IF(SUM($F$4:F1041)&lt;1,"",IF(F1041="",K1040,ROUND(C1041,0)))</f>
        <v>156</v>
      </c>
      <c r="L1041" s="32">
        <f>IF(SUM($F$4:F1041)&lt;1,"",IF(E1041=1,1,IF(AND(F1040=1,ROUNDDOWN(Q1040/(C1040*100),0)&gt;=1),L1040+ROUNDDOWN(Q1040/(C1040*100),0),L1040)))</f>
        <v>1</v>
      </c>
      <c r="M1041" s="29">
        <f>IF(G1041="","",IF(VLOOKUP(I1041,settings!$B$12:$C$1012,2,0)*C1041*L1041*100-settings!$C$5*L1041&lt;0,"",VLOOKUP(I1041,settings!$B$12:$C$1012,2,0)*C1041*L1041*100-settings!$C$5*L1041))</f>
        <v>22.535034154358094</v>
      </c>
      <c r="N1041" s="29">
        <f>IF(M1041="","",M1041*settings!$C$7)</f>
        <v>5.6337585385895235</v>
      </c>
      <c r="O1041" s="29">
        <f t="shared" si="132"/>
        <v>16.901275615768569</v>
      </c>
      <c r="P1041" s="29">
        <f>IF(G1041="","",C1041*100*settings!$C$6)</f>
        <v>0</v>
      </c>
      <c r="Q1041" s="29">
        <f>IF(G1041="","",IF(E1041=1,settings!$C$4-K1041*100,IF(O1041="",Q1040,IF(F1041=1,K1040*L1040*100+Q1040+O1040-K1041*L1041*100,Q1040+O1040))))</f>
        <v>9663.7853370288467</v>
      </c>
      <c r="R1041" s="29">
        <f t="shared" si="133"/>
        <v>14210.000600000001</v>
      </c>
      <c r="S1041" s="29">
        <f t="shared" si="134"/>
        <v>23873.78593702885</v>
      </c>
    </row>
    <row r="1042" spans="2:19" x14ac:dyDescent="0.25">
      <c r="B1042" s="2">
        <v>41260</v>
      </c>
      <c r="C1042" s="3">
        <v>142.78999300000001</v>
      </c>
      <c r="D1042" s="1">
        <f t="shared" si="128"/>
        <v>4.8556437077138526E-3</v>
      </c>
      <c r="E1042" t="str">
        <f>IF(B1042&lt;settings!$C$2,"",IF(B1042=settings!$C$2,1,IF(C1042&gt;K1041,MAX($E$4:E1041)+1,"")))</f>
        <v/>
      </c>
      <c r="F1042" t="str">
        <f t="shared" si="129"/>
        <v/>
      </c>
      <c r="G1042">
        <f t="shared" si="130"/>
        <v>272</v>
      </c>
      <c r="H1042" s="36" t="str">
        <f>IF(SUM($F$4:F1042)&lt;2,"",IF(F1042=1,G1041,""))</f>
        <v/>
      </c>
      <c r="I1042" s="7">
        <f t="shared" si="135"/>
        <v>-8.5000000000000006E-2</v>
      </c>
      <c r="J1042" s="64" t="str">
        <f t="shared" si="131"/>
        <v>CALL</v>
      </c>
      <c r="K1042" s="29">
        <f>IF(SUM($F$4:F1042)&lt;1,"",IF(F1042="",K1041,ROUND(C1042,0)))</f>
        <v>156</v>
      </c>
      <c r="L1042" s="32">
        <f>IF(SUM($F$4:F1042)&lt;1,"",IF(E1042=1,1,IF(AND(F1041=1,ROUNDDOWN(Q1041/(C1041*100),0)&gt;=1),L1041+ROUNDDOWN(Q1041/(C1041*100),0),L1041)))</f>
        <v>1</v>
      </c>
      <c r="M1042" s="29">
        <f>IF(G1042="","",IF(VLOOKUP(I1042,settings!$B$12:$C$1012,2,0)*C1042*L1042*100-settings!$C$5*L1042&lt;0,"",VLOOKUP(I1042,settings!$B$12:$C$1012,2,0)*C1042*L1042*100-settings!$C$5*L1042))</f>
        <v>24.639774788909168</v>
      </c>
      <c r="N1042" s="29">
        <f>IF(M1042="","",M1042*settings!$C$7)</f>
        <v>6.1599436972272921</v>
      </c>
      <c r="O1042" s="29">
        <f t="shared" si="132"/>
        <v>18.479831091681877</v>
      </c>
      <c r="P1042" s="29">
        <f>IF(G1042="","",C1042*100*settings!$C$6)</f>
        <v>0</v>
      </c>
      <c r="Q1042" s="29">
        <f>IF(G1042="","",IF(E1042=1,settings!$C$4-K1042*100,IF(O1042="",Q1041,IF(F1042=1,K1041*L1041*100+Q1041+O1041-K1042*L1042*100,Q1041+O1041))))</f>
        <v>9680.6866126446148</v>
      </c>
      <c r="R1042" s="29">
        <f t="shared" si="133"/>
        <v>14278.999300000001</v>
      </c>
      <c r="S1042" s="29">
        <f t="shared" si="134"/>
        <v>23959.685912644614</v>
      </c>
    </row>
    <row r="1043" spans="2:19" x14ac:dyDescent="0.25">
      <c r="B1043" s="2">
        <v>41267</v>
      </c>
      <c r="C1043" s="3">
        <v>140.029999</v>
      </c>
      <c r="D1043" s="1">
        <f t="shared" si="128"/>
        <v>-1.9329043597614004E-2</v>
      </c>
      <c r="E1043" t="str">
        <f>IF(B1043&lt;settings!$C$2,"",IF(B1043=settings!$C$2,1,IF(C1043&gt;K1042,MAX($E$4:E1042)+1,"")))</f>
        <v/>
      </c>
      <c r="F1043" t="str">
        <f t="shared" si="129"/>
        <v/>
      </c>
      <c r="G1043">
        <f t="shared" si="130"/>
        <v>273</v>
      </c>
      <c r="H1043" s="36" t="str">
        <f>IF(SUM($F$4:F1043)&lt;2,"",IF(F1043=1,G1042,""))</f>
        <v/>
      </c>
      <c r="I1043" s="7">
        <f t="shared" si="135"/>
        <v>-0.10199999999999999</v>
      </c>
      <c r="J1043" s="64" t="str">
        <f t="shared" si="131"/>
        <v>CALL</v>
      </c>
      <c r="K1043" s="29">
        <f>IF(SUM($F$4:F1043)&lt;1,"",IF(F1043="",K1042,ROUND(C1043,0)))</f>
        <v>156</v>
      </c>
      <c r="L1043" s="32">
        <f>IF(SUM($F$4:F1043)&lt;1,"",IF(E1043=1,1,IF(AND(F1042=1,ROUNDDOWN(Q1042/(C1042*100),0)&gt;=1),L1042+ROUNDDOWN(Q1042/(C1042*100),0),L1042)))</f>
        <v>1</v>
      </c>
      <c r="M1043" s="29">
        <f>IF(G1043="","",IF(VLOOKUP(I1043,settings!$B$12:$C$1012,2,0)*C1043*L1043*100-settings!$C$5*L1043&lt;0,"",VLOOKUP(I1043,settings!$B$12:$C$1012,2,0)*C1043*L1043*100-settings!$C$5*L1043))</f>
        <v>16.835315914661525</v>
      </c>
      <c r="N1043" s="29">
        <f>IF(M1043="","",M1043*settings!$C$7)</f>
        <v>4.2088289786653812</v>
      </c>
      <c r="O1043" s="29">
        <f t="shared" si="132"/>
        <v>12.626486935996144</v>
      </c>
      <c r="P1043" s="29">
        <f>IF(G1043="","",C1043*100*settings!$C$6)</f>
        <v>0</v>
      </c>
      <c r="Q1043" s="29">
        <f>IF(G1043="","",IF(E1043=1,settings!$C$4-K1043*100,IF(O1043="",Q1042,IF(F1043=1,K1042*L1042*100+Q1042+O1042-K1043*L1043*100,Q1042+O1042))))</f>
        <v>9699.1664437362961</v>
      </c>
      <c r="R1043" s="29">
        <f t="shared" si="133"/>
        <v>14002.999900000001</v>
      </c>
      <c r="S1043" s="29">
        <f t="shared" si="134"/>
        <v>23702.166343736295</v>
      </c>
    </row>
    <row r="1044" spans="2:19" x14ac:dyDescent="0.25">
      <c r="B1044" s="2">
        <v>41274</v>
      </c>
      <c r="C1044" s="3">
        <v>146.36999499999999</v>
      </c>
      <c r="D1044" s="1">
        <f t="shared" si="128"/>
        <v>4.5275984041105222E-2</v>
      </c>
      <c r="E1044" t="str">
        <f>IF(B1044&lt;settings!$C$2,"",IF(B1044=settings!$C$2,1,IF(C1044&gt;K1043,MAX($E$4:E1043)+1,"")))</f>
        <v/>
      </c>
      <c r="F1044" t="str">
        <f t="shared" si="129"/>
        <v/>
      </c>
      <c r="G1044">
        <f t="shared" si="130"/>
        <v>274</v>
      </c>
      <c r="H1044" s="36" t="str">
        <f>IF(SUM($F$4:F1044)&lt;2,"",IF(F1044=1,G1043,""))</f>
        <v/>
      </c>
      <c r="I1044" s="7">
        <f t="shared" si="135"/>
        <v>-6.2E-2</v>
      </c>
      <c r="J1044" s="64" t="str">
        <f t="shared" si="131"/>
        <v>CALL</v>
      </c>
      <c r="K1044" s="29">
        <f>IF(SUM($F$4:F1044)&lt;1,"",IF(F1044="",K1043,ROUND(C1044,0)))</f>
        <v>156</v>
      </c>
      <c r="L1044" s="32">
        <f>IF(SUM($F$4:F1044)&lt;1,"",IF(E1044=1,1,IF(AND(F1043=1,ROUNDDOWN(Q1043/(C1043*100),0)&gt;=1),L1043+ROUNDDOWN(Q1043/(C1043*100),0),L1043)))</f>
        <v>1</v>
      </c>
      <c r="M1044" s="29">
        <f>IF(G1044="","",IF(VLOOKUP(I1044,settings!$B$12:$C$1012,2,0)*C1044*L1044*100-settings!$C$5*L1044&lt;0,"",VLOOKUP(I1044,settings!$B$12:$C$1012,2,0)*C1044*L1044*100-settings!$C$5*L1044))</f>
        <v>40.828159068559998</v>
      </c>
      <c r="N1044" s="29">
        <f>IF(M1044="","",M1044*settings!$C$7)</f>
        <v>10.207039767139999</v>
      </c>
      <c r="O1044" s="29">
        <f t="shared" si="132"/>
        <v>30.621119301419998</v>
      </c>
      <c r="P1044" s="29">
        <f>IF(G1044="","",C1044*100*settings!$C$6)</f>
        <v>0</v>
      </c>
      <c r="Q1044" s="29">
        <f>IF(G1044="","",IF(E1044=1,settings!$C$4-K1044*100,IF(O1044="",Q1043,IF(F1044=1,K1043*L1043*100+Q1043+O1043-K1044*L1044*100,Q1043+O1043))))</f>
        <v>9711.7929306722926</v>
      </c>
      <c r="R1044" s="29">
        <f t="shared" si="133"/>
        <v>14636.999499999998</v>
      </c>
      <c r="S1044" s="29">
        <f t="shared" si="134"/>
        <v>24348.792430672293</v>
      </c>
    </row>
    <row r="1045" spans="2:19" x14ac:dyDescent="0.25">
      <c r="B1045" s="2">
        <v>41281</v>
      </c>
      <c r="C1045" s="3">
        <v>147.070007</v>
      </c>
      <c r="D1045" s="1">
        <f t="shared" si="128"/>
        <v>4.7824829125668877E-3</v>
      </c>
      <c r="E1045" t="str">
        <f>IF(B1045&lt;settings!$C$2,"",IF(B1045=settings!$C$2,1,IF(C1045&gt;K1044,MAX($E$4:E1044)+1,"")))</f>
        <v/>
      </c>
      <c r="F1045" t="str">
        <f t="shared" si="129"/>
        <v/>
      </c>
      <c r="G1045">
        <f t="shared" si="130"/>
        <v>275</v>
      </c>
      <c r="H1045" s="36" t="str">
        <f>IF(SUM($F$4:F1045)&lt;2,"",IF(F1045=1,G1044,""))</f>
        <v/>
      </c>
      <c r="I1045" s="7">
        <f t="shared" si="135"/>
        <v>-5.7000000000000002E-2</v>
      </c>
      <c r="J1045" s="64" t="str">
        <f t="shared" si="131"/>
        <v>CALL</v>
      </c>
      <c r="K1045" s="29">
        <f>IF(SUM($F$4:F1045)&lt;1,"",IF(F1045="",K1044,ROUND(C1045,0)))</f>
        <v>156</v>
      </c>
      <c r="L1045" s="32">
        <f>IF(SUM($F$4:F1045)&lt;1,"",IF(E1045=1,1,IF(AND(F1044=1,ROUNDDOWN(Q1044/(C1044*100),0)&gt;=1),L1044+ROUNDDOWN(Q1044/(C1044*100),0),L1044)))</f>
        <v>1</v>
      </c>
      <c r="M1045" s="29">
        <f>IF(G1045="","",IF(VLOOKUP(I1045,settings!$B$12:$C$1012,2,0)*C1045*L1045*100-settings!$C$5*L1045&lt;0,"",VLOOKUP(I1045,settings!$B$12:$C$1012,2,0)*C1045*L1045*100-settings!$C$5*L1045))</f>
        <v>45.495447027388856</v>
      </c>
      <c r="N1045" s="29">
        <f>IF(M1045="","",M1045*settings!$C$7)</f>
        <v>11.373861756847214</v>
      </c>
      <c r="O1045" s="29">
        <f t="shared" si="132"/>
        <v>34.121585270541644</v>
      </c>
      <c r="P1045" s="29">
        <f>IF(G1045="","",C1045*100*settings!$C$6)</f>
        <v>0</v>
      </c>
      <c r="Q1045" s="29">
        <f>IF(G1045="","",IF(E1045=1,settings!$C$4-K1045*100,IF(O1045="",Q1044,IF(F1045=1,K1044*L1044*100+Q1044+O1044-K1045*L1045*100,Q1044+O1044))))</f>
        <v>9742.4140499737132</v>
      </c>
      <c r="R1045" s="29">
        <f t="shared" si="133"/>
        <v>14707.000700000001</v>
      </c>
      <c r="S1045" s="29">
        <f t="shared" si="134"/>
        <v>24449.414749973716</v>
      </c>
    </row>
    <row r="1046" spans="2:19" x14ac:dyDescent="0.25">
      <c r="B1046" s="2">
        <v>41288</v>
      </c>
      <c r="C1046" s="3">
        <v>148.33000200000001</v>
      </c>
      <c r="D1046" s="1">
        <f t="shared" si="128"/>
        <v>8.5673144762956621E-3</v>
      </c>
      <c r="E1046" t="str">
        <f>IF(B1046&lt;settings!$C$2,"",IF(B1046=settings!$C$2,1,IF(C1046&gt;K1045,MAX($E$4:E1045)+1,"")))</f>
        <v/>
      </c>
      <c r="F1046" t="str">
        <f t="shared" si="129"/>
        <v/>
      </c>
      <c r="G1046">
        <f t="shared" si="130"/>
        <v>276</v>
      </c>
      <c r="H1046" s="36" t="str">
        <f>IF(SUM($F$4:F1046)&lt;2,"",IF(F1046=1,G1045,""))</f>
        <v/>
      </c>
      <c r="I1046" s="7">
        <f t="shared" si="135"/>
        <v>-4.9000000000000002E-2</v>
      </c>
      <c r="J1046" s="64" t="str">
        <f t="shared" si="131"/>
        <v>CALL</v>
      </c>
      <c r="K1046" s="29">
        <f>IF(SUM($F$4:F1046)&lt;1,"",IF(F1046="",K1045,ROUND(C1046,0)))</f>
        <v>156</v>
      </c>
      <c r="L1046" s="32">
        <f>IF(SUM($F$4:F1046)&lt;1,"",IF(E1046=1,1,IF(AND(F1045=1,ROUNDDOWN(Q1045/(C1045*100),0)&gt;=1),L1045+ROUNDDOWN(Q1045/(C1045*100),0),L1045)))</f>
        <v>1</v>
      </c>
      <c r="M1046" s="29">
        <f>IF(G1046="","",IF(VLOOKUP(I1046,settings!$B$12:$C$1012,2,0)*C1046*L1046*100-settings!$C$5*L1046&lt;0,"",VLOOKUP(I1046,settings!$B$12:$C$1012,2,0)*C1046*L1046*100-settings!$C$5*L1046))</f>
        <v>54.119683036389176</v>
      </c>
      <c r="N1046" s="29">
        <f>IF(M1046="","",M1046*settings!$C$7)</f>
        <v>13.529920759097294</v>
      </c>
      <c r="O1046" s="29">
        <f t="shared" si="132"/>
        <v>40.589762277291882</v>
      </c>
      <c r="P1046" s="29">
        <f>IF(G1046="","",C1046*100*settings!$C$6)</f>
        <v>0</v>
      </c>
      <c r="Q1046" s="29">
        <f>IF(G1046="","",IF(E1046=1,settings!$C$4-K1046*100,IF(O1046="",Q1045,IF(F1046=1,K1045*L1045*100+Q1045+O1045-K1046*L1046*100,Q1045+O1045))))</f>
        <v>9776.5356352442541</v>
      </c>
      <c r="R1046" s="29">
        <f t="shared" si="133"/>
        <v>14833.0002</v>
      </c>
      <c r="S1046" s="29">
        <f t="shared" si="134"/>
        <v>24609.535835244256</v>
      </c>
    </row>
    <row r="1047" spans="2:19" x14ac:dyDescent="0.25">
      <c r="B1047" s="2">
        <v>41295</v>
      </c>
      <c r="C1047" s="3">
        <v>150.25</v>
      </c>
      <c r="D1047" s="1">
        <f t="shared" si="128"/>
        <v>1.2944097445640068E-2</v>
      </c>
      <c r="E1047" t="str">
        <f>IF(B1047&lt;settings!$C$2,"",IF(B1047=settings!$C$2,1,IF(C1047&gt;K1046,MAX($E$4:E1046)+1,"")))</f>
        <v/>
      </c>
      <c r="F1047" t="str">
        <f t="shared" si="129"/>
        <v/>
      </c>
      <c r="G1047">
        <f t="shared" si="130"/>
        <v>277</v>
      </c>
      <c r="H1047" s="36" t="str">
        <f>IF(SUM($F$4:F1047)&lt;2,"",IF(F1047=1,G1046,""))</f>
        <v/>
      </c>
      <c r="I1047" s="7">
        <f t="shared" si="135"/>
        <v>-3.6999999999999998E-2</v>
      </c>
      <c r="J1047" s="64" t="str">
        <f t="shared" si="131"/>
        <v>CALL</v>
      </c>
      <c r="K1047" s="29">
        <f>IF(SUM($F$4:F1047)&lt;1,"",IF(F1047="",K1046,ROUND(C1047,0)))</f>
        <v>156</v>
      </c>
      <c r="L1047" s="32">
        <f>IF(SUM($F$4:F1047)&lt;1,"",IF(E1047=1,1,IF(AND(F1046=1,ROUNDDOWN(Q1046/(C1046*100),0)&gt;=1),L1046+ROUNDDOWN(Q1046/(C1046*100),0),L1046)))</f>
        <v>1</v>
      </c>
      <c r="M1047" s="29">
        <f>IF(G1047="","",IF(VLOOKUP(I1047,settings!$B$12:$C$1012,2,0)*C1047*L1047*100-settings!$C$5*L1047&lt;0,"",VLOOKUP(I1047,settings!$B$12:$C$1012,2,0)*C1047*L1047*100-settings!$C$5*L1047))</f>
        <v>70.150717062650713</v>
      </c>
      <c r="N1047" s="29">
        <f>IF(M1047="","",M1047*settings!$C$7)</f>
        <v>17.537679265662678</v>
      </c>
      <c r="O1047" s="29">
        <f t="shared" si="132"/>
        <v>52.613037796988039</v>
      </c>
      <c r="P1047" s="29">
        <f>IF(G1047="","",C1047*100*settings!$C$6)</f>
        <v>0</v>
      </c>
      <c r="Q1047" s="29">
        <f>IF(G1047="","",IF(E1047=1,settings!$C$4-K1047*100,IF(O1047="",Q1046,IF(F1047=1,K1046*L1046*100+Q1046+O1046-K1047*L1047*100,Q1046+O1046))))</f>
        <v>9817.1253975215459</v>
      </c>
      <c r="R1047" s="29">
        <f t="shared" si="133"/>
        <v>15025</v>
      </c>
      <c r="S1047" s="29">
        <f t="shared" si="134"/>
        <v>24842.125397521544</v>
      </c>
    </row>
    <row r="1048" spans="2:19" x14ac:dyDescent="0.25">
      <c r="B1048" s="2">
        <v>41302</v>
      </c>
      <c r="C1048" s="3">
        <v>151.240005</v>
      </c>
      <c r="D1048" s="1">
        <f t="shared" si="128"/>
        <v>6.5890515806987793E-3</v>
      </c>
      <c r="E1048" t="str">
        <f>IF(B1048&lt;settings!$C$2,"",IF(B1048=settings!$C$2,1,IF(C1048&gt;K1047,MAX($E$4:E1047)+1,"")))</f>
        <v/>
      </c>
      <c r="F1048" t="str">
        <f t="shared" si="129"/>
        <v/>
      </c>
      <c r="G1048">
        <f t="shared" si="130"/>
        <v>278</v>
      </c>
      <c r="H1048" s="36" t="str">
        <f>IF(SUM($F$4:F1048)&lt;2,"",IF(F1048=1,G1047,""))</f>
        <v/>
      </c>
      <c r="I1048" s="7">
        <f t="shared" si="135"/>
        <v>-3.1E-2</v>
      </c>
      <c r="J1048" s="64" t="str">
        <f t="shared" si="131"/>
        <v>CALL</v>
      </c>
      <c r="K1048" s="29">
        <f>IF(SUM($F$4:F1048)&lt;1,"",IF(F1048="",K1047,ROUND(C1048,0)))</f>
        <v>156</v>
      </c>
      <c r="L1048" s="32">
        <f>IF(SUM($F$4:F1048)&lt;1,"",IF(E1048=1,1,IF(AND(F1047=1,ROUNDDOWN(Q1047/(C1047*100),0)&gt;=1),L1047+ROUNDDOWN(Q1047/(C1047*100),0),L1047)))</f>
        <v>1</v>
      </c>
      <c r="M1048" s="29">
        <f>IF(G1048="","",IF(VLOOKUP(I1048,settings!$B$12:$C$1012,2,0)*C1048*L1048*100-settings!$C$5*L1048&lt;0,"",VLOOKUP(I1048,settings!$B$12:$C$1012,2,0)*C1048*L1048*100-settings!$C$5*L1048))</f>
        <v>79.849070167004925</v>
      </c>
      <c r="N1048" s="29">
        <f>IF(M1048="","",M1048*settings!$C$7)</f>
        <v>19.962267541751231</v>
      </c>
      <c r="O1048" s="29">
        <f t="shared" si="132"/>
        <v>59.886802625253694</v>
      </c>
      <c r="P1048" s="29">
        <f>IF(G1048="","",C1048*100*settings!$C$6)</f>
        <v>0</v>
      </c>
      <c r="Q1048" s="29">
        <f>IF(G1048="","",IF(E1048=1,settings!$C$4-K1048*100,IF(O1048="",Q1047,IF(F1048=1,K1047*L1047*100+Q1047+O1047-K1048*L1048*100,Q1047+O1047))))</f>
        <v>9869.7384353185334</v>
      </c>
      <c r="R1048" s="29">
        <f t="shared" si="133"/>
        <v>15124.0005</v>
      </c>
      <c r="S1048" s="29">
        <f t="shared" si="134"/>
        <v>24993.738935318535</v>
      </c>
    </row>
    <row r="1049" spans="2:19" x14ac:dyDescent="0.25">
      <c r="B1049" s="2">
        <v>41309</v>
      </c>
      <c r="C1049" s="3">
        <v>151.800003</v>
      </c>
      <c r="D1049" s="1">
        <f t="shared" si="128"/>
        <v>3.7027108006244536E-3</v>
      </c>
      <c r="E1049" t="str">
        <f>IF(B1049&lt;settings!$C$2,"",IF(B1049=settings!$C$2,1,IF(C1049&gt;K1048,MAX($E$4:E1048)+1,"")))</f>
        <v/>
      </c>
      <c r="F1049" t="str">
        <f t="shared" si="129"/>
        <v/>
      </c>
      <c r="G1049">
        <f t="shared" si="130"/>
        <v>279</v>
      </c>
      <c r="H1049" s="36" t="str">
        <f>IF(SUM($F$4:F1049)&lt;2,"",IF(F1049=1,G1048,""))</f>
        <v/>
      </c>
      <c r="I1049" s="7">
        <f t="shared" si="135"/>
        <v>-2.7E-2</v>
      </c>
      <c r="J1049" s="64" t="str">
        <f t="shared" si="131"/>
        <v>CALL</v>
      </c>
      <c r="K1049" s="29">
        <f>IF(SUM($F$4:F1049)&lt;1,"",IF(F1049="",K1048,ROUND(C1049,0)))</f>
        <v>156</v>
      </c>
      <c r="L1049" s="32">
        <f>IF(SUM($F$4:F1049)&lt;1,"",IF(E1049=1,1,IF(AND(F1048=1,ROUNDDOWN(Q1048/(C1048*100),0)&gt;=1),L1048+ROUNDDOWN(Q1048/(C1048*100),0),L1048)))</f>
        <v>1</v>
      </c>
      <c r="M1049" s="29">
        <f>IF(G1049="","",IF(VLOOKUP(I1049,settings!$B$12:$C$1012,2,0)*C1049*L1049*100-settings!$C$5*L1049&lt;0,"",VLOOKUP(I1049,settings!$B$12:$C$1012,2,0)*C1049*L1049*100-settings!$C$5*L1049))</f>
        <v>86.978352258313791</v>
      </c>
      <c r="N1049" s="29">
        <f>IF(M1049="","",M1049*settings!$C$7)</f>
        <v>21.744588064578448</v>
      </c>
      <c r="O1049" s="29">
        <f t="shared" si="132"/>
        <v>65.23376419373534</v>
      </c>
      <c r="P1049" s="29">
        <f>IF(G1049="","",C1049*100*settings!$C$6)</f>
        <v>0</v>
      </c>
      <c r="Q1049" s="29">
        <f>IF(G1049="","",IF(E1049=1,settings!$C$4-K1049*100,IF(O1049="",Q1048,IF(F1049=1,K1048*L1048*100+Q1048+O1048-K1049*L1049*100,Q1048+O1048))))</f>
        <v>9929.6252379437865</v>
      </c>
      <c r="R1049" s="29">
        <f t="shared" si="133"/>
        <v>15180.0003</v>
      </c>
      <c r="S1049" s="29">
        <f t="shared" si="134"/>
        <v>25109.625537943786</v>
      </c>
    </row>
    <row r="1050" spans="2:19" x14ac:dyDescent="0.25">
      <c r="B1050" s="2">
        <v>41316</v>
      </c>
      <c r="C1050" s="3">
        <v>152.11000100000001</v>
      </c>
      <c r="D1050" s="1">
        <f t="shared" si="128"/>
        <v>2.0421475222236474E-3</v>
      </c>
      <c r="E1050" t="str">
        <f>IF(B1050&lt;settings!$C$2,"",IF(B1050=settings!$C$2,1,IF(C1050&gt;K1049,MAX($E$4:E1049)+1,"")))</f>
        <v/>
      </c>
      <c r="F1050" t="str">
        <f t="shared" si="129"/>
        <v/>
      </c>
      <c r="G1050">
        <f t="shared" si="130"/>
        <v>280</v>
      </c>
      <c r="H1050" s="36" t="str">
        <f>IF(SUM($F$4:F1050)&lt;2,"",IF(F1050=1,G1049,""))</f>
        <v/>
      </c>
      <c r="I1050" s="7">
        <f t="shared" si="135"/>
        <v>-2.5000000000000001E-2</v>
      </c>
      <c r="J1050" s="64" t="str">
        <f t="shared" si="131"/>
        <v>CALL</v>
      </c>
      <c r="K1050" s="29">
        <f>IF(SUM($F$4:F1050)&lt;1,"",IF(F1050="",K1049,ROUND(C1050,0)))</f>
        <v>156</v>
      </c>
      <c r="L1050" s="32">
        <f>IF(SUM($F$4:F1050)&lt;1,"",IF(E1050=1,1,IF(AND(F1049=1,ROUNDDOWN(Q1049/(C1049*100),0)&gt;=1),L1049+ROUNDDOWN(Q1049/(C1049*100),0),L1049)))</f>
        <v>1</v>
      </c>
      <c r="M1050" s="29">
        <f>IF(G1050="","",IF(VLOOKUP(I1050,settings!$B$12:$C$1012,2,0)*C1050*L1050*100-settings!$C$5*L1050&lt;0,"",VLOOKUP(I1050,settings!$B$12:$C$1012,2,0)*C1050*L1050*100-settings!$C$5*L1050))</f>
        <v>90.793020650132689</v>
      </c>
      <c r="N1050" s="29">
        <f>IF(M1050="","",M1050*settings!$C$7)</f>
        <v>22.698255162533172</v>
      </c>
      <c r="O1050" s="29">
        <f t="shared" si="132"/>
        <v>68.094765487599517</v>
      </c>
      <c r="P1050" s="29">
        <f>IF(G1050="","",C1050*100*settings!$C$6)</f>
        <v>0</v>
      </c>
      <c r="Q1050" s="29">
        <f>IF(G1050="","",IF(E1050=1,settings!$C$4-K1050*100,IF(O1050="",Q1049,IF(F1050=1,K1049*L1049*100+Q1049+O1049-K1050*L1050*100,Q1049+O1049))))</f>
        <v>9994.8590021375221</v>
      </c>
      <c r="R1050" s="29">
        <f t="shared" si="133"/>
        <v>15211.000100000001</v>
      </c>
      <c r="S1050" s="29">
        <f t="shared" si="134"/>
        <v>25205.859102137525</v>
      </c>
    </row>
    <row r="1051" spans="2:19" x14ac:dyDescent="0.25">
      <c r="B1051" s="2">
        <v>41323</v>
      </c>
      <c r="C1051" s="3">
        <v>151.88999899999999</v>
      </c>
      <c r="D1051" s="1">
        <f t="shared" si="128"/>
        <v>-1.4463348797165709E-3</v>
      </c>
      <c r="E1051" t="str">
        <f>IF(B1051&lt;settings!$C$2,"",IF(B1051=settings!$C$2,1,IF(C1051&gt;K1050,MAX($E$4:E1050)+1,"")))</f>
        <v/>
      </c>
      <c r="F1051" t="str">
        <f t="shared" si="129"/>
        <v/>
      </c>
      <c r="G1051">
        <f t="shared" si="130"/>
        <v>281</v>
      </c>
      <c r="H1051" s="36" t="str">
        <f>IF(SUM($F$4:F1051)&lt;2,"",IF(F1051=1,G1050,""))</f>
        <v/>
      </c>
      <c r="I1051" s="7">
        <f t="shared" si="135"/>
        <v>-2.5999999999999999E-2</v>
      </c>
      <c r="J1051" s="64" t="str">
        <f t="shared" si="131"/>
        <v>CALL</v>
      </c>
      <c r="K1051" s="29">
        <f>IF(SUM($F$4:F1051)&lt;1,"",IF(F1051="",K1050,ROUND(C1051,0)))</f>
        <v>156</v>
      </c>
      <c r="L1051" s="32">
        <f>IF(SUM($F$4:F1051)&lt;1,"",IF(E1051=1,1,IF(AND(F1050=1,ROUNDDOWN(Q1050/(C1050*100),0)&gt;=1),L1050+ROUNDDOWN(Q1050/(C1050*100),0),L1050)))</f>
        <v>1</v>
      </c>
      <c r="M1051" s="29">
        <f>IF(G1051="","",IF(VLOOKUP(I1051,settings!$B$12:$C$1012,2,0)*C1051*L1051*100-settings!$C$5*L1051&lt;0,"",VLOOKUP(I1051,settings!$B$12:$C$1012,2,0)*C1051*L1051*100-settings!$C$5*L1051))</f>
        <v>88.827052058598838</v>
      </c>
      <c r="N1051" s="29">
        <f>IF(M1051="","",M1051*settings!$C$7)</f>
        <v>22.206763014649709</v>
      </c>
      <c r="O1051" s="29">
        <f t="shared" si="132"/>
        <v>66.620289043949128</v>
      </c>
      <c r="P1051" s="29">
        <f>IF(G1051="","",C1051*100*settings!$C$6)</f>
        <v>0</v>
      </c>
      <c r="Q1051" s="29">
        <f>IF(G1051="","",IF(E1051=1,settings!$C$4-K1051*100,IF(O1051="",Q1050,IF(F1051=1,K1050*L1050*100+Q1050+O1050-K1051*L1051*100,Q1050+O1050))))</f>
        <v>10062.953767625122</v>
      </c>
      <c r="R1051" s="29">
        <f t="shared" si="133"/>
        <v>15188.999899999999</v>
      </c>
      <c r="S1051" s="29">
        <f t="shared" si="134"/>
        <v>25251.953667625123</v>
      </c>
    </row>
    <row r="1052" spans="2:19" x14ac:dyDescent="0.25">
      <c r="B1052" s="2">
        <v>41330</v>
      </c>
      <c r="C1052" s="3">
        <v>152.11000100000001</v>
      </c>
      <c r="D1052" s="1">
        <f t="shared" si="128"/>
        <v>1.4484297942487512E-3</v>
      </c>
      <c r="E1052" t="str">
        <f>IF(B1052&lt;settings!$C$2,"",IF(B1052=settings!$C$2,1,IF(C1052&gt;K1051,MAX($E$4:E1051)+1,"")))</f>
        <v/>
      </c>
      <c r="F1052" t="str">
        <f t="shared" si="129"/>
        <v/>
      </c>
      <c r="G1052">
        <f t="shared" si="130"/>
        <v>282</v>
      </c>
      <c r="H1052" s="36" t="str">
        <f>IF(SUM($F$4:F1052)&lt;2,"",IF(F1052=1,G1051,""))</f>
        <v/>
      </c>
      <c r="I1052" s="7">
        <f t="shared" si="135"/>
        <v>-2.5000000000000001E-2</v>
      </c>
      <c r="J1052" s="64" t="str">
        <f t="shared" si="131"/>
        <v>CALL</v>
      </c>
      <c r="K1052" s="29">
        <f>IF(SUM($F$4:F1052)&lt;1,"",IF(F1052="",K1051,ROUND(C1052,0)))</f>
        <v>156</v>
      </c>
      <c r="L1052" s="32">
        <f>IF(SUM($F$4:F1052)&lt;1,"",IF(E1052=1,1,IF(AND(F1051=1,ROUNDDOWN(Q1051/(C1051*100),0)&gt;=1),L1051+ROUNDDOWN(Q1051/(C1051*100),0),L1051)))</f>
        <v>1</v>
      </c>
      <c r="M1052" s="29">
        <f>IF(G1052="","",IF(VLOOKUP(I1052,settings!$B$12:$C$1012,2,0)*C1052*L1052*100-settings!$C$5*L1052&lt;0,"",VLOOKUP(I1052,settings!$B$12:$C$1012,2,0)*C1052*L1052*100-settings!$C$5*L1052))</f>
        <v>90.793020650132689</v>
      </c>
      <c r="N1052" s="29">
        <f>IF(M1052="","",M1052*settings!$C$7)</f>
        <v>22.698255162533172</v>
      </c>
      <c r="O1052" s="29">
        <f t="shared" si="132"/>
        <v>68.094765487599517</v>
      </c>
      <c r="P1052" s="29">
        <f>IF(G1052="","",C1052*100*settings!$C$6)</f>
        <v>0</v>
      </c>
      <c r="Q1052" s="29">
        <f>IF(G1052="","",IF(E1052=1,settings!$C$4-K1052*100,IF(O1052="",Q1051,IF(F1052=1,K1051*L1051*100+Q1051+O1051-K1052*L1052*100,Q1051+O1051))))</f>
        <v>10129.574056669071</v>
      </c>
      <c r="R1052" s="29">
        <f t="shared" si="133"/>
        <v>15211.000100000001</v>
      </c>
      <c r="S1052" s="29">
        <f t="shared" si="134"/>
        <v>25340.57415666907</v>
      </c>
    </row>
    <row r="1053" spans="2:19" x14ac:dyDescent="0.25">
      <c r="B1053" s="2">
        <v>41337</v>
      </c>
      <c r="C1053" s="3">
        <v>155.44000199999999</v>
      </c>
      <c r="D1053" s="1">
        <f t="shared" si="128"/>
        <v>2.189205823488205E-2</v>
      </c>
      <c r="E1053" t="str">
        <f>IF(B1053&lt;settings!$C$2,"",IF(B1053=settings!$C$2,1,IF(C1053&gt;K1052,MAX($E$4:E1052)+1,"")))</f>
        <v/>
      </c>
      <c r="F1053" t="str">
        <f t="shared" si="129"/>
        <v/>
      </c>
      <c r="G1053">
        <f t="shared" si="130"/>
        <v>283</v>
      </c>
      <c r="H1053" s="36" t="str">
        <f>IF(SUM($F$4:F1053)&lt;2,"",IF(F1053=1,G1052,""))</f>
        <v/>
      </c>
      <c r="I1053" s="7">
        <f t="shared" si="135"/>
        <v>-4.0000000000000001E-3</v>
      </c>
      <c r="J1053" s="64" t="str">
        <f t="shared" si="131"/>
        <v>CALL</v>
      </c>
      <c r="K1053" s="29">
        <f>IF(SUM($F$4:F1053)&lt;1,"",IF(F1053="",K1052,ROUND(C1053,0)))</f>
        <v>156</v>
      </c>
      <c r="L1053" s="32">
        <f>IF(SUM($F$4:F1053)&lt;1,"",IF(E1053=1,1,IF(AND(F1052=1,ROUNDDOWN(Q1052/(C1052*100),0)&gt;=1),L1052+ROUNDDOWN(Q1052/(C1052*100),0),L1052)))</f>
        <v>1</v>
      </c>
      <c r="M1053" s="29">
        <f>IF(G1053="","",IF(VLOOKUP(I1053,settings!$B$12:$C$1012,2,0)*C1053*L1053*100-settings!$C$5*L1053&lt;0,"",VLOOKUP(I1053,settings!$B$12:$C$1012,2,0)*C1053*L1053*100-settings!$C$5*L1053))</f>
        <v>142.3729086351363</v>
      </c>
      <c r="N1053" s="29">
        <f>IF(M1053="","",M1053*settings!$C$7)</f>
        <v>35.593227158784075</v>
      </c>
      <c r="O1053" s="29">
        <f t="shared" si="132"/>
        <v>106.77968147635222</v>
      </c>
      <c r="P1053" s="29">
        <f>IF(G1053="","",C1053*100*settings!$C$6)</f>
        <v>0</v>
      </c>
      <c r="Q1053" s="29">
        <f>IF(G1053="","",IF(E1053=1,settings!$C$4-K1053*100,IF(O1053="",Q1052,IF(F1053=1,K1052*L1052*100+Q1052+O1052-K1053*L1053*100,Q1052+O1052))))</f>
        <v>10197.668822156671</v>
      </c>
      <c r="R1053" s="29">
        <f t="shared" si="133"/>
        <v>15544.000199999999</v>
      </c>
      <c r="S1053" s="29">
        <f t="shared" si="134"/>
        <v>25741.669022156668</v>
      </c>
    </row>
    <row r="1054" spans="2:19" x14ac:dyDescent="0.25">
      <c r="B1054" s="2">
        <v>41344</v>
      </c>
      <c r="C1054" s="3">
        <v>155.83000200000001</v>
      </c>
      <c r="D1054" s="1">
        <f t="shared" si="128"/>
        <v>2.5090066584019244E-3</v>
      </c>
      <c r="E1054" t="str">
        <f>IF(B1054&lt;settings!$C$2,"",IF(B1054=settings!$C$2,1,IF(C1054&gt;K1053,MAX($E$4:E1053)+1,"")))</f>
        <v/>
      </c>
      <c r="F1054" t="str">
        <f t="shared" si="129"/>
        <v/>
      </c>
      <c r="G1054">
        <f t="shared" si="130"/>
        <v>284</v>
      </c>
      <c r="H1054" s="36" t="str">
        <f>IF(SUM($F$4:F1054)&lt;2,"",IF(F1054=1,G1053,""))</f>
        <v/>
      </c>
      <c r="I1054" s="7">
        <f t="shared" si="135"/>
        <v>-1E-3</v>
      </c>
      <c r="J1054" s="64" t="str">
        <f t="shared" si="131"/>
        <v>CALL</v>
      </c>
      <c r="K1054" s="29">
        <f>IF(SUM($F$4:F1054)&lt;1,"",IF(F1054="",K1053,ROUND(C1054,0)))</f>
        <v>156</v>
      </c>
      <c r="L1054" s="32">
        <f>IF(SUM($F$4:F1054)&lt;1,"",IF(E1054=1,1,IF(AND(F1053=1,ROUNDDOWN(Q1053/(C1053*100),0)&gt;=1),L1053+ROUNDDOWN(Q1053/(C1053*100),0),L1053)))</f>
        <v>1</v>
      </c>
      <c r="M1054" s="29">
        <f>IF(G1054="","",IF(VLOOKUP(I1054,settings!$B$12:$C$1012,2,0)*C1054*L1054*100-settings!$C$5*L1054&lt;0,"",VLOOKUP(I1054,settings!$B$12:$C$1012,2,0)*C1054*L1054*100-settings!$C$5*L1054))</f>
        <v>151.71340196</v>
      </c>
      <c r="N1054" s="29">
        <f>IF(M1054="","",M1054*settings!$C$7)</f>
        <v>37.92835049</v>
      </c>
      <c r="O1054" s="29">
        <f t="shared" si="132"/>
        <v>113.78505147</v>
      </c>
      <c r="P1054" s="29">
        <f>IF(G1054="","",C1054*100*settings!$C$6)</f>
        <v>0</v>
      </c>
      <c r="Q1054" s="29">
        <f>IF(G1054="","",IF(E1054=1,settings!$C$4-K1054*100,IF(O1054="",Q1053,IF(F1054=1,K1053*L1053*100+Q1053+O1053-K1054*L1054*100,Q1053+O1053))))</f>
        <v>10304.448503633022</v>
      </c>
      <c r="R1054" s="29">
        <f t="shared" si="133"/>
        <v>15583.0002</v>
      </c>
      <c r="S1054" s="29">
        <f t="shared" si="134"/>
        <v>25887.448703633025</v>
      </c>
    </row>
    <row r="1055" spans="2:19" x14ac:dyDescent="0.25">
      <c r="B1055" s="2">
        <v>41351</v>
      </c>
      <c r="C1055" s="3">
        <v>155.60000600000001</v>
      </c>
      <c r="D1055" s="1">
        <f t="shared" si="128"/>
        <v>-1.4759417124309282E-3</v>
      </c>
      <c r="E1055" t="str">
        <f>IF(B1055&lt;settings!$C$2,"",IF(B1055=settings!$C$2,1,IF(C1055&gt;K1054,MAX($E$4:E1054)+1,"")))</f>
        <v/>
      </c>
      <c r="F1055" t="str">
        <f t="shared" si="129"/>
        <v/>
      </c>
      <c r="G1055">
        <f t="shared" si="130"/>
        <v>285</v>
      </c>
      <c r="H1055" s="36" t="str">
        <f>IF(SUM($F$4:F1055)&lt;2,"",IF(F1055=1,G1054,""))</f>
        <v/>
      </c>
      <c r="I1055" s="7">
        <f t="shared" si="135"/>
        <v>-3.0000000000000001E-3</v>
      </c>
      <c r="J1055" s="64" t="str">
        <f t="shared" si="131"/>
        <v>CALL</v>
      </c>
      <c r="K1055" s="29">
        <f>IF(SUM($F$4:F1055)&lt;1,"",IF(F1055="",K1054,ROUND(C1055,0)))</f>
        <v>156</v>
      </c>
      <c r="L1055" s="32">
        <f>IF(SUM($F$4:F1055)&lt;1,"",IF(E1055=1,1,IF(AND(F1054=1,ROUNDDOWN(Q1054/(C1054*100),0)&gt;=1),L1054+ROUNDDOWN(Q1054/(C1054*100),0),L1054)))</f>
        <v>1</v>
      </c>
      <c r="M1055" s="29">
        <f>IF(G1055="","",IF(VLOOKUP(I1055,settings!$B$12:$C$1012,2,0)*C1055*L1055*100-settings!$C$5*L1055&lt;0,"",VLOOKUP(I1055,settings!$B$12:$C$1012,2,0)*C1055*L1055*100-settings!$C$5*L1055))</f>
        <v>145.44948084715199</v>
      </c>
      <c r="N1055" s="29">
        <f>IF(M1055="","",M1055*settings!$C$7)</f>
        <v>36.362370211787997</v>
      </c>
      <c r="O1055" s="29">
        <f t="shared" si="132"/>
        <v>109.08711063536398</v>
      </c>
      <c r="P1055" s="29">
        <f>IF(G1055="","",C1055*100*settings!$C$6)</f>
        <v>0</v>
      </c>
      <c r="Q1055" s="29">
        <f>IF(G1055="","",IF(E1055=1,settings!$C$4-K1055*100,IF(O1055="",Q1054,IF(F1055=1,K1054*L1054*100+Q1054+O1054-K1055*L1055*100,Q1054+O1054))))</f>
        <v>10418.233555103023</v>
      </c>
      <c r="R1055" s="29">
        <f t="shared" si="133"/>
        <v>15560.000600000001</v>
      </c>
      <c r="S1055" s="29">
        <f t="shared" si="134"/>
        <v>25978.234155103026</v>
      </c>
    </row>
    <row r="1056" spans="2:19" x14ac:dyDescent="0.25">
      <c r="B1056" s="2">
        <v>41358</v>
      </c>
      <c r="C1056" s="3">
        <v>156.66999799999999</v>
      </c>
      <c r="D1056" s="1">
        <f t="shared" si="128"/>
        <v>6.8765550047600321E-3</v>
      </c>
      <c r="E1056">
        <f>IF(B1056&lt;settings!$C$2,"",IF(B1056=settings!$C$2,1,IF(C1056&gt;K1055,MAX($E$4:E1055)+1,"")))</f>
        <v>115</v>
      </c>
      <c r="F1056">
        <f t="shared" si="129"/>
        <v>1</v>
      </c>
      <c r="G1056">
        <f t="shared" si="130"/>
        <v>1</v>
      </c>
      <c r="H1056" s="36">
        <f>IF(SUM($F$4:F1056)&lt;2,"",IF(F1056=1,G1055,""))</f>
        <v>285</v>
      </c>
      <c r="I1056" s="7">
        <f t="shared" si="135"/>
        <v>-2E-3</v>
      </c>
      <c r="J1056" s="64" t="str">
        <f t="shared" si="131"/>
        <v>PUT</v>
      </c>
      <c r="K1056" s="29">
        <f>IF(SUM($F$4:F1056)&lt;1,"",IF(F1056="",K1055,ROUND(C1056,0)))</f>
        <v>157</v>
      </c>
      <c r="L1056" s="32">
        <f>IF(SUM($F$4:F1056)&lt;1,"",IF(E1056=1,1,IF(AND(F1055=1,ROUNDDOWN(Q1055/(C1055*100),0)&gt;=1),L1055+ROUNDDOWN(Q1055/(C1055*100),0),L1055)))</f>
        <v>1</v>
      </c>
      <c r="M1056" s="29">
        <f>IF(G1056="","",IF(VLOOKUP(I1056,settings!$B$12:$C$1012,2,0)*C1056*L1056*100-settings!$C$5*L1056&lt;0,"",VLOOKUP(I1056,settings!$B$12:$C$1012,2,0)*C1056*L1056*100-settings!$C$5*L1056))</f>
        <v>149.4658660792</v>
      </c>
      <c r="N1056" s="29">
        <f>IF(M1056="","",M1056*settings!$C$7)</f>
        <v>37.366466519799999</v>
      </c>
      <c r="O1056" s="29">
        <f t="shared" si="132"/>
        <v>112.0993995594</v>
      </c>
      <c r="P1056" s="29">
        <f>IF(G1056="","",C1056*100*settings!$C$6)</f>
        <v>0</v>
      </c>
      <c r="Q1056" s="29">
        <f>IF(G1056="","",IF(E1056=1,settings!$C$4-K1056*100,IF(O1056="",Q1055,IF(F1056=1,K1055*L1055*100+Q1055+O1055-K1056*L1056*100,Q1055+O1055))))</f>
        <v>10427.320665738385</v>
      </c>
      <c r="R1056" s="29">
        <f t="shared" si="133"/>
        <v>15666.9998</v>
      </c>
      <c r="S1056" s="29">
        <f t="shared" si="134"/>
        <v>26094.320465738383</v>
      </c>
    </row>
    <row r="1057" spans="2:19" x14ac:dyDescent="0.25">
      <c r="B1057" s="2">
        <v>41365</v>
      </c>
      <c r="C1057" s="3">
        <v>155.16000399999999</v>
      </c>
      <c r="D1057" s="1">
        <f t="shared" si="128"/>
        <v>-9.6380546325149918E-3</v>
      </c>
      <c r="E1057" t="str">
        <f>IF(B1057&lt;settings!$C$2,"",IF(B1057=settings!$C$2,1,IF(C1057&gt;K1056,MAX($E$4:E1056)+1,"")))</f>
        <v/>
      </c>
      <c r="F1057" t="str">
        <f t="shared" si="129"/>
        <v/>
      </c>
      <c r="G1057">
        <f t="shared" si="130"/>
        <v>2</v>
      </c>
      <c r="H1057" s="36" t="str">
        <f>IF(SUM($F$4:F1057)&lt;2,"",IF(F1057=1,G1056,""))</f>
        <v/>
      </c>
      <c r="I1057" s="7">
        <f t="shared" si="135"/>
        <v>-1.2E-2</v>
      </c>
      <c r="J1057" s="64" t="str">
        <f t="shared" si="131"/>
        <v>CALL</v>
      </c>
      <c r="K1057" s="29">
        <f>IF(SUM($F$4:F1057)&lt;1,"",IF(F1057="",K1056,ROUND(C1057,0)))</f>
        <v>157</v>
      </c>
      <c r="L1057" s="32">
        <f>IF(SUM($F$4:F1057)&lt;1,"",IF(E1057=1,1,IF(AND(F1056=1,ROUNDDOWN(Q1056/(C1056*100),0)&gt;=1),L1056+ROUNDDOWN(Q1056/(C1056*100),0),L1056)))</f>
        <v>1</v>
      </c>
      <c r="M1057" s="29">
        <f>IF(G1057="","",IF(VLOOKUP(I1057,settings!$B$12:$C$1012,2,0)*C1057*L1057*100-settings!$C$5*L1057&lt;0,"",VLOOKUP(I1057,settings!$B$12:$C$1012,2,0)*C1057*L1057*100-settings!$C$5*L1057))</f>
        <v>120.75664999355843</v>
      </c>
      <c r="N1057" s="29">
        <f>IF(M1057="","",M1057*settings!$C$7)</f>
        <v>30.189162498389607</v>
      </c>
      <c r="O1057" s="29">
        <f t="shared" si="132"/>
        <v>90.56748749516882</v>
      </c>
      <c r="P1057" s="29">
        <f>IF(G1057="","",C1057*100*settings!$C$6)</f>
        <v>0</v>
      </c>
      <c r="Q1057" s="29">
        <f>IF(G1057="","",IF(E1057=1,settings!$C$4-K1057*100,IF(O1057="",Q1056,IF(F1057=1,K1056*L1056*100+Q1056+O1056-K1057*L1057*100,Q1056+O1056))))</f>
        <v>10539.420065297785</v>
      </c>
      <c r="R1057" s="29">
        <f t="shared" si="133"/>
        <v>15516.000399999999</v>
      </c>
      <c r="S1057" s="29">
        <f t="shared" si="134"/>
        <v>26055.420465297786</v>
      </c>
    </row>
    <row r="1058" spans="2:19" x14ac:dyDescent="0.25">
      <c r="B1058" s="2">
        <v>41372</v>
      </c>
      <c r="C1058" s="3">
        <v>158.800003</v>
      </c>
      <c r="D1058" s="1">
        <f t="shared" si="128"/>
        <v>2.3459647500395864E-2</v>
      </c>
      <c r="E1058">
        <f>IF(B1058&lt;settings!$C$2,"",IF(B1058=settings!$C$2,1,IF(C1058&gt;K1057,MAX($E$4:E1057)+1,"")))</f>
        <v>116</v>
      </c>
      <c r="F1058">
        <f t="shared" si="129"/>
        <v>1</v>
      </c>
      <c r="G1058">
        <f t="shared" si="130"/>
        <v>1</v>
      </c>
      <c r="H1058" s="36">
        <f>IF(SUM($F$4:F1058)&lt;2,"",IF(F1058=1,G1057,""))</f>
        <v>2</v>
      </c>
      <c r="I1058" s="7">
        <f t="shared" si="135"/>
        <v>-1E-3</v>
      </c>
      <c r="J1058" s="64" t="str">
        <f t="shared" si="131"/>
        <v>PUT</v>
      </c>
      <c r="K1058" s="29">
        <f>IF(SUM($F$4:F1058)&lt;1,"",IF(F1058="",K1057,ROUND(C1058,0)))</f>
        <v>159</v>
      </c>
      <c r="L1058" s="32">
        <f>IF(SUM($F$4:F1058)&lt;1,"",IF(E1058=1,1,IF(AND(F1057=1,ROUNDDOWN(Q1057/(C1057*100),0)&gt;=1),L1057+ROUNDDOWN(Q1057/(C1057*100),0),L1057)))</f>
        <v>1</v>
      </c>
      <c r="M1058" s="29">
        <f>IF(G1058="","",IF(VLOOKUP(I1058,settings!$B$12:$C$1012,2,0)*C1058*L1058*100-settings!$C$5*L1058&lt;0,"",VLOOKUP(I1058,settings!$B$12:$C$1012,2,0)*C1058*L1058*100-settings!$C$5*L1058))</f>
        <v>154.62400294</v>
      </c>
      <c r="N1058" s="29">
        <f>IF(M1058="","",M1058*settings!$C$7)</f>
        <v>38.656000734999999</v>
      </c>
      <c r="O1058" s="29">
        <f t="shared" si="132"/>
        <v>115.968002205</v>
      </c>
      <c r="P1058" s="29">
        <f>IF(G1058="","",C1058*100*settings!$C$6)</f>
        <v>0</v>
      </c>
      <c r="Q1058" s="29">
        <f>IF(G1058="","",IF(E1058=1,settings!$C$4-K1058*100,IF(O1058="",Q1057,IF(F1058=1,K1057*L1057*100+Q1057+O1057-K1058*L1058*100,Q1057+O1057))))</f>
        <v>10429.987552792954</v>
      </c>
      <c r="R1058" s="29">
        <f t="shared" si="133"/>
        <v>15880.0003</v>
      </c>
      <c r="S1058" s="29">
        <f t="shared" si="134"/>
        <v>26309.987852792954</v>
      </c>
    </row>
    <row r="1059" spans="2:19" x14ac:dyDescent="0.25">
      <c r="B1059" s="2">
        <v>41379</v>
      </c>
      <c r="C1059" s="3">
        <v>155.479996</v>
      </c>
      <c r="D1059" s="1">
        <f t="shared" si="128"/>
        <v>-2.0906844693195703E-2</v>
      </c>
      <c r="E1059" t="str">
        <f>IF(B1059&lt;settings!$C$2,"",IF(B1059=settings!$C$2,1,IF(C1059&gt;K1058,MAX($E$4:E1058)+1,"")))</f>
        <v/>
      </c>
      <c r="F1059" t="str">
        <f t="shared" si="129"/>
        <v/>
      </c>
      <c r="G1059">
        <f t="shared" si="130"/>
        <v>2</v>
      </c>
      <c r="H1059" s="36" t="str">
        <f>IF(SUM($F$4:F1059)&lt;2,"",IF(F1059=1,G1058,""))</f>
        <v/>
      </c>
      <c r="I1059" s="7">
        <f t="shared" si="135"/>
        <v>-2.1999999999999999E-2</v>
      </c>
      <c r="J1059" s="64" t="str">
        <f t="shared" si="131"/>
        <v>CALL</v>
      </c>
      <c r="K1059" s="29">
        <f>IF(SUM($F$4:F1059)&lt;1,"",IF(F1059="",K1058,ROUND(C1059,0)))</f>
        <v>159</v>
      </c>
      <c r="L1059" s="32">
        <f>IF(SUM($F$4:F1059)&lt;1,"",IF(E1059=1,1,IF(AND(F1058=1,ROUNDDOWN(Q1058/(C1058*100),0)&gt;=1),L1058+ROUNDDOWN(Q1058/(C1058*100),0),L1058)))</f>
        <v>1</v>
      </c>
      <c r="M1059" s="29">
        <f>IF(G1059="","",IF(VLOOKUP(I1059,settings!$B$12:$C$1012,2,0)*C1059*L1059*100-settings!$C$5*L1059&lt;0,"",VLOOKUP(I1059,settings!$B$12:$C$1012,2,0)*C1059*L1059*100-settings!$C$5*L1059))</f>
        <v>98.689217260839371</v>
      </c>
      <c r="N1059" s="29">
        <f>IF(M1059="","",M1059*settings!$C$7)</f>
        <v>24.672304315209843</v>
      </c>
      <c r="O1059" s="29">
        <f t="shared" si="132"/>
        <v>74.016912945629528</v>
      </c>
      <c r="P1059" s="29">
        <f>IF(G1059="","",C1059*100*settings!$C$6)</f>
        <v>0</v>
      </c>
      <c r="Q1059" s="29">
        <f>IF(G1059="","",IF(E1059=1,settings!$C$4-K1059*100,IF(O1059="",Q1058,IF(F1059=1,K1058*L1058*100+Q1058+O1058-K1059*L1059*100,Q1058+O1058))))</f>
        <v>10545.955554997954</v>
      </c>
      <c r="R1059" s="29">
        <f t="shared" si="133"/>
        <v>15547.999599999999</v>
      </c>
      <c r="S1059" s="29">
        <f t="shared" si="134"/>
        <v>26093.955154997951</v>
      </c>
    </row>
    <row r="1060" spans="2:19" x14ac:dyDescent="0.25">
      <c r="B1060" s="2">
        <v>41386</v>
      </c>
      <c r="C1060" s="3">
        <v>158.240005</v>
      </c>
      <c r="D1060" s="1">
        <f t="shared" si="128"/>
        <v>1.7751537631889303E-2</v>
      </c>
      <c r="E1060" t="str">
        <f>IF(B1060&lt;settings!$C$2,"",IF(B1060=settings!$C$2,1,IF(C1060&gt;K1059,MAX($E$4:E1059)+1,"")))</f>
        <v/>
      </c>
      <c r="F1060" t="str">
        <f t="shared" si="129"/>
        <v/>
      </c>
      <c r="G1060">
        <f t="shared" si="130"/>
        <v>3</v>
      </c>
      <c r="H1060" s="36" t="str">
        <f>IF(SUM($F$4:F1060)&lt;2,"",IF(F1060=1,G1059,""))</f>
        <v/>
      </c>
      <c r="I1060" s="7">
        <f t="shared" si="135"/>
        <v>-5.0000000000000001E-3</v>
      </c>
      <c r="J1060" s="64" t="str">
        <f t="shared" si="131"/>
        <v>CALL</v>
      </c>
      <c r="K1060" s="29">
        <f>IF(SUM($F$4:F1060)&lt;1,"",IF(F1060="",K1059,ROUND(C1060,0)))</f>
        <v>159</v>
      </c>
      <c r="L1060" s="32">
        <f>IF(SUM($F$4:F1060)&lt;1,"",IF(E1060=1,1,IF(AND(F1059=1,ROUNDDOWN(Q1059/(C1059*100),0)&gt;=1),L1059+ROUNDDOWN(Q1059/(C1059*100),0),L1059)))</f>
        <v>1</v>
      </c>
      <c r="M1060" s="29">
        <f>IF(G1060="","",IF(VLOOKUP(I1060,settings!$B$12:$C$1012,2,0)*C1060*L1060*100-settings!$C$5*L1060&lt;0,"",VLOOKUP(I1060,settings!$B$12:$C$1012,2,0)*C1060*L1060*100-settings!$C$5*L1060))</f>
        <v>142.03643140523596</v>
      </c>
      <c r="N1060" s="29">
        <f>IF(M1060="","",M1060*settings!$C$7)</f>
        <v>35.50910785130899</v>
      </c>
      <c r="O1060" s="29">
        <f t="shared" si="132"/>
        <v>106.52732355392698</v>
      </c>
      <c r="P1060" s="29">
        <f>IF(G1060="","",C1060*100*settings!$C$6)</f>
        <v>0</v>
      </c>
      <c r="Q1060" s="29">
        <f>IF(G1060="","",IF(E1060=1,settings!$C$4-K1060*100,IF(O1060="",Q1059,IF(F1060=1,K1059*L1059*100+Q1059+O1059-K1060*L1060*100,Q1059+O1059))))</f>
        <v>10619.972467943584</v>
      </c>
      <c r="R1060" s="29">
        <f t="shared" si="133"/>
        <v>15824.0005</v>
      </c>
      <c r="S1060" s="29">
        <f t="shared" si="134"/>
        <v>26443.972967943584</v>
      </c>
    </row>
    <row r="1061" spans="2:19" x14ac:dyDescent="0.25">
      <c r="B1061" s="2">
        <v>41393</v>
      </c>
      <c r="C1061" s="3">
        <v>161.36999499999999</v>
      </c>
      <c r="D1061" s="1">
        <f t="shared" si="128"/>
        <v>1.9780017069640499E-2</v>
      </c>
      <c r="E1061">
        <f>IF(B1061&lt;settings!$C$2,"",IF(B1061=settings!$C$2,1,IF(C1061&gt;K1060,MAX($E$4:E1060)+1,"")))</f>
        <v>117</v>
      </c>
      <c r="F1061">
        <f t="shared" si="129"/>
        <v>1</v>
      </c>
      <c r="G1061">
        <f t="shared" si="130"/>
        <v>1</v>
      </c>
      <c r="H1061" s="36">
        <f>IF(SUM($F$4:F1061)&lt;2,"",IF(F1061=1,G1060,""))</f>
        <v>3</v>
      </c>
      <c r="I1061" s="7">
        <f t="shared" si="135"/>
        <v>2E-3</v>
      </c>
      <c r="J1061" s="64" t="str">
        <f t="shared" si="131"/>
        <v>PUT</v>
      </c>
      <c r="K1061" s="29">
        <f>IF(SUM($F$4:F1061)&lt;1,"",IF(F1061="",K1060,ROUND(C1061,0)))</f>
        <v>161</v>
      </c>
      <c r="L1061" s="32">
        <f>IF(SUM($F$4:F1061)&lt;1,"",IF(E1061=1,1,IF(AND(F1060=1,ROUNDDOWN(Q1060/(C1060*100),0)&gt;=1),L1060+ROUNDDOWN(Q1060/(C1060*100),0),L1060)))</f>
        <v>1</v>
      </c>
      <c r="M1061" s="29">
        <f>IF(G1061="","",IF(VLOOKUP(I1061,settings!$B$12:$C$1012,2,0)*C1061*L1061*100-settings!$C$5*L1061&lt;0,"",VLOOKUP(I1061,settings!$B$12:$C$1012,2,0)*C1061*L1061*100-settings!$C$5*L1061))</f>
        <v>153.97974319799999</v>
      </c>
      <c r="N1061" s="29">
        <f>IF(M1061="","",M1061*settings!$C$7)</f>
        <v>38.494935799499999</v>
      </c>
      <c r="O1061" s="29">
        <f t="shared" si="132"/>
        <v>115.4848073985</v>
      </c>
      <c r="P1061" s="29">
        <f>IF(G1061="","",C1061*100*settings!$C$6)</f>
        <v>0</v>
      </c>
      <c r="Q1061" s="29">
        <f>IF(G1061="","",IF(E1061=1,settings!$C$4-K1061*100,IF(O1061="",Q1060,IF(F1061=1,K1060*L1060*100+Q1060+O1060-K1061*L1061*100,Q1060+O1060))))</f>
        <v>10526.49979149751</v>
      </c>
      <c r="R1061" s="29">
        <f t="shared" si="133"/>
        <v>16136.999499999998</v>
      </c>
      <c r="S1061" s="29">
        <f t="shared" si="134"/>
        <v>26663.499291497508</v>
      </c>
    </row>
    <row r="1062" spans="2:19" x14ac:dyDescent="0.25">
      <c r="B1062" s="2">
        <v>41400</v>
      </c>
      <c r="C1062" s="3">
        <v>163.41000399999999</v>
      </c>
      <c r="D1062" s="1">
        <f t="shared" si="128"/>
        <v>1.2641811137194425E-2</v>
      </c>
      <c r="E1062">
        <f>IF(B1062&lt;settings!$C$2,"",IF(B1062=settings!$C$2,1,IF(C1062&gt;K1061,MAX($E$4:E1061)+1,"")))</f>
        <v>118</v>
      </c>
      <c r="F1062">
        <f t="shared" si="129"/>
        <v>1</v>
      </c>
      <c r="G1062">
        <f t="shared" si="130"/>
        <v>1</v>
      </c>
      <c r="H1062" s="36">
        <f>IF(SUM($F$4:F1062)&lt;2,"",IF(F1062=1,G1061,""))</f>
        <v>1</v>
      </c>
      <c r="I1062" s="7">
        <f t="shared" si="135"/>
        <v>3.0000000000000001E-3</v>
      </c>
      <c r="J1062" s="64" t="str">
        <f t="shared" si="131"/>
        <v>PUT</v>
      </c>
      <c r="K1062" s="29">
        <f>IF(SUM($F$4:F1062)&lt;1,"",IF(F1062="",K1061,ROUND(C1062,0)))</f>
        <v>163</v>
      </c>
      <c r="L1062" s="32">
        <f>IF(SUM($F$4:F1062)&lt;1,"",IF(E1062=1,1,IF(AND(F1061=1,ROUNDDOWN(Q1061/(C1061*100),0)&gt;=1),L1061+ROUNDDOWN(Q1061/(C1061*100),0),L1061)))</f>
        <v>1</v>
      </c>
      <c r="M1062" s="29">
        <f>IF(G1062="","",IF(VLOOKUP(I1062,settings!$B$12:$C$1012,2,0)*C1062*L1062*100-settings!$C$5*L1062&lt;0,"",VLOOKUP(I1062,settings!$B$12:$C$1012,2,0)*C1062*L1062*100-settings!$C$5*L1062))</f>
        <v>152.80018848476797</v>
      </c>
      <c r="N1062" s="29">
        <f>IF(M1062="","",M1062*settings!$C$7)</f>
        <v>38.200047121191993</v>
      </c>
      <c r="O1062" s="29">
        <f t="shared" si="132"/>
        <v>114.60014136357597</v>
      </c>
      <c r="P1062" s="29">
        <f>IF(G1062="","",C1062*100*settings!$C$6)</f>
        <v>0</v>
      </c>
      <c r="Q1062" s="29">
        <f>IF(G1062="","",IF(E1062=1,settings!$C$4-K1062*100,IF(O1062="",Q1061,IF(F1062=1,K1061*L1061*100+Q1061+O1061-K1062*L1062*100,Q1061+O1061))))</f>
        <v>10441.984598896011</v>
      </c>
      <c r="R1062" s="29">
        <f t="shared" si="133"/>
        <v>16341.000399999999</v>
      </c>
      <c r="S1062" s="29">
        <f t="shared" si="134"/>
        <v>26782.984998896012</v>
      </c>
    </row>
    <row r="1063" spans="2:19" x14ac:dyDescent="0.25">
      <c r="B1063" s="2">
        <v>41407</v>
      </c>
      <c r="C1063" s="3">
        <v>166.94000199999999</v>
      </c>
      <c r="D1063" s="1">
        <f t="shared" si="128"/>
        <v>2.1602092366389103E-2</v>
      </c>
      <c r="E1063">
        <f>IF(B1063&lt;settings!$C$2,"",IF(B1063=settings!$C$2,1,IF(C1063&gt;K1062,MAX($E$4:E1062)+1,"")))</f>
        <v>119</v>
      </c>
      <c r="F1063">
        <f t="shared" si="129"/>
        <v>1</v>
      </c>
      <c r="G1063">
        <f t="shared" si="130"/>
        <v>1</v>
      </c>
      <c r="H1063" s="36">
        <f>IF(SUM($F$4:F1063)&lt;2,"",IF(F1063=1,G1062,""))</f>
        <v>1</v>
      </c>
      <c r="I1063" s="7">
        <f t="shared" si="135"/>
        <v>0</v>
      </c>
      <c r="J1063" s="64" t="str">
        <f t="shared" si="131"/>
        <v>PUT</v>
      </c>
      <c r="K1063" s="29">
        <f>IF(SUM($F$4:F1063)&lt;1,"",IF(F1063="",K1062,ROUND(C1063,0)))</f>
        <v>167</v>
      </c>
      <c r="L1063" s="32">
        <f>IF(SUM($F$4:F1063)&lt;1,"",IF(E1063=1,1,IF(AND(F1062=1,ROUNDDOWN(Q1062/(C1062*100),0)&gt;=1),L1062+ROUNDDOWN(Q1062/(C1062*100),0),L1062)))</f>
        <v>1</v>
      </c>
      <c r="M1063" s="29">
        <f>IF(G1063="","",IF(VLOOKUP(I1063,settings!$B$12:$C$1012,2,0)*C1063*L1063*100-settings!$C$5*L1063&lt;0,"",VLOOKUP(I1063,settings!$B$12:$C$1012,2,0)*C1063*L1063*100-settings!$C$5*L1063))</f>
        <v>165.94000199999999</v>
      </c>
      <c r="N1063" s="29">
        <f>IF(M1063="","",M1063*settings!$C$7)</f>
        <v>41.485000499999998</v>
      </c>
      <c r="O1063" s="29">
        <f t="shared" si="132"/>
        <v>124.45500149999999</v>
      </c>
      <c r="P1063" s="29">
        <f>IF(G1063="","",C1063*100*settings!$C$6)</f>
        <v>0</v>
      </c>
      <c r="Q1063" s="29">
        <f>IF(G1063="","",IF(E1063=1,settings!$C$4-K1063*100,IF(O1063="",Q1062,IF(F1063=1,K1062*L1062*100+Q1062+O1062-K1063*L1063*100,Q1062+O1062))))</f>
        <v>10156.584740259586</v>
      </c>
      <c r="R1063" s="29">
        <f t="shared" si="133"/>
        <v>16694.000199999999</v>
      </c>
      <c r="S1063" s="29">
        <f t="shared" si="134"/>
        <v>26850.584940259585</v>
      </c>
    </row>
    <row r="1064" spans="2:19" x14ac:dyDescent="0.25">
      <c r="B1064" s="2">
        <v>41414</v>
      </c>
      <c r="C1064" s="3">
        <v>165.30999800000001</v>
      </c>
      <c r="D1064" s="1">
        <f t="shared" si="128"/>
        <v>-9.7640109049477175E-3</v>
      </c>
      <c r="E1064" t="str">
        <f>IF(B1064&lt;settings!$C$2,"",IF(B1064=settings!$C$2,1,IF(C1064&gt;K1063,MAX($E$4:E1063)+1,"")))</f>
        <v/>
      </c>
      <c r="F1064" t="str">
        <f t="shared" si="129"/>
        <v/>
      </c>
      <c r="G1064">
        <f t="shared" si="130"/>
        <v>2</v>
      </c>
      <c r="H1064" s="36" t="str">
        <f>IF(SUM($F$4:F1064)&lt;2,"",IF(F1064=1,G1063,""))</f>
        <v/>
      </c>
      <c r="I1064" s="7">
        <f t="shared" si="135"/>
        <v>-0.01</v>
      </c>
      <c r="J1064" s="64" t="str">
        <f t="shared" si="131"/>
        <v>CALL</v>
      </c>
      <c r="K1064" s="29">
        <f>IF(SUM($F$4:F1064)&lt;1,"",IF(F1064="",K1063,ROUND(C1064,0)))</f>
        <v>167</v>
      </c>
      <c r="L1064" s="32">
        <f>IF(SUM($F$4:F1064)&lt;1,"",IF(E1064=1,1,IF(AND(F1063=1,ROUNDDOWN(Q1063/(C1063*100),0)&gt;=1),L1063+ROUNDDOWN(Q1063/(C1063*100),0),L1063)))</f>
        <v>1</v>
      </c>
      <c r="M1064" s="29">
        <f>IF(G1064="","",IF(VLOOKUP(I1064,settings!$B$12:$C$1012,2,0)*C1064*L1064*100-settings!$C$5*L1064&lt;0,"",VLOOKUP(I1064,settings!$B$12:$C$1012,2,0)*C1064*L1064*100-settings!$C$5*L1064))</f>
        <v>134.07030407243471</v>
      </c>
      <c r="N1064" s="29">
        <f>IF(M1064="","",M1064*settings!$C$7)</f>
        <v>33.517576018108677</v>
      </c>
      <c r="O1064" s="29">
        <f t="shared" si="132"/>
        <v>100.55272805432602</v>
      </c>
      <c r="P1064" s="29">
        <f>IF(G1064="","",C1064*100*settings!$C$6)</f>
        <v>0</v>
      </c>
      <c r="Q1064" s="29">
        <f>IF(G1064="","",IF(E1064=1,settings!$C$4-K1064*100,IF(O1064="",Q1063,IF(F1064=1,K1063*L1063*100+Q1063+O1063-K1064*L1064*100,Q1063+O1063))))</f>
        <v>10281.039741759587</v>
      </c>
      <c r="R1064" s="29">
        <f t="shared" si="133"/>
        <v>16530.999800000001</v>
      </c>
      <c r="S1064" s="29">
        <f t="shared" si="134"/>
        <v>26812.039541759586</v>
      </c>
    </row>
    <row r="1065" spans="2:19" x14ac:dyDescent="0.25">
      <c r="B1065" s="2">
        <v>41421</v>
      </c>
      <c r="C1065" s="3">
        <v>163.449997</v>
      </c>
      <c r="D1065" s="1">
        <f t="shared" si="128"/>
        <v>-1.1251594111083452E-2</v>
      </c>
      <c r="E1065" t="str">
        <f>IF(B1065&lt;settings!$C$2,"",IF(B1065=settings!$C$2,1,IF(C1065&gt;K1064,MAX($E$4:E1064)+1,"")))</f>
        <v/>
      </c>
      <c r="F1065" t="str">
        <f t="shared" si="129"/>
        <v/>
      </c>
      <c r="G1065">
        <f t="shared" si="130"/>
        <v>3</v>
      </c>
      <c r="H1065" s="36" t="str">
        <f>IF(SUM($F$4:F1065)&lt;2,"",IF(F1065=1,G1064,""))</f>
        <v/>
      </c>
      <c r="I1065" s="7">
        <f t="shared" si="135"/>
        <v>-2.1000000000000001E-2</v>
      </c>
      <c r="J1065" s="64" t="str">
        <f t="shared" si="131"/>
        <v>CALL</v>
      </c>
      <c r="K1065" s="29">
        <f>IF(SUM($F$4:F1065)&lt;1,"",IF(F1065="",K1064,ROUND(C1065,0)))</f>
        <v>167</v>
      </c>
      <c r="L1065" s="32">
        <f>IF(SUM($F$4:F1065)&lt;1,"",IF(E1065=1,1,IF(AND(F1064=1,ROUNDDOWN(Q1064/(C1064*100),0)&gt;=1),L1064+ROUNDDOWN(Q1064/(C1064*100),0),L1064)))</f>
        <v>1</v>
      </c>
      <c r="M1065" s="29">
        <f>IF(G1065="","",IF(VLOOKUP(I1065,settings!$B$12:$C$1012,2,0)*C1065*L1065*100-settings!$C$5*L1065&lt;0,"",VLOOKUP(I1065,settings!$B$12:$C$1012,2,0)*C1065*L1065*100-settings!$C$5*L1065))</f>
        <v>105.9381105609353</v>
      </c>
      <c r="N1065" s="29">
        <f>IF(M1065="","",M1065*settings!$C$7)</f>
        <v>26.484527640233825</v>
      </c>
      <c r="O1065" s="29">
        <f t="shared" si="132"/>
        <v>79.453582920701479</v>
      </c>
      <c r="P1065" s="29">
        <f>IF(G1065="","",C1065*100*settings!$C$6)</f>
        <v>0</v>
      </c>
      <c r="Q1065" s="29">
        <f>IF(G1065="","",IF(E1065=1,settings!$C$4-K1065*100,IF(O1065="",Q1064,IF(F1065=1,K1064*L1064*100+Q1064+O1064-K1065*L1065*100,Q1064+O1064))))</f>
        <v>10381.592469813913</v>
      </c>
      <c r="R1065" s="29">
        <f t="shared" si="133"/>
        <v>16344.9997</v>
      </c>
      <c r="S1065" s="29">
        <f t="shared" si="134"/>
        <v>26726.592169813914</v>
      </c>
    </row>
    <row r="1066" spans="2:19" x14ac:dyDescent="0.25">
      <c r="B1066" s="2">
        <v>41428</v>
      </c>
      <c r="C1066" s="3">
        <v>164.800003</v>
      </c>
      <c r="D1066" s="1">
        <f t="shared" si="128"/>
        <v>8.2594434064138245E-3</v>
      </c>
      <c r="E1066" t="str">
        <f>IF(B1066&lt;settings!$C$2,"",IF(B1066=settings!$C$2,1,IF(C1066&gt;K1065,MAX($E$4:E1065)+1,"")))</f>
        <v/>
      </c>
      <c r="F1066" t="str">
        <f t="shared" si="129"/>
        <v/>
      </c>
      <c r="G1066">
        <f t="shared" si="130"/>
        <v>4</v>
      </c>
      <c r="H1066" s="36" t="str">
        <f>IF(SUM($F$4:F1066)&lt;2,"",IF(F1066=1,G1065,""))</f>
        <v/>
      </c>
      <c r="I1066" s="7">
        <f t="shared" si="135"/>
        <v>-1.2999999999999999E-2</v>
      </c>
      <c r="J1066" s="64" t="str">
        <f t="shared" si="131"/>
        <v>CALL</v>
      </c>
      <c r="K1066" s="29">
        <f>IF(SUM($F$4:F1066)&lt;1,"",IF(F1066="",K1065,ROUND(C1066,0)))</f>
        <v>167</v>
      </c>
      <c r="L1066" s="32">
        <f>IF(SUM($F$4:F1066)&lt;1,"",IF(E1066=1,1,IF(AND(F1065=1,ROUNDDOWN(Q1065/(C1065*100),0)&gt;=1),L1065+ROUNDDOWN(Q1065/(C1065*100),0),L1065)))</f>
        <v>1</v>
      </c>
      <c r="M1066" s="29">
        <f>IF(G1066="","",IF(VLOOKUP(I1066,settings!$B$12:$C$1012,2,0)*C1066*L1066*100-settings!$C$5*L1066&lt;0,"",VLOOKUP(I1066,settings!$B$12:$C$1012,2,0)*C1066*L1066*100-settings!$C$5*L1066))</f>
        <v>125.73489205713227</v>
      </c>
      <c r="N1066" s="29">
        <f>IF(M1066="","",M1066*settings!$C$7)</f>
        <v>31.433723014283068</v>
      </c>
      <c r="O1066" s="29">
        <f t="shared" si="132"/>
        <v>94.30116904284921</v>
      </c>
      <c r="P1066" s="29">
        <f>IF(G1066="","",C1066*100*settings!$C$6)</f>
        <v>0</v>
      </c>
      <c r="Q1066" s="29">
        <f>IF(G1066="","",IF(E1066=1,settings!$C$4-K1066*100,IF(O1066="",Q1065,IF(F1066=1,K1065*L1065*100+Q1065+O1065-K1066*L1066*100,Q1065+O1065))))</f>
        <v>10461.046052734615</v>
      </c>
      <c r="R1066" s="29">
        <f t="shared" si="133"/>
        <v>16480.0003</v>
      </c>
      <c r="S1066" s="29">
        <f t="shared" si="134"/>
        <v>26941.046352734615</v>
      </c>
    </row>
    <row r="1067" spans="2:19" x14ac:dyDescent="0.25">
      <c r="B1067" s="2">
        <v>41435</v>
      </c>
      <c r="C1067" s="3">
        <v>163.179993</v>
      </c>
      <c r="D1067" s="1">
        <f t="shared" si="128"/>
        <v>-9.8301575880432868E-3</v>
      </c>
      <c r="E1067" t="str">
        <f>IF(B1067&lt;settings!$C$2,"",IF(B1067=settings!$C$2,1,IF(C1067&gt;K1066,MAX($E$4:E1066)+1,"")))</f>
        <v/>
      </c>
      <c r="F1067" t="str">
        <f t="shared" si="129"/>
        <v/>
      </c>
      <c r="G1067">
        <f t="shared" si="130"/>
        <v>5</v>
      </c>
      <c r="H1067" s="36" t="str">
        <f>IF(SUM($F$4:F1067)&lt;2,"",IF(F1067=1,G1066,""))</f>
        <v/>
      </c>
      <c r="I1067" s="7">
        <f t="shared" si="135"/>
        <v>-2.3E-2</v>
      </c>
      <c r="J1067" s="64" t="str">
        <f t="shared" si="131"/>
        <v>CALL</v>
      </c>
      <c r="K1067" s="29">
        <f>IF(SUM($F$4:F1067)&lt;1,"",IF(F1067="",K1066,ROUND(C1067,0)))</f>
        <v>167</v>
      </c>
      <c r="L1067" s="32">
        <f>IF(SUM($F$4:F1067)&lt;1,"",IF(E1067=1,1,IF(AND(F1066=1,ROUNDDOWN(Q1066/(C1066*100),0)&gt;=1),L1066+ROUNDDOWN(Q1066/(C1066*100),0),L1066)))</f>
        <v>1</v>
      </c>
      <c r="M1067" s="29">
        <f>IF(G1067="","",IF(VLOOKUP(I1067,settings!$B$12:$C$1012,2,0)*C1067*L1067*100-settings!$C$5*L1067&lt;0,"",VLOOKUP(I1067,settings!$B$12:$C$1012,2,0)*C1067*L1067*100-settings!$C$5*L1067))</f>
        <v>101.53370510315207</v>
      </c>
      <c r="N1067" s="29">
        <f>IF(M1067="","",M1067*settings!$C$7)</f>
        <v>25.383426275788018</v>
      </c>
      <c r="O1067" s="29">
        <f t="shared" si="132"/>
        <v>76.150278827364048</v>
      </c>
      <c r="P1067" s="29">
        <f>IF(G1067="","",C1067*100*settings!$C$6)</f>
        <v>0</v>
      </c>
      <c r="Q1067" s="29">
        <f>IF(G1067="","",IF(E1067=1,settings!$C$4-K1067*100,IF(O1067="",Q1066,IF(F1067=1,K1066*L1066*100+Q1066+O1066-K1067*L1067*100,Q1066+O1066))))</f>
        <v>10555.347221777463</v>
      </c>
      <c r="R1067" s="29">
        <f t="shared" si="133"/>
        <v>16317.999299999999</v>
      </c>
      <c r="S1067" s="29">
        <f t="shared" si="134"/>
        <v>26873.346521777465</v>
      </c>
    </row>
    <row r="1068" spans="2:19" x14ac:dyDescent="0.25">
      <c r="B1068" s="2">
        <v>41442</v>
      </c>
      <c r="C1068" s="3">
        <v>159.070007</v>
      </c>
      <c r="D1068" s="1">
        <f t="shared" si="128"/>
        <v>-2.5186825446180672E-2</v>
      </c>
      <c r="E1068" t="str">
        <f>IF(B1068&lt;settings!$C$2,"",IF(B1068=settings!$C$2,1,IF(C1068&gt;K1067,MAX($E$4:E1067)+1,"")))</f>
        <v/>
      </c>
      <c r="F1068" t="str">
        <f t="shared" si="129"/>
        <v/>
      </c>
      <c r="G1068">
        <f t="shared" si="130"/>
        <v>6</v>
      </c>
      <c r="H1068" s="36" t="str">
        <f>IF(SUM($F$4:F1068)&lt;2,"",IF(F1068=1,G1067,""))</f>
        <v/>
      </c>
      <c r="I1068" s="7">
        <f t="shared" si="135"/>
        <v>-4.7E-2</v>
      </c>
      <c r="J1068" s="64" t="str">
        <f t="shared" si="131"/>
        <v>CALL</v>
      </c>
      <c r="K1068" s="29">
        <f>IF(SUM($F$4:F1068)&lt;1,"",IF(F1068="",K1067,ROUND(C1068,0)))</f>
        <v>167</v>
      </c>
      <c r="L1068" s="32">
        <f>IF(SUM($F$4:F1068)&lt;1,"",IF(E1068=1,1,IF(AND(F1067=1,ROUNDDOWN(Q1067/(C1067*100),0)&gt;=1),L1067+ROUNDDOWN(Q1067/(C1067*100),0),L1067)))</f>
        <v>1</v>
      </c>
      <c r="M1068" s="29">
        <f>IF(G1068="","",IF(VLOOKUP(I1068,settings!$B$12:$C$1012,2,0)*C1068*L1068*100-settings!$C$5*L1068&lt;0,"",VLOOKUP(I1068,settings!$B$12:$C$1012,2,0)*C1068*L1068*100-settings!$C$5*L1068))</f>
        <v>60.547987616390095</v>
      </c>
      <c r="N1068" s="29">
        <f>IF(M1068="","",M1068*settings!$C$7)</f>
        <v>15.136996904097524</v>
      </c>
      <c r="O1068" s="29">
        <f t="shared" si="132"/>
        <v>45.410990712292573</v>
      </c>
      <c r="P1068" s="29">
        <f>IF(G1068="","",C1068*100*settings!$C$6)</f>
        <v>0</v>
      </c>
      <c r="Q1068" s="29">
        <f>IF(G1068="","",IF(E1068=1,settings!$C$4-K1068*100,IF(O1068="",Q1067,IF(F1068=1,K1067*L1067*100+Q1067+O1067-K1068*L1068*100,Q1067+O1067))))</f>
        <v>10631.497500604828</v>
      </c>
      <c r="R1068" s="29">
        <f t="shared" si="133"/>
        <v>15907.000700000001</v>
      </c>
      <c r="S1068" s="29">
        <f t="shared" si="134"/>
        <v>26538.49820060483</v>
      </c>
    </row>
    <row r="1069" spans="2:19" x14ac:dyDescent="0.25">
      <c r="B1069" s="2">
        <v>41449</v>
      </c>
      <c r="C1069" s="3">
        <v>160.41999799999999</v>
      </c>
      <c r="D1069" s="1">
        <f t="shared" si="128"/>
        <v>8.4867727452855313E-3</v>
      </c>
      <c r="E1069" t="str">
        <f>IF(B1069&lt;settings!$C$2,"",IF(B1069=settings!$C$2,1,IF(C1069&gt;K1068,MAX($E$4:E1068)+1,"")))</f>
        <v/>
      </c>
      <c r="F1069" t="str">
        <f t="shared" si="129"/>
        <v/>
      </c>
      <c r="G1069">
        <f t="shared" si="130"/>
        <v>7</v>
      </c>
      <c r="H1069" s="36" t="str">
        <f>IF(SUM($F$4:F1069)&lt;2,"",IF(F1069=1,G1068,""))</f>
        <v/>
      </c>
      <c r="I1069" s="7">
        <f t="shared" si="135"/>
        <v>-3.9E-2</v>
      </c>
      <c r="J1069" s="64" t="str">
        <f t="shared" si="131"/>
        <v>CALL</v>
      </c>
      <c r="K1069" s="29">
        <f>IF(SUM($F$4:F1069)&lt;1,"",IF(F1069="",K1068,ROUND(C1069,0)))</f>
        <v>167</v>
      </c>
      <c r="L1069" s="32">
        <f>IF(SUM($F$4:F1069)&lt;1,"",IF(E1069=1,1,IF(AND(F1068=1,ROUNDDOWN(Q1068/(C1068*100),0)&gt;=1),L1068+ROUNDDOWN(Q1068/(C1068*100),0),L1068)))</f>
        <v>1</v>
      </c>
      <c r="M1069" s="29">
        <f>IF(G1069="","",IF(VLOOKUP(I1069,settings!$B$12:$C$1012,2,0)*C1069*L1069*100-settings!$C$5*L1069&lt;0,"",VLOOKUP(I1069,settings!$B$12:$C$1012,2,0)*C1069*L1069*100-settings!$C$5*L1069))</f>
        <v>71.958426439194596</v>
      </c>
      <c r="N1069" s="29">
        <f>IF(M1069="","",M1069*settings!$C$7)</f>
        <v>17.989606609798649</v>
      </c>
      <c r="O1069" s="29">
        <f t="shared" si="132"/>
        <v>53.968819829395947</v>
      </c>
      <c r="P1069" s="29">
        <f>IF(G1069="","",C1069*100*settings!$C$6)</f>
        <v>0</v>
      </c>
      <c r="Q1069" s="29">
        <f>IF(G1069="","",IF(E1069=1,settings!$C$4-K1069*100,IF(O1069="",Q1068,IF(F1069=1,K1068*L1068*100+Q1068+O1068-K1069*L1069*100,Q1068+O1068))))</f>
        <v>10676.908491317121</v>
      </c>
      <c r="R1069" s="29">
        <f t="shared" si="133"/>
        <v>16041.9998</v>
      </c>
      <c r="S1069" s="29">
        <f t="shared" si="134"/>
        <v>26718.908291317122</v>
      </c>
    </row>
    <row r="1070" spans="2:19" x14ac:dyDescent="0.25">
      <c r="B1070" s="2">
        <v>41456</v>
      </c>
      <c r="C1070" s="3">
        <v>163.020004</v>
      </c>
      <c r="D1070" s="1">
        <f t="shared" si="128"/>
        <v>1.6207493033381093E-2</v>
      </c>
      <c r="E1070" t="str">
        <f>IF(B1070&lt;settings!$C$2,"",IF(B1070=settings!$C$2,1,IF(C1070&gt;K1069,MAX($E$4:E1069)+1,"")))</f>
        <v/>
      </c>
      <c r="F1070" t="str">
        <f t="shared" si="129"/>
        <v/>
      </c>
      <c r="G1070">
        <f t="shared" si="130"/>
        <v>8</v>
      </c>
      <c r="H1070" s="36" t="str">
        <f>IF(SUM($F$4:F1070)&lt;2,"",IF(F1070=1,G1069,""))</f>
        <v/>
      </c>
      <c r="I1070" s="7">
        <f t="shared" si="135"/>
        <v>-2.4E-2</v>
      </c>
      <c r="J1070" s="64" t="str">
        <f t="shared" si="131"/>
        <v>CALL</v>
      </c>
      <c r="K1070" s="29">
        <f>IF(SUM($F$4:F1070)&lt;1,"",IF(F1070="",K1069,ROUND(C1070,0)))</f>
        <v>167</v>
      </c>
      <c r="L1070" s="32">
        <f>IF(SUM($F$4:F1070)&lt;1,"",IF(E1070=1,1,IF(AND(F1069=1,ROUNDDOWN(Q1069/(C1069*100),0)&gt;=1),L1069+ROUNDDOWN(Q1069/(C1069*100),0),L1069)))</f>
        <v>1</v>
      </c>
      <c r="M1070" s="29">
        <f>IF(G1070="","",IF(VLOOKUP(I1070,settings!$B$12:$C$1012,2,0)*C1070*L1070*100-settings!$C$5*L1070&lt;0,"",VLOOKUP(I1070,settings!$B$12:$C$1012,2,0)*C1070*L1070*100-settings!$C$5*L1070))</f>
        <v>99.384512920831284</v>
      </c>
      <c r="N1070" s="29">
        <f>IF(M1070="","",M1070*settings!$C$7)</f>
        <v>24.846128230207821</v>
      </c>
      <c r="O1070" s="29">
        <f t="shared" si="132"/>
        <v>74.53838469062346</v>
      </c>
      <c r="P1070" s="29">
        <f>IF(G1070="","",C1070*100*settings!$C$6)</f>
        <v>0</v>
      </c>
      <c r="Q1070" s="29">
        <f>IF(G1070="","",IF(E1070=1,settings!$C$4-K1070*100,IF(O1070="",Q1069,IF(F1070=1,K1069*L1069*100+Q1069+O1069-K1070*L1070*100,Q1069+O1069))))</f>
        <v>10730.877311146516</v>
      </c>
      <c r="R1070" s="29">
        <f t="shared" si="133"/>
        <v>16302.000400000001</v>
      </c>
      <c r="S1070" s="29">
        <f t="shared" si="134"/>
        <v>27032.877711146517</v>
      </c>
    </row>
    <row r="1071" spans="2:19" x14ac:dyDescent="0.25">
      <c r="B1071" s="2">
        <v>41463</v>
      </c>
      <c r="C1071" s="3">
        <v>167.509995</v>
      </c>
      <c r="D1071" s="1">
        <f t="shared" si="128"/>
        <v>2.7542576922032325E-2</v>
      </c>
      <c r="E1071">
        <f>IF(B1071&lt;settings!$C$2,"",IF(B1071=settings!$C$2,1,IF(C1071&gt;K1070,MAX($E$4:E1070)+1,"")))</f>
        <v>120</v>
      </c>
      <c r="F1071">
        <f t="shared" si="129"/>
        <v>1</v>
      </c>
      <c r="G1071">
        <f t="shared" si="130"/>
        <v>1</v>
      </c>
      <c r="H1071" s="36">
        <f>IF(SUM($F$4:F1071)&lt;2,"",IF(F1071=1,G1070,""))</f>
        <v>8</v>
      </c>
      <c r="I1071" s="7">
        <f t="shared" si="135"/>
        <v>-3.0000000000000001E-3</v>
      </c>
      <c r="J1071" s="64" t="str">
        <f t="shared" si="131"/>
        <v>PUT</v>
      </c>
      <c r="K1071" s="29">
        <f>IF(SUM($F$4:F1071)&lt;1,"",IF(F1071="",K1070,ROUND(C1071,0)))</f>
        <v>168</v>
      </c>
      <c r="L1071" s="32">
        <f>IF(SUM($F$4:F1071)&lt;1,"",IF(E1071=1,1,IF(AND(F1070=1,ROUNDDOWN(Q1070/(C1070*100),0)&gt;=1),L1070+ROUNDDOWN(Q1070/(C1070*100),0),L1070)))</f>
        <v>1</v>
      </c>
      <c r="M1071" s="29">
        <f>IF(G1071="","",IF(VLOOKUP(I1071,settings!$B$12:$C$1012,2,0)*C1071*L1071*100-settings!$C$5*L1071&lt;0,"",VLOOKUP(I1071,settings!$B$12:$C$1012,2,0)*C1071*L1071*100-settings!$C$5*L1071))</f>
        <v>156.65906721403999</v>
      </c>
      <c r="N1071" s="29">
        <f>IF(M1071="","",M1071*settings!$C$7)</f>
        <v>39.164766803509998</v>
      </c>
      <c r="O1071" s="29">
        <f t="shared" si="132"/>
        <v>117.49430041053</v>
      </c>
      <c r="P1071" s="29">
        <f>IF(G1071="","",C1071*100*settings!$C$6)</f>
        <v>0</v>
      </c>
      <c r="Q1071" s="29">
        <f>IF(G1071="","",IF(E1071=1,settings!$C$4-K1071*100,IF(O1071="",Q1070,IF(F1071=1,K1070*L1070*100+Q1070+O1070-K1071*L1071*100,Q1070+O1070))))</f>
        <v>10705.415695837139</v>
      </c>
      <c r="R1071" s="29">
        <f t="shared" si="133"/>
        <v>16750.999500000002</v>
      </c>
      <c r="S1071" s="29">
        <f t="shared" si="134"/>
        <v>27456.41519583714</v>
      </c>
    </row>
    <row r="1072" spans="2:19" x14ac:dyDescent="0.25">
      <c r="B1072" s="2">
        <v>41470</v>
      </c>
      <c r="C1072" s="3">
        <v>169.16999799999999</v>
      </c>
      <c r="D1072" s="1">
        <f t="shared" si="128"/>
        <v>9.9098743331702543E-3</v>
      </c>
      <c r="E1072">
        <f>IF(B1072&lt;settings!$C$2,"",IF(B1072=settings!$C$2,1,IF(C1072&gt;K1071,MAX($E$4:E1071)+1,"")))</f>
        <v>121</v>
      </c>
      <c r="F1072">
        <f t="shared" si="129"/>
        <v>1</v>
      </c>
      <c r="G1072">
        <f t="shared" si="130"/>
        <v>1</v>
      </c>
      <c r="H1072" s="36">
        <f>IF(SUM($F$4:F1072)&lt;2,"",IF(F1072=1,G1071,""))</f>
        <v>1</v>
      </c>
      <c r="I1072" s="7">
        <f t="shared" si="135"/>
        <v>1E-3</v>
      </c>
      <c r="J1072" s="64" t="str">
        <f t="shared" si="131"/>
        <v>PUT</v>
      </c>
      <c r="K1072" s="29">
        <f>IF(SUM($F$4:F1072)&lt;1,"",IF(F1072="",K1071,ROUND(C1072,0)))</f>
        <v>169</v>
      </c>
      <c r="L1072" s="32">
        <f>IF(SUM($F$4:F1072)&lt;1,"",IF(E1072=1,1,IF(AND(F1071=1,ROUNDDOWN(Q1071/(C1071*100),0)&gt;=1),L1071+ROUNDDOWN(Q1071/(C1071*100),0),L1071)))</f>
        <v>1</v>
      </c>
      <c r="M1072" s="29">
        <f>IF(G1072="","",IF(VLOOKUP(I1072,settings!$B$12:$C$1012,2,0)*C1072*L1072*100-settings!$C$5*L1072&lt;0,"",VLOOKUP(I1072,settings!$B$12:$C$1012,2,0)*C1072*L1072*100-settings!$C$5*L1072))</f>
        <v>164.78659803999997</v>
      </c>
      <c r="N1072" s="29">
        <f>IF(M1072="","",M1072*settings!$C$7)</f>
        <v>41.196649509999993</v>
      </c>
      <c r="O1072" s="29">
        <f t="shared" si="132"/>
        <v>123.58994852999999</v>
      </c>
      <c r="P1072" s="29">
        <f>IF(G1072="","",C1072*100*settings!$C$6)</f>
        <v>0</v>
      </c>
      <c r="Q1072" s="29">
        <f>IF(G1072="","",IF(E1072=1,settings!$C$4-K1072*100,IF(O1072="",Q1071,IF(F1072=1,K1071*L1071*100+Q1071+O1071-K1072*L1072*100,Q1071+O1071))))</f>
        <v>10722.909996247668</v>
      </c>
      <c r="R1072" s="29">
        <f t="shared" si="133"/>
        <v>16916.999799999998</v>
      </c>
      <c r="S1072" s="29">
        <f t="shared" si="134"/>
        <v>27639.909796247666</v>
      </c>
    </row>
    <row r="1073" spans="2:19" x14ac:dyDescent="0.25">
      <c r="B1073" s="2">
        <v>41477</v>
      </c>
      <c r="C1073" s="3">
        <v>169.11000100000001</v>
      </c>
      <c r="D1073" s="1">
        <f t="shared" si="128"/>
        <v>-3.5465508488086162E-4</v>
      </c>
      <c r="E1073">
        <f>IF(B1073&lt;settings!$C$2,"",IF(B1073=settings!$C$2,1,IF(C1073&gt;K1072,MAX($E$4:E1072)+1,"")))</f>
        <v>122</v>
      </c>
      <c r="F1073">
        <f t="shared" si="129"/>
        <v>1</v>
      </c>
      <c r="G1073">
        <f t="shared" si="130"/>
        <v>1</v>
      </c>
      <c r="H1073" s="36">
        <f>IF(SUM($F$4:F1073)&lt;2,"",IF(F1073=1,G1072,""))</f>
        <v>1</v>
      </c>
      <c r="I1073" s="7">
        <f t="shared" si="135"/>
        <v>1E-3</v>
      </c>
      <c r="J1073" s="64" t="str">
        <f t="shared" si="131"/>
        <v>PUT</v>
      </c>
      <c r="K1073" s="29">
        <f>IF(SUM($F$4:F1073)&lt;1,"",IF(F1073="",K1072,ROUND(C1073,0)))</f>
        <v>169</v>
      </c>
      <c r="L1073" s="32">
        <f>IF(SUM($F$4:F1073)&lt;1,"",IF(E1073=1,1,IF(AND(F1072=1,ROUNDDOWN(Q1072/(C1072*100),0)&gt;=1),L1072+ROUNDDOWN(Q1072/(C1072*100),0),L1072)))</f>
        <v>1</v>
      </c>
      <c r="M1073" s="29">
        <f>IF(G1073="","",IF(VLOOKUP(I1073,settings!$B$12:$C$1012,2,0)*C1073*L1073*100-settings!$C$5*L1073&lt;0,"",VLOOKUP(I1073,settings!$B$12:$C$1012,2,0)*C1073*L1073*100-settings!$C$5*L1073))</f>
        <v>164.72780097999998</v>
      </c>
      <c r="N1073" s="29">
        <f>IF(M1073="","",M1073*settings!$C$7)</f>
        <v>41.181950244999996</v>
      </c>
      <c r="O1073" s="29">
        <f t="shared" si="132"/>
        <v>123.54585073499999</v>
      </c>
      <c r="P1073" s="29">
        <f>IF(G1073="","",C1073*100*settings!$C$6)</f>
        <v>0</v>
      </c>
      <c r="Q1073" s="29">
        <f>IF(G1073="","",IF(E1073=1,settings!$C$4-K1073*100,IF(O1073="",Q1072,IF(F1073=1,K1072*L1072*100+Q1072+O1072-K1073*L1073*100,Q1072+O1072))))</f>
        <v>10846.499944777668</v>
      </c>
      <c r="R1073" s="29">
        <f t="shared" si="133"/>
        <v>16911.000100000001</v>
      </c>
      <c r="S1073" s="29">
        <f t="shared" si="134"/>
        <v>27757.500044777669</v>
      </c>
    </row>
    <row r="1074" spans="2:19" x14ac:dyDescent="0.25">
      <c r="B1074" s="2">
        <v>41484</v>
      </c>
      <c r="C1074" s="3">
        <v>170.949997</v>
      </c>
      <c r="D1074" s="1">
        <f t="shared" si="128"/>
        <v>1.088046826988065E-2</v>
      </c>
      <c r="E1074">
        <f>IF(B1074&lt;settings!$C$2,"",IF(B1074=settings!$C$2,1,IF(C1074&gt;K1073,MAX($E$4:E1073)+1,"")))</f>
        <v>123</v>
      </c>
      <c r="F1074">
        <f t="shared" si="129"/>
        <v>1</v>
      </c>
      <c r="G1074">
        <f t="shared" si="130"/>
        <v>1</v>
      </c>
      <c r="H1074" s="36">
        <f>IF(SUM($F$4:F1074)&lt;2,"",IF(F1074=1,G1073,""))</f>
        <v>1</v>
      </c>
      <c r="I1074" s="7">
        <f t="shared" si="135"/>
        <v>0</v>
      </c>
      <c r="J1074" s="64" t="str">
        <f t="shared" si="131"/>
        <v>PUT</v>
      </c>
      <c r="K1074" s="29">
        <f>IF(SUM($F$4:F1074)&lt;1,"",IF(F1074="",K1073,ROUND(C1074,0)))</f>
        <v>171</v>
      </c>
      <c r="L1074" s="32">
        <f>IF(SUM($F$4:F1074)&lt;1,"",IF(E1074=1,1,IF(AND(F1073=1,ROUNDDOWN(Q1073/(C1073*100),0)&gt;=1),L1073+ROUNDDOWN(Q1073/(C1073*100),0),L1073)))</f>
        <v>1</v>
      </c>
      <c r="M1074" s="29">
        <f>IF(G1074="","",IF(VLOOKUP(I1074,settings!$B$12:$C$1012,2,0)*C1074*L1074*100-settings!$C$5*L1074&lt;0,"",VLOOKUP(I1074,settings!$B$12:$C$1012,2,0)*C1074*L1074*100-settings!$C$5*L1074))</f>
        <v>169.949997</v>
      </c>
      <c r="N1074" s="29">
        <f>IF(M1074="","",M1074*settings!$C$7)</f>
        <v>42.487499249999999</v>
      </c>
      <c r="O1074" s="29">
        <f t="shared" si="132"/>
        <v>127.46249775</v>
      </c>
      <c r="P1074" s="29">
        <f>IF(G1074="","",C1074*100*settings!$C$6)</f>
        <v>0</v>
      </c>
      <c r="Q1074" s="29">
        <f>IF(G1074="","",IF(E1074=1,settings!$C$4-K1074*100,IF(O1074="",Q1073,IF(F1074=1,K1073*L1073*100+Q1073+O1073-K1074*L1074*100,Q1073+O1073))))</f>
        <v>10770.045795512669</v>
      </c>
      <c r="R1074" s="29">
        <f t="shared" si="133"/>
        <v>17094.9997</v>
      </c>
      <c r="S1074" s="29">
        <f t="shared" si="134"/>
        <v>27865.04549551267</v>
      </c>
    </row>
    <row r="1075" spans="2:19" x14ac:dyDescent="0.25">
      <c r="B1075" s="2">
        <v>41491</v>
      </c>
      <c r="C1075" s="3">
        <v>169.30999800000001</v>
      </c>
      <c r="D1075" s="1">
        <f t="shared" si="128"/>
        <v>-9.5934426954098484E-3</v>
      </c>
      <c r="E1075" t="str">
        <f>IF(B1075&lt;settings!$C$2,"",IF(B1075=settings!$C$2,1,IF(C1075&gt;K1074,MAX($E$4:E1074)+1,"")))</f>
        <v/>
      </c>
      <c r="F1075" t="str">
        <f t="shared" si="129"/>
        <v/>
      </c>
      <c r="G1075">
        <f t="shared" si="130"/>
        <v>2</v>
      </c>
      <c r="H1075" s="36" t="str">
        <f>IF(SUM($F$4:F1075)&lt;2,"",IF(F1075=1,G1074,""))</f>
        <v/>
      </c>
      <c r="I1075" s="7">
        <f t="shared" si="135"/>
        <v>-0.01</v>
      </c>
      <c r="J1075" s="64" t="str">
        <f t="shared" si="131"/>
        <v>CALL</v>
      </c>
      <c r="K1075" s="29">
        <f>IF(SUM($F$4:F1075)&lt;1,"",IF(F1075="",K1074,ROUND(C1075,0)))</f>
        <v>171</v>
      </c>
      <c r="L1075" s="32">
        <f>IF(SUM($F$4:F1075)&lt;1,"",IF(E1075=1,1,IF(AND(F1074=1,ROUNDDOWN(Q1074/(C1074*100),0)&gt;=1),L1074+ROUNDDOWN(Q1074/(C1074*100),0),L1074)))</f>
        <v>1</v>
      </c>
      <c r="M1075" s="29">
        <f>IF(G1075="","",IF(VLOOKUP(I1075,settings!$B$12:$C$1012,2,0)*C1075*L1075*100-settings!$C$5*L1075&lt;0,"",VLOOKUP(I1075,settings!$B$12:$C$1012,2,0)*C1075*L1075*100-settings!$C$5*L1075))</f>
        <v>137.33859529998492</v>
      </c>
      <c r="N1075" s="29">
        <f>IF(M1075="","",M1075*settings!$C$7)</f>
        <v>34.334648824996229</v>
      </c>
      <c r="O1075" s="29">
        <f t="shared" si="132"/>
        <v>103.00394647498868</v>
      </c>
      <c r="P1075" s="29">
        <f>IF(G1075="","",C1075*100*settings!$C$6)</f>
        <v>0</v>
      </c>
      <c r="Q1075" s="29">
        <f>IF(G1075="","",IF(E1075=1,settings!$C$4-K1075*100,IF(O1075="",Q1074,IF(F1075=1,K1074*L1074*100+Q1074+O1074-K1075*L1075*100,Q1074+O1074))))</f>
        <v>10897.50829326267</v>
      </c>
      <c r="R1075" s="29">
        <f t="shared" si="133"/>
        <v>16930.999800000001</v>
      </c>
      <c r="S1075" s="29">
        <f t="shared" si="134"/>
        <v>27828.508093262673</v>
      </c>
    </row>
    <row r="1076" spans="2:19" x14ac:dyDescent="0.25">
      <c r="B1076" s="2">
        <v>41498</v>
      </c>
      <c r="C1076" s="3">
        <v>165.83000200000001</v>
      </c>
      <c r="D1076" s="1">
        <f t="shared" si="128"/>
        <v>-2.0553989965790387E-2</v>
      </c>
      <c r="E1076" t="str">
        <f>IF(B1076&lt;settings!$C$2,"",IF(B1076=settings!$C$2,1,IF(C1076&gt;K1075,MAX($E$4:E1075)+1,"")))</f>
        <v/>
      </c>
      <c r="F1076" t="str">
        <f t="shared" si="129"/>
        <v/>
      </c>
      <c r="G1076">
        <f t="shared" si="130"/>
        <v>3</v>
      </c>
      <c r="H1076" s="36" t="str">
        <f>IF(SUM($F$4:F1076)&lt;2,"",IF(F1076=1,G1075,""))</f>
        <v/>
      </c>
      <c r="I1076" s="7">
        <f t="shared" si="135"/>
        <v>-0.03</v>
      </c>
      <c r="J1076" s="64" t="str">
        <f t="shared" si="131"/>
        <v>CALL</v>
      </c>
      <c r="K1076" s="29">
        <f>IF(SUM($F$4:F1076)&lt;1,"",IF(F1076="",K1075,ROUND(C1076,0)))</f>
        <v>171</v>
      </c>
      <c r="L1076" s="32">
        <f>IF(SUM($F$4:F1076)&lt;1,"",IF(E1076=1,1,IF(AND(F1075=1,ROUNDDOWN(Q1075/(C1075*100),0)&gt;=1),L1075+ROUNDDOWN(Q1075/(C1075*100),0),L1075)))</f>
        <v>1</v>
      </c>
      <c r="M1076" s="29">
        <f>IF(G1076="","",IF(VLOOKUP(I1076,settings!$B$12:$C$1012,2,0)*C1076*L1076*100-settings!$C$5*L1076&lt;0,"",VLOOKUP(I1076,settings!$B$12:$C$1012,2,0)*C1076*L1076*100-settings!$C$5*L1076))</f>
        <v>89.457665774158144</v>
      </c>
      <c r="N1076" s="29">
        <f>IF(M1076="","",M1076*settings!$C$7)</f>
        <v>22.364416443539536</v>
      </c>
      <c r="O1076" s="29">
        <f t="shared" si="132"/>
        <v>67.093249330618605</v>
      </c>
      <c r="P1076" s="29">
        <f>IF(G1076="","",C1076*100*settings!$C$6)</f>
        <v>0</v>
      </c>
      <c r="Q1076" s="29">
        <f>IF(G1076="","",IF(E1076=1,settings!$C$4-K1076*100,IF(O1076="",Q1075,IF(F1076=1,K1075*L1075*100+Q1075+O1075-K1076*L1076*100,Q1075+O1075))))</f>
        <v>11000.512239737658</v>
      </c>
      <c r="R1076" s="29">
        <f t="shared" si="133"/>
        <v>16583.000200000002</v>
      </c>
      <c r="S1076" s="29">
        <f t="shared" si="134"/>
        <v>27583.51243973766</v>
      </c>
    </row>
    <row r="1077" spans="2:19" x14ac:dyDescent="0.25">
      <c r="B1077" s="2">
        <v>41505</v>
      </c>
      <c r="C1077" s="3">
        <v>166.61999499999999</v>
      </c>
      <c r="D1077" s="1">
        <f t="shared" si="128"/>
        <v>4.7638725832011009E-3</v>
      </c>
      <c r="E1077" t="str">
        <f>IF(B1077&lt;settings!$C$2,"",IF(B1077=settings!$C$2,1,IF(C1077&gt;K1076,MAX($E$4:E1076)+1,"")))</f>
        <v/>
      </c>
      <c r="F1077" t="str">
        <f t="shared" si="129"/>
        <v/>
      </c>
      <c r="G1077">
        <f t="shared" si="130"/>
        <v>4</v>
      </c>
      <c r="H1077" s="36" t="str">
        <f>IF(SUM($F$4:F1077)&lt;2,"",IF(F1077=1,G1076,""))</f>
        <v/>
      </c>
      <c r="I1077" s="7">
        <f t="shared" si="135"/>
        <v>-2.5999999999999999E-2</v>
      </c>
      <c r="J1077" s="64" t="str">
        <f t="shared" si="131"/>
        <v>CALL</v>
      </c>
      <c r="K1077" s="29">
        <f>IF(SUM($F$4:F1077)&lt;1,"",IF(F1077="",K1076,ROUND(C1077,0)))</f>
        <v>171</v>
      </c>
      <c r="L1077" s="32">
        <f>IF(SUM($F$4:F1077)&lt;1,"",IF(E1077=1,1,IF(AND(F1076=1,ROUNDDOWN(Q1076/(C1076*100),0)&gt;=1),L1076+ROUNDDOWN(Q1076/(C1076*100),0),L1076)))</f>
        <v>1</v>
      </c>
      <c r="M1077" s="29">
        <f>IF(G1077="","",IF(VLOOKUP(I1077,settings!$B$12:$C$1012,2,0)*C1077*L1077*100-settings!$C$5*L1077&lt;0,"",VLOOKUP(I1077,settings!$B$12:$C$1012,2,0)*C1077*L1077*100-settings!$C$5*L1077))</f>
        <v>97.538304453267372</v>
      </c>
      <c r="N1077" s="29">
        <f>IF(M1077="","",M1077*settings!$C$7)</f>
        <v>24.384576113316843</v>
      </c>
      <c r="O1077" s="29">
        <f t="shared" si="132"/>
        <v>73.153728339950533</v>
      </c>
      <c r="P1077" s="29">
        <f>IF(G1077="","",C1077*100*settings!$C$6)</f>
        <v>0</v>
      </c>
      <c r="Q1077" s="29">
        <f>IF(G1077="","",IF(E1077=1,settings!$C$4-K1077*100,IF(O1077="",Q1076,IF(F1077=1,K1076*L1076*100+Q1076+O1076-K1077*L1077*100,Q1076+O1076))))</f>
        <v>11067.605489068277</v>
      </c>
      <c r="R1077" s="29">
        <f t="shared" si="133"/>
        <v>16661.999499999998</v>
      </c>
      <c r="S1077" s="29">
        <f t="shared" si="134"/>
        <v>27729.604989068277</v>
      </c>
    </row>
    <row r="1078" spans="2:19" x14ac:dyDescent="0.25">
      <c r="B1078" s="2">
        <v>41512</v>
      </c>
      <c r="C1078" s="3">
        <v>163.64999399999999</v>
      </c>
      <c r="D1078" s="1">
        <f t="shared" si="128"/>
        <v>-1.7824997534059417E-2</v>
      </c>
      <c r="E1078" t="str">
        <f>IF(B1078&lt;settings!$C$2,"",IF(B1078=settings!$C$2,1,IF(C1078&gt;K1077,MAX($E$4:E1077)+1,"")))</f>
        <v/>
      </c>
      <c r="F1078" t="str">
        <f t="shared" si="129"/>
        <v/>
      </c>
      <c r="G1078">
        <f t="shared" si="130"/>
        <v>5</v>
      </c>
      <c r="H1078" s="36" t="str">
        <f>IF(SUM($F$4:F1078)&lt;2,"",IF(F1078=1,G1077,""))</f>
        <v/>
      </c>
      <c r="I1078" s="7">
        <f t="shared" si="135"/>
        <v>-4.2999999999999997E-2</v>
      </c>
      <c r="J1078" s="64" t="str">
        <f t="shared" si="131"/>
        <v>CALL</v>
      </c>
      <c r="K1078" s="29">
        <f>IF(SUM($F$4:F1078)&lt;1,"",IF(F1078="",K1077,ROUND(C1078,0)))</f>
        <v>171</v>
      </c>
      <c r="L1078" s="32">
        <f>IF(SUM($F$4:F1078)&lt;1,"",IF(E1078=1,1,IF(AND(F1077=1,ROUNDDOWN(Q1077/(C1077*100),0)&gt;=1),L1077+ROUNDDOWN(Q1077/(C1077*100),0),L1077)))</f>
        <v>1</v>
      </c>
      <c r="M1078" s="29">
        <f>IF(G1078="","",IF(VLOOKUP(I1078,settings!$B$12:$C$1012,2,0)*C1078*L1078*100-settings!$C$5*L1078&lt;0,"",VLOOKUP(I1078,settings!$B$12:$C$1012,2,0)*C1078*L1078*100-settings!$C$5*L1078))</f>
        <v>67.64947945759981</v>
      </c>
      <c r="N1078" s="29">
        <f>IF(M1078="","",M1078*settings!$C$7)</f>
        <v>16.912369864399952</v>
      </c>
      <c r="O1078" s="29">
        <f t="shared" si="132"/>
        <v>50.737109593199861</v>
      </c>
      <c r="P1078" s="29">
        <f>IF(G1078="","",C1078*100*settings!$C$6)</f>
        <v>0</v>
      </c>
      <c r="Q1078" s="29">
        <f>IF(G1078="","",IF(E1078=1,settings!$C$4-K1078*100,IF(O1078="",Q1077,IF(F1078=1,K1077*L1077*100+Q1077+O1077-K1078*L1078*100,Q1077+O1077))))</f>
        <v>11140.759217408227</v>
      </c>
      <c r="R1078" s="29">
        <f t="shared" si="133"/>
        <v>16364.999399999999</v>
      </c>
      <c r="S1078" s="29">
        <f t="shared" si="134"/>
        <v>27505.758617408224</v>
      </c>
    </row>
    <row r="1079" spans="2:19" x14ac:dyDescent="0.25">
      <c r="B1079" s="2">
        <v>41519</v>
      </c>
      <c r="C1079" s="3">
        <v>166.03999300000001</v>
      </c>
      <c r="D1079" s="1">
        <f t="shared" si="128"/>
        <v>1.4604332952190768E-2</v>
      </c>
      <c r="E1079" t="str">
        <f>IF(B1079&lt;settings!$C$2,"",IF(B1079=settings!$C$2,1,IF(C1079&gt;K1078,MAX($E$4:E1078)+1,"")))</f>
        <v/>
      </c>
      <c r="F1079" t="str">
        <f t="shared" si="129"/>
        <v/>
      </c>
      <c r="G1079">
        <f t="shared" si="130"/>
        <v>6</v>
      </c>
      <c r="H1079" s="36" t="str">
        <f>IF(SUM($F$4:F1079)&lt;2,"",IF(F1079=1,G1078,""))</f>
        <v/>
      </c>
      <c r="I1079" s="7">
        <f t="shared" si="135"/>
        <v>-2.9000000000000001E-2</v>
      </c>
      <c r="J1079" s="64" t="str">
        <f t="shared" si="131"/>
        <v>CALL</v>
      </c>
      <c r="K1079" s="29">
        <f>IF(SUM($F$4:F1079)&lt;1,"",IF(F1079="",K1078,ROUND(C1079,0)))</f>
        <v>171</v>
      </c>
      <c r="L1079" s="32">
        <f>IF(SUM($F$4:F1079)&lt;1,"",IF(E1079=1,1,IF(AND(F1078=1,ROUNDDOWN(Q1078/(C1078*100),0)&gt;=1),L1078+ROUNDDOWN(Q1078/(C1078*100),0),L1078)))</f>
        <v>1</v>
      </c>
      <c r="M1079" s="29">
        <f>IF(G1079="","",IF(VLOOKUP(I1079,settings!$B$12:$C$1012,2,0)*C1079*L1079*100-settings!$C$5*L1079&lt;0,"",VLOOKUP(I1079,settings!$B$12:$C$1012,2,0)*C1079*L1079*100-settings!$C$5*L1079))</f>
        <v>91.420625073336311</v>
      </c>
      <c r="N1079" s="29">
        <f>IF(M1079="","",M1079*settings!$C$7)</f>
        <v>22.855156268334078</v>
      </c>
      <c r="O1079" s="29">
        <f t="shared" si="132"/>
        <v>68.56546880500224</v>
      </c>
      <c r="P1079" s="29">
        <f>IF(G1079="","",C1079*100*settings!$C$6)</f>
        <v>0</v>
      </c>
      <c r="Q1079" s="29">
        <f>IF(G1079="","",IF(E1079=1,settings!$C$4-K1079*100,IF(O1079="",Q1078,IF(F1079=1,K1078*L1078*100+Q1078+O1078-K1079*L1079*100,Q1078+O1078))))</f>
        <v>11191.496327001427</v>
      </c>
      <c r="R1079" s="29">
        <f t="shared" si="133"/>
        <v>16603.999299999999</v>
      </c>
      <c r="S1079" s="29">
        <f t="shared" si="134"/>
        <v>27795.495627001426</v>
      </c>
    </row>
    <row r="1080" spans="2:19" x14ac:dyDescent="0.25">
      <c r="B1080" s="2">
        <v>41526</v>
      </c>
      <c r="C1080" s="3">
        <v>169.33000200000001</v>
      </c>
      <c r="D1080" s="1">
        <f t="shared" si="128"/>
        <v>1.9814557568669677E-2</v>
      </c>
      <c r="E1080" t="str">
        <f>IF(B1080&lt;settings!$C$2,"",IF(B1080=settings!$C$2,1,IF(C1080&gt;K1079,MAX($E$4:E1079)+1,"")))</f>
        <v/>
      </c>
      <c r="F1080" t="str">
        <f t="shared" si="129"/>
        <v/>
      </c>
      <c r="G1080">
        <f t="shared" si="130"/>
        <v>7</v>
      </c>
      <c r="H1080" s="36" t="str">
        <f>IF(SUM($F$4:F1080)&lt;2,"",IF(F1080=1,G1079,""))</f>
        <v/>
      </c>
      <c r="I1080" s="7">
        <f t="shared" si="135"/>
        <v>-0.01</v>
      </c>
      <c r="J1080" s="64" t="str">
        <f t="shared" si="131"/>
        <v>CALL</v>
      </c>
      <c r="K1080" s="29">
        <f>IF(SUM($F$4:F1080)&lt;1,"",IF(F1080="",K1079,ROUND(C1080,0)))</f>
        <v>171</v>
      </c>
      <c r="L1080" s="32">
        <f>IF(SUM($F$4:F1080)&lt;1,"",IF(E1080=1,1,IF(AND(F1079=1,ROUNDDOWN(Q1079/(C1079*100),0)&gt;=1),L1079+ROUNDDOWN(Q1079/(C1079*100),0),L1079)))</f>
        <v>1</v>
      </c>
      <c r="M1080" s="29">
        <f>IF(G1080="","",IF(VLOOKUP(I1080,settings!$B$12:$C$1012,2,0)*C1080*L1080*100-settings!$C$5*L1080&lt;0,"",VLOOKUP(I1080,settings!$B$12:$C$1012,2,0)*C1080*L1080*100-settings!$C$5*L1080))</f>
        <v>137.35494002441388</v>
      </c>
      <c r="N1080" s="29">
        <f>IF(M1080="","",M1080*settings!$C$7)</f>
        <v>34.33873500610347</v>
      </c>
      <c r="O1080" s="29">
        <f t="shared" si="132"/>
        <v>103.01620501831042</v>
      </c>
      <c r="P1080" s="29">
        <f>IF(G1080="","",C1080*100*settings!$C$6)</f>
        <v>0</v>
      </c>
      <c r="Q1080" s="29">
        <f>IF(G1080="","",IF(E1080=1,settings!$C$4-K1080*100,IF(O1080="",Q1079,IF(F1080=1,K1079*L1079*100+Q1079+O1079-K1080*L1080*100,Q1079+O1079))))</f>
        <v>11260.061795806429</v>
      </c>
      <c r="R1080" s="29">
        <f t="shared" si="133"/>
        <v>16933.000200000002</v>
      </c>
      <c r="S1080" s="29">
        <f t="shared" si="134"/>
        <v>28193.061995806431</v>
      </c>
    </row>
    <row r="1081" spans="2:19" x14ac:dyDescent="0.25">
      <c r="B1081" s="2">
        <v>41533</v>
      </c>
      <c r="C1081" s="3">
        <v>170.720001</v>
      </c>
      <c r="D1081" s="1">
        <f t="shared" si="128"/>
        <v>8.2088170057423859E-3</v>
      </c>
      <c r="E1081" t="str">
        <f>IF(B1081&lt;settings!$C$2,"",IF(B1081=settings!$C$2,1,IF(C1081&gt;K1080,MAX($E$4:E1080)+1,"")))</f>
        <v/>
      </c>
      <c r="F1081" t="str">
        <f t="shared" si="129"/>
        <v/>
      </c>
      <c r="G1081">
        <f t="shared" si="130"/>
        <v>8</v>
      </c>
      <c r="H1081" s="36" t="str">
        <f>IF(SUM($F$4:F1081)&lt;2,"",IF(F1081=1,G1080,""))</f>
        <v/>
      </c>
      <c r="I1081" s="7">
        <f t="shared" si="135"/>
        <v>-2E-3</v>
      </c>
      <c r="J1081" s="64" t="str">
        <f t="shared" si="131"/>
        <v>CALL</v>
      </c>
      <c r="K1081" s="29">
        <f>IF(SUM($F$4:F1081)&lt;1,"",IF(F1081="",K1080,ROUND(C1081,0)))</f>
        <v>171</v>
      </c>
      <c r="L1081" s="32">
        <f>IF(SUM($F$4:F1081)&lt;1,"",IF(E1081=1,1,IF(AND(F1080=1,ROUNDDOWN(Q1080/(C1080*100),0)&gt;=1),L1080+ROUNDDOWN(Q1080/(C1080*100),0),L1080)))</f>
        <v>1</v>
      </c>
      <c r="M1081" s="29">
        <f>IF(G1081="","",IF(VLOOKUP(I1081,settings!$B$12:$C$1012,2,0)*C1081*L1081*100-settings!$C$5*L1081&lt;0,"",VLOOKUP(I1081,settings!$B$12:$C$1012,2,0)*C1081*L1081*100-settings!$C$5*L1081))</f>
        <v>162.95948896039999</v>
      </c>
      <c r="N1081" s="29">
        <f>IF(M1081="","",M1081*settings!$C$7)</f>
        <v>40.739872240099999</v>
      </c>
      <c r="O1081" s="29">
        <f t="shared" si="132"/>
        <v>122.2196167203</v>
      </c>
      <c r="P1081" s="29">
        <f>IF(G1081="","",C1081*100*settings!$C$6)</f>
        <v>0</v>
      </c>
      <c r="Q1081" s="29">
        <f>IF(G1081="","",IF(E1081=1,settings!$C$4-K1081*100,IF(O1081="",Q1080,IF(F1081=1,K1080*L1080*100+Q1080+O1080-K1081*L1081*100,Q1080+O1080))))</f>
        <v>11363.078000824738</v>
      </c>
      <c r="R1081" s="29">
        <f t="shared" si="133"/>
        <v>17072.000100000001</v>
      </c>
      <c r="S1081" s="29">
        <f t="shared" si="134"/>
        <v>28435.07810082474</v>
      </c>
    </row>
    <row r="1082" spans="2:19" x14ac:dyDescent="0.25">
      <c r="B1082" s="2">
        <v>41540</v>
      </c>
      <c r="C1082" s="3">
        <v>168.91000399999999</v>
      </c>
      <c r="D1082" s="1">
        <f t="shared" si="128"/>
        <v>-1.0602137941646439E-2</v>
      </c>
      <c r="E1082" t="str">
        <f>IF(B1082&lt;settings!$C$2,"",IF(B1082=settings!$C$2,1,IF(C1082&gt;K1081,MAX($E$4:E1081)+1,"")))</f>
        <v/>
      </c>
      <c r="F1082" t="str">
        <f t="shared" si="129"/>
        <v/>
      </c>
      <c r="G1082">
        <f t="shared" si="130"/>
        <v>9</v>
      </c>
      <c r="H1082" s="36" t="str">
        <f>IF(SUM($F$4:F1082)&lt;2,"",IF(F1082=1,G1081,""))</f>
        <v/>
      </c>
      <c r="I1082" s="7">
        <f t="shared" si="135"/>
        <v>-1.2E-2</v>
      </c>
      <c r="J1082" s="64" t="str">
        <f t="shared" si="131"/>
        <v>CALL</v>
      </c>
      <c r="K1082" s="29">
        <f>IF(SUM($F$4:F1082)&lt;1,"",IF(F1082="",K1081,ROUND(C1082,0)))</f>
        <v>171</v>
      </c>
      <c r="L1082" s="32">
        <f>IF(SUM($F$4:F1082)&lt;1,"",IF(E1082=1,1,IF(AND(F1081=1,ROUNDDOWN(Q1081/(C1081*100),0)&gt;=1),L1081+ROUNDDOWN(Q1081/(C1081*100),0),L1081)))</f>
        <v>1</v>
      </c>
      <c r="M1082" s="29">
        <f>IF(G1082="","",IF(VLOOKUP(I1082,settings!$B$12:$C$1012,2,0)*C1082*L1082*100-settings!$C$5*L1082&lt;0,"",VLOOKUP(I1082,settings!$B$12:$C$1012,2,0)*C1082*L1082*100-settings!$C$5*L1082))</f>
        <v>131.5465049449119</v>
      </c>
      <c r="N1082" s="29">
        <f>IF(M1082="","",M1082*settings!$C$7)</f>
        <v>32.886626236227976</v>
      </c>
      <c r="O1082" s="29">
        <f t="shared" si="132"/>
        <v>98.65987870868392</v>
      </c>
      <c r="P1082" s="29">
        <f>IF(G1082="","",C1082*100*settings!$C$6)</f>
        <v>0</v>
      </c>
      <c r="Q1082" s="29">
        <f>IF(G1082="","",IF(E1082=1,settings!$C$4-K1082*100,IF(O1082="",Q1081,IF(F1082=1,K1081*L1081*100+Q1081+O1081-K1082*L1082*100,Q1081+O1081))))</f>
        <v>11485.297617545039</v>
      </c>
      <c r="R1082" s="29">
        <f t="shared" si="133"/>
        <v>16891.000399999997</v>
      </c>
      <c r="S1082" s="29">
        <f t="shared" si="134"/>
        <v>28376.298017545036</v>
      </c>
    </row>
    <row r="1083" spans="2:19" x14ac:dyDescent="0.25">
      <c r="B1083" s="2">
        <v>41547</v>
      </c>
      <c r="C1083" s="3">
        <v>168.88999899999999</v>
      </c>
      <c r="D1083" s="1">
        <f t="shared" si="128"/>
        <v>-1.1843585060833384E-4</v>
      </c>
      <c r="E1083" t="str">
        <f>IF(B1083&lt;settings!$C$2,"",IF(B1083=settings!$C$2,1,IF(C1083&gt;K1082,MAX($E$4:E1082)+1,"")))</f>
        <v/>
      </c>
      <c r="F1083" t="str">
        <f t="shared" si="129"/>
        <v/>
      </c>
      <c r="G1083">
        <f t="shared" si="130"/>
        <v>10</v>
      </c>
      <c r="H1083" s="36" t="str">
        <f>IF(SUM($F$4:F1083)&lt;2,"",IF(F1083=1,G1082,""))</f>
        <v/>
      </c>
      <c r="I1083" s="7">
        <f t="shared" si="135"/>
        <v>-1.2E-2</v>
      </c>
      <c r="J1083" s="64" t="str">
        <f t="shared" si="131"/>
        <v>CALL</v>
      </c>
      <c r="K1083" s="29">
        <f>IF(SUM($F$4:F1083)&lt;1,"",IF(F1083="",K1082,ROUND(C1083,0)))</f>
        <v>171</v>
      </c>
      <c r="L1083" s="32">
        <f>IF(SUM($F$4:F1083)&lt;1,"",IF(E1083=1,1,IF(AND(F1082=1,ROUNDDOWN(Q1082/(C1082*100),0)&gt;=1),L1082+ROUNDDOWN(Q1082/(C1082*100),0),L1082)))</f>
        <v>1</v>
      </c>
      <c r="M1083" s="29">
        <f>IF(G1083="","",IF(VLOOKUP(I1083,settings!$B$12:$C$1012,2,0)*C1083*L1083*100-settings!$C$5*L1083&lt;0,"",VLOOKUP(I1083,settings!$B$12:$C$1012,2,0)*C1083*L1083*100-settings!$C$5*L1083))</f>
        <v>131.53080668685359</v>
      </c>
      <c r="N1083" s="29">
        <f>IF(M1083="","",M1083*settings!$C$7)</f>
        <v>32.882701671713399</v>
      </c>
      <c r="O1083" s="29">
        <f t="shared" si="132"/>
        <v>98.648105015140203</v>
      </c>
      <c r="P1083" s="29">
        <f>IF(G1083="","",C1083*100*settings!$C$6)</f>
        <v>0</v>
      </c>
      <c r="Q1083" s="29">
        <f>IF(G1083="","",IF(E1083=1,settings!$C$4-K1083*100,IF(O1083="",Q1082,IF(F1083=1,K1082*L1082*100+Q1082+O1082-K1083*L1083*100,Q1082+O1082))))</f>
        <v>11583.957496253723</v>
      </c>
      <c r="R1083" s="29">
        <f t="shared" si="133"/>
        <v>16888.999899999999</v>
      </c>
      <c r="S1083" s="29">
        <f t="shared" si="134"/>
        <v>28472.957396253722</v>
      </c>
    </row>
    <row r="1084" spans="2:19" x14ac:dyDescent="0.25">
      <c r="B1084" s="2">
        <v>41554</v>
      </c>
      <c r="C1084" s="3">
        <v>170.259995</v>
      </c>
      <c r="D1084" s="1">
        <f t="shared" si="128"/>
        <v>8.1117651022071247E-3</v>
      </c>
      <c r="E1084" t="str">
        <f>IF(B1084&lt;settings!$C$2,"",IF(B1084=settings!$C$2,1,IF(C1084&gt;K1083,MAX($E$4:E1083)+1,"")))</f>
        <v/>
      </c>
      <c r="F1084" t="str">
        <f t="shared" si="129"/>
        <v/>
      </c>
      <c r="G1084">
        <f t="shared" si="130"/>
        <v>11</v>
      </c>
      <c r="H1084" s="36" t="str">
        <f>IF(SUM($F$4:F1084)&lt;2,"",IF(F1084=1,G1083,""))</f>
        <v/>
      </c>
      <c r="I1084" s="7">
        <f t="shared" si="135"/>
        <v>-4.0000000000000001E-3</v>
      </c>
      <c r="J1084" s="64" t="str">
        <f t="shared" si="131"/>
        <v>CALL</v>
      </c>
      <c r="K1084" s="29">
        <f>IF(SUM($F$4:F1084)&lt;1,"",IF(F1084="",K1083,ROUND(C1084,0)))</f>
        <v>171</v>
      </c>
      <c r="L1084" s="32">
        <f>IF(SUM($F$4:F1084)&lt;1,"",IF(E1084=1,1,IF(AND(F1083=1,ROUNDDOWN(Q1083/(C1083*100),0)&gt;=1),L1083+ROUNDDOWN(Q1083/(C1083*100),0),L1083)))</f>
        <v>1</v>
      </c>
      <c r="M1084" s="29">
        <f>IF(G1084="","",IF(VLOOKUP(I1084,settings!$B$12:$C$1012,2,0)*C1084*L1084*100-settings!$C$5*L1084&lt;0,"",VLOOKUP(I1084,settings!$B$12:$C$1012,2,0)*C1084*L1084*100-settings!$C$5*L1084))</f>
        <v>156.04239830975916</v>
      </c>
      <c r="N1084" s="29">
        <f>IF(M1084="","",M1084*settings!$C$7)</f>
        <v>39.010599577439791</v>
      </c>
      <c r="O1084" s="29">
        <f t="shared" si="132"/>
        <v>117.03179873231937</v>
      </c>
      <c r="P1084" s="29">
        <f>IF(G1084="","",C1084*100*settings!$C$6)</f>
        <v>0</v>
      </c>
      <c r="Q1084" s="29">
        <f>IF(G1084="","",IF(E1084=1,settings!$C$4-K1084*100,IF(O1084="",Q1083,IF(F1084=1,K1083*L1083*100+Q1083+O1083-K1084*L1084*100,Q1083+O1083))))</f>
        <v>11682.605601268862</v>
      </c>
      <c r="R1084" s="29">
        <f t="shared" si="133"/>
        <v>17025.999500000002</v>
      </c>
      <c r="S1084" s="29">
        <f t="shared" si="134"/>
        <v>28708.605101268862</v>
      </c>
    </row>
    <row r="1085" spans="2:19" x14ac:dyDescent="0.25">
      <c r="B1085" s="2">
        <v>41561</v>
      </c>
      <c r="C1085" s="3">
        <v>174.38999899999999</v>
      </c>
      <c r="D1085" s="1">
        <f t="shared" si="128"/>
        <v>2.4257042883150559E-2</v>
      </c>
      <c r="E1085">
        <f>IF(B1085&lt;settings!$C$2,"",IF(B1085=settings!$C$2,1,IF(C1085&gt;K1084,MAX($E$4:E1084)+1,"")))</f>
        <v>124</v>
      </c>
      <c r="F1085">
        <f t="shared" si="129"/>
        <v>1</v>
      </c>
      <c r="G1085">
        <f t="shared" si="130"/>
        <v>1</v>
      </c>
      <c r="H1085" s="36">
        <f>IF(SUM($F$4:F1085)&lt;2,"",IF(F1085=1,G1084,""))</f>
        <v>11</v>
      </c>
      <c r="I1085" s="7">
        <f t="shared" si="135"/>
        <v>2E-3</v>
      </c>
      <c r="J1085" s="64" t="str">
        <f t="shared" si="131"/>
        <v>PUT</v>
      </c>
      <c r="K1085" s="29">
        <f>IF(SUM($F$4:F1085)&lt;1,"",IF(F1085="",K1084,ROUND(C1085,0)))</f>
        <v>174</v>
      </c>
      <c r="L1085" s="32">
        <f>IF(SUM($F$4:F1085)&lt;1,"",IF(E1085=1,1,IF(AND(F1084=1,ROUNDDOWN(Q1084/(C1084*100),0)&gt;=1),L1084+ROUNDDOWN(Q1084/(C1084*100),0),L1084)))</f>
        <v>1</v>
      </c>
      <c r="M1085" s="29">
        <f>IF(G1085="","",IF(VLOOKUP(I1085,settings!$B$12:$C$1012,2,0)*C1085*L1085*100-settings!$C$5*L1085&lt;0,"",VLOOKUP(I1085,settings!$B$12:$C$1012,2,0)*C1085*L1085*100-settings!$C$5*L1085))</f>
        <v>166.48415503959998</v>
      </c>
      <c r="N1085" s="29">
        <f>IF(M1085="","",M1085*settings!$C$7)</f>
        <v>41.621038759899996</v>
      </c>
      <c r="O1085" s="29">
        <f t="shared" si="132"/>
        <v>124.86311627969999</v>
      </c>
      <c r="P1085" s="29">
        <f>IF(G1085="","",C1085*100*settings!$C$6)</f>
        <v>0</v>
      </c>
      <c r="Q1085" s="29">
        <f>IF(G1085="","",IF(E1085=1,settings!$C$4-K1085*100,IF(O1085="",Q1084,IF(F1085=1,K1084*L1084*100+Q1084+O1084-K1085*L1085*100,Q1084+O1084))))</f>
        <v>11499.637400001182</v>
      </c>
      <c r="R1085" s="29">
        <f t="shared" si="133"/>
        <v>17438.999899999999</v>
      </c>
      <c r="S1085" s="29">
        <f t="shared" si="134"/>
        <v>28938.637300001181</v>
      </c>
    </row>
    <row r="1086" spans="2:19" x14ac:dyDescent="0.25">
      <c r="B1086" s="2">
        <v>41568</v>
      </c>
      <c r="C1086" s="3">
        <v>175.949997</v>
      </c>
      <c r="D1086" s="1">
        <f t="shared" si="128"/>
        <v>8.9454556393455675E-3</v>
      </c>
      <c r="E1086">
        <f>IF(B1086&lt;settings!$C$2,"",IF(B1086=settings!$C$2,1,IF(C1086&gt;K1085,MAX($E$4:E1085)+1,"")))</f>
        <v>125</v>
      </c>
      <c r="F1086">
        <f t="shared" si="129"/>
        <v>1</v>
      </c>
      <c r="G1086">
        <f t="shared" si="130"/>
        <v>1</v>
      </c>
      <c r="H1086" s="36">
        <f>IF(SUM($F$4:F1086)&lt;2,"",IF(F1086=1,G1085,""))</f>
        <v>1</v>
      </c>
      <c r="I1086" s="7">
        <f t="shared" si="135"/>
        <v>0</v>
      </c>
      <c r="J1086" s="64" t="str">
        <f t="shared" si="131"/>
        <v>PUT</v>
      </c>
      <c r="K1086" s="29">
        <f>IF(SUM($F$4:F1086)&lt;1,"",IF(F1086="",K1085,ROUND(C1086,0)))</f>
        <v>176</v>
      </c>
      <c r="L1086" s="32">
        <f>IF(SUM($F$4:F1086)&lt;1,"",IF(E1086=1,1,IF(AND(F1085=1,ROUNDDOWN(Q1085/(C1085*100),0)&gt;=1),L1085+ROUNDDOWN(Q1085/(C1085*100),0),L1085)))</f>
        <v>1</v>
      </c>
      <c r="M1086" s="29">
        <f>IF(G1086="","",IF(VLOOKUP(I1086,settings!$B$12:$C$1012,2,0)*C1086*L1086*100-settings!$C$5*L1086&lt;0,"",VLOOKUP(I1086,settings!$B$12:$C$1012,2,0)*C1086*L1086*100-settings!$C$5*L1086))</f>
        <v>174.949997</v>
      </c>
      <c r="N1086" s="29">
        <f>IF(M1086="","",M1086*settings!$C$7)</f>
        <v>43.737499249999999</v>
      </c>
      <c r="O1086" s="29">
        <f t="shared" si="132"/>
        <v>131.21249775000001</v>
      </c>
      <c r="P1086" s="29">
        <f>IF(G1086="","",C1086*100*settings!$C$6)</f>
        <v>0</v>
      </c>
      <c r="Q1086" s="29">
        <f>IF(G1086="","",IF(E1086=1,settings!$C$4-K1086*100,IF(O1086="",Q1085,IF(F1086=1,K1085*L1085*100+Q1085+O1085-K1086*L1086*100,Q1085+O1085))))</f>
        <v>11424.500516280881</v>
      </c>
      <c r="R1086" s="29">
        <f t="shared" si="133"/>
        <v>17594.9997</v>
      </c>
      <c r="S1086" s="29">
        <f t="shared" si="134"/>
        <v>29019.500216280881</v>
      </c>
    </row>
    <row r="1087" spans="2:19" x14ac:dyDescent="0.25">
      <c r="B1087" s="2">
        <v>41575</v>
      </c>
      <c r="C1087" s="3">
        <v>176.21000699999999</v>
      </c>
      <c r="D1087" s="1">
        <f t="shared" si="128"/>
        <v>1.4777493858098012E-3</v>
      </c>
      <c r="E1087">
        <f>IF(B1087&lt;settings!$C$2,"",IF(B1087=settings!$C$2,1,IF(C1087&gt;K1086,MAX($E$4:E1086)+1,"")))</f>
        <v>126</v>
      </c>
      <c r="F1087">
        <f t="shared" si="129"/>
        <v>1</v>
      </c>
      <c r="G1087">
        <f t="shared" si="130"/>
        <v>1</v>
      </c>
      <c r="H1087" s="36">
        <f>IF(SUM($F$4:F1087)&lt;2,"",IF(F1087=1,G1086,""))</f>
        <v>1</v>
      </c>
      <c r="I1087" s="7">
        <f t="shared" si="135"/>
        <v>1E-3</v>
      </c>
      <c r="J1087" s="64" t="str">
        <f t="shared" si="131"/>
        <v>PUT</v>
      </c>
      <c r="K1087" s="29">
        <f>IF(SUM($F$4:F1087)&lt;1,"",IF(F1087="",K1086,ROUND(C1087,0)))</f>
        <v>176</v>
      </c>
      <c r="L1087" s="32">
        <f>IF(SUM($F$4:F1087)&lt;1,"",IF(E1087=1,1,IF(AND(F1086=1,ROUNDDOWN(Q1086/(C1086*100),0)&gt;=1),L1086+ROUNDDOWN(Q1086/(C1086*100),0),L1086)))</f>
        <v>1</v>
      </c>
      <c r="M1087" s="29">
        <f>IF(G1087="","",IF(VLOOKUP(I1087,settings!$B$12:$C$1012,2,0)*C1087*L1087*100-settings!$C$5*L1087&lt;0,"",VLOOKUP(I1087,settings!$B$12:$C$1012,2,0)*C1087*L1087*100-settings!$C$5*L1087))</f>
        <v>171.68580685999999</v>
      </c>
      <c r="N1087" s="29">
        <f>IF(M1087="","",M1087*settings!$C$7)</f>
        <v>42.921451714999996</v>
      </c>
      <c r="O1087" s="29">
        <f t="shared" si="132"/>
        <v>128.764355145</v>
      </c>
      <c r="P1087" s="29">
        <f>IF(G1087="","",C1087*100*settings!$C$6)</f>
        <v>0</v>
      </c>
      <c r="Q1087" s="29">
        <f>IF(G1087="","",IF(E1087=1,settings!$C$4-K1087*100,IF(O1087="",Q1086,IF(F1087=1,K1086*L1086*100+Q1086+O1086-K1087*L1087*100,Q1086+O1086))))</f>
        <v>11555.71301403088</v>
      </c>
      <c r="R1087" s="29">
        <f t="shared" si="133"/>
        <v>17621.000700000001</v>
      </c>
      <c r="S1087" s="29">
        <f t="shared" si="134"/>
        <v>29176.713714030881</v>
      </c>
    </row>
    <row r="1088" spans="2:19" x14ac:dyDescent="0.25">
      <c r="B1088" s="2">
        <v>41582</v>
      </c>
      <c r="C1088" s="3">
        <v>177.28999300000001</v>
      </c>
      <c r="D1088" s="1">
        <f t="shared" si="128"/>
        <v>6.1289708705363211E-3</v>
      </c>
      <c r="E1088">
        <f>IF(B1088&lt;settings!$C$2,"",IF(B1088=settings!$C$2,1,IF(C1088&gt;K1087,MAX($E$4:E1087)+1,"")))</f>
        <v>127</v>
      </c>
      <c r="F1088">
        <f t="shared" si="129"/>
        <v>1</v>
      </c>
      <c r="G1088">
        <f t="shared" si="130"/>
        <v>1</v>
      </c>
      <c r="H1088" s="36">
        <f>IF(SUM($F$4:F1088)&lt;2,"",IF(F1088=1,G1087,""))</f>
        <v>1</v>
      </c>
      <c r="I1088" s="7">
        <f t="shared" si="135"/>
        <v>2E-3</v>
      </c>
      <c r="J1088" s="64" t="str">
        <f t="shared" si="131"/>
        <v>PUT</v>
      </c>
      <c r="K1088" s="29">
        <f>IF(SUM($F$4:F1088)&lt;1,"",IF(F1088="",K1087,ROUND(C1088,0)))</f>
        <v>177</v>
      </c>
      <c r="L1088" s="32">
        <f>IF(SUM($F$4:F1088)&lt;1,"",IF(E1088=1,1,IF(AND(F1087=1,ROUNDDOWN(Q1087/(C1087*100),0)&gt;=1),L1087+ROUNDDOWN(Q1087/(C1087*100),0),L1087)))</f>
        <v>1</v>
      </c>
      <c r="M1088" s="29">
        <f>IF(G1088="","",IF(VLOOKUP(I1088,settings!$B$12:$C$1012,2,0)*C1088*L1088*100-settings!$C$5*L1088&lt;0,"",VLOOKUP(I1088,settings!$B$12:$C$1012,2,0)*C1088*L1088*100-settings!$C$5*L1088))</f>
        <v>169.26930927720002</v>
      </c>
      <c r="N1088" s="29">
        <f>IF(M1088="","",M1088*settings!$C$7)</f>
        <v>42.317327319300006</v>
      </c>
      <c r="O1088" s="29">
        <f t="shared" si="132"/>
        <v>126.95198195790002</v>
      </c>
      <c r="P1088" s="29">
        <f>IF(G1088="","",C1088*100*settings!$C$6)</f>
        <v>0</v>
      </c>
      <c r="Q1088" s="29">
        <f>IF(G1088="","",IF(E1088=1,settings!$C$4-K1088*100,IF(O1088="",Q1087,IF(F1088=1,K1087*L1087*100+Q1087+O1087-K1088*L1088*100,Q1087+O1087))))</f>
        <v>11584.477369175878</v>
      </c>
      <c r="R1088" s="29">
        <f t="shared" si="133"/>
        <v>17728.999299999999</v>
      </c>
      <c r="S1088" s="29">
        <f t="shared" si="134"/>
        <v>29313.476669175878</v>
      </c>
    </row>
    <row r="1089" spans="2:19" x14ac:dyDescent="0.25">
      <c r="B1089" s="2">
        <v>41589</v>
      </c>
      <c r="C1089" s="3">
        <v>180.050003</v>
      </c>
      <c r="D1089" s="1">
        <f t="shared" si="128"/>
        <v>1.5567770934482361E-2</v>
      </c>
      <c r="E1089">
        <f>IF(B1089&lt;settings!$C$2,"",IF(B1089=settings!$C$2,1,IF(C1089&gt;K1088,MAX($E$4:E1088)+1,"")))</f>
        <v>128</v>
      </c>
      <c r="F1089">
        <f t="shared" si="129"/>
        <v>1</v>
      </c>
      <c r="G1089">
        <f t="shared" si="130"/>
        <v>1</v>
      </c>
      <c r="H1089" s="36">
        <f>IF(SUM($F$4:F1089)&lt;2,"",IF(F1089=1,G1088,""))</f>
        <v>1</v>
      </c>
      <c r="I1089" s="7">
        <f t="shared" si="135"/>
        <v>0</v>
      </c>
      <c r="J1089" s="64" t="str">
        <f t="shared" si="131"/>
        <v>PUT</v>
      </c>
      <c r="K1089" s="29">
        <f>IF(SUM($F$4:F1089)&lt;1,"",IF(F1089="",K1088,ROUND(C1089,0)))</f>
        <v>180</v>
      </c>
      <c r="L1089" s="32">
        <f>IF(SUM($F$4:F1089)&lt;1,"",IF(E1089=1,1,IF(AND(F1088=1,ROUNDDOWN(Q1088/(C1088*100),0)&gt;=1),L1088+ROUNDDOWN(Q1088/(C1088*100),0),L1088)))</f>
        <v>1</v>
      </c>
      <c r="M1089" s="29">
        <f>IF(G1089="","",IF(VLOOKUP(I1089,settings!$B$12:$C$1012,2,0)*C1089*L1089*100-settings!$C$5*L1089&lt;0,"",VLOOKUP(I1089,settings!$B$12:$C$1012,2,0)*C1089*L1089*100-settings!$C$5*L1089))</f>
        <v>179.050003</v>
      </c>
      <c r="N1089" s="29">
        <f>IF(M1089="","",M1089*settings!$C$7)</f>
        <v>44.762500750000001</v>
      </c>
      <c r="O1089" s="29">
        <f t="shared" si="132"/>
        <v>134.28750224999999</v>
      </c>
      <c r="P1089" s="29">
        <f>IF(G1089="","",C1089*100*settings!$C$6)</f>
        <v>0</v>
      </c>
      <c r="Q1089" s="29">
        <f>IF(G1089="","",IF(E1089=1,settings!$C$4-K1089*100,IF(O1089="",Q1088,IF(F1089=1,K1088*L1088*100+Q1088+O1088-K1089*L1089*100,Q1088+O1088))))</f>
        <v>11411.429351133778</v>
      </c>
      <c r="R1089" s="29">
        <f t="shared" si="133"/>
        <v>18005.0003</v>
      </c>
      <c r="S1089" s="29">
        <f t="shared" si="134"/>
        <v>29416.429651133778</v>
      </c>
    </row>
    <row r="1090" spans="2:19" x14ac:dyDescent="0.25">
      <c r="B1090" s="2">
        <v>41596</v>
      </c>
      <c r="C1090" s="3">
        <v>180.80999800000001</v>
      </c>
      <c r="D1090" s="1">
        <f t="shared" si="128"/>
        <v>4.2210218680196476E-3</v>
      </c>
      <c r="E1090">
        <f>IF(B1090&lt;settings!$C$2,"",IF(B1090=settings!$C$2,1,IF(C1090&gt;K1089,MAX($E$4:E1089)+1,"")))</f>
        <v>129</v>
      </c>
      <c r="F1090">
        <f t="shared" si="129"/>
        <v>1</v>
      </c>
      <c r="G1090">
        <f t="shared" si="130"/>
        <v>1</v>
      </c>
      <c r="H1090" s="36">
        <f>IF(SUM($F$4:F1090)&lt;2,"",IF(F1090=1,G1089,""))</f>
        <v>1</v>
      </c>
      <c r="I1090" s="7">
        <f t="shared" si="135"/>
        <v>-1E-3</v>
      </c>
      <c r="J1090" s="64" t="str">
        <f t="shared" si="131"/>
        <v>PUT</v>
      </c>
      <c r="K1090" s="29">
        <f>IF(SUM($F$4:F1090)&lt;1,"",IF(F1090="",K1089,ROUND(C1090,0)))</f>
        <v>181</v>
      </c>
      <c r="L1090" s="32">
        <f>IF(SUM($F$4:F1090)&lt;1,"",IF(E1090=1,1,IF(AND(F1089=1,ROUNDDOWN(Q1089/(C1089*100),0)&gt;=1),L1089+ROUNDDOWN(Q1089/(C1089*100),0),L1089)))</f>
        <v>1</v>
      </c>
      <c r="M1090" s="29">
        <f>IF(G1090="","",IF(VLOOKUP(I1090,settings!$B$12:$C$1012,2,0)*C1090*L1090*100-settings!$C$5*L1090&lt;0,"",VLOOKUP(I1090,settings!$B$12:$C$1012,2,0)*C1090*L1090*100-settings!$C$5*L1090))</f>
        <v>176.19379803999999</v>
      </c>
      <c r="N1090" s="29">
        <f>IF(M1090="","",M1090*settings!$C$7)</f>
        <v>44.048449509999998</v>
      </c>
      <c r="O1090" s="29">
        <f t="shared" si="132"/>
        <v>132.14534852999998</v>
      </c>
      <c r="P1090" s="29">
        <f>IF(G1090="","",C1090*100*settings!$C$6)</f>
        <v>0</v>
      </c>
      <c r="Q1090" s="29">
        <f>IF(G1090="","",IF(E1090=1,settings!$C$4-K1090*100,IF(O1090="",Q1089,IF(F1090=1,K1089*L1089*100+Q1089+O1089-K1090*L1090*100,Q1089+O1089))))</f>
        <v>11445.716853383779</v>
      </c>
      <c r="R1090" s="29">
        <f t="shared" si="133"/>
        <v>18080.999800000001</v>
      </c>
      <c r="S1090" s="29">
        <f t="shared" si="134"/>
        <v>29526.716653383781</v>
      </c>
    </row>
    <row r="1091" spans="2:19" x14ac:dyDescent="0.25">
      <c r="B1091" s="2">
        <v>41603</v>
      </c>
      <c r="C1091" s="3">
        <v>181</v>
      </c>
      <c r="D1091" s="1">
        <f t="shared" si="128"/>
        <v>1.050837907757618E-3</v>
      </c>
      <c r="E1091" t="str">
        <f>IF(B1091&lt;settings!$C$2,"",IF(B1091=settings!$C$2,1,IF(C1091&gt;K1090,MAX($E$4:E1090)+1,"")))</f>
        <v/>
      </c>
      <c r="F1091" t="str">
        <f t="shared" si="129"/>
        <v/>
      </c>
      <c r="G1091">
        <f t="shared" si="130"/>
        <v>2</v>
      </c>
      <c r="H1091" s="36" t="str">
        <f>IF(SUM($F$4:F1091)&lt;2,"",IF(F1091=1,G1090,""))</f>
        <v/>
      </c>
      <c r="I1091" s="7">
        <f t="shared" si="135"/>
        <v>0</v>
      </c>
      <c r="J1091" s="64" t="str">
        <f t="shared" si="131"/>
        <v>CALL</v>
      </c>
      <c r="K1091" s="29">
        <f>IF(SUM($F$4:F1091)&lt;1,"",IF(F1091="",K1090,ROUND(C1091,0)))</f>
        <v>181</v>
      </c>
      <c r="L1091" s="32">
        <f>IF(SUM($F$4:F1091)&lt;1,"",IF(E1091=1,1,IF(AND(F1090=1,ROUNDDOWN(Q1090/(C1090*100),0)&gt;=1),L1090+ROUNDDOWN(Q1090/(C1090*100),0),L1090)))</f>
        <v>1</v>
      </c>
      <c r="M1091" s="29">
        <f>IF(G1091="","",IF(VLOOKUP(I1091,settings!$B$12:$C$1012,2,0)*C1091*L1091*100-settings!$C$5*L1091&lt;0,"",VLOOKUP(I1091,settings!$B$12:$C$1012,2,0)*C1091*L1091*100-settings!$C$5*L1091))</f>
        <v>180</v>
      </c>
      <c r="N1091" s="29">
        <f>IF(M1091="","",M1091*settings!$C$7)</f>
        <v>45</v>
      </c>
      <c r="O1091" s="29">
        <f t="shared" si="132"/>
        <v>135</v>
      </c>
      <c r="P1091" s="29">
        <f>IF(G1091="","",C1091*100*settings!$C$6)</f>
        <v>0</v>
      </c>
      <c r="Q1091" s="29">
        <f>IF(G1091="","",IF(E1091=1,settings!$C$4-K1091*100,IF(O1091="",Q1090,IF(F1091=1,K1090*L1090*100+Q1090+O1090-K1091*L1091*100,Q1090+O1090))))</f>
        <v>11577.86220191378</v>
      </c>
      <c r="R1091" s="29">
        <f t="shared" si="133"/>
        <v>18100</v>
      </c>
      <c r="S1091" s="29">
        <f t="shared" si="134"/>
        <v>29677.86220191378</v>
      </c>
    </row>
    <row r="1092" spans="2:19" x14ac:dyDescent="0.25">
      <c r="B1092" s="2">
        <v>41610</v>
      </c>
      <c r="C1092" s="3">
        <v>180.94000199999999</v>
      </c>
      <c r="D1092" s="1">
        <f t="shared" si="128"/>
        <v>-3.3148066298349654E-4</v>
      </c>
      <c r="E1092" t="str">
        <f>IF(B1092&lt;settings!$C$2,"",IF(B1092=settings!$C$2,1,IF(C1092&gt;K1091,MAX($E$4:E1091)+1,"")))</f>
        <v/>
      </c>
      <c r="F1092" t="str">
        <f t="shared" si="129"/>
        <v/>
      </c>
      <c r="G1092">
        <f t="shared" si="130"/>
        <v>3</v>
      </c>
      <c r="H1092" s="36" t="str">
        <f>IF(SUM($F$4:F1092)&lt;2,"",IF(F1092=1,G1091,""))</f>
        <v/>
      </c>
      <c r="I1092" s="7">
        <f t="shared" si="135"/>
        <v>0</v>
      </c>
      <c r="J1092" s="64" t="str">
        <f t="shared" si="131"/>
        <v>CALL</v>
      </c>
      <c r="K1092" s="29">
        <f>IF(SUM($F$4:F1092)&lt;1,"",IF(F1092="",K1091,ROUND(C1092,0)))</f>
        <v>181</v>
      </c>
      <c r="L1092" s="32">
        <f>IF(SUM($F$4:F1092)&lt;1,"",IF(E1092=1,1,IF(AND(F1091=1,ROUNDDOWN(Q1091/(C1091*100),0)&gt;=1),L1091+ROUNDDOWN(Q1091/(C1091*100),0),L1091)))</f>
        <v>1</v>
      </c>
      <c r="M1092" s="29">
        <f>IF(G1092="","",IF(VLOOKUP(I1092,settings!$B$12:$C$1012,2,0)*C1092*L1092*100-settings!$C$5*L1092&lt;0,"",VLOOKUP(I1092,settings!$B$12:$C$1012,2,0)*C1092*L1092*100-settings!$C$5*L1092))</f>
        <v>179.94000199999999</v>
      </c>
      <c r="N1092" s="29">
        <f>IF(M1092="","",M1092*settings!$C$7)</f>
        <v>44.985000499999998</v>
      </c>
      <c r="O1092" s="29">
        <f t="shared" si="132"/>
        <v>134.95500149999998</v>
      </c>
      <c r="P1092" s="29">
        <f>IF(G1092="","",C1092*100*settings!$C$6)</f>
        <v>0</v>
      </c>
      <c r="Q1092" s="29">
        <f>IF(G1092="","",IF(E1092=1,settings!$C$4-K1092*100,IF(O1092="",Q1091,IF(F1092=1,K1091*L1091*100+Q1091+O1091-K1092*L1092*100,Q1091+O1091))))</f>
        <v>11712.86220191378</v>
      </c>
      <c r="R1092" s="29">
        <f t="shared" si="133"/>
        <v>18094.000199999999</v>
      </c>
      <c r="S1092" s="29">
        <f t="shared" si="134"/>
        <v>29806.862401913779</v>
      </c>
    </row>
    <row r="1093" spans="2:19" x14ac:dyDescent="0.25">
      <c r="B1093" s="2">
        <v>41617</v>
      </c>
      <c r="C1093" s="3">
        <v>178.11000100000001</v>
      </c>
      <c r="D1093" s="1">
        <f t="shared" ref="D1093:D1156" si="136">IFERROR(C1093/C1092-1,"")</f>
        <v>-1.5640549180495622E-2</v>
      </c>
      <c r="E1093" t="str">
        <f>IF(B1093&lt;settings!$C$2,"",IF(B1093=settings!$C$2,1,IF(C1093&gt;K1092,MAX($E$4:E1092)+1,"")))</f>
        <v/>
      </c>
      <c r="F1093" t="str">
        <f t="shared" ref="F1093:F1156" si="137">IF(E1093&lt;&gt;"",1,"")</f>
        <v/>
      </c>
      <c r="G1093">
        <f t="shared" ref="G1093:G1156" si="138">IFERROR(IF(E1093&lt;&gt;"",1,G1092+1),"")</f>
        <v>4</v>
      </c>
      <c r="H1093" s="36" t="str">
        <f>IF(SUM($F$4:F1093)&lt;2,"",IF(F1093=1,G1092,""))</f>
        <v/>
      </c>
      <c r="I1093" s="7">
        <f t="shared" si="135"/>
        <v>-1.6E-2</v>
      </c>
      <c r="J1093" s="64" t="str">
        <f t="shared" ref="J1093:J1156" si="139">IF(G1093="","",IF(F1093=1,"PUT",IF(M1093&lt;&gt;"","CALL","")))</f>
        <v>CALL</v>
      </c>
      <c r="K1093" s="29">
        <f>IF(SUM($F$4:F1093)&lt;1,"",IF(F1093="",K1092,ROUND(C1093,0)))</f>
        <v>181</v>
      </c>
      <c r="L1093" s="32">
        <f>IF(SUM($F$4:F1093)&lt;1,"",IF(E1093=1,1,IF(AND(F1092=1,ROUNDDOWN(Q1092/(C1092*100),0)&gt;=1),L1092+ROUNDDOWN(Q1092/(C1092*100),0),L1092)))</f>
        <v>1</v>
      </c>
      <c r="M1093" s="29">
        <f>IF(G1093="","",IF(VLOOKUP(I1093,settings!$B$12:$C$1012,2,0)*C1093*L1093*100-settings!$C$5*L1093&lt;0,"",VLOOKUP(I1093,settings!$B$12:$C$1012,2,0)*C1093*L1093*100-settings!$C$5*L1093))</f>
        <v>127.91561273852713</v>
      </c>
      <c r="N1093" s="29">
        <f>IF(M1093="","",M1093*settings!$C$7)</f>
        <v>31.978903184631783</v>
      </c>
      <c r="O1093" s="29">
        <f t="shared" ref="O1093:O1156" si="140">IFERROR(IF(G1093="","",M1093-N1093),0)</f>
        <v>95.936709553895355</v>
      </c>
      <c r="P1093" s="29">
        <f>IF(G1093="","",C1093*100*settings!$C$6)</f>
        <v>0</v>
      </c>
      <c r="Q1093" s="29">
        <f>IF(G1093="","",IF(E1093=1,settings!$C$4-K1093*100,IF(O1093="",Q1092,IF(F1093=1,K1092*L1092*100+Q1092+O1092-K1093*L1093*100,Q1092+O1092))))</f>
        <v>11847.817203413781</v>
      </c>
      <c r="R1093" s="29">
        <f t="shared" ref="R1093:R1156" si="141">IF(G1093="","",L1093*C1093*100)</f>
        <v>17811.000100000001</v>
      </c>
      <c r="S1093" s="29">
        <f t="shared" ref="S1093:S1156" si="142">IF(G1093="","",R1093+Q1093)</f>
        <v>29658.81730341378</v>
      </c>
    </row>
    <row r="1094" spans="2:19" x14ac:dyDescent="0.25">
      <c r="B1094" s="2">
        <v>41624</v>
      </c>
      <c r="C1094" s="3">
        <v>181.55999800000001</v>
      </c>
      <c r="D1094" s="1">
        <f t="shared" si="136"/>
        <v>1.9370035262646468E-2</v>
      </c>
      <c r="E1094">
        <f>IF(B1094&lt;settings!$C$2,"",IF(B1094=settings!$C$2,1,IF(C1094&gt;K1093,MAX($E$4:E1093)+1,"")))</f>
        <v>130</v>
      </c>
      <c r="F1094">
        <f t="shared" si="137"/>
        <v>1</v>
      </c>
      <c r="G1094">
        <f t="shared" si="138"/>
        <v>1</v>
      </c>
      <c r="H1094" s="36">
        <f>IF(SUM($F$4:F1094)&lt;2,"",IF(F1094=1,G1093,""))</f>
        <v>4</v>
      </c>
      <c r="I1094" s="7">
        <f t="shared" ref="I1094:I1157" si="143">IF(G1094="","",ROUND(C1094/K1094-1,3))</f>
        <v>-2E-3</v>
      </c>
      <c r="J1094" s="64" t="str">
        <f t="shared" si="139"/>
        <v>PUT</v>
      </c>
      <c r="K1094" s="29">
        <f>IF(SUM($F$4:F1094)&lt;1,"",IF(F1094="",K1093,ROUND(C1094,0)))</f>
        <v>182</v>
      </c>
      <c r="L1094" s="32">
        <f>IF(SUM($F$4:F1094)&lt;1,"",IF(E1094=1,1,IF(AND(F1093=1,ROUNDDOWN(Q1093/(C1093*100),0)&gt;=1),L1093+ROUNDDOWN(Q1093/(C1093*100),0),L1093)))</f>
        <v>1</v>
      </c>
      <c r="M1094" s="29">
        <f>IF(G1094="","",IF(VLOOKUP(I1094,settings!$B$12:$C$1012,2,0)*C1094*L1094*100-settings!$C$5*L1094&lt;0,"",VLOOKUP(I1094,settings!$B$12:$C$1012,2,0)*C1094*L1094*100-settings!$C$5*L1094))</f>
        <v>173.3702220792</v>
      </c>
      <c r="N1094" s="29">
        <f>IF(M1094="","",M1094*settings!$C$7)</f>
        <v>43.342555519800001</v>
      </c>
      <c r="O1094" s="29">
        <f t="shared" si="140"/>
        <v>130.02766655940002</v>
      </c>
      <c r="P1094" s="29">
        <f>IF(G1094="","",C1094*100*settings!$C$6)</f>
        <v>0</v>
      </c>
      <c r="Q1094" s="29">
        <f>IF(G1094="","",IF(E1094=1,settings!$C$4-K1094*100,IF(O1094="",Q1093,IF(F1094=1,K1093*L1093*100+Q1093+O1093-K1094*L1094*100,Q1093+O1093))))</f>
        <v>11843.753912967677</v>
      </c>
      <c r="R1094" s="29">
        <f t="shared" si="141"/>
        <v>18155.999800000001</v>
      </c>
      <c r="S1094" s="29">
        <f t="shared" si="142"/>
        <v>29999.753712967678</v>
      </c>
    </row>
    <row r="1095" spans="2:19" x14ac:dyDescent="0.25">
      <c r="B1095" s="2">
        <v>41631</v>
      </c>
      <c r="C1095" s="3">
        <v>183.85000600000001</v>
      </c>
      <c r="D1095" s="1">
        <f t="shared" si="136"/>
        <v>1.2612954534181098E-2</v>
      </c>
      <c r="E1095">
        <f>IF(B1095&lt;settings!$C$2,"",IF(B1095=settings!$C$2,1,IF(C1095&gt;K1094,MAX($E$4:E1094)+1,"")))</f>
        <v>131</v>
      </c>
      <c r="F1095">
        <f t="shared" si="137"/>
        <v>1</v>
      </c>
      <c r="G1095">
        <f t="shared" si="138"/>
        <v>1</v>
      </c>
      <c r="H1095" s="36">
        <f>IF(SUM($F$4:F1095)&lt;2,"",IF(F1095=1,G1094,""))</f>
        <v>1</v>
      </c>
      <c r="I1095" s="7">
        <f t="shared" si="143"/>
        <v>-1E-3</v>
      </c>
      <c r="J1095" s="64" t="str">
        <f t="shared" si="139"/>
        <v>PUT</v>
      </c>
      <c r="K1095" s="29">
        <f>IF(SUM($F$4:F1095)&lt;1,"",IF(F1095="",K1094,ROUND(C1095,0)))</f>
        <v>184</v>
      </c>
      <c r="L1095" s="32">
        <f>IF(SUM($F$4:F1095)&lt;1,"",IF(E1095=1,1,IF(AND(F1094=1,ROUNDDOWN(Q1094/(C1094*100),0)&gt;=1),L1094+ROUNDDOWN(Q1094/(C1094*100),0),L1094)))</f>
        <v>1</v>
      </c>
      <c r="M1095" s="29">
        <f>IF(G1095="","",IF(VLOOKUP(I1095,settings!$B$12:$C$1012,2,0)*C1095*L1095*100-settings!$C$5*L1095&lt;0,"",VLOOKUP(I1095,settings!$B$12:$C$1012,2,0)*C1095*L1095*100-settings!$C$5*L1095))</f>
        <v>179.17300588000001</v>
      </c>
      <c r="N1095" s="29">
        <f>IF(M1095="","",M1095*settings!$C$7)</f>
        <v>44.793251470000001</v>
      </c>
      <c r="O1095" s="29">
        <f t="shared" si="140"/>
        <v>134.37975441</v>
      </c>
      <c r="P1095" s="29">
        <f>IF(G1095="","",C1095*100*settings!$C$6)</f>
        <v>0</v>
      </c>
      <c r="Q1095" s="29">
        <f>IF(G1095="","",IF(E1095=1,settings!$C$4-K1095*100,IF(O1095="",Q1094,IF(F1095=1,K1094*L1094*100+Q1094+O1094-K1095*L1095*100,Q1094+O1094))))</f>
        <v>11773.781579527076</v>
      </c>
      <c r="R1095" s="29">
        <f t="shared" si="141"/>
        <v>18385.000599999999</v>
      </c>
      <c r="S1095" s="29">
        <f t="shared" si="142"/>
        <v>30158.782179527076</v>
      </c>
    </row>
    <row r="1096" spans="2:19" x14ac:dyDescent="0.25">
      <c r="B1096" s="2">
        <v>41638</v>
      </c>
      <c r="C1096" s="3">
        <v>182.88999899999999</v>
      </c>
      <c r="D1096" s="1">
        <f t="shared" si="136"/>
        <v>-5.2216859867821874E-3</v>
      </c>
      <c r="E1096" t="str">
        <f>IF(B1096&lt;settings!$C$2,"",IF(B1096=settings!$C$2,1,IF(C1096&gt;K1095,MAX($E$4:E1095)+1,"")))</f>
        <v/>
      </c>
      <c r="F1096" t="str">
        <f t="shared" si="137"/>
        <v/>
      </c>
      <c r="G1096">
        <f t="shared" si="138"/>
        <v>2</v>
      </c>
      <c r="H1096" s="36" t="str">
        <f>IF(SUM($F$4:F1096)&lt;2,"",IF(F1096=1,G1095,""))</f>
        <v/>
      </c>
      <c r="I1096" s="7">
        <f t="shared" si="143"/>
        <v>-6.0000000000000001E-3</v>
      </c>
      <c r="J1096" s="64" t="str">
        <f t="shared" si="139"/>
        <v>CALL</v>
      </c>
      <c r="K1096" s="29">
        <f>IF(SUM($F$4:F1096)&lt;1,"",IF(F1096="",K1095,ROUND(C1096,0)))</f>
        <v>184</v>
      </c>
      <c r="L1096" s="32">
        <f>IF(SUM($F$4:F1096)&lt;1,"",IF(E1096=1,1,IF(AND(F1095=1,ROUNDDOWN(Q1095/(C1095*100),0)&gt;=1),L1095+ROUNDDOWN(Q1095/(C1095*100),0),L1095)))</f>
        <v>1</v>
      </c>
      <c r="M1096" s="29">
        <f>IF(G1096="","",IF(VLOOKUP(I1096,settings!$B$12:$C$1012,2,0)*C1096*L1096*100-settings!$C$5*L1096&lt;0,"",VLOOKUP(I1096,settings!$B$12:$C$1012,2,0)*C1096*L1096*100-settings!$C$5*L1096))</f>
        <v>161.01171215037454</v>
      </c>
      <c r="N1096" s="29">
        <f>IF(M1096="","",M1096*settings!$C$7)</f>
        <v>40.252928037593634</v>
      </c>
      <c r="O1096" s="29">
        <f t="shared" si="140"/>
        <v>120.7587841127809</v>
      </c>
      <c r="P1096" s="29">
        <f>IF(G1096="","",C1096*100*settings!$C$6)</f>
        <v>0</v>
      </c>
      <c r="Q1096" s="29">
        <f>IF(G1096="","",IF(E1096=1,settings!$C$4-K1096*100,IF(O1096="",Q1095,IF(F1096=1,K1095*L1095*100+Q1095+O1095-K1096*L1096*100,Q1095+O1095))))</f>
        <v>11908.161333937076</v>
      </c>
      <c r="R1096" s="29">
        <f t="shared" si="141"/>
        <v>18288.999899999999</v>
      </c>
      <c r="S1096" s="29">
        <f t="shared" si="142"/>
        <v>30197.161233937077</v>
      </c>
    </row>
    <row r="1097" spans="2:19" x14ac:dyDescent="0.25">
      <c r="B1097" s="2">
        <v>41645</v>
      </c>
      <c r="C1097" s="3">
        <v>184.13999899999999</v>
      </c>
      <c r="D1097" s="1">
        <f t="shared" si="136"/>
        <v>6.834709425527441E-3</v>
      </c>
      <c r="E1097">
        <f>IF(B1097&lt;settings!$C$2,"",IF(B1097=settings!$C$2,1,IF(C1097&gt;K1096,MAX($E$4:E1096)+1,"")))</f>
        <v>132</v>
      </c>
      <c r="F1097">
        <f t="shared" si="137"/>
        <v>1</v>
      </c>
      <c r="G1097">
        <f t="shared" si="138"/>
        <v>1</v>
      </c>
      <c r="H1097" s="36">
        <f>IF(SUM($F$4:F1097)&lt;2,"",IF(F1097=1,G1096,""))</f>
        <v>2</v>
      </c>
      <c r="I1097" s="7">
        <f t="shared" si="143"/>
        <v>1E-3</v>
      </c>
      <c r="J1097" s="64" t="str">
        <f t="shared" si="139"/>
        <v>PUT</v>
      </c>
      <c r="K1097" s="29">
        <f>IF(SUM($F$4:F1097)&lt;1,"",IF(F1097="",K1096,ROUND(C1097,0)))</f>
        <v>184</v>
      </c>
      <c r="L1097" s="32">
        <f>IF(SUM($F$4:F1097)&lt;1,"",IF(E1097=1,1,IF(AND(F1096=1,ROUNDDOWN(Q1096/(C1096*100),0)&gt;=1),L1096+ROUNDDOWN(Q1096/(C1096*100),0),L1096)))</f>
        <v>1</v>
      </c>
      <c r="M1097" s="29">
        <f>IF(G1097="","",IF(VLOOKUP(I1097,settings!$B$12:$C$1012,2,0)*C1097*L1097*100-settings!$C$5*L1097&lt;0,"",VLOOKUP(I1097,settings!$B$12:$C$1012,2,0)*C1097*L1097*100-settings!$C$5*L1097))</f>
        <v>179.45719901999999</v>
      </c>
      <c r="N1097" s="29">
        <f>IF(M1097="","",M1097*settings!$C$7)</f>
        <v>44.864299754999998</v>
      </c>
      <c r="O1097" s="29">
        <f t="shared" si="140"/>
        <v>134.592899265</v>
      </c>
      <c r="P1097" s="29">
        <f>IF(G1097="","",C1097*100*settings!$C$6)</f>
        <v>0</v>
      </c>
      <c r="Q1097" s="29">
        <f>IF(G1097="","",IF(E1097=1,settings!$C$4-K1097*100,IF(O1097="",Q1096,IF(F1097=1,K1096*L1096*100+Q1096+O1096-K1097*L1097*100,Q1096+O1096))))</f>
        <v>12028.920118049857</v>
      </c>
      <c r="R1097" s="29">
        <f t="shared" si="141"/>
        <v>18413.999899999999</v>
      </c>
      <c r="S1097" s="29">
        <f t="shared" si="142"/>
        <v>30442.920018049856</v>
      </c>
    </row>
    <row r="1098" spans="2:19" x14ac:dyDescent="0.25">
      <c r="B1098" s="2">
        <v>41652</v>
      </c>
      <c r="C1098" s="3">
        <v>183.63999899999999</v>
      </c>
      <c r="D1098" s="1">
        <f t="shared" si="136"/>
        <v>-2.7153253107163877E-3</v>
      </c>
      <c r="E1098" t="str">
        <f>IF(B1098&lt;settings!$C$2,"",IF(B1098=settings!$C$2,1,IF(C1098&gt;K1097,MAX($E$4:E1097)+1,"")))</f>
        <v/>
      </c>
      <c r="F1098" t="str">
        <f t="shared" si="137"/>
        <v/>
      </c>
      <c r="G1098">
        <f t="shared" si="138"/>
        <v>2</v>
      </c>
      <c r="H1098" s="36" t="str">
        <f>IF(SUM($F$4:F1098)&lt;2,"",IF(F1098=1,G1097,""))</f>
        <v/>
      </c>
      <c r="I1098" s="7">
        <f t="shared" si="143"/>
        <v>-2E-3</v>
      </c>
      <c r="J1098" s="64" t="str">
        <f t="shared" si="139"/>
        <v>CALL</v>
      </c>
      <c r="K1098" s="29">
        <f>IF(SUM($F$4:F1098)&lt;1,"",IF(F1098="",K1097,ROUND(C1098,0)))</f>
        <v>184</v>
      </c>
      <c r="L1098" s="32">
        <f>IF(SUM($F$4:F1098)&lt;1,"",IF(E1098=1,1,IF(AND(F1097=1,ROUNDDOWN(Q1097/(C1097*100),0)&gt;=1),L1097+ROUNDDOWN(Q1097/(C1097*100),0),L1097)))</f>
        <v>1</v>
      </c>
      <c r="M1098" s="29">
        <f>IF(G1098="","",IF(VLOOKUP(I1098,settings!$B$12:$C$1012,2,0)*C1098*L1098*100-settings!$C$5*L1098&lt;0,"",VLOOKUP(I1098,settings!$B$12:$C$1012,2,0)*C1098*L1098*100-settings!$C$5*L1098))</f>
        <v>175.36785503959999</v>
      </c>
      <c r="N1098" s="29">
        <f>IF(M1098="","",M1098*settings!$C$7)</f>
        <v>43.841963759899997</v>
      </c>
      <c r="O1098" s="29">
        <f t="shared" si="140"/>
        <v>131.52589127969998</v>
      </c>
      <c r="P1098" s="29">
        <f>IF(G1098="","",C1098*100*settings!$C$6)</f>
        <v>0</v>
      </c>
      <c r="Q1098" s="29">
        <f>IF(G1098="","",IF(E1098=1,settings!$C$4-K1098*100,IF(O1098="",Q1097,IF(F1098=1,K1097*L1097*100+Q1097+O1097-K1098*L1098*100,Q1097+O1097))))</f>
        <v>12163.513017314857</v>
      </c>
      <c r="R1098" s="29">
        <f t="shared" si="141"/>
        <v>18363.999899999999</v>
      </c>
      <c r="S1098" s="29">
        <f t="shared" si="142"/>
        <v>30527.512917314856</v>
      </c>
    </row>
    <row r="1099" spans="2:19" x14ac:dyDescent="0.25">
      <c r="B1099" s="2">
        <v>41659</v>
      </c>
      <c r="C1099" s="3">
        <v>178.88999899999999</v>
      </c>
      <c r="D1099" s="1">
        <f t="shared" si="136"/>
        <v>-2.5865824579970775E-2</v>
      </c>
      <c r="E1099" t="str">
        <f>IF(B1099&lt;settings!$C$2,"",IF(B1099=settings!$C$2,1,IF(C1099&gt;K1098,MAX($E$4:E1098)+1,"")))</f>
        <v/>
      </c>
      <c r="F1099" t="str">
        <f t="shared" si="137"/>
        <v/>
      </c>
      <c r="G1099">
        <f t="shared" si="138"/>
        <v>3</v>
      </c>
      <c r="H1099" s="36" t="str">
        <f>IF(SUM($F$4:F1099)&lt;2,"",IF(F1099=1,G1098,""))</f>
        <v/>
      </c>
      <c r="I1099" s="7">
        <f t="shared" si="143"/>
        <v>-2.8000000000000001E-2</v>
      </c>
      <c r="J1099" s="64" t="str">
        <f t="shared" si="139"/>
        <v>CALL</v>
      </c>
      <c r="K1099" s="29">
        <f>IF(SUM($F$4:F1099)&lt;1,"",IF(F1099="",K1098,ROUND(C1099,0)))</f>
        <v>184</v>
      </c>
      <c r="L1099" s="32">
        <f>IF(SUM($F$4:F1099)&lt;1,"",IF(E1099=1,1,IF(AND(F1098=1,ROUNDDOWN(Q1098/(C1098*100),0)&gt;=1),L1098+ROUNDDOWN(Q1098/(C1098*100),0),L1098)))</f>
        <v>1</v>
      </c>
      <c r="M1099" s="29">
        <f>IF(G1099="","",IF(VLOOKUP(I1099,settings!$B$12:$C$1012,2,0)*C1099*L1099*100-settings!$C$5*L1099&lt;0,"",VLOOKUP(I1099,settings!$B$12:$C$1012,2,0)*C1099*L1099*100-settings!$C$5*L1099))</f>
        <v>100.60525754772991</v>
      </c>
      <c r="N1099" s="29">
        <f>IF(M1099="","",M1099*settings!$C$7)</f>
        <v>25.151314386932476</v>
      </c>
      <c r="O1099" s="29">
        <f t="shared" si="140"/>
        <v>75.453943160797422</v>
      </c>
      <c r="P1099" s="29">
        <f>IF(G1099="","",C1099*100*settings!$C$6)</f>
        <v>0</v>
      </c>
      <c r="Q1099" s="29">
        <f>IF(G1099="","",IF(E1099=1,settings!$C$4-K1099*100,IF(O1099="",Q1098,IF(F1099=1,K1098*L1098*100+Q1098+O1098-K1099*L1099*100,Q1098+O1098))))</f>
        <v>12295.038908594557</v>
      </c>
      <c r="R1099" s="29">
        <f t="shared" si="141"/>
        <v>17888.999899999999</v>
      </c>
      <c r="S1099" s="29">
        <f t="shared" si="142"/>
        <v>30184.038808594556</v>
      </c>
    </row>
    <row r="1100" spans="2:19" x14ac:dyDescent="0.25">
      <c r="B1100" s="2">
        <v>41666</v>
      </c>
      <c r="C1100" s="3">
        <v>178.179993</v>
      </c>
      <c r="D1100" s="1">
        <f t="shared" si="136"/>
        <v>-3.9689530100561754E-3</v>
      </c>
      <c r="E1100" t="str">
        <f>IF(B1100&lt;settings!$C$2,"",IF(B1100=settings!$C$2,1,IF(C1100&gt;K1099,MAX($E$4:E1099)+1,"")))</f>
        <v/>
      </c>
      <c r="F1100" t="str">
        <f t="shared" si="137"/>
        <v/>
      </c>
      <c r="G1100">
        <f t="shared" si="138"/>
        <v>4</v>
      </c>
      <c r="H1100" s="36" t="str">
        <f>IF(SUM($F$4:F1100)&lt;2,"",IF(F1100=1,G1099,""))</f>
        <v/>
      </c>
      <c r="I1100" s="7">
        <f t="shared" si="143"/>
        <v>-3.2000000000000001E-2</v>
      </c>
      <c r="J1100" s="64" t="str">
        <f t="shared" si="139"/>
        <v>CALL</v>
      </c>
      <c r="K1100" s="29">
        <f>IF(SUM($F$4:F1100)&lt;1,"",IF(F1100="",K1099,ROUND(C1100,0)))</f>
        <v>184</v>
      </c>
      <c r="L1100" s="32">
        <f>IF(SUM($F$4:F1100)&lt;1,"",IF(E1100=1,1,IF(AND(F1099=1,ROUNDDOWN(Q1099/(C1099*100),0)&gt;=1),L1099+ROUNDDOWN(Q1099/(C1099*100),0),L1099)))</f>
        <v>1</v>
      </c>
      <c r="M1100" s="29">
        <f>IF(G1100="","",IF(VLOOKUP(I1100,settings!$B$12:$C$1012,2,0)*C1100*L1100*100-settings!$C$5*L1100&lt;0,"",VLOOKUP(I1100,settings!$B$12:$C$1012,2,0)*C1100*L1100*100-settings!$C$5*L1100))</f>
        <v>92.345494277689141</v>
      </c>
      <c r="N1100" s="29">
        <f>IF(M1100="","",M1100*settings!$C$7)</f>
        <v>23.086373569422285</v>
      </c>
      <c r="O1100" s="29">
        <f t="shared" si="140"/>
        <v>69.259120708266863</v>
      </c>
      <c r="P1100" s="29">
        <f>IF(G1100="","",C1100*100*settings!$C$6)</f>
        <v>0</v>
      </c>
      <c r="Q1100" s="29">
        <f>IF(G1100="","",IF(E1100=1,settings!$C$4-K1100*100,IF(O1100="",Q1099,IF(F1100=1,K1099*L1099*100+Q1099+O1099-K1100*L1100*100,Q1099+O1099))))</f>
        <v>12370.492851755354</v>
      </c>
      <c r="R1100" s="29">
        <f t="shared" si="141"/>
        <v>17817.999299999999</v>
      </c>
      <c r="S1100" s="29">
        <f t="shared" si="142"/>
        <v>30188.492151755352</v>
      </c>
    </row>
    <row r="1101" spans="2:19" x14ac:dyDescent="0.25">
      <c r="B1101" s="2">
        <v>41673</v>
      </c>
      <c r="C1101" s="3">
        <v>179.679993</v>
      </c>
      <c r="D1101" s="1">
        <f t="shared" si="136"/>
        <v>8.4184535802513949E-3</v>
      </c>
      <c r="E1101" t="str">
        <f>IF(B1101&lt;settings!$C$2,"",IF(B1101=settings!$C$2,1,IF(C1101&gt;K1100,MAX($E$4:E1100)+1,"")))</f>
        <v/>
      </c>
      <c r="F1101" t="str">
        <f t="shared" si="137"/>
        <v/>
      </c>
      <c r="G1101">
        <f t="shared" si="138"/>
        <v>5</v>
      </c>
      <c r="H1101" s="36" t="str">
        <f>IF(SUM($F$4:F1101)&lt;2,"",IF(F1101=1,G1100,""))</f>
        <v/>
      </c>
      <c r="I1101" s="7">
        <f t="shared" si="143"/>
        <v>-2.3E-2</v>
      </c>
      <c r="J1101" s="64" t="str">
        <f t="shared" si="139"/>
        <v>CALL</v>
      </c>
      <c r="K1101" s="29">
        <f>IF(SUM($F$4:F1101)&lt;1,"",IF(F1101="",K1100,ROUND(C1101,0)))</f>
        <v>184</v>
      </c>
      <c r="L1101" s="32">
        <f>IF(SUM($F$4:F1101)&lt;1,"",IF(E1101=1,1,IF(AND(F1100=1,ROUNDDOWN(Q1100/(C1100*100),0)&gt;=1),L1100+ROUNDDOWN(Q1100/(C1100*100),0),L1100)))</f>
        <v>1</v>
      </c>
      <c r="M1101" s="29">
        <f>IF(G1101="","",IF(VLOOKUP(I1101,settings!$B$12:$C$1012,2,0)*C1101*L1101*100-settings!$C$5*L1101&lt;0,"",VLOOKUP(I1101,settings!$B$12:$C$1012,2,0)*C1101*L1101*100-settings!$C$5*L1101))</f>
        <v>111.90143525866205</v>
      </c>
      <c r="N1101" s="29">
        <f>IF(M1101="","",M1101*settings!$C$7)</f>
        <v>27.975358814665512</v>
      </c>
      <c r="O1101" s="29">
        <f t="shared" si="140"/>
        <v>83.926076443996536</v>
      </c>
      <c r="P1101" s="29">
        <f>IF(G1101="","",C1101*100*settings!$C$6)</f>
        <v>0</v>
      </c>
      <c r="Q1101" s="29">
        <f>IF(G1101="","",IF(E1101=1,settings!$C$4-K1101*100,IF(O1101="",Q1100,IF(F1101=1,K1100*L1100*100+Q1100+O1100-K1101*L1101*100,Q1100+O1100))))</f>
        <v>12439.75197246362</v>
      </c>
      <c r="R1101" s="29">
        <f t="shared" si="141"/>
        <v>17967.999299999999</v>
      </c>
      <c r="S1101" s="29">
        <f t="shared" si="142"/>
        <v>30407.751272463618</v>
      </c>
    </row>
    <row r="1102" spans="2:19" x14ac:dyDescent="0.25">
      <c r="B1102" s="2">
        <v>41680</v>
      </c>
      <c r="C1102" s="3">
        <v>184.020004</v>
      </c>
      <c r="D1102" s="1">
        <f t="shared" si="136"/>
        <v>2.4154113808319222E-2</v>
      </c>
      <c r="E1102">
        <f>IF(B1102&lt;settings!$C$2,"",IF(B1102=settings!$C$2,1,IF(C1102&gt;K1101,MAX($E$4:E1101)+1,"")))</f>
        <v>133</v>
      </c>
      <c r="F1102">
        <f t="shared" si="137"/>
        <v>1</v>
      </c>
      <c r="G1102">
        <f t="shared" si="138"/>
        <v>1</v>
      </c>
      <c r="H1102" s="36">
        <f>IF(SUM($F$4:F1102)&lt;2,"",IF(F1102=1,G1101,""))</f>
        <v>5</v>
      </c>
      <c r="I1102" s="7">
        <f t="shared" si="143"/>
        <v>0</v>
      </c>
      <c r="J1102" s="64" t="str">
        <f t="shared" si="139"/>
        <v>PUT</v>
      </c>
      <c r="K1102" s="29">
        <f>IF(SUM($F$4:F1102)&lt;1,"",IF(F1102="",K1101,ROUND(C1102,0)))</f>
        <v>184</v>
      </c>
      <c r="L1102" s="32">
        <f>IF(SUM($F$4:F1102)&lt;1,"",IF(E1102=1,1,IF(AND(F1101=1,ROUNDDOWN(Q1101/(C1101*100),0)&gt;=1),L1101+ROUNDDOWN(Q1101/(C1101*100),0),L1101)))</f>
        <v>1</v>
      </c>
      <c r="M1102" s="29">
        <f>IF(G1102="","",IF(VLOOKUP(I1102,settings!$B$12:$C$1012,2,0)*C1102*L1102*100-settings!$C$5*L1102&lt;0,"",VLOOKUP(I1102,settings!$B$12:$C$1012,2,0)*C1102*L1102*100-settings!$C$5*L1102))</f>
        <v>183.020004</v>
      </c>
      <c r="N1102" s="29">
        <f>IF(M1102="","",M1102*settings!$C$7)</f>
        <v>45.755001</v>
      </c>
      <c r="O1102" s="29">
        <f t="shared" si="140"/>
        <v>137.26500300000001</v>
      </c>
      <c r="P1102" s="29">
        <f>IF(G1102="","",C1102*100*settings!$C$6)</f>
        <v>0</v>
      </c>
      <c r="Q1102" s="29">
        <f>IF(G1102="","",IF(E1102=1,settings!$C$4-K1102*100,IF(O1102="",Q1101,IF(F1102=1,K1101*L1101*100+Q1101+O1101-K1102*L1102*100,Q1101+O1101))))</f>
        <v>12523.678048907619</v>
      </c>
      <c r="R1102" s="29">
        <f t="shared" si="141"/>
        <v>18402.000400000001</v>
      </c>
      <c r="S1102" s="29">
        <f t="shared" si="142"/>
        <v>30925.67844890762</v>
      </c>
    </row>
    <row r="1103" spans="2:19" x14ac:dyDescent="0.25">
      <c r="B1103" s="2">
        <v>41687</v>
      </c>
      <c r="C1103" s="3">
        <v>183.88999899999999</v>
      </c>
      <c r="D1103" s="1">
        <f t="shared" si="136"/>
        <v>-7.0647210723906451E-4</v>
      </c>
      <c r="E1103" t="str">
        <f>IF(B1103&lt;settings!$C$2,"",IF(B1103=settings!$C$2,1,IF(C1103&gt;K1102,MAX($E$4:E1102)+1,"")))</f>
        <v/>
      </c>
      <c r="F1103" t="str">
        <f t="shared" si="137"/>
        <v/>
      </c>
      <c r="G1103">
        <f t="shared" si="138"/>
        <v>2</v>
      </c>
      <c r="H1103" s="36" t="str">
        <f>IF(SUM($F$4:F1103)&lt;2,"",IF(F1103=1,G1102,""))</f>
        <v/>
      </c>
      <c r="I1103" s="7">
        <f t="shared" si="143"/>
        <v>-1E-3</v>
      </c>
      <c r="J1103" s="64" t="str">
        <f t="shared" si="139"/>
        <v>CALL</v>
      </c>
      <c r="K1103" s="29">
        <f>IF(SUM($F$4:F1103)&lt;1,"",IF(F1103="",K1102,ROUND(C1103,0)))</f>
        <v>184</v>
      </c>
      <c r="L1103" s="32">
        <f>IF(SUM($F$4:F1103)&lt;1,"",IF(E1103=1,1,IF(AND(F1102=1,ROUNDDOWN(Q1102/(C1102*100),0)&gt;=1),L1102+ROUNDDOWN(Q1102/(C1102*100),0),L1102)))</f>
        <v>1</v>
      </c>
      <c r="M1103" s="29">
        <f>IF(G1103="","",IF(VLOOKUP(I1103,settings!$B$12:$C$1012,2,0)*C1103*L1103*100-settings!$C$5*L1103&lt;0,"",VLOOKUP(I1103,settings!$B$12:$C$1012,2,0)*C1103*L1103*100-settings!$C$5*L1103))</f>
        <v>179.21219901999999</v>
      </c>
      <c r="N1103" s="29">
        <f>IF(M1103="","",M1103*settings!$C$7)</f>
        <v>44.803049754999996</v>
      </c>
      <c r="O1103" s="29">
        <f t="shared" si="140"/>
        <v>134.409149265</v>
      </c>
      <c r="P1103" s="29">
        <f>IF(G1103="","",C1103*100*settings!$C$6)</f>
        <v>0</v>
      </c>
      <c r="Q1103" s="29">
        <f>IF(G1103="","",IF(E1103=1,settings!$C$4-K1103*100,IF(O1103="",Q1102,IF(F1103=1,K1102*L1102*100+Q1102+O1102-K1103*L1103*100,Q1102+O1102))))</f>
        <v>12660.94305190762</v>
      </c>
      <c r="R1103" s="29">
        <f t="shared" si="141"/>
        <v>18388.999899999999</v>
      </c>
      <c r="S1103" s="29">
        <f t="shared" si="142"/>
        <v>31049.942951907618</v>
      </c>
    </row>
    <row r="1104" spans="2:19" x14ac:dyDescent="0.25">
      <c r="B1104" s="2">
        <v>41694</v>
      </c>
      <c r="C1104" s="3">
        <v>186.28999300000001</v>
      </c>
      <c r="D1104" s="1">
        <f t="shared" si="136"/>
        <v>1.3051248099686052E-2</v>
      </c>
      <c r="E1104">
        <f>IF(B1104&lt;settings!$C$2,"",IF(B1104=settings!$C$2,1,IF(C1104&gt;K1103,MAX($E$4:E1103)+1,"")))</f>
        <v>134</v>
      </c>
      <c r="F1104">
        <f t="shared" si="137"/>
        <v>1</v>
      </c>
      <c r="G1104">
        <f t="shared" si="138"/>
        <v>1</v>
      </c>
      <c r="H1104" s="36">
        <f>IF(SUM($F$4:F1104)&lt;2,"",IF(F1104=1,G1103,""))</f>
        <v>2</v>
      </c>
      <c r="I1104" s="7">
        <f t="shared" si="143"/>
        <v>2E-3</v>
      </c>
      <c r="J1104" s="64" t="str">
        <f t="shared" si="139"/>
        <v>PUT</v>
      </c>
      <c r="K1104" s="29">
        <f>IF(SUM($F$4:F1104)&lt;1,"",IF(F1104="",K1103,ROUND(C1104,0)))</f>
        <v>186</v>
      </c>
      <c r="L1104" s="32">
        <f>IF(SUM($F$4:F1104)&lt;1,"",IF(E1104=1,1,IF(AND(F1103=1,ROUNDDOWN(Q1103/(C1103*100),0)&gt;=1),L1103+ROUNDDOWN(Q1103/(C1103*100),0),L1103)))</f>
        <v>1</v>
      </c>
      <c r="M1104" s="29">
        <f>IF(G1104="","",IF(VLOOKUP(I1104,settings!$B$12:$C$1012,2,0)*C1104*L1104*100-settings!$C$5*L1104&lt;0,"",VLOOKUP(I1104,settings!$B$12:$C$1012,2,0)*C1104*L1104*100-settings!$C$5*L1104))</f>
        <v>177.91290927720001</v>
      </c>
      <c r="N1104" s="29">
        <f>IF(M1104="","",M1104*settings!$C$7)</f>
        <v>44.478227319300004</v>
      </c>
      <c r="O1104" s="29">
        <f t="shared" si="140"/>
        <v>133.43468195790001</v>
      </c>
      <c r="P1104" s="29">
        <f>IF(G1104="","",C1104*100*settings!$C$6)</f>
        <v>0</v>
      </c>
      <c r="Q1104" s="29">
        <f>IF(G1104="","",IF(E1104=1,settings!$C$4-K1104*100,IF(O1104="",Q1103,IF(F1104=1,K1103*L1103*100+Q1103+O1103-K1104*L1104*100,Q1103+O1103))))</f>
        <v>12595.35220117262</v>
      </c>
      <c r="R1104" s="29">
        <f t="shared" si="141"/>
        <v>18628.999299999999</v>
      </c>
      <c r="S1104" s="29">
        <f t="shared" si="142"/>
        <v>31224.351501172619</v>
      </c>
    </row>
    <row r="1105" spans="2:19" x14ac:dyDescent="0.25">
      <c r="B1105" s="2">
        <v>41701</v>
      </c>
      <c r="C1105" s="3">
        <v>188.259995</v>
      </c>
      <c r="D1105" s="1">
        <f t="shared" si="136"/>
        <v>1.0574921219735023E-2</v>
      </c>
      <c r="E1105">
        <f>IF(B1105&lt;settings!$C$2,"",IF(B1105=settings!$C$2,1,IF(C1105&gt;K1104,MAX($E$4:E1104)+1,"")))</f>
        <v>135</v>
      </c>
      <c r="F1105">
        <f t="shared" si="137"/>
        <v>1</v>
      </c>
      <c r="G1105">
        <f t="shared" si="138"/>
        <v>1</v>
      </c>
      <c r="H1105" s="36">
        <f>IF(SUM($F$4:F1105)&lt;2,"",IF(F1105=1,G1104,""))</f>
        <v>1</v>
      </c>
      <c r="I1105" s="7">
        <f t="shared" si="143"/>
        <v>1E-3</v>
      </c>
      <c r="J1105" s="64" t="str">
        <f t="shared" si="139"/>
        <v>PUT</v>
      </c>
      <c r="K1105" s="29">
        <f>IF(SUM($F$4:F1105)&lt;1,"",IF(F1105="",K1104,ROUND(C1105,0)))</f>
        <v>188</v>
      </c>
      <c r="L1105" s="32">
        <f>IF(SUM($F$4:F1105)&lt;1,"",IF(E1105=1,1,IF(AND(F1104=1,ROUNDDOWN(Q1104/(C1104*100),0)&gt;=1),L1104+ROUNDDOWN(Q1104/(C1104*100),0),L1104)))</f>
        <v>1</v>
      </c>
      <c r="M1105" s="29">
        <f>IF(G1105="","",IF(VLOOKUP(I1105,settings!$B$12:$C$1012,2,0)*C1105*L1105*100-settings!$C$5*L1105&lt;0,"",VLOOKUP(I1105,settings!$B$12:$C$1012,2,0)*C1105*L1105*100-settings!$C$5*L1105))</f>
        <v>183.4947951</v>
      </c>
      <c r="N1105" s="29">
        <f>IF(M1105="","",M1105*settings!$C$7)</f>
        <v>45.873698775000001</v>
      </c>
      <c r="O1105" s="29">
        <f t="shared" si="140"/>
        <v>137.621096325</v>
      </c>
      <c r="P1105" s="29">
        <f>IF(G1105="","",C1105*100*settings!$C$6)</f>
        <v>0</v>
      </c>
      <c r="Q1105" s="29">
        <f>IF(G1105="","",IF(E1105=1,settings!$C$4-K1105*100,IF(O1105="",Q1104,IF(F1105=1,K1104*L1104*100+Q1104+O1104-K1105*L1105*100,Q1104+O1104))))</f>
        <v>12528.78688313052</v>
      </c>
      <c r="R1105" s="29">
        <f t="shared" si="141"/>
        <v>18825.999500000002</v>
      </c>
      <c r="S1105" s="29">
        <f t="shared" si="142"/>
        <v>31354.786383130522</v>
      </c>
    </row>
    <row r="1106" spans="2:19" x14ac:dyDescent="0.25">
      <c r="B1106" s="2">
        <v>41708</v>
      </c>
      <c r="C1106" s="3">
        <v>184.66000399999999</v>
      </c>
      <c r="D1106" s="1">
        <f t="shared" si="136"/>
        <v>-1.9122442874812684E-2</v>
      </c>
      <c r="E1106" t="str">
        <f>IF(B1106&lt;settings!$C$2,"",IF(B1106=settings!$C$2,1,IF(C1106&gt;K1105,MAX($E$4:E1105)+1,"")))</f>
        <v/>
      </c>
      <c r="F1106" t="str">
        <f t="shared" si="137"/>
        <v/>
      </c>
      <c r="G1106">
        <f t="shared" si="138"/>
        <v>2</v>
      </c>
      <c r="H1106" s="36" t="str">
        <f>IF(SUM($F$4:F1106)&lt;2,"",IF(F1106=1,G1105,""))</f>
        <v/>
      </c>
      <c r="I1106" s="7">
        <f t="shared" si="143"/>
        <v>-1.7999999999999999E-2</v>
      </c>
      <c r="J1106" s="64" t="str">
        <f t="shared" si="139"/>
        <v>CALL</v>
      </c>
      <c r="K1106" s="29">
        <f>IF(SUM($F$4:F1106)&lt;1,"",IF(F1106="",K1105,ROUND(C1106,0)))</f>
        <v>188</v>
      </c>
      <c r="L1106" s="32">
        <f>IF(SUM($F$4:F1106)&lt;1,"",IF(E1106=1,1,IF(AND(F1105=1,ROUNDDOWN(Q1105/(C1105*100),0)&gt;=1),L1105+ROUNDDOWN(Q1105/(C1105*100),0),L1105)))</f>
        <v>1</v>
      </c>
      <c r="M1106" s="29">
        <f>IF(G1106="","",IF(VLOOKUP(I1106,settings!$B$12:$C$1012,2,0)*C1106*L1106*100-settings!$C$5*L1106&lt;0,"",VLOOKUP(I1106,settings!$B$12:$C$1012,2,0)*C1106*L1106*100-settings!$C$5*L1106))</f>
        <v>127.36369297660099</v>
      </c>
      <c r="N1106" s="29">
        <f>IF(M1106="","",M1106*settings!$C$7)</f>
        <v>31.840923244150247</v>
      </c>
      <c r="O1106" s="29">
        <f t="shared" si="140"/>
        <v>95.52276973245074</v>
      </c>
      <c r="P1106" s="29">
        <f>IF(G1106="","",C1106*100*settings!$C$6)</f>
        <v>0</v>
      </c>
      <c r="Q1106" s="29">
        <f>IF(G1106="","",IF(E1106=1,settings!$C$4-K1106*100,IF(O1106="",Q1105,IF(F1106=1,K1105*L1105*100+Q1105+O1105-K1106*L1106*100,Q1105+O1105))))</f>
        <v>12666.40797945552</v>
      </c>
      <c r="R1106" s="29">
        <f t="shared" si="141"/>
        <v>18466.000399999997</v>
      </c>
      <c r="S1106" s="29">
        <f t="shared" si="142"/>
        <v>31132.408379455519</v>
      </c>
    </row>
    <row r="1107" spans="2:19" x14ac:dyDescent="0.25">
      <c r="B1107" s="2">
        <v>41715</v>
      </c>
      <c r="C1107" s="3">
        <v>186.199997</v>
      </c>
      <c r="D1107" s="1">
        <f t="shared" si="136"/>
        <v>8.3396131627941905E-3</v>
      </c>
      <c r="E1107" t="str">
        <f>IF(B1107&lt;settings!$C$2,"",IF(B1107=settings!$C$2,1,IF(C1107&gt;K1106,MAX($E$4:E1106)+1,"")))</f>
        <v/>
      </c>
      <c r="F1107" t="str">
        <f t="shared" si="137"/>
        <v/>
      </c>
      <c r="G1107">
        <f t="shared" si="138"/>
        <v>3</v>
      </c>
      <c r="H1107" s="36" t="str">
        <f>IF(SUM($F$4:F1107)&lt;2,"",IF(F1107=1,G1106,""))</f>
        <v/>
      </c>
      <c r="I1107" s="7">
        <f t="shared" si="143"/>
        <v>-0.01</v>
      </c>
      <c r="J1107" s="64" t="str">
        <f t="shared" si="139"/>
        <v>CALL</v>
      </c>
      <c r="K1107" s="29">
        <f>IF(SUM($F$4:F1107)&lt;1,"",IF(F1107="",K1106,ROUND(C1107,0)))</f>
        <v>188</v>
      </c>
      <c r="L1107" s="32">
        <f>IF(SUM($F$4:F1107)&lt;1,"",IF(E1107=1,1,IF(AND(F1106=1,ROUNDDOWN(Q1106/(C1106*100),0)&gt;=1),L1106+ROUNDDOWN(Q1106/(C1106*100),0),L1106)))</f>
        <v>1</v>
      </c>
      <c r="M1107" s="29">
        <f>IF(G1107="","",IF(VLOOKUP(I1107,settings!$B$12:$C$1012,2,0)*C1107*L1107*100-settings!$C$5*L1107&lt;0,"",VLOOKUP(I1107,settings!$B$12:$C$1012,2,0)*C1107*L1107*100-settings!$C$5*L1107))</f>
        <v>151.13895419124276</v>
      </c>
      <c r="N1107" s="29">
        <f>IF(M1107="","",M1107*settings!$C$7)</f>
        <v>37.78473854781069</v>
      </c>
      <c r="O1107" s="29">
        <f t="shared" si="140"/>
        <v>113.35421564343207</v>
      </c>
      <c r="P1107" s="29">
        <f>IF(G1107="","",C1107*100*settings!$C$6)</f>
        <v>0</v>
      </c>
      <c r="Q1107" s="29">
        <f>IF(G1107="","",IF(E1107=1,settings!$C$4-K1107*100,IF(O1107="",Q1106,IF(F1107=1,K1106*L1106*100+Q1106+O1106-K1107*L1107*100,Q1106+O1106))))</f>
        <v>12761.93074918797</v>
      </c>
      <c r="R1107" s="29">
        <f t="shared" si="141"/>
        <v>18619.9997</v>
      </c>
      <c r="S1107" s="29">
        <f t="shared" si="142"/>
        <v>31381.93044918797</v>
      </c>
    </row>
    <row r="1108" spans="2:19" x14ac:dyDescent="0.25">
      <c r="B1108" s="2">
        <v>41722</v>
      </c>
      <c r="C1108" s="3">
        <v>185.490005</v>
      </c>
      <c r="D1108" s="1">
        <f t="shared" si="136"/>
        <v>-3.8130612859247348E-3</v>
      </c>
      <c r="E1108" t="str">
        <f>IF(B1108&lt;settings!$C$2,"",IF(B1108=settings!$C$2,1,IF(C1108&gt;K1107,MAX($E$4:E1107)+1,"")))</f>
        <v/>
      </c>
      <c r="F1108" t="str">
        <f t="shared" si="137"/>
        <v/>
      </c>
      <c r="G1108">
        <f t="shared" si="138"/>
        <v>4</v>
      </c>
      <c r="H1108" s="36" t="str">
        <f>IF(SUM($F$4:F1108)&lt;2,"",IF(F1108=1,G1107,""))</f>
        <v/>
      </c>
      <c r="I1108" s="7">
        <f t="shared" si="143"/>
        <v>-1.2999999999999999E-2</v>
      </c>
      <c r="J1108" s="64" t="str">
        <f t="shared" si="139"/>
        <v>CALL</v>
      </c>
      <c r="K1108" s="29">
        <f>IF(SUM($F$4:F1108)&lt;1,"",IF(F1108="",K1107,ROUND(C1108,0)))</f>
        <v>188</v>
      </c>
      <c r="L1108" s="32">
        <f>IF(SUM($F$4:F1108)&lt;1,"",IF(E1108=1,1,IF(AND(F1107=1,ROUNDDOWN(Q1107/(C1107*100),0)&gt;=1),L1107+ROUNDDOWN(Q1107/(C1107*100),0),L1107)))</f>
        <v>1</v>
      </c>
      <c r="M1108" s="29">
        <f>IF(G1108="","",IF(VLOOKUP(I1108,settings!$B$12:$C$1012,2,0)*C1108*L1108*100-settings!$C$5*L1108&lt;0,"",VLOOKUP(I1108,settings!$B$12:$C$1012,2,0)*C1108*L1108*100-settings!$C$5*L1108))</f>
        <v>141.6459668289686</v>
      </c>
      <c r="N1108" s="29">
        <f>IF(M1108="","",M1108*settings!$C$7)</f>
        <v>35.411491707242149</v>
      </c>
      <c r="O1108" s="29">
        <f t="shared" si="140"/>
        <v>106.23447512172645</v>
      </c>
      <c r="P1108" s="29">
        <f>IF(G1108="","",C1108*100*settings!$C$6)</f>
        <v>0</v>
      </c>
      <c r="Q1108" s="29">
        <f>IF(G1108="","",IF(E1108=1,settings!$C$4-K1108*100,IF(O1108="",Q1107,IF(F1108=1,K1107*L1107*100+Q1107+O1107-K1108*L1108*100,Q1107+O1107))))</f>
        <v>12875.284964831402</v>
      </c>
      <c r="R1108" s="29">
        <f t="shared" si="141"/>
        <v>18549.000499999998</v>
      </c>
      <c r="S1108" s="29">
        <f t="shared" si="142"/>
        <v>31424.285464831402</v>
      </c>
    </row>
    <row r="1109" spans="2:19" x14ac:dyDescent="0.25">
      <c r="B1109" s="2">
        <v>41729</v>
      </c>
      <c r="C1109" s="3">
        <v>186.39999399999999</v>
      </c>
      <c r="D1109" s="1">
        <f t="shared" si="136"/>
        <v>4.9058654130715862E-3</v>
      </c>
      <c r="E1109" t="str">
        <f>IF(B1109&lt;settings!$C$2,"",IF(B1109=settings!$C$2,1,IF(C1109&gt;K1108,MAX($E$4:E1108)+1,"")))</f>
        <v/>
      </c>
      <c r="F1109" t="str">
        <f t="shared" si="137"/>
        <v/>
      </c>
      <c r="G1109">
        <f t="shared" si="138"/>
        <v>5</v>
      </c>
      <c r="H1109" s="36" t="str">
        <f>IF(SUM($F$4:F1109)&lt;2,"",IF(F1109=1,G1108,""))</f>
        <v/>
      </c>
      <c r="I1109" s="7">
        <f t="shared" si="143"/>
        <v>-8.9999999999999993E-3</v>
      </c>
      <c r="J1109" s="64" t="str">
        <f t="shared" si="139"/>
        <v>CALL</v>
      </c>
      <c r="K1109" s="29">
        <f>IF(SUM($F$4:F1109)&lt;1,"",IF(F1109="",K1108,ROUND(C1109,0)))</f>
        <v>188</v>
      </c>
      <c r="L1109" s="32">
        <f>IF(SUM($F$4:F1109)&lt;1,"",IF(E1109=1,1,IF(AND(F1108=1,ROUNDDOWN(Q1108/(C1108*100),0)&gt;=1),L1108+ROUNDDOWN(Q1108/(C1108*100),0),L1108)))</f>
        <v>1</v>
      </c>
      <c r="M1109" s="29">
        <f>IF(G1109="","",IF(VLOOKUP(I1109,settings!$B$12:$C$1012,2,0)*C1109*L1109*100-settings!$C$5*L1109&lt;0,"",VLOOKUP(I1109,settings!$B$12:$C$1012,2,0)*C1109*L1109*100-settings!$C$5*L1109))</f>
        <v>154.4105778585733</v>
      </c>
      <c r="N1109" s="29">
        <f>IF(M1109="","",M1109*settings!$C$7)</f>
        <v>38.602644464643326</v>
      </c>
      <c r="O1109" s="29">
        <f t="shared" si="140"/>
        <v>115.80793339392997</v>
      </c>
      <c r="P1109" s="29">
        <f>IF(G1109="","",C1109*100*settings!$C$6)</f>
        <v>0</v>
      </c>
      <c r="Q1109" s="29">
        <f>IF(G1109="","",IF(E1109=1,settings!$C$4-K1109*100,IF(O1109="",Q1108,IF(F1109=1,K1108*L1108*100+Q1108+O1108-K1109*L1109*100,Q1108+O1108))))</f>
        <v>12981.519439953128</v>
      </c>
      <c r="R1109" s="29">
        <f t="shared" si="141"/>
        <v>18639.999400000001</v>
      </c>
      <c r="S1109" s="29">
        <f t="shared" si="142"/>
        <v>31621.518839953129</v>
      </c>
    </row>
    <row r="1110" spans="2:19" x14ac:dyDescent="0.25">
      <c r="B1110" s="2">
        <v>41736</v>
      </c>
      <c r="C1110" s="3">
        <v>181.509995</v>
      </c>
      <c r="D1110" s="1">
        <f t="shared" si="136"/>
        <v>-2.6233901059031117E-2</v>
      </c>
      <c r="E1110" t="str">
        <f>IF(B1110&lt;settings!$C$2,"",IF(B1110=settings!$C$2,1,IF(C1110&gt;K1109,MAX($E$4:E1109)+1,"")))</f>
        <v/>
      </c>
      <c r="F1110" t="str">
        <f t="shared" si="137"/>
        <v/>
      </c>
      <c r="G1110">
        <f t="shared" si="138"/>
        <v>6</v>
      </c>
      <c r="H1110" s="36" t="str">
        <f>IF(SUM($F$4:F1110)&lt;2,"",IF(F1110=1,G1109,""))</f>
        <v/>
      </c>
      <c r="I1110" s="7">
        <f t="shared" si="143"/>
        <v>-3.5000000000000003E-2</v>
      </c>
      <c r="J1110" s="64" t="str">
        <f t="shared" si="139"/>
        <v>CALL</v>
      </c>
      <c r="K1110" s="29">
        <f>IF(SUM($F$4:F1110)&lt;1,"",IF(F1110="",K1109,ROUND(C1110,0)))</f>
        <v>188</v>
      </c>
      <c r="L1110" s="32">
        <f>IF(SUM($F$4:F1110)&lt;1,"",IF(E1110=1,1,IF(AND(F1109=1,ROUNDDOWN(Q1109/(C1109*100),0)&gt;=1),L1109+ROUNDDOWN(Q1109/(C1109*100),0),L1109)))</f>
        <v>1</v>
      </c>
      <c r="M1110" s="29">
        <f>IF(G1110="","",IF(VLOOKUP(I1110,settings!$B$12:$C$1012,2,0)*C1110*L1110*100-settings!$C$5*L1110&lt;0,"",VLOOKUP(I1110,settings!$B$12:$C$1012,2,0)*C1110*L1110*100-settings!$C$5*L1110))</f>
        <v>88.497971923014234</v>
      </c>
      <c r="N1110" s="29">
        <f>IF(M1110="","",M1110*settings!$C$7)</f>
        <v>22.124492980753558</v>
      </c>
      <c r="O1110" s="29">
        <f t="shared" si="140"/>
        <v>66.373478942260675</v>
      </c>
      <c r="P1110" s="29">
        <f>IF(G1110="","",C1110*100*settings!$C$6)</f>
        <v>0</v>
      </c>
      <c r="Q1110" s="29">
        <f>IF(G1110="","",IF(E1110=1,settings!$C$4-K1110*100,IF(O1110="",Q1109,IF(F1110=1,K1109*L1109*100+Q1109+O1109-K1110*L1110*100,Q1109+O1109))))</f>
        <v>13097.327373347058</v>
      </c>
      <c r="R1110" s="29">
        <f t="shared" si="141"/>
        <v>18150.999500000002</v>
      </c>
      <c r="S1110" s="29">
        <f t="shared" si="142"/>
        <v>31248.326873347061</v>
      </c>
    </row>
    <row r="1111" spans="2:19" x14ac:dyDescent="0.25">
      <c r="B1111" s="2">
        <v>41743</v>
      </c>
      <c r="C1111" s="3">
        <v>186.38999899999999</v>
      </c>
      <c r="D1111" s="1">
        <f t="shared" si="136"/>
        <v>2.6885593820880072E-2</v>
      </c>
      <c r="E1111" t="str">
        <f>IF(B1111&lt;settings!$C$2,"",IF(B1111=settings!$C$2,1,IF(C1111&gt;K1110,MAX($E$4:E1110)+1,"")))</f>
        <v/>
      </c>
      <c r="F1111" t="str">
        <f t="shared" si="137"/>
        <v/>
      </c>
      <c r="G1111">
        <f t="shared" si="138"/>
        <v>7</v>
      </c>
      <c r="H1111" s="36" t="str">
        <f>IF(SUM($F$4:F1111)&lt;2,"",IF(F1111=1,G1110,""))</f>
        <v/>
      </c>
      <c r="I1111" s="7">
        <f t="shared" si="143"/>
        <v>-8.9999999999999993E-3</v>
      </c>
      <c r="J1111" s="64" t="str">
        <f t="shared" si="139"/>
        <v>CALL</v>
      </c>
      <c r="K1111" s="29">
        <f>IF(SUM($F$4:F1111)&lt;1,"",IF(F1111="",K1110,ROUND(C1111,0)))</f>
        <v>188</v>
      </c>
      <c r="L1111" s="32">
        <f>IF(SUM($F$4:F1111)&lt;1,"",IF(E1111=1,1,IF(AND(F1110=1,ROUNDDOWN(Q1110/(C1110*100),0)&gt;=1),L1110+ROUNDDOWN(Q1110/(C1110*100),0),L1110)))</f>
        <v>1</v>
      </c>
      <c r="M1111" s="29">
        <f>IF(G1111="","",IF(VLOOKUP(I1111,settings!$B$12:$C$1012,2,0)*C1111*L1111*100-settings!$C$5*L1111&lt;0,"",VLOOKUP(I1111,settings!$B$12:$C$1012,2,0)*C1111*L1111*100-settings!$C$5*L1111))</f>
        <v>154.40224454969081</v>
      </c>
      <c r="N1111" s="29">
        <f>IF(M1111="","",M1111*settings!$C$7)</f>
        <v>38.600561137422702</v>
      </c>
      <c r="O1111" s="29">
        <f t="shared" si="140"/>
        <v>115.8016834122681</v>
      </c>
      <c r="P1111" s="29">
        <f>IF(G1111="","",C1111*100*settings!$C$6)</f>
        <v>0</v>
      </c>
      <c r="Q1111" s="29">
        <f>IF(G1111="","",IF(E1111=1,settings!$C$4-K1111*100,IF(O1111="",Q1110,IF(F1111=1,K1110*L1110*100+Q1110+O1110-K1111*L1111*100,Q1110+O1110))))</f>
        <v>13163.700852289319</v>
      </c>
      <c r="R1111" s="29">
        <f t="shared" si="141"/>
        <v>18638.999899999999</v>
      </c>
      <c r="S1111" s="29">
        <f t="shared" si="142"/>
        <v>31802.700752289318</v>
      </c>
    </row>
    <row r="1112" spans="2:19" x14ac:dyDescent="0.25">
      <c r="B1112" s="2">
        <v>41750</v>
      </c>
      <c r="C1112" s="3">
        <v>186.28999300000001</v>
      </c>
      <c r="D1112" s="1">
        <f t="shared" si="136"/>
        <v>-5.3654166283878535E-4</v>
      </c>
      <c r="E1112" t="str">
        <f>IF(B1112&lt;settings!$C$2,"",IF(B1112=settings!$C$2,1,IF(C1112&gt;K1111,MAX($E$4:E1111)+1,"")))</f>
        <v/>
      </c>
      <c r="F1112" t="str">
        <f t="shared" si="137"/>
        <v/>
      </c>
      <c r="G1112">
        <f t="shared" si="138"/>
        <v>8</v>
      </c>
      <c r="H1112" s="36" t="str">
        <f>IF(SUM($F$4:F1112)&lt;2,"",IF(F1112=1,G1111,""))</f>
        <v/>
      </c>
      <c r="I1112" s="7">
        <f t="shared" si="143"/>
        <v>-8.9999999999999993E-3</v>
      </c>
      <c r="J1112" s="64" t="str">
        <f t="shared" si="139"/>
        <v>CALL</v>
      </c>
      <c r="K1112" s="29">
        <f>IF(SUM($F$4:F1112)&lt;1,"",IF(F1112="",K1111,ROUND(C1112,0)))</f>
        <v>188</v>
      </c>
      <c r="L1112" s="32">
        <f>IF(SUM($F$4:F1112)&lt;1,"",IF(E1112=1,1,IF(AND(F1111=1,ROUNDDOWN(Q1111/(C1111*100),0)&gt;=1),L1111+ROUNDDOWN(Q1111/(C1111*100),0),L1111)))</f>
        <v>1</v>
      </c>
      <c r="M1112" s="29">
        <f>IF(G1112="","",IF(VLOOKUP(I1112,settings!$B$12:$C$1012,2,0)*C1112*L1112*100-settings!$C$5*L1112&lt;0,"",VLOOKUP(I1112,settings!$B$12:$C$1012,2,0)*C1112*L1112*100-settings!$C$5*L1112))</f>
        <v>154.31886477099124</v>
      </c>
      <c r="N1112" s="29">
        <f>IF(M1112="","",M1112*settings!$C$7)</f>
        <v>38.57971619274781</v>
      </c>
      <c r="O1112" s="29">
        <f t="shared" si="140"/>
        <v>115.73914857824343</v>
      </c>
      <c r="P1112" s="29">
        <f>IF(G1112="","",C1112*100*settings!$C$6)</f>
        <v>0</v>
      </c>
      <c r="Q1112" s="29">
        <f>IF(G1112="","",IF(E1112=1,settings!$C$4-K1112*100,IF(O1112="",Q1111,IF(F1112=1,K1111*L1111*100+Q1111+O1111-K1112*L1112*100,Q1111+O1111))))</f>
        <v>13279.502535701587</v>
      </c>
      <c r="R1112" s="29">
        <f t="shared" si="141"/>
        <v>18628.999299999999</v>
      </c>
      <c r="S1112" s="29">
        <f t="shared" si="142"/>
        <v>31908.501835701587</v>
      </c>
    </row>
    <row r="1113" spans="2:19" x14ac:dyDescent="0.25">
      <c r="B1113" s="2">
        <v>41757</v>
      </c>
      <c r="C1113" s="3">
        <v>188.05999800000001</v>
      </c>
      <c r="D1113" s="1">
        <f t="shared" si="136"/>
        <v>9.5013423506864481E-3</v>
      </c>
      <c r="E1113">
        <f>IF(B1113&lt;settings!$C$2,"",IF(B1113=settings!$C$2,1,IF(C1113&gt;K1112,MAX($E$4:E1112)+1,"")))</f>
        <v>136</v>
      </c>
      <c r="F1113">
        <f t="shared" si="137"/>
        <v>1</v>
      </c>
      <c r="G1113">
        <f t="shared" si="138"/>
        <v>1</v>
      </c>
      <c r="H1113" s="36">
        <f>IF(SUM($F$4:F1113)&lt;2,"",IF(F1113=1,G1112,""))</f>
        <v>8</v>
      </c>
      <c r="I1113" s="7">
        <f t="shared" si="143"/>
        <v>0</v>
      </c>
      <c r="J1113" s="64" t="str">
        <f t="shared" si="139"/>
        <v>PUT</v>
      </c>
      <c r="K1113" s="29">
        <f>IF(SUM($F$4:F1113)&lt;1,"",IF(F1113="",K1112,ROUND(C1113,0)))</f>
        <v>188</v>
      </c>
      <c r="L1113" s="32">
        <f>IF(SUM($F$4:F1113)&lt;1,"",IF(E1113=1,1,IF(AND(F1112=1,ROUNDDOWN(Q1112/(C1112*100),0)&gt;=1),L1112+ROUNDDOWN(Q1112/(C1112*100),0),L1112)))</f>
        <v>1</v>
      </c>
      <c r="M1113" s="29">
        <f>IF(G1113="","",IF(VLOOKUP(I1113,settings!$B$12:$C$1012,2,0)*C1113*L1113*100-settings!$C$5*L1113&lt;0,"",VLOOKUP(I1113,settings!$B$12:$C$1012,2,0)*C1113*L1113*100-settings!$C$5*L1113))</f>
        <v>187.05999800000001</v>
      </c>
      <c r="N1113" s="29">
        <f>IF(M1113="","",M1113*settings!$C$7)</f>
        <v>46.764999500000002</v>
      </c>
      <c r="O1113" s="29">
        <f t="shared" si="140"/>
        <v>140.29499850000002</v>
      </c>
      <c r="P1113" s="29">
        <f>IF(G1113="","",C1113*100*settings!$C$6)</f>
        <v>0</v>
      </c>
      <c r="Q1113" s="29">
        <f>IF(G1113="","",IF(E1113=1,settings!$C$4-K1113*100,IF(O1113="",Q1112,IF(F1113=1,K1112*L1112*100+Q1112+O1112-K1113*L1113*100,Q1112+O1112))))</f>
        <v>13395.24168427983</v>
      </c>
      <c r="R1113" s="29">
        <f t="shared" si="141"/>
        <v>18805.999800000001</v>
      </c>
      <c r="S1113" s="29">
        <f t="shared" si="142"/>
        <v>32201.241484279832</v>
      </c>
    </row>
    <row r="1114" spans="2:19" x14ac:dyDescent="0.25">
      <c r="B1114" s="2">
        <v>41764</v>
      </c>
      <c r="C1114" s="3">
        <v>187.96000699999999</v>
      </c>
      <c r="D1114" s="1">
        <f t="shared" si="136"/>
        <v>-5.3169733629376825E-4</v>
      </c>
      <c r="E1114" t="str">
        <f>IF(B1114&lt;settings!$C$2,"",IF(B1114=settings!$C$2,1,IF(C1114&gt;K1113,MAX($E$4:E1113)+1,"")))</f>
        <v/>
      </c>
      <c r="F1114" t="str">
        <f t="shared" si="137"/>
        <v/>
      </c>
      <c r="G1114">
        <f t="shared" si="138"/>
        <v>2</v>
      </c>
      <c r="H1114" s="36" t="str">
        <f>IF(SUM($F$4:F1114)&lt;2,"",IF(F1114=1,G1113,""))</f>
        <v/>
      </c>
      <c r="I1114" s="7">
        <f t="shared" si="143"/>
        <v>0</v>
      </c>
      <c r="J1114" s="64" t="str">
        <f t="shared" si="139"/>
        <v>CALL</v>
      </c>
      <c r="K1114" s="29">
        <f>IF(SUM($F$4:F1114)&lt;1,"",IF(F1114="",K1113,ROUND(C1114,0)))</f>
        <v>188</v>
      </c>
      <c r="L1114" s="32">
        <f>IF(SUM($F$4:F1114)&lt;1,"",IF(E1114=1,1,IF(AND(F1113=1,ROUNDDOWN(Q1113/(C1113*100),0)&gt;=1),L1113+ROUNDDOWN(Q1113/(C1113*100),0),L1113)))</f>
        <v>1</v>
      </c>
      <c r="M1114" s="29">
        <f>IF(G1114="","",IF(VLOOKUP(I1114,settings!$B$12:$C$1012,2,0)*C1114*L1114*100-settings!$C$5*L1114&lt;0,"",VLOOKUP(I1114,settings!$B$12:$C$1012,2,0)*C1114*L1114*100-settings!$C$5*L1114))</f>
        <v>186.96000699999999</v>
      </c>
      <c r="N1114" s="29">
        <f>IF(M1114="","",M1114*settings!$C$7)</f>
        <v>46.740001749999998</v>
      </c>
      <c r="O1114" s="29">
        <f t="shared" si="140"/>
        <v>140.22000524999999</v>
      </c>
      <c r="P1114" s="29">
        <f>IF(G1114="","",C1114*100*settings!$C$6)</f>
        <v>0</v>
      </c>
      <c r="Q1114" s="29">
        <f>IF(G1114="","",IF(E1114=1,settings!$C$4-K1114*100,IF(O1114="",Q1113,IF(F1114=1,K1113*L1113*100+Q1113+O1113-K1114*L1114*100,Q1113+O1113))))</f>
        <v>13535.53668277983</v>
      </c>
      <c r="R1114" s="29">
        <f t="shared" si="141"/>
        <v>18796.000700000001</v>
      </c>
      <c r="S1114" s="29">
        <f t="shared" si="142"/>
        <v>32331.537382779832</v>
      </c>
    </row>
    <row r="1115" spans="2:19" x14ac:dyDescent="0.25">
      <c r="B1115" s="2">
        <v>41771</v>
      </c>
      <c r="C1115" s="3">
        <v>188.050003</v>
      </c>
      <c r="D1115" s="1">
        <f t="shared" si="136"/>
        <v>4.7880398301969329E-4</v>
      </c>
      <c r="E1115">
        <f>IF(B1115&lt;settings!$C$2,"",IF(B1115=settings!$C$2,1,IF(C1115&gt;K1114,MAX($E$4:E1114)+1,"")))</f>
        <v>137</v>
      </c>
      <c r="F1115">
        <f t="shared" si="137"/>
        <v>1</v>
      </c>
      <c r="G1115">
        <f t="shared" si="138"/>
        <v>1</v>
      </c>
      <c r="H1115" s="36">
        <f>IF(SUM($F$4:F1115)&lt;2,"",IF(F1115=1,G1114,""))</f>
        <v>2</v>
      </c>
      <c r="I1115" s="7">
        <f t="shared" si="143"/>
        <v>0</v>
      </c>
      <c r="J1115" s="64" t="str">
        <f t="shared" si="139"/>
        <v>PUT</v>
      </c>
      <c r="K1115" s="29">
        <f>IF(SUM($F$4:F1115)&lt;1,"",IF(F1115="",K1114,ROUND(C1115,0)))</f>
        <v>188</v>
      </c>
      <c r="L1115" s="32">
        <f>IF(SUM($F$4:F1115)&lt;1,"",IF(E1115=1,1,IF(AND(F1114=1,ROUNDDOWN(Q1114/(C1114*100),0)&gt;=1),L1114+ROUNDDOWN(Q1114/(C1114*100),0),L1114)))</f>
        <v>1</v>
      </c>
      <c r="M1115" s="29">
        <f>IF(G1115="","",IF(VLOOKUP(I1115,settings!$B$12:$C$1012,2,0)*C1115*L1115*100-settings!$C$5*L1115&lt;0,"",VLOOKUP(I1115,settings!$B$12:$C$1012,2,0)*C1115*L1115*100-settings!$C$5*L1115))</f>
        <v>187.050003</v>
      </c>
      <c r="N1115" s="29">
        <f>IF(M1115="","",M1115*settings!$C$7)</f>
        <v>46.762500750000001</v>
      </c>
      <c r="O1115" s="29">
        <f t="shared" si="140"/>
        <v>140.28750224999999</v>
      </c>
      <c r="P1115" s="29">
        <f>IF(G1115="","",C1115*100*settings!$C$6)</f>
        <v>0</v>
      </c>
      <c r="Q1115" s="29">
        <f>IF(G1115="","",IF(E1115=1,settings!$C$4-K1115*100,IF(O1115="",Q1114,IF(F1115=1,K1114*L1114*100+Q1114+O1114-K1115*L1115*100,Q1114+O1114))))</f>
        <v>13675.756688029829</v>
      </c>
      <c r="R1115" s="29">
        <f t="shared" si="141"/>
        <v>18805.0003</v>
      </c>
      <c r="S1115" s="29">
        <f t="shared" si="142"/>
        <v>32480.756988029829</v>
      </c>
    </row>
    <row r="1116" spans="2:19" x14ac:dyDescent="0.25">
      <c r="B1116" s="2">
        <v>41778</v>
      </c>
      <c r="C1116" s="3">
        <v>190.35000600000001</v>
      </c>
      <c r="D1116" s="1">
        <f t="shared" si="136"/>
        <v>1.2230805441678205E-2</v>
      </c>
      <c r="E1116">
        <f>IF(B1116&lt;settings!$C$2,"",IF(B1116=settings!$C$2,1,IF(C1116&gt;K1115,MAX($E$4:E1115)+1,"")))</f>
        <v>138</v>
      </c>
      <c r="F1116">
        <f t="shared" si="137"/>
        <v>1</v>
      </c>
      <c r="G1116">
        <f t="shared" si="138"/>
        <v>1</v>
      </c>
      <c r="H1116" s="36">
        <f>IF(SUM($F$4:F1116)&lt;2,"",IF(F1116=1,G1115,""))</f>
        <v>1</v>
      </c>
      <c r="I1116" s="7">
        <f t="shared" si="143"/>
        <v>2E-3</v>
      </c>
      <c r="J1116" s="64" t="str">
        <f t="shared" si="139"/>
        <v>PUT</v>
      </c>
      <c r="K1116" s="29">
        <f>IF(SUM($F$4:F1116)&lt;1,"",IF(F1116="",K1115,ROUND(C1116,0)))</f>
        <v>190</v>
      </c>
      <c r="L1116" s="32">
        <f>IF(SUM($F$4:F1116)&lt;1,"",IF(E1116=1,1,IF(AND(F1115=1,ROUNDDOWN(Q1115/(C1115*100),0)&gt;=1),L1115+ROUNDDOWN(Q1115/(C1115*100),0),L1115)))</f>
        <v>1</v>
      </c>
      <c r="M1116" s="29">
        <f>IF(G1116="","",IF(VLOOKUP(I1116,settings!$B$12:$C$1012,2,0)*C1116*L1116*100-settings!$C$5*L1116&lt;0,"",VLOOKUP(I1116,settings!$B$12:$C$1012,2,0)*C1116*L1116*100-settings!$C$5*L1116))</f>
        <v>181.81214576239998</v>
      </c>
      <c r="N1116" s="29">
        <f>IF(M1116="","",M1116*settings!$C$7)</f>
        <v>45.453036440599995</v>
      </c>
      <c r="O1116" s="29">
        <f t="shared" si="140"/>
        <v>136.35910932179999</v>
      </c>
      <c r="P1116" s="29">
        <f>IF(G1116="","",C1116*100*settings!$C$6)</f>
        <v>0</v>
      </c>
      <c r="Q1116" s="29">
        <f>IF(G1116="","",IF(E1116=1,settings!$C$4-K1116*100,IF(O1116="",Q1115,IF(F1116=1,K1115*L1115*100+Q1115+O1115-K1116*L1116*100,Q1115+O1115))))</f>
        <v>13616.04419027983</v>
      </c>
      <c r="R1116" s="29">
        <f t="shared" si="141"/>
        <v>19035.000599999999</v>
      </c>
      <c r="S1116" s="29">
        <f t="shared" si="142"/>
        <v>32651.04479027983</v>
      </c>
    </row>
    <row r="1117" spans="2:19" x14ac:dyDescent="0.25">
      <c r="B1117" s="2">
        <v>41785</v>
      </c>
      <c r="C1117" s="3">
        <v>192.679993</v>
      </c>
      <c r="D1117" s="1">
        <f t="shared" si="136"/>
        <v>1.2240540722651572E-2</v>
      </c>
      <c r="E1117">
        <f>IF(B1117&lt;settings!$C$2,"",IF(B1117=settings!$C$2,1,IF(C1117&gt;K1116,MAX($E$4:E1116)+1,"")))</f>
        <v>139</v>
      </c>
      <c r="F1117">
        <f t="shared" si="137"/>
        <v>1</v>
      </c>
      <c r="G1117">
        <f t="shared" si="138"/>
        <v>1</v>
      </c>
      <c r="H1117" s="36">
        <f>IF(SUM($F$4:F1117)&lt;2,"",IF(F1117=1,G1116,""))</f>
        <v>1</v>
      </c>
      <c r="I1117" s="7">
        <f t="shared" si="143"/>
        <v>-2E-3</v>
      </c>
      <c r="J1117" s="64" t="str">
        <f t="shared" si="139"/>
        <v>PUT</v>
      </c>
      <c r="K1117" s="29">
        <f>IF(SUM($F$4:F1117)&lt;1,"",IF(F1117="",K1116,ROUND(C1117,0)))</f>
        <v>193</v>
      </c>
      <c r="L1117" s="32">
        <f>IF(SUM($F$4:F1117)&lt;1,"",IF(E1117=1,1,IF(AND(F1116=1,ROUNDDOWN(Q1116/(C1116*100),0)&gt;=1),L1116+ROUNDDOWN(Q1116/(C1116*100),0),L1116)))</f>
        <v>1</v>
      </c>
      <c r="M1117" s="29">
        <f>IF(G1117="","",IF(VLOOKUP(I1117,settings!$B$12:$C$1012,2,0)*C1117*L1117*100-settings!$C$5*L1117&lt;0,"",VLOOKUP(I1117,settings!$B$12:$C$1012,2,0)*C1117*L1117*100-settings!$C$5*L1117))</f>
        <v>184.04986527720001</v>
      </c>
      <c r="N1117" s="29">
        <f>IF(M1117="","",M1117*settings!$C$7)</f>
        <v>46.012466319300003</v>
      </c>
      <c r="O1117" s="29">
        <f t="shared" si="140"/>
        <v>138.0373989579</v>
      </c>
      <c r="P1117" s="29">
        <f>IF(G1117="","",C1117*100*settings!$C$6)</f>
        <v>0</v>
      </c>
      <c r="Q1117" s="29">
        <f>IF(G1117="","",IF(E1117=1,settings!$C$4-K1117*100,IF(O1117="",Q1116,IF(F1117=1,K1116*L1116*100+Q1116+O1116-K1117*L1117*100,Q1116+O1116))))</f>
        <v>13452.403299601629</v>
      </c>
      <c r="R1117" s="29">
        <f t="shared" si="141"/>
        <v>19267.999299999999</v>
      </c>
      <c r="S1117" s="29">
        <f t="shared" si="142"/>
        <v>32720.402599601628</v>
      </c>
    </row>
    <row r="1118" spans="2:19" x14ac:dyDescent="0.25">
      <c r="B1118" s="2">
        <v>41792</v>
      </c>
      <c r="C1118" s="3">
        <v>195.38000500000001</v>
      </c>
      <c r="D1118" s="1">
        <f t="shared" si="136"/>
        <v>1.4012933870098276E-2</v>
      </c>
      <c r="E1118">
        <f>IF(B1118&lt;settings!$C$2,"",IF(B1118=settings!$C$2,1,IF(C1118&gt;K1117,MAX($E$4:E1117)+1,"")))</f>
        <v>140</v>
      </c>
      <c r="F1118">
        <f t="shared" si="137"/>
        <v>1</v>
      </c>
      <c r="G1118">
        <f t="shared" si="138"/>
        <v>1</v>
      </c>
      <c r="H1118" s="36">
        <f>IF(SUM($F$4:F1118)&lt;2,"",IF(F1118=1,G1117,""))</f>
        <v>1</v>
      </c>
      <c r="I1118" s="7">
        <f t="shared" si="143"/>
        <v>2E-3</v>
      </c>
      <c r="J1118" s="64" t="str">
        <f t="shared" si="139"/>
        <v>PUT</v>
      </c>
      <c r="K1118" s="29">
        <f>IF(SUM($F$4:F1118)&lt;1,"",IF(F1118="",K1117,ROUND(C1118,0)))</f>
        <v>195</v>
      </c>
      <c r="L1118" s="32">
        <f>IF(SUM($F$4:F1118)&lt;1,"",IF(E1118=1,1,IF(AND(F1117=1,ROUNDDOWN(Q1117/(C1117*100),0)&gt;=1),L1117+ROUNDDOWN(Q1117/(C1117*100),0),L1117)))</f>
        <v>1</v>
      </c>
      <c r="M1118" s="29">
        <f>IF(G1118="","",IF(VLOOKUP(I1118,settings!$B$12:$C$1012,2,0)*C1118*L1118*100-settings!$C$5*L1118&lt;0,"",VLOOKUP(I1118,settings!$B$12:$C$1012,2,0)*C1118*L1118*100-settings!$C$5*L1118))</f>
        <v>186.64295680200001</v>
      </c>
      <c r="N1118" s="29">
        <f>IF(M1118="","",M1118*settings!$C$7)</f>
        <v>46.660739200500004</v>
      </c>
      <c r="O1118" s="29">
        <f t="shared" si="140"/>
        <v>139.9822176015</v>
      </c>
      <c r="P1118" s="29">
        <f>IF(G1118="","",C1118*100*settings!$C$6)</f>
        <v>0</v>
      </c>
      <c r="Q1118" s="29">
        <f>IF(G1118="","",IF(E1118=1,settings!$C$4-K1118*100,IF(O1118="",Q1117,IF(F1118=1,K1117*L1117*100+Q1117+O1117-K1118*L1118*100,Q1117+O1117))))</f>
        <v>13390.440698559527</v>
      </c>
      <c r="R1118" s="29">
        <f t="shared" si="141"/>
        <v>19538.000500000002</v>
      </c>
      <c r="S1118" s="29">
        <f t="shared" si="142"/>
        <v>32928.441198559529</v>
      </c>
    </row>
    <row r="1119" spans="2:19" x14ac:dyDescent="0.25">
      <c r="B1119" s="2">
        <v>41799</v>
      </c>
      <c r="C1119" s="3">
        <v>194.13000500000001</v>
      </c>
      <c r="D1119" s="1">
        <f t="shared" si="136"/>
        <v>-6.3977887604209638E-3</v>
      </c>
      <c r="E1119" t="str">
        <f>IF(B1119&lt;settings!$C$2,"",IF(B1119=settings!$C$2,1,IF(C1119&gt;K1118,MAX($E$4:E1118)+1,"")))</f>
        <v/>
      </c>
      <c r="F1119" t="str">
        <f t="shared" si="137"/>
        <v/>
      </c>
      <c r="G1119">
        <f t="shared" si="138"/>
        <v>2</v>
      </c>
      <c r="H1119" s="36" t="str">
        <f>IF(SUM($F$4:F1119)&lt;2,"",IF(F1119=1,G1118,""))</f>
        <v/>
      </c>
      <c r="I1119" s="7">
        <f t="shared" si="143"/>
        <v>-4.0000000000000001E-3</v>
      </c>
      <c r="J1119" s="64" t="str">
        <f t="shared" si="139"/>
        <v>CALL</v>
      </c>
      <c r="K1119" s="29">
        <f>IF(SUM($F$4:F1119)&lt;1,"",IF(F1119="",K1118,ROUND(C1119,0)))</f>
        <v>195</v>
      </c>
      <c r="L1119" s="32">
        <f>IF(SUM($F$4:F1119)&lt;1,"",IF(E1119=1,1,IF(AND(F1118=1,ROUNDDOWN(Q1118/(C1118*100),0)&gt;=1),L1118+ROUNDDOWN(Q1118/(C1118*100),0),L1118)))</f>
        <v>1</v>
      </c>
      <c r="M1119" s="29">
        <f>IF(G1119="","",IF(VLOOKUP(I1119,settings!$B$12:$C$1012,2,0)*C1119*L1119*100-settings!$C$5*L1119&lt;0,"",VLOOKUP(I1119,settings!$B$12:$C$1012,2,0)*C1119*L1119*100-settings!$C$5*L1119))</f>
        <v>178.05933551264076</v>
      </c>
      <c r="N1119" s="29">
        <f>IF(M1119="","",M1119*settings!$C$7)</f>
        <v>44.514833878160189</v>
      </c>
      <c r="O1119" s="29">
        <f t="shared" si="140"/>
        <v>133.54450163448058</v>
      </c>
      <c r="P1119" s="29">
        <f>IF(G1119="","",C1119*100*settings!$C$6)</f>
        <v>0</v>
      </c>
      <c r="Q1119" s="29">
        <f>IF(G1119="","",IF(E1119=1,settings!$C$4-K1119*100,IF(O1119="",Q1118,IF(F1119=1,K1118*L1118*100+Q1118+O1118-K1119*L1119*100,Q1118+O1118))))</f>
        <v>13530.422916161027</v>
      </c>
      <c r="R1119" s="29">
        <f t="shared" si="141"/>
        <v>19413.000500000002</v>
      </c>
      <c r="S1119" s="29">
        <f t="shared" si="142"/>
        <v>32943.423416161029</v>
      </c>
    </row>
    <row r="1120" spans="2:19" x14ac:dyDescent="0.25">
      <c r="B1120" s="2">
        <v>41806</v>
      </c>
      <c r="C1120" s="3">
        <v>195.94000199999999</v>
      </c>
      <c r="D1120" s="1">
        <f t="shared" si="136"/>
        <v>9.3236334074167093E-3</v>
      </c>
      <c r="E1120">
        <f>IF(B1120&lt;settings!$C$2,"",IF(B1120=settings!$C$2,1,IF(C1120&gt;K1119,MAX($E$4:E1119)+1,"")))</f>
        <v>141</v>
      </c>
      <c r="F1120">
        <f t="shared" si="137"/>
        <v>1</v>
      </c>
      <c r="G1120">
        <f t="shared" si="138"/>
        <v>1</v>
      </c>
      <c r="H1120" s="36">
        <f>IF(SUM($F$4:F1120)&lt;2,"",IF(F1120=1,G1119,""))</f>
        <v>2</v>
      </c>
      <c r="I1120" s="7">
        <f t="shared" si="143"/>
        <v>0</v>
      </c>
      <c r="J1120" s="64" t="str">
        <f t="shared" si="139"/>
        <v>PUT</v>
      </c>
      <c r="K1120" s="29">
        <f>IF(SUM($F$4:F1120)&lt;1,"",IF(F1120="",K1119,ROUND(C1120,0)))</f>
        <v>196</v>
      </c>
      <c r="L1120" s="32">
        <f>IF(SUM($F$4:F1120)&lt;1,"",IF(E1120=1,1,IF(AND(F1119=1,ROUNDDOWN(Q1119/(C1119*100),0)&gt;=1),L1119+ROUNDDOWN(Q1119/(C1119*100),0),L1119)))</f>
        <v>1</v>
      </c>
      <c r="M1120" s="29">
        <f>IF(G1120="","",IF(VLOOKUP(I1120,settings!$B$12:$C$1012,2,0)*C1120*L1120*100-settings!$C$5*L1120&lt;0,"",VLOOKUP(I1120,settings!$B$12:$C$1012,2,0)*C1120*L1120*100-settings!$C$5*L1120))</f>
        <v>194.94000199999999</v>
      </c>
      <c r="N1120" s="29">
        <f>IF(M1120="","",M1120*settings!$C$7)</f>
        <v>48.735000499999998</v>
      </c>
      <c r="O1120" s="29">
        <f t="shared" si="140"/>
        <v>146.20500149999998</v>
      </c>
      <c r="P1120" s="29">
        <f>IF(G1120="","",C1120*100*settings!$C$6)</f>
        <v>0</v>
      </c>
      <c r="Q1120" s="29">
        <f>IF(G1120="","",IF(E1120=1,settings!$C$4-K1120*100,IF(O1120="",Q1119,IF(F1120=1,K1119*L1119*100+Q1119+O1119-K1120*L1120*100,Q1119+O1119))))</f>
        <v>13563.967417795509</v>
      </c>
      <c r="R1120" s="29">
        <f t="shared" si="141"/>
        <v>19594.000199999999</v>
      </c>
      <c r="S1120" s="29">
        <f t="shared" si="142"/>
        <v>33157.967617795512</v>
      </c>
    </row>
    <row r="1121" spans="2:19" x14ac:dyDescent="0.25">
      <c r="B1121" s="2">
        <v>41813</v>
      </c>
      <c r="C1121" s="3">
        <v>195.820007</v>
      </c>
      <c r="D1121" s="1">
        <f t="shared" si="136"/>
        <v>-6.1240685299157605E-4</v>
      </c>
      <c r="E1121" t="str">
        <f>IF(B1121&lt;settings!$C$2,"",IF(B1121=settings!$C$2,1,IF(C1121&gt;K1120,MAX($E$4:E1120)+1,"")))</f>
        <v/>
      </c>
      <c r="F1121" t="str">
        <f t="shared" si="137"/>
        <v/>
      </c>
      <c r="G1121">
        <f t="shared" si="138"/>
        <v>2</v>
      </c>
      <c r="H1121" s="36" t="str">
        <f>IF(SUM($F$4:F1121)&lt;2,"",IF(F1121=1,G1120,""))</f>
        <v/>
      </c>
      <c r="I1121" s="7">
        <f t="shared" si="143"/>
        <v>-1E-3</v>
      </c>
      <c r="J1121" s="64" t="str">
        <f t="shared" si="139"/>
        <v>CALL</v>
      </c>
      <c r="K1121" s="29">
        <f>IF(SUM($F$4:F1121)&lt;1,"",IF(F1121="",K1120,ROUND(C1121,0)))</f>
        <v>196</v>
      </c>
      <c r="L1121" s="32">
        <f>IF(SUM($F$4:F1121)&lt;1,"",IF(E1121=1,1,IF(AND(F1120=1,ROUNDDOWN(Q1120/(C1120*100),0)&gt;=1),L1120+ROUNDDOWN(Q1120/(C1120*100),0),L1120)))</f>
        <v>1</v>
      </c>
      <c r="M1121" s="29">
        <f>IF(G1121="","",IF(VLOOKUP(I1121,settings!$B$12:$C$1012,2,0)*C1121*L1121*100-settings!$C$5*L1121&lt;0,"",VLOOKUP(I1121,settings!$B$12:$C$1012,2,0)*C1121*L1121*100-settings!$C$5*L1121))</f>
        <v>190.90360686</v>
      </c>
      <c r="N1121" s="29">
        <f>IF(M1121="","",M1121*settings!$C$7)</f>
        <v>47.725901714999999</v>
      </c>
      <c r="O1121" s="29">
        <f t="shared" si="140"/>
        <v>143.177705145</v>
      </c>
      <c r="P1121" s="29">
        <f>IF(G1121="","",C1121*100*settings!$C$6)</f>
        <v>0</v>
      </c>
      <c r="Q1121" s="29">
        <f>IF(G1121="","",IF(E1121=1,settings!$C$4-K1121*100,IF(O1121="",Q1120,IF(F1121=1,K1120*L1120*100+Q1120+O1120-K1121*L1121*100,Q1120+O1120))))</f>
        <v>13710.17241929551</v>
      </c>
      <c r="R1121" s="29">
        <f t="shared" si="141"/>
        <v>19582.000700000001</v>
      </c>
      <c r="S1121" s="29">
        <f t="shared" si="142"/>
        <v>33292.173119295512</v>
      </c>
    </row>
    <row r="1122" spans="2:19" x14ac:dyDescent="0.25">
      <c r="B1122" s="2">
        <v>41820</v>
      </c>
      <c r="C1122" s="3">
        <v>198.199997</v>
      </c>
      <c r="D1122" s="1">
        <f t="shared" si="136"/>
        <v>1.2153967495261986E-2</v>
      </c>
      <c r="E1122">
        <f>IF(B1122&lt;settings!$C$2,"",IF(B1122=settings!$C$2,1,IF(C1122&gt;K1121,MAX($E$4:E1121)+1,"")))</f>
        <v>142</v>
      </c>
      <c r="F1122">
        <f t="shared" si="137"/>
        <v>1</v>
      </c>
      <c r="G1122">
        <f t="shared" si="138"/>
        <v>1</v>
      </c>
      <c r="H1122" s="36">
        <f>IF(SUM($F$4:F1122)&lt;2,"",IF(F1122=1,G1121,""))</f>
        <v>2</v>
      </c>
      <c r="I1122" s="7">
        <f t="shared" si="143"/>
        <v>1E-3</v>
      </c>
      <c r="J1122" s="64" t="str">
        <f t="shared" si="139"/>
        <v>PUT</v>
      </c>
      <c r="K1122" s="29">
        <f>IF(SUM($F$4:F1122)&lt;1,"",IF(F1122="",K1121,ROUND(C1122,0)))</f>
        <v>198</v>
      </c>
      <c r="L1122" s="32">
        <f>IF(SUM($F$4:F1122)&lt;1,"",IF(E1122=1,1,IF(AND(F1121=1,ROUNDDOWN(Q1121/(C1121*100),0)&gt;=1),L1121+ROUNDDOWN(Q1121/(C1121*100),0),L1121)))</f>
        <v>1</v>
      </c>
      <c r="M1122" s="29">
        <f>IF(G1122="","",IF(VLOOKUP(I1122,settings!$B$12:$C$1012,2,0)*C1122*L1122*100-settings!$C$5*L1122&lt;0,"",VLOOKUP(I1122,settings!$B$12:$C$1012,2,0)*C1122*L1122*100-settings!$C$5*L1122))</f>
        <v>193.23599705999999</v>
      </c>
      <c r="N1122" s="29">
        <f>IF(M1122="","",M1122*settings!$C$7)</f>
        <v>48.308999264999997</v>
      </c>
      <c r="O1122" s="29">
        <f t="shared" si="140"/>
        <v>144.92699779499998</v>
      </c>
      <c r="P1122" s="29">
        <f>IF(G1122="","",C1122*100*settings!$C$6)</f>
        <v>0</v>
      </c>
      <c r="Q1122" s="29">
        <f>IF(G1122="","",IF(E1122=1,settings!$C$4-K1122*100,IF(O1122="",Q1121,IF(F1122=1,K1121*L1121*100+Q1121+O1121-K1122*L1122*100,Q1121+O1121))))</f>
        <v>13653.350124440505</v>
      </c>
      <c r="R1122" s="29">
        <f t="shared" si="141"/>
        <v>19819.9997</v>
      </c>
      <c r="S1122" s="29">
        <f t="shared" si="142"/>
        <v>33473.349824440505</v>
      </c>
    </row>
    <row r="1123" spans="2:19" x14ac:dyDescent="0.25">
      <c r="B1123" s="2">
        <v>41827</v>
      </c>
      <c r="C1123" s="3">
        <v>196.61000100000001</v>
      </c>
      <c r="D1123" s="1">
        <f t="shared" si="136"/>
        <v>-8.0221797379743665E-3</v>
      </c>
      <c r="E1123" t="str">
        <f>IF(B1123&lt;settings!$C$2,"",IF(B1123=settings!$C$2,1,IF(C1123&gt;K1122,MAX($E$4:E1122)+1,"")))</f>
        <v/>
      </c>
      <c r="F1123" t="str">
        <f t="shared" si="137"/>
        <v/>
      </c>
      <c r="G1123">
        <f t="shared" si="138"/>
        <v>2</v>
      </c>
      <c r="H1123" s="36" t="str">
        <f>IF(SUM($F$4:F1123)&lt;2,"",IF(F1123=1,G1122,""))</f>
        <v/>
      </c>
      <c r="I1123" s="7">
        <f t="shared" si="143"/>
        <v>-7.0000000000000001E-3</v>
      </c>
      <c r="J1123" s="64" t="str">
        <f t="shared" si="139"/>
        <v>CALL</v>
      </c>
      <c r="K1123" s="29">
        <f>IF(SUM($F$4:F1123)&lt;1,"",IF(F1123="",K1122,ROUND(C1123,0)))</f>
        <v>198</v>
      </c>
      <c r="L1123" s="32">
        <f>IF(SUM($F$4:F1123)&lt;1,"",IF(E1123=1,1,IF(AND(F1122=1,ROUNDDOWN(Q1122/(C1122*100),0)&gt;=1),L1122+ROUNDDOWN(Q1122/(C1122*100),0),L1122)))</f>
        <v>1</v>
      </c>
      <c r="M1123" s="29">
        <f>IF(G1123="","",IF(VLOOKUP(I1123,settings!$B$12:$C$1012,2,0)*C1123*L1123*100-settings!$C$5*L1123&lt;0,"",VLOOKUP(I1123,settings!$B$12:$C$1012,2,0)*C1123*L1123*100-settings!$C$5*L1123))</f>
        <v>169.68216195976308</v>
      </c>
      <c r="N1123" s="29">
        <f>IF(M1123="","",M1123*settings!$C$7)</f>
        <v>42.42054048994077</v>
      </c>
      <c r="O1123" s="29">
        <f t="shared" si="140"/>
        <v>127.2616214698223</v>
      </c>
      <c r="P1123" s="29">
        <f>IF(G1123="","",C1123*100*settings!$C$6)</f>
        <v>0</v>
      </c>
      <c r="Q1123" s="29">
        <f>IF(G1123="","",IF(E1123=1,settings!$C$4-K1123*100,IF(O1123="",Q1122,IF(F1123=1,K1122*L1122*100+Q1122+O1122-K1123*L1123*100,Q1122+O1122))))</f>
        <v>13798.277122235506</v>
      </c>
      <c r="R1123" s="29">
        <f t="shared" si="141"/>
        <v>19661.000100000001</v>
      </c>
      <c r="S1123" s="29">
        <f t="shared" si="142"/>
        <v>33459.277222235505</v>
      </c>
    </row>
    <row r="1124" spans="2:19" x14ac:dyDescent="0.25">
      <c r="B1124" s="2">
        <v>41834</v>
      </c>
      <c r="C1124" s="3">
        <v>197.71000699999999</v>
      </c>
      <c r="D1124" s="1">
        <f t="shared" si="136"/>
        <v>5.5948628981492554E-3</v>
      </c>
      <c r="E1124" t="str">
        <f>IF(B1124&lt;settings!$C$2,"",IF(B1124=settings!$C$2,1,IF(C1124&gt;K1123,MAX($E$4:E1123)+1,"")))</f>
        <v/>
      </c>
      <c r="F1124" t="str">
        <f t="shared" si="137"/>
        <v/>
      </c>
      <c r="G1124">
        <f t="shared" si="138"/>
        <v>3</v>
      </c>
      <c r="H1124" s="36" t="str">
        <f>IF(SUM($F$4:F1124)&lt;2,"",IF(F1124=1,G1123,""))</f>
        <v/>
      </c>
      <c r="I1124" s="7">
        <f t="shared" si="143"/>
        <v>-1E-3</v>
      </c>
      <c r="J1124" s="64" t="str">
        <f t="shared" si="139"/>
        <v>CALL</v>
      </c>
      <c r="K1124" s="29">
        <f>IF(SUM($F$4:F1124)&lt;1,"",IF(F1124="",K1123,ROUND(C1124,0)))</f>
        <v>198</v>
      </c>
      <c r="L1124" s="32">
        <f>IF(SUM($F$4:F1124)&lt;1,"",IF(E1124=1,1,IF(AND(F1123=1,ROUNDDOWN(Q1123/(C1123*100),0)&gt;=1),L1123+ROUNDDOWN(Q1123/(C1123*100),0),L1123)))</f>
        <v>1</v>
      </c>
      <c r="M1124" s="29">
        <f>IF(G1124="","",IF(VLOOKUP(I1124,settings!$B$12:$C$1012,2,0)*C1124*L1124*100-settings!$C$5*L1124&lt;0,"",VLOOKUP(I1124,settings!$B$12:$C$1012,2,0)*C1124*L1124*100-settings!$C$5*L1124))</f>
        <v>192.75580685999998</v>
      </c>
      <c r="N1124" s="29">
        <f>IF(M1124="","",M1124*settings!$C$7)</f>
        <v>48.188951714999995</v>
      </c>
      <c r="O1124" s="29">
        <f t="shared" si="140"/>
        <v>144.56685514499998</v>
      </c>
      <c r="P1124" s="29">
        <f>IF(G1124="","",C1124*100*settings!$C$6)</f>
        <v>0</v>
      </c>
      <c r="Q1124" s="29">
        <f>IF(G1124="","",IF(E1124=1,settings!$C$4-K1124*100,IF(O1124="",Q1123,IF(F1124=1,K1123*L1123*100+Q1123+O1123-K1124*L1124*100,Q1123+O1123))))</f>
        <v>13925.538743705329</v>
      </c>
      <c r="R1124" s="29">
        <f t="shared" si="141"/>
        <v>19771.000700000001</v>
      </c>
      <c r="S1124" s="29">
        <f t="shared" si="142"/>
        <v>33696.539443705333</v>
      </c>
    </row>
    <row r="1125" spans="2:19" x14ac:dyDescent="0.25">
      <c r="B1125" s="2">
        <v>41841</v>
      </c>
      <c r="C1125" s="3">
        <v>197.720001</v>
      </c>
      <c r="D1125" s="1">
        <f t="shared" si="136"/>
        <v>5.0548781782122632E-5</v>
      </c>
      <c r="E1125" t="str">
        <f>IF(B1125&lt;settings!$C$2,"",IF(B1125=settings!$C$2,1,IF(C1125&gt;K1124,MAX($E$4:E1124)+1,"")))</f>
        <v/>
      </c>
      <c r="F1125" t="str">
        <f t="shared" si="137"/>
        <v/>
      </c>
      <c r="G1125">
        <f t="shared" si="138"/>
        <v>4</v>
      </c>
      <c r="H1125" s="36" t="str">
        <f>IF(SUM($F$4:F1125)&lt;2,"",IF(F1125=1,G1124,""))</f>
        <v/>
      </c>
      <c r="I1125" s="7">
        <f t="shared" si="143"/>
        <v>-1E-3</v>
      </c>
      <c r="J1125" s="64" t="str">
        <f t="shared" si="139"/>
        <v>CALL</v>
      </c>
      <c r="K1125" s="29">
        <f>IF(SUM($F$4:F1125)&lt;1,"",IF(F1125="",K1124,ROUND(C1125,0)))</f>
        <v>198</v>
      </c>
      <c r="L1125" s="32">
        <f>IF(SUM($F$4:F1125)&lt;1,"",IF(E1125=1,1,IF(AND(F1124=1,ROUNDDOWN(Q1124/(C1124*100),0)&gt;=1),L1124+ROUNDDOWN(Q1124/(C1124*100),0),L1124)))</f>
        <v>1</v>
      </c>
      <c r="M1125" s="29">
        <f>IF(G1125="","",IF(VLOOKUP(I1125,settings!$B$12:$C$1012,2,0)*C1125*L1125*100-settings!$C$5*L1125&lt;0,"",VLOOKUP(I1125,settings!$B$12:$C$1012,2,0)*C1125*L1125*100-settings!$C$5*L1125))</f>
        <v>192.76560097999999</v>
      </c>
      <c r="N1125" s="29">
        <f>IF(M1125="","",M1125*settings!$C$7)</f>
        <v>48.191400244999997</v>
      </c>
      <c r="O1125" s="29">
        <f t="shared" si="140"/>
        <v>144.57420073499998</v>
      </c>
      <c r="P1125" s="29">
        <f>IF(G1125="","",C1125*100*settings!$C$6)</f>
        <v>0</v>
      </c>
      <c r="Q1125" s="29">
        <f>IF(G1125="","",IF(E1125=1,settings!$C$4-K1125*100,IF(O1125="",Q1124,IF(F1125=1,K1124*L1124*100+Q1124+O1124-K1125*L1125*100,Q1124+O1124))))</f>
        <v>14070.105598850329</v>
      </c>
      <c r="R1125" s="29">
        <f t="shared" si="141"/>
        <v>19772.000100000001</v>
      </c>
      <c r="S1125" s="29">
        <f t="shared" si="142"/>
        <v>33842.105698850326</v>
      </c>
    </row>
    <row r="1126" spans="2:19" x14ac:dyDescent="0.25">
      <c r="B1126" s="2">
        <v>41848</v>
      </c>
      <c r="C1126" s="3">
        <v>192.5</v>
      </c>
      <c r="D1126" s="1">
        <f t="shared" si="136"/>
        <v>-2.6400975994330445E-2</v>
      </c>
      <c r="E1126" t="str">
        <f>IF(B1126&lt;settings!$C$2,"",IF(B1126=settings!$C$2,1,IF(C1126&gt;K1125,MAX($E$4:E1125)+1,"")))</f>
        <v/>
      </c>
      <c r="F1126" t="str">
        <f t="shared" si="137"/>
        <v/>
      </c>
      <c r="G1126">
        <f t="shared" si="138"/>
        <v>5</v>
      </c>
      <c r="H1126" s="36" t="str">
        <f>IF(SUM($F$4:F1126)&lt;2,"",IF(F1126=1,G1125,""))</f>
        <v/>
      </c>
      <c r="I1126" s="7">
        <f t="shared" si="143"/>
        <v>-2.8000000000000001E-2</v>
      </c>
      <c r="J1126" s="64" t="str">
        <f t="shared" si="139"/>
        <v>CALL</v>
      </c>
      <c r="K1126" s="29">
        <f>IF(SUM($F$4:F1126)&lt;1,"",IF(F1126="",K1125,ROUND(C1126,0)))</f>
        <v>198</v>
      </c>
      <c r="L1126" s="32">
        <f>IF(SUM($F$4:F1126)&lt;1,"",IF(E1126=1,1,IF(AND(F1125=1,ROUNDDOWN(Q1125/(C1125*100),0)&gt;=1),L1125+ROUNDDOWN(Q1125/(C1125*100),0),L1125)))</f>
        <v>1</v>
      </c>
      <c r="M1126" s="29">
        <f>IF(G1126="","",IF(VLOOKUP(I1126,settings!$B$12:$C$1012,2,0)*C1126*L1126*100-settings!$C$5*L1126&lt;0,"",VLOOKUP(I1126,settings!$B$12:$C$1012,2,0)*C1126*L1126*100-settings!$C$5*L1126))</f>
        <v>108.33541387038639</v>
      </c>
      <c r="N1126" s="29">
        <f>IF(M1126="","",M1126*settings!$C$7)</f>
        <v>27.083853467596597</v>
      </c>
      <c r="O1126" s="29">
        <f t="shared" si="140"/>
        <v>81.251560402789792</v>
      </c>
      <c r="P1126" s="29">
        <f>IF(G1126="","",C1126*100*settings!$C$6)</f>
        <v>0</v>
      </c>
      <c r="Q1126" s="29">
        <f>IF(G1126="","",IF(E1126=1,settings!$C$4-K1126*100,IF(O1126="",Q1125,IF(F1126=1,K1125*L1125*100+Q1125+O1125-K1126*L1126*100,Q1125+O1125))))</f>
        <v>14214.679799585329</v>
      </c>
      <c r="R1126" s="29">
        <f t="shared" si="141"/>
        <v>19250</v>
      </c>
      <c r="S1126" s="29">
        <f t="shared" si="142"/>
        <v>33464.679799585327</v>
      </c>
    </row>
    <row r="1127" spans="2:19" x14ac:dyDescent="0.25">
      <c r="B1127" s="2">
        <v>41855</v>
      </c>
      <c r="C1127" s="3">
        <v>193.240005</v>
      </c>
      <c r="D1127" s="1">
        <f t="shared" si="136"/>
        <v>3.8441818181818022E-3</v>
      </c>
      <c r="E1127" t="str">
        <f>IF(B1127&lt;settings!$C$2,"",IF(B1127=settings!$C$2,1,IF(C1127&gt;K1126,MAX($E$4:E1126)+1,"")))</f>
        <v/>
      </c>
      <c r="F1127" t="str">
        <f t="shared" si="137"/>
        <v/>
      </c>
      <c r="G1127">
        <f t="shared" si="138"/>
        <v>6</v>
      </c>
      <c r="H1127" s="36" t="str">
        <f>IF(SUM($F$4:F1127)&lt;2,"",IF(F1127=1,G1126,""))</f>
        <v/>
      </c>
      <c r="I1127" s="7">
        <f t="shared" si="143"/>
        <v>-2.4E-2</v>
      </c>
      <c r="J1127" s="64" t="str">
        <f t="shared" si="139"/>
        <v>CALL</v>
      </c>
      <c r="K1127" s="29">
        <f>IF(SUM($F$4:F1127)&lt;1,"",IF(F1127="",K1126,ROUND(C1127,0)))</f>
        <v>198</v>
      </c>
      <c r="L1127" s="32">
        <f>IF(SUM($F$4:F1127)&lt;1,"",IF(E1127=1,1,IF(AND(F1126=1,ROUNDDOWN(Q1126/(C1126*100),0)&gt;=1),L1126+ROUNDDOWN(Q1126/(C1126*100),0),L1126)))</f>
        <v>1</v>
      </c>
      <c r="M1127" s="29">
        <f>IF(G1127="","",IF(VLOOKUP(I1127,settings!$B$12:$C$1012,2,0)*C1127*L1127*100-settings!$C$5*L1127&lt;0,"",VLOOKUP(I1127,settings!$B$12:$C$1012,2,0)*C1127*L1127*100-settings!$C$5*L1127))</f>
        <v>117.99339530591595</v>
      </c>
      <c r="N1127" s="29">
        <f>IF(M1127="","",M1127*settings!$C$7)</f>
        <v>29.498348826478988</v>
      </c>
      <c r="O1127" s="29">
        <f t="shared" si="140"/>
        <v>88.495046479436965</v>
      </c>
      <c r="P1127" s="29">
        <f>IF(G1127="","",C1127*100*settings!$C$6)</f>
        <v>0</v>
      </c>
      <c r="Q1127" s="29">
        <f>IF(G1127="","",IF(E1127=1,settings!$C$4-K1127*100,IF(O1127="",Q1126,IF(F1127=1,K1126*L1126*100+Q1126+O1126-K1127*L1127*100,Q1126+O1126))))</f>
        <v>14295.931359988119</v>
      </c>
      <c r="R1127" s="29">
        <f t="shared" si="141"/>
        <v>19324.000499999998</v>
      </c>
      <c r="S1127" s="29">
        <f t="shared" si="142"/>
        <v>33619.931859988115</v>
      </c>
    </row>
    <row r="1128" spans="2:19" x14ac:dyDescent="0.25">
      <c r="B1128" s="2">
        <v>41862</v>
      </c>
      <c r="C1128" s="3">
        <v>195.720001</v>
      </c>
      <c r="D1128" s="1">
        <f t="shared" si="136"/>
        <v>1.283376079399301E-2</v>
      </c>
      <c r="E1128" t="str">
        <f>IF(B1128&lt;settings!$C$2,"",IF(B1128=settings!$C$2,1,IF(C1128&gt;K1127,MAX($E$4:E1127)+1,"")))</f>
        <v/>
      </c>
      <c r="F1128" t="str">
        <f t="shared" si="137"/>
        <v/>
      </c>
      <c r="G1128">
        <f t="shared" si="138"/>
        <v>7</v>
      </c>
      <c r="H1128" s="36" t="str">
        <f>IF(SUM($F$4:F1128)&lt;2,"",IF(F1128=1,G1127,""))</f>
        <v/>
      </c>
      <c r="I1128" s="7">
        <f t="shared" si="143"/>
        <v>-1.2E-2</v>
      </c>
      <c r="J1128" s="64" t="str">
        <f t="shared" si="139"/>
        <v>CALL</v>
      </c>
      <c r="K1128" s="29">
        <f>IF(SUM($F$4:F1128)&lt;1,"",IF(F1128="",K1127,ROUND(C1128,0)))</f>
        <v>198</v>
      </c>
      <c r="L1128" s="32">
        <f>IF(SUM($F$4:F1128)&lt;1,"",IF(E1128=1,1,IF(AND(F1127=1,ROUNDDOWN(Q1127/(C1127*100),0)&gt;=1),L1127+ROUNDDOWN(Q1127/(C1127*100),0),L1127)))</f>
        <v>1</v>
      </c>
      <c r="M1128" s="29">
        <f>IF(G1128="","",IF(VLOOKUP(I1128,settings!$B$12:$C$1012,2,0)*C1128*L1128*100-settings!$C$5*L1128&lt;0,"",VLOOKUP(I1128,settings!$B$12:$C$1012,2,0)*C1128*L1128*100-settings!$C$5*L1128))</f>
        <v>152.58475795409171</v>
      </c>
      <c r="N1128" s="29">
        <f>IF(M1128="","",M1128*settings!$C$7)</f>
        <v>38.146189488522928</v>
      </c>
      <c r="O1128" s="29">
        <f t="shared" si="140"/>
        <v>114.43856846556878</v>
      </c>
      <c r="P1128" s="29">
        <f>IF(G1128="","",C1128*100*settings!$C$6)</f>
        <v>0</v>
      </c>
      <c r="Q1128" s="29">
        <f>IF(G1128="","",IF(E1128=1,settings!$C$4-K1128*100,IF(O1128="",Q1127,IF(F1128=1,K1127*L1127*100+Q1127+O1127-K1128*L1128*100,Q1127+O1127))))</f>
        <v>14384.426406467555</v>
      </c>
      <c r="R1128" s="29">
        <f t="shared" si="141"/>
        <v>19572.000100000001</v>
      </c>
      <c r="S1128" s="29">
        <f t="shared" si="142"/>
        <v>33956.426506467556</v>
      </c>
    </row>
    <row r="1129" spans="2:19" x14ac:dyDescent="0.25">
      <c r="B1129" s="2">
        <v>41869</v>
      </c>
      <c r="C1129" s="3">
        <v>199.19000199999999</v>
      </c>
      <c r="D1129" s="1">
        <f t="shared" si="136"/>
        <v>1.7729414379064945E-2</v>
      </c>
      <c r="E1129">
        <f>IF(B1129&lt;settings!$C$2,"",IF(B1129=settings!$C$2,1,IF(C1129&gt;K1128,MAX($E$4:E1128)+1,"")))</f>
        <v>143</v>
      </c>
      <c r="F1129">
        <f t="shared" si="137"/>
        <v>1</v>
      </c>
      <c r="G1129">
        <f t="shared" si="138"/>
        <v>1</v>
      </c>
      <c r="H1129" s="36">
        <f>IF(SUM($F$4:F1129)&lt;2,"",IF(F1129=1,G1128,""))</f>
        <v>7</v>
      </c>
      <c r="I1129" s="7">
        <f t="shared" si="143"/>
        <v>1E-3</v>
      </c>
      <c r="J1129" s="64" t="str">
        <f t="shared" si="139"/>
        <v>PUT</v>
      </c>
      <c r="K1129" s="29">
        <f>IF(SUM($F$4:F1129)&lt;1,"",IF(F1129="",K1128,ROUND(C1129,0)))</f>
        <v>199</v>
      </c>
      <c r="L1129" s="32">
        <f>IF(SUM($F$4:F1129)&lt;1,"",IF(E1129=1,1,IF(AND(F1128=1,ROUNDDOWN(Q1128/(C1128*100),0)&gt;=1),L1128+ROUNDDOWN(Q1128/(C1128*100),0),L1128)))</f>
        <v>1</v>
      </c>
      <c r="M1129" s="29">
        <f>IF(G1129="","",IF(VLOOKUP(I1129,settings!$B$12:$C$1012,2,0)*C1129*L1129*100-settings!$C$5*L1129&lt;0,"",VLOOKUP(I1129,settings!$B$12:$C$1012,2,0)*C1129*L1129*100-settings!$C$5*L1129))</f>
        <v>194.20620195999999</v>
      </c>
      <c r="N1129" s="29">
        <f>IF(M1129="","",M1129*settings!$C$7)</f>
        <v>48.551550489999997</v>
      </c>
      <c r="O1129" s="29">
        <f t="shared" si="140"/>
        <v>145.65465146999998</v>
      </c>
      <c r="P1129" s="29">
        <f>IF(G1129="","",C1129*100*settings!$C$6)</f>
        <v>0</v>
      </c>
      <c r="Q1129" s="29">
        <f>IF(G1129="","",IF(E1129=1,settings!$C$4-K1129*100,IF(O1129="",Q1128,IF(F1129=1,K1128*L1128*100+Q1128+O1128-K1129*L1129*100,Q1128+O1128))))</f>
        <v>14398.864974933123</v>
      </c>
      <c r="R1129" s="29">
        <f t="shared" si="141"/>
        <v>19919.000199999999</v>
      </c>
      <c r="S1129" s="29">
        <f t="shared" si="142"/>
        <v>34317.865174933118</v>
      </c>
    </row>
    <row r="1130" spans="2:19" x14ac:dyDescent="0.25">
      <c r="B1130" s="2">
        <v>41876</v>
      </c>
      <c r="C1130" s="3">
        <v>200.71000699999999</v>
      </c>
      <c r="D1130" s="1">
        <f t="shared" si="136"/>
        <v>7.6309301909640581E-3</v>
      </c>
      <c r="E1130">
        <f>IF(B1130&lt;settings!$C$2,"",IF(B1130=settings!$C$2,1,IF(C1130&gt;K1129,MAX($E$4:E1129)+1,"")))</f>
        <v>144</v>
      </c>
      <c r="F1130">
        <f t="shared" si="137"/>
        <v>1</v>
      </c>
      <c r="G1130">
        <f t="shared" si="138"/>
        <v>1</v>
      </c>
      <c r="H1130" s="36">
        <f>IF(SUM($F$4:F1130)&lt;2,"",IF(F1130=1,G1129,""))</f>
        <v>1</v>
      </c>
      <c r="I1130" s="7">
        <f t="shared" si="143"/>
        <v>-1E-3</v>
      </c>
      <c r="J1130" s="64" t="str">
        <f t="shared" si="139"/>
        <v>PUT</v>
      </c>
      <c r="K1130" s="29">
        <f>IF(SUM($F$4:F1130)&lt;1,"",IF(F1130="",K1129,ROUND(C1130,0)))</f>
        <v>201</v>
      </c>
      <c r="L1130" s="32">
        <f>IF(SUM($F$4:F1130)&lt;1,"",IF(E1130=1,1,IF(AND(F1129=1,ROUNDDOWN(Q1129/(C1129*100),0)&gt;=1),L1129+ROUNDDOWN(Q1129/(C1129*100),0),L1129)))</f>
        <v>1</v>
      </c>
      <c r="M1130" s="29">
        <f>IF(G1130="","",IF(VLOOKUP(I1130,settings!$B$12:$C$1012,2,0)*C1130*L1130*100-settings!$C$5*L1130&lt;0,"",VLOOKUP(I1130,settings!$B$12:$C$1012,2,0)*C1130*L1130*100-settings!$C$5*L1130))</f>
        <v>195.69580685999998</v>
      </c>
      <c r="N1130" s="29">
        <f>IF(M1130="","",M1130*settings!$C$7)</f>
        <v>48.923951714999994</v>
      </c>
      <c r="O1130" s="29">
        <f t="shared" si="140"/>
        <v>146.77185514499999</v>
      </c>
      <c r="P1130" s="29">
        <f>IF(G1130="","",C1130*100*settings!$C$6)</f>
        <v>0</v>
      </c>
      <c r="Q1130" s="29">
        <f>IF(G1130="","",IF(E1130=1,settings!$C$4-K1130*100,IF(O1130="",Q1129,IF(F1130=1,K1129*L1129*100+Q1129+O1129-K1130*L1130*100,Q1129+O1129))))</f>
        <v>14344.519626403126</v>
      </c>
      <c r="R1130" s="29">
        <f t="shared" si="141"/>
        <v>20071.000700000001</v>
      </c>
      <c r="S1130" s="29">
        <f t="shared" si="142"/>
        <v>34415.52032640313</v>
      </c>
    </row>
    <row r="1131" spans="2:19" x14ac:dyDescent="0.25">
      <c r="B1131" s="2">
        <v>41883</v>
      </c>
      <c r="C1131" s="3">
        <v>201.11000100000001</v>
      </c>
      <c r="D1131" s="1">
        <f t="shared" si="136"/>
        <v>1.9928951524574856E-3</v>
      </c>
      <c r="E1131">
        <f>IF(B1131&lt;settings!$C$2,"",IF(B1131=settings!$C$2,1,IF(C1131&gt;K1130,MAX($E$4:E1130)+1,"")))</f>
        <v>145</v>
      </c>
      <c r="F1131">
        <f t="shared" si="137"/>
        <v>1</v>
      </c>
      <c r="G1131">
        <f t="shared" si="138"/>
        <v>1</v>
      </c>
      <c r="H1131" s="36">
        <f>IF(SUM($F$4:F1131)&lt;2,"",IF(F1131=1,G1130,""))</f>
        <v>1</v>
      </c>
      <c r="I1131" s="7">
        <f t="shared" si="143"/>
        <v>1E-3</v>
      </c>
      <c r="J1131" s="64" t="str">
        <f t="shared" si="139"/>
        <v>PUT</v>
      </c>
      <c r="K1131" s="29">
        <f>IF(SUM($F$4:F1131)&lt;1,"",IF(F1131="",K1130,ROUND(C1131,0)))</f>
        <v>201</v>
      </c>
      <c r="L1131" s="32">
        <f>IF(SUM($F$4:F1131)&lt;1,"",IF(E1131=1,1,IF(AND(F1130=1,ROUNDDOWN(Q1130/(C1130*100),0)&gt;=1),L1130+ROUNDDOWN(Q1130/(C1130*100),0),L1130)))</f>
        <v>1</v>
      </c>
      <c r="M1131" s="29">
        <f>IF(G1131="","",IF(VLOOKUP(I1131,settings!$B$12:$C$1012,2,0)*C1131*L1131*100-settings!$C$5*L1131&lt;0,"",VLOOKUP(I1131,settings!$B$12:$C$1012,2,0)*C1131*L1131*100-settings!$C$5*L1131))</f>
        <v>196.08780098</v>
      </c>
      <c r="N1131" s="29">
        <f>IF(M1131="","",M1131*settings!$C$7)</f>
        <v>49.021950244999999</v>
      </c>
      <c r="O1131" s="29">
        <f t="shared" si="140"/>
        <v>147.065850735</v>
      </c>
      <c r="P1131" s="29">
        <f>IF(G1131="","",C1131*100*settings!$C$6)</f>
        <v>0</v>
      </c>
      <c r="Q1131" s="29">
        <f>IF(G1131="","",IF(E1131=1,settings!$C$4-K1131*100,IF(O1131="",Q1130,IF(F1131=1,K1130*L1130*100+Q1130+O1130-K1131*L1131*100,Q1130+O1130))))</f>
        <v>14491.291481548127</v>
      </c>
      <c r="R1131" s="29">
        <f t="shared" si="141"/>
        <v>20111.000100000001</v>
      </c>
      <c r="S1131" s="29">
        <f t="shared" si="142"/>
        <v>34602.291581548125</v>
      </c>
    </row>
    <row r="1132" spans="2:19" x14ac:dyDescent="0.25">
      <c r="B1132" s="2">
        <v>41890</v>
      </c>
      <c r="C1132" s="3">
        <v>199.13000500000001</v>
      </c>
      <c r="D1132" s="1">
        <f t="shared" si="136"/>
        <v>-9.8453383230802105E-3</v>
      </c>
      <c r="E1132" t="str">
        <f>IF(B1132&lt;settings!$C$2,"",IF(B1132=settings!$C$2,1,IF(C1132&gt;K1131,MAX($E$4:E1131)+1,"")))</f>
        <v/>
      </c>
      <c r="F1132" t="str">
        <f t="shared" si="137"/>
        <v/>
      </c>
      <c r="G1132">
        <f t="shared" si="138"/>
        <v>2</v>
      </c>
      <c r="H1132" s="36" t="str">
        <f>IF(SUM($F$4:F1132)&lt;2,"",IF(F1132=1,G1131,""))</f>
        <v/>
      </c>
      <c r="I1132" s="7">
        <f t="shared" si="143"/>
        <v>-8.9999999999999993E-3</v>
      </c>
      <c r="J1132" s="64" t="str">
        <f t="shared" si="139"/>
        <v>CALL</v>
      </c>
      <c r="K1132" s="29">
        <f>IF(SUM($F$4:F1132)&lt;1,"",IF(F1132="",K1131,ROUND(C1132,0)))</f>
        <v>201</v>
      </c>
      <c r="L1132" s="32">
        <f>IF(SUM($F$4:F1132)&lt;1,"",IF(E1132=1,1,IF(AND(F1131=1,ROUNDDOWN(Q1131/(C1131*100),0)&gt;=1),L1131+ROUNDDOWN(Q1131/(C1131*100),0),L1131)))</f>
        <v>1</v>
      </c>
      <c r="M1132" s="29">
        <f>IF(G1132="","",IF(VLOOKUP(I1132,settings!$B$12:$C$1012,2,0)*C1132*L1132*100-settings!$C$5*L1132&lt;0,"",VLOOKUP(I1132,settings!$B$12:$C$1012,2,0)*C1132*L1132*100-settings!$C$5*L1132))</f>
        <v>165.0241960417155</v>
      </c>
      <c r="N1132" s="29">
        <f>IF(M1132="","",M1132*settings!$C$7)</f>
        <v>41.256049010428875</v>
      </c>
      <c r="O1132" s="29">
        <f t="shared" si="140"/>
        <v>123.76814703128662</v>
      </c>
      <c r="P1132" s="29">
        <f>IF(G1132="","",C1132*100*settings!$C$6)</f>
        <v>0</v>
      </c>
      <c r="Q1132" s="29">
        <f>IF(G1132="","",IF(E1132=1,settings!$C$4-K1132*100,IF(O1132="",Q1131,IF(F1132=1,K1131*L1131*100+Q1131+O1131-K1132*L1132*100,Q1131+O1131))))</f>
        <v>14638.357332283127</v>
      </c>
      <c r="R1132" s="29">
        <f t="shared" si="141"/>
        <v>19913.000500000002</v>
      </c>
      <c r="S1132" s="29">
        <f t="shared" si="142"/>
        <v>34551.357832283131</v>
      </c>
    </row>
    <row r="1133" spans="2:19" x14ac:dyDescent="0.25">
      <c r="B1133" s="2">
        <v>41897</v>
      </c>
      <c r="C1133" s="3">
        <v>200.699997</v>
      </c>
      <c r="D1133" s="1">
        <f t="shared" si="136"/>
        <v>7.8842563178762592E-3</v>
      </c>
      <c r="E1133" t="str">
        <f>IF(B1133&lt;settings!$C$2,"",IF(B1133=settings!$C$2,1,IF(C1133&gt;K1132,MAX($E$4:E1132)+1,"")))</f>
        <v/>
      </c>
      <c r="F1133" t="str">
        <f t="shared" si="137"/>
        <v/>
      </c>
      <c r="G1133">
        <f t="shared" si="138"/>
        <v>3</v>
      </c>
      <c r="H1133" s="36" t="str">
        <f>IF(SUM($F$4:F1133)&lt;2,"",IF(F1133=1,G1132,""))</f>
        <v/>
      </c>
      <c r="I1133" s="7">
        <f t="shared" si="143"/>
        <v>-1E-3</v>
      </c>
      <c r="J1133" s="64" t="str">
        <f t="shared" si="139"/>
        <v>CALL</v>
      </c>
      <c r="K1133" s="29">
        <f>IF(SUM($F$4:F1133)&lt;1,"",IF(F1133="",K1132,ROUND(C1133,0)))</f>
        <v>201</v>
      </c>
      <c r="L1133" s="32">
        <f>IF(SUM($F$4:F1133)&lt;1,"",IF(E1133=1,1,IF(AND(F1132=1,ROUNDDOWN(Q1132/(C1132*100),0)&gt;=1),L1132+ROUNDDOWN(Q1132/(C1132*100),0),L1132)))</f>
        <v>1</v>
      </c>
      <c r="M1133" s="29">
        <f>IF(G1133="","",IF(VLOOKUP(I1133,settings!$B$12:$C$1012,2,0)*C1133*L1133*100-settings!$C$5*L1133&lt;0,"",VLOOKUP(I1133,settings!$B$12:$C$1012,2,0)*C1133*L1133*100-settings!$C$5*L1133))</f>
        <v>195.68599705999998</v>
      </c>
      <c r="N1133" s="29">
        <f>IF(M1133="","",M1133*settings!$C$7)</f>
        <v>48.921499264999994</v>
      </c>
      <c r="O1133" s="29">
        <f t="shared" si="140"/>
        <v>146.76449779499998</v>
      </c>
      <c r="P1133" s="29">
        <f>IF(G1133="","",C1133*100*settings!$C$6)</f>
        <v>0</v>
      </c>
      <c r="Q1133" s="29">
        <f>IF(G1133="","",IF(E1133=1,settings!$C$4-K1133*100,IF(O1133="",Q1132,IF(F1133=1,K1132*L1132*100+Q1132+O1132-K1133*L1133*100,Q1132+O1132))))</f>
        <v>14762.125479314414</v>
      </c>
      <c r="R1133" s="29">
        <f t="shared" si="141"/>
        <v>20069.9997</v>
      </c>
      <c r="S1133" s="29">
        <f t="shared" si="142"/>
        <v>34832.125179314418</v>
      </c>
    </row>
    <row r="1134" spans="2:19" x14ac:dyDescent="0.25">
      <c r="B1134" s="2">
        <v>41904</v>
      </c>
      <c r="C1134" s="3">
        <v>197.89999399999999</v>
      </c>
      <c r="D1134" s="1">
        <f t="shared" si="136"/>
        <v>-1.3951186058064557E-2</v>
      </c>
      <c r="E1134" t="str">
        <f>IF(B1134&lt;settings!$C$2,"",IF(B1134=settings!$C$2,1,IF(C1134&gt;K1133,MAX($E$4:E1133)+1,"")))</f>
        <v/>
      </c>
      <c r="F1134" t="str">
        <f t="shared" si="137"/>
        <v/>
      </c>
      <c r="G1134">
        <f t="shared" si="138"/>
        <v>4</v>
      </c>
      <c r="H1134" s="36" t="str">
        <f>IF(SUM($F$4:F1134)&lt;2,"",IF(F1134=1,G1133,""))</f>
        <v/>
      </c>
      <c r="I1134" s="7">
        <f t="shared" si="143"/>
        <v>-1.4999999999999999E-2</v>
      </c>
      <c r="J1134" s="64" t="str">
        <f t="shared" si="139"/>
        <v>CALL</v>
      </c>
      <c r="K1134" s="29">
        <f>IF(SUM($F$4:F1134)&lt;1,"",IF(F1134="",K1133,ROUND(C1134,0)))</f>
        <v>201</v>
      </c>
      <c r="L1134" s="32">
        <f>IF(SUM($F$4:F1134)&lt;1,"",IF(E1134=1,1,IF(AND(F1133=1,ROUNDDOWN(Q1133/(C1133*100),0)&gt;=1),L1133+ROUNDDOWN(Q1133/(C1133*100),0),L1133)))</f>
        <v>1</v>
      </c>
      <c r="M1134" s="29">
        <f>IF(G1134="","",IF(VLOOKUP(I1134,settings!$B$12:$C$1012,2,0)*C1134*L1134*100-settings!$C$5*L1134&lt;0,"",VLOOKUP(I1134,settings!$B$12:$C$1012,2,0)*C1134*L1134*100-settings!$C$5*L1134))</f>
        <v>145.16282098211079</v>
      </c>
      <c r="N1134" s="29">
        <f>IF(M1134="","",M1134*settings!$C$7)</f>
        <v>36.290705245527697</v>
      </c>
      <c r="O1134" s="29">
        <f t="shared" si="140"/>
        <v>108.87211573658308</v>
      </c>
      <c r="P1134" s="29">
        <f>IF(G1134="","",C1134*100*settings!$C$6)</f>
        <v>0</v>
      </c>
      <c r="Q1134" s="29">
        <f>IF(G1134="","",IF(E1134=1,settings!$C$4-K1134*100,IF(O1134="",Q1133,IF(F1134=1,K1133*L1133*100+Q1133+O1133-K1134*L1134*100,Q1133+O1133))))</f>
        <v>14908.889977109415</v>
      </c>
      <c r="R1134" s="29">
        <f t="shared" si="141"/>
        <v>19789.999400000001</v>
      </c>
      <c r="S1134" s="29">
        <f t="shared" si="142"/>
        <v>34698.889377109415</v>
      </c>
    </row>
    <row r="1135" spans="2:19" x14ac:dyDescent="0.25">
      <c r="B1135" s="2">
        <v>41911</v>
      </c>
      <c r="C1135" s="3">
        <v>196.520004</v>
      </c>
      <c r="D1135" s="1">
        <f t="shared" si="136"/>
        <v>-6.9731684782162739E-3</v>
      </c>
      <c r="E1135" t="str">
        <f>IF(B1135&lt;settings!$C$2,"",IF(B1135=settings!$C$2,1,IF(C1135&gt;K1134,MAX($E$4:E1134)+1,"")))</f>
        <v/>
      </c>
      <c r="F1135" t="str">
        <f t="shared" si="137"/>
        <v/>
      </c>
      <c r="G1135">
        <f t="shared" si="138"/>
        <v>5</v>
      </c>
      <c r="H1135" s="36" t="str">
        <f>IF(SUM($F$4:F1135)&lt;2,"",IF(F1135=1,G1134,""))</f>
        <v/>
      </c>
      <c r="I1135" s="7">
        <f t="shared" si="143"/>
        <v>-2.1999999999999999E-2</v>
      </c>
      <c r="J1135" s="64" t="str">
        <f t="shared" si="139"/>
        <v>CALL</v>
      </c>
      <c r="K1135" s="29">
        <f>IF(SUM($F$4:F1135)&lt;1,"",IF(F1135="",K1134,ROUND(C1135,0)))</f>
        <v>201</v>
      </c>
      <c r="L1135" s="32">
        <f>IF(SUM($F$4:F1135)&lt;1,"",IF(E1135=1,1,IF(AND(F1134=1,ROUNDDOWN(Q1134/(C1134*100),0)&gt;=1),L1134+ROUNDDOWN(Q1134/(C1134*100),0),L1134)))</f>
        <v>1</v>
      </c>
      <c r="M1135" s="29">
        <f>IF(G1135="","",IF(VLOOKUP(I1135,settings!$B$12:$C$1012,2,0)*C1135*L1135*100-settings!$C$5*L1135&lt;0,"",VLOOKUP(I1135,settings!$B$12:$C$1012,2,0)*C1135*L1135*100-settings!$C$5*L1135))</f>
        <v>125.00286775706518</v>
      </c>
      <c r="N1135" s="29">
        <f>IF(M1135="","",M1135*settings!$C$7)</f>
        <v>31.250716939266294</v>
      </c>
      <c r="O1135" s="29">
        <f t="shared" si="140"/>
        <v>93.752150817798878</v>
      </c>
      <c r="P1135" s="29">
        <f>IF(G1135="","",C1135*100*settings!$C$6)</f>
        <v>0</v>
      </c>
      <c r="Q1135" s="29">
        <f>IF(G1135="","",IF(E1135=1,settings!$C$4-K1135*100,IF(O1135="",Q1134,IF(F1135=1,K1134*L1134*100+Q1134+O1134-K1135*L1135*100,Q1134+O1134))))</f>
        <v>15017.762092845998</v>
      </c>
      <c r="R1135" s="29">
        <f t="shared" si="141"/>
        <v>19652.000400000001</v>
      </c>
      <c r="S1135" s="29">
        <f t="shared" si="142"/>
        <v>34669.762492845999</v>
      </c>
    </row>
    <row r="1136" spans="2:19" x14ac:dyDescent="0.25">
      <c r="B1136" s="2">
        <v>41918</v>
      </c>
      <c r="C1136" s="3">
        <v>190.53999300000001</v>
      </c>
      <c r="D1136" s="1">
        <f t="shared" si="136"/>
        <v>-3.0429528181772247E-2</v>
      </c>
      <c r="E1136" t="str">
        <f>IF(B1136&lt;settings!$C$2,"",IF(B1136=settings!$C$2,1,IF(C1136&gt;K1135,MAX($E$4:E1135)+1,"")))</f>
        <v/>
      </c>
      <c r="F1136" t="str">
        <f t="shared" si="137"/>
        <v/>
      </c>
      <c r="G1136">
        <f t="shared" si="138"/>
        <v>6</v>
      </c>
      <c r="H1136" s="36" t="str">
        <f>IF(SUM($F$4:F1136)&lt;2,"",IF(F1136=1,G1135,""))</f>
        <v/>
      </c>
      <c r="I1136" s="7">
        <f t="shared" si="143"/>
        <v>-5.1999999999999998E-2</v>
      </c>
      <c r="J1136" s="64" t="str">
        <f t="shared" si="139"/>
        <v>CALL</v>
      </c>
      <c r="K1136" s="29">
        <f>IF(SUM($F$4:F1136)&lt;1,"",IF(F1136="",K1135,ROUND(C1136,0)))</f>
        <v>201</v>
      </c>
      <c r="L1136" s="32">
        <f>IF(SUM($F$4:F1136)&lt;1,"",IF(E1136=1,1,IF(AND(F1135=1,ROUNDDOWN(Q1135/(C1135*100),0)&gt;=1),L1135+ROUNDDOWN(Q1135/(C1135*100),0),L1135)))</f>
        <v>1</v>
      </c>
      <c r="M1136" s="29">
        <f>IF(G1136="","",IF(VLOOKUP(I1136,settings!$B$12:$C$1012,2,0)*C1136*L1136*100-settings!$C$5*L1136&lt;0,"",VLOOKUP(I1136,settings!$B$12:$C$1012,2,0)*C1136*L1136*100-settings!$C$5*L1136))</f>
        <v>65.641088318144853</v>
      </c>
      <c r="N1136" s="29">
        <f>IF(M1136="","",M1136*settings!$C$7)</f>
        <v>16.410272079536213</v>
      </c>
      <c r="O1136" s="29">
        <f t="shared" si="140"/>
        <v>49.230816238608639</v>
      </c>
      <c r="P1136" s="29">
        <f>IF(G1136="","",C1136*100*settings!$C$6)</f>
        <v>0</v>
      </c>
      <c r="Q1136" s="29">
        <f>IF(G1136="","",IF(E1136=1,settings!$C$4-K1136*100,IF(O1136="",Q1135,IF(F1136=1,K1135*L1135*100+Q1135+O1135-K1136*L1136*100,Q1135+O1135))))</f>
        <v>15111.514243663798</v>
      </c>
      <c r="R1136" s="29">
        <f t="shared" si="141"/>
        <v>19053.999299999999</v>
      </c>
      <c r="S1136" s="29">
        <f t="shared" si="142"/>
        <v>34165.513543663794</v>
      </c>
    </row>
    <row r="1137" spans="2:19" x14ac:dyDescent="0.25">
      <c r="B1137" s="2">
        <v>41925</v>
      </c>
      <c r="C1137" s="3">
        <v>188.470001</v>
      </c>
      <c r="D1137" s="1">
        <f t="shared" si="136"/>
        <v>-1.0863819019873766E-2</v>
      </c>
      <c r="E1137" t="str">
        <f>IF(B1137&lt;settings!$C$2,"",IF(B1137=settings!$C$2,1,IF(C1137&gt;K1136,MAX($E$4:E1136)+1,"")))</f>
        <v/>
      </c>
      <c r="F1137" t="str">
        <f t="shared" si="137"/>
        <v/>
      </c>
      <c r="G1137">
        <f t="shared" si="138"/>
        <v>7</v>
      </c>
      <c r="H1137" s="36" t="str">
        <f>IF(SUM($F$4:F1137)&lt;2,"",IF(F1137=1,G1136,""))</f>
        <v/>
      </c>
      <c r="I1137" s="7">
        <f t="shared" si="143"/>
        <v>-6.2E-2</v>
      </c>
      <c r="J1137" s="64" t="str">
        <f t="shared" si="139"/>
        <v>CALL</v>
      </c>
      <c r="K1137" s="29">
        <f>IF(SUM($F$4:F1137)&lt;1,"",IF(F1137="",K1136,ROUND(C1137,0)))</f>
        <v>201</v>
      </c>
      <c r="L1137" s="32">
        <f>IF(SUM($F$4:F1137)&lt;1,"",IF(E1137=1,1,IF(AND(F1136=1,ROUNDDOWN(Q1136/(C1136*100),0)&gt;=1),L1136+ROUNDDOWN(Q1136/(C1136*100),0),L1136)))</f>
        <v>1</v>
      </c>
      <c r="M1137" s="29">
        <f>IF(G1137="","",IF(VLOOKUP(I1137,settings!$B$12:$C$1012,2,0)*C1137*L1137*100-settings!$C$5*L1137&lt;0,"",VLOOKUP(I1137,settings!$B$12:$C$1012,2,0)*C1137*L1137*100-settings!$C$5*L1137))</f>
        <v>52.859079393147915</v>
      </c>
      <c r="N1137" s="29">
        <f>IF(M1137="","",M1137*settings!$C$7)</f>
        <v>13.214769848286979</v>
      </c>
      <c r="O1137" s="29">
        <f t="shared" si="140"/>
        <v>39.644309544860938</v>
      </c>
      <c r="P1137" s="29">
        <f>IF(G1137="","",C1137*100*settings!$C$6)</f>
        <v>0</v>
      </c>
      <c r="Q1137" s="29">
        <f>IF(G1137="","",IF(E1137=1,settings!$C$4-K1137*100,IF(O1137="",Q1136,IF(F1137=1,K1136*L1136*100+Q1136+O1136-K1137*L1137*100,Q1136+O1136))))</f>
        <v>15160.745059902407</v>
      </c>
      <c r="R1137" s="29">
        <f t="shared" si="141"/>
        <v>18847.000100000001</v>
      </c>
      <c r="S1137" s="29">
        <f t="shared" si="142"/>
        <v>34007.745159902406</v>
      </c>
    </row>
    <row r="1138" spans="2:19" x14ac:dyDescent="0.25">
      <c r="B1138" s="2">
        <v>41932</v>
      </c>
      <c r="C1138" s="3">
        <v>196.429993</v>
      </c>
      <c r="D1138" s="1">
        <f t="shared" si="136"/>
        <v>4.2234795764658495E-2</v>
      </c>
      <c r="E1138" t="str">
        <f>IF(B1138&lt;settings!$C$2,"",IF(B1138=settings!$C$2,1,IF(C1138&gt;K1137,MAX($E$4:E1137)+1,"")))</f>
        <v/>
      </c>
      <c r="F1138" t="str">
        <f t="shared" si="137"/>
        <v/>
      </c>
      <c r="G1138">
        <f t="shared" si="138"/>
        <v>8</v>
      </c>
      <c r="H1138" s="36" t="str">
        <f>IF(SUM($F$4:F1138)&lt;2,"",IF(F1138=1,G1137,""))</f>
        <v/>
      </c>
      <c r="I1138" s="7">
        <f t="shared" si="143"/>
        <v>-2.3E-2</v>
      </c>
      <c r="J1138" s="64" t="str">
        <f t="shared" si="139"/>
        <v>CALL</v>
      </c>
      <c r="K1138" s="29">
        <f>IF(SUM($F$4:F1138)&lt;1,"",IF(F1138="",K1137,ROUND(C1138,0)))</f>
        <v>201</v>
      </c>
      <c r="L1138" s="32">
        <f>IF(SUM($F$4:F1138)&lt;1,"",IF(E1138=1,1,IF(AND(F1137=1,ROUNDDOWN(Q1137/(C1137*100),0)&gt;=1),L1137+ROUNDDOWN(Q1137/(C1137*100),0),L1137)))</f>
        <v>1</v>
      </c>
      <c r="M1138" s="29">
        <f>IF(G1138="","",IF(VLOOKUP(I1138,settings!$B$12:$C$1012,2,0)*C1138*L1138*100-settings!$C$5*L1138&lt;0,"",VLOOKUP(I1138,settings!$B$12:$C$1012,2,0)*C1138*L1138*100-settings!$C$5*L1138))</f>
        <v>122.42625223471006</v>
      </c>
      <c r="N1138" s="29">
        <f>IF(M1138="","",M1138*settings!$C$7)</f>
        <v>30.606563058677516</v>
      </c>
      <c r="O1138" s="29">
        <f t="shared" si="140"/>
        <v>91.81968917603254</v>
      </c>
      <c r="P1138" s="29">
        <f>IF(G1138="","",C1138*100*settings!$C$6)</f>
        <v>0</v>
      </c>
      <c r="Q1138" s="29">
        <f>IF(G1138="","",IF(E1138=1,settings!$C$4-K1138*100,IF(O1138="",Q1137,IF(F1138=1,K1137*L1137*100+Q1137+O1137-K1138*L1138*100,Q1137+O1137))))</f>
        <v>15200.389369447268</v>
      </c>
      <c r="R1138" s="29">
        <f t="shared" si="141"/>
        <v>19642.999299999999</v>
      </c>
      <c r="S1138" s="29">
        <f t="shared" si="142"/>
        <v>34843.388669447268</v>
      </c>
    </row>
    <row r="1139" spans="2:19" x14ac:dyDescent="0.25">
      <c r="B1139" s="2">
        <v>41939</v>
      </c>
      <c r="C1139" s="3">
        <v>201.66000399999999</v>
      </c>
      <c r="D1139" s="1">
        <f t="shared" si="136"/>
        <v>2.6625317855608621E-2</v>
      </c>
      <c r="E1139">
        <f>IF(B1139&lt;settings!$C$2,"",IF(B1139=settings!$C$2,1,IF(C1139&gt;K1138,MAX($E$4:E1138)+1,"")))</f>
        <v>146</v>
      </c>
      <c r="F1139">
        <f t="shared" si="137"/>
        <v>1</v>
      </c>
      <c r="G1139">
        <f t="shared" si="138"/>
        <v>1</v>
      </c>
      <c r="H1139" s="36">
        <f>IF(SUM($F$4:F1139)&lt;2,"",IF(F1139=1,G1138,""))</f>
        <v>8</v>
      </c>
      <c r="I1139" s="7">
        <f t="shared" si="143"/>
        <v>-2E-3</v>
      </c>
      <c r="J1139" s="64" t="str">
        <f t="shared" si="139"/>
        <v>PUT</v>
      </c>
      <c r="K1139" s="29">
        <f>IF(SUM($F$4:F1139)&lt;1,"",IF(F1139="",K1138,ROUND(C1139,0)))</f>
        <v>202</v>
      </c>
      <c r="L1139" s="32">
        <f>IF(SUM($F$4:F1139)&lt;1,"",IF(E1139=1,1,IF(AND(F1138=1,ROUNDDOWN(Q1138/(C1138*100),0)&gt;=1),L1138+ROUNDDOWN(Q1138/(C1138*100),0),L1138)))</f>
        <v>1</v>
      </c>
      <c r="M1139" s="29">
        <f>IF(G1139="","",IF(VLOOKUP(I1139,settings!$B$12:$C$1012,2,0)*C1139*L1139*100-settings!$C$5*L1139&lt;0,"",VLOOKUP(I1139,settings!$B$12:$C$1012,2,0)*C1139*L1139*100-settings!$C$5*L1139))</f>
        <v>192.67426784159997</v>
      </c>
      <c r="N1139" s="29">
        <f>IF(M1139="","",M1139*settings!$C$7)</f>
        <v>48.168566960399993</v>
      </c>
      <c r="O1139" s="29">
        <f t="shared" si="140"/>
        <v>144.50570088119997</v>
      </c>
      <c r="P1139" s="29">
        <f>IF(G1139="","",C1139*100*settings!$C$6)</f>
        <v>0</v>
      </c>
      <c r="Q1139" s="29">
        <f>IF(G1139="","",IF(E1139=1,settings!$C$4-K1139*100,IF(O1139="",Q1138,IF(F1139=1,K1138*L1138*100+Q1138+O1138-K1139*L1139*100,Q1138+O1138))))</f>
        <v>15192.209058623295</v>
      </c>
      <c r="R1139" s="29">
        <f t="shared" si="141"/>
        <v>20166.000399999997</v>
      </c>
      <c r="S1139" s="29">
        <f t="shared" si="142"/>
        <v>35358.209458623292</v>
      </c>
    </row>
    <row r="1140" spans="2:19" x14ac:dyDescent="0.25">
      <c r="B1140" s="2">
        <v>41946</v>
      </c>
      <c r="C1140" s="3">
        <v>203.33999600000001</v>
      </c>
      <c r="D1140" s="1">
        <f t="shared" si="136"/>
        <v>8.330814076548565E-3</v>
      </c>
      <c r="E1140">
        <f>IF(B1140&lt;settings!$C$2,"",IF(B1140=settings!$C$2,1,IF(C1140&gt;K1139,MAX($E$4:E1139)+1,"")))</f>
        <v>147</v>
      </c>
      <c r="F1140">
        <f t="shared" si="137"/>
        <v>1</v>
      </c>
      <c r="G1140">
        <f t="shared" si="138"/>
        <v>1</v>
      </c>
      <c r="H1140" s="36">
        <f>IF(SUM($F$4:F1140)&lt;2,"",IF(F1140=1,G1139,""))</f>
        <v>1</v>
      </c>
      <c r="I1140" s="7">
        <f t="shared" si="143"/>
        <v>2E-3</v>
      </c>
      <c r="J1140" s="64" t="str">
        <f t="shared" si="139"/>
        <v>PUT</v>
      </c>
      <c r="K1140" s="29">
        <f>IF(SUM($F$4:F1140)&lt;1,"",IF(F1140="",K1139,ROUND(C1140,0)))</f>
        <v>203</v>
      </c>
      <c r="L1140" s="32">
        <f>IF(SUM($F$4:F1140)&lt;1,"",IF(E1140=1,1,IF(AND(F1139=1,ROUNDDOWN(Q1139/(C1139*100),0)&gt;=1),L1139+ROUNDDOWN(Q1139/(C1139*100),0),L1139)))</f>
        <v>1</v>
      </c>
      <c r="M1140" s="29">
        <f>IF(G1140="","",IF(VLOOKUP(I1140,settings!$B$12:$C$1012,2,0)*C1140*L1140*100-settings!$C$5*L1140&lt;0,"",VLOOKUP(I1140,settings!$B$12:$C$1012,2,0)*C1140*L1140*100-settings!$C$5*L1140))</f>
        <v>194.28773215840002</v>
      </c>
      <c r="N1140" s="29">
        <f>IF(M1140="","",M1140*settings!$C$7)</f>
        <v>48.571933039600005</v>
      </c>
      <c r="O1140" s="29">
        <f t="shared" si="140"/>
        <v>145.71579911880002</v>
      </c>
      <c r="P1140" s="29">
        <f>IF(G1140="","",C1140*100*settings!$C$6)</f>
        <v>0</v>
      </c>
      <c r="Q1140" s="29">
        <f>IF(G1140="","",IF(E1140=1,settings!$C$4-K1140*100,IF(O1140="",Q1139,IF(F1140=1,K1139*L1139*100+Q1139+O1139-K1140*L1140*100,Q1139+O1139))))</f>
        <v>15236.714759504495</v>
      </c>
      <c r="R1140" s="29">
        <f t="shared" si="141"/>
        <v>20333.999600000003</v>
      </c>
      <c r="S1140" s="29">
        <f t="shared" si="142"/>
        <v>35570.714359504498</v>
      </c>
    </row>
    <row r="1141" spans="2:19" x14ac:dyDescent="0.25">
      <c r="B1141" s="2">
        <v>41953</v>
      </c>
      <c r="C1141" s="3">
        <v>204.240005</v>
      </c>
      <c r="D1141" s="1">
        <f t="shared" si="136"/>
        <v>4.4261287385880532E-3</v>
      </c>
      <c r="E1141">
        <f>IF(B1141&lt;settings!$C$2,"",IF(B1141=settings!$C$2,1,IF(C1141&gt;K1140,MAX($E$4:E1140)+1,"")))</f>
        <v>148</v>
      </c>
      <c r="F1141">
        <f t="shared" si="137"/>
        <v>1</v>
      </c>
      <c r="G1141">
        <f t="shared" si="138"/>
        <v>1</v>
      </c>
      <c r="H1141" s="36">
        <f>IF(SUM($F$4:F1141)&lt;2,"",IF(F1141=1,G1140,""))</f>
        <v>1</v>
      </c>
      <c r="I1141" s="7">
        <f t="shared" si="143"/>
        <v>1E-3</v>
      </c>
      <c r="J1141" s="64" t="str">
        <f t="shared" si="139"/>
        <v>PUT</v>
      </c>
      <c r="K1141" s="29">
        <f>IF(SUM($F$4:F1141)&lt;1,"",IF(F1141="",K1140,ROUND(C1141,0)))</f>
        <v>204</v>
      </c>
      <c r="L1141" s="32">
        <f>IF(SUM($F$4:F1141)&lt;1,"",IF(E1141=1,1,IF(AND(F1140=1,ROUNDDOWN(Q1140/(C1140*100),0)&gt;=1),L1140+ROUNDDOWN(Q1140/(C1140*100),0),L1140)))</f>
        <v>1</v>
      </c>
      <c r="M1141" s="29">
        <f>IF(G1141="","",IF(VLOOKUP(I1141,settings!$B$12:$C$1012,2,0)*C1141*L1141*100-settings!$C$5*L1141&lt;0,"",VLOOKUP(I1141,settings!$B$12:$C$1012,2,0)*C1141*L1141*100-settings!$C$5*L1141))</f>
        <v>199.15520489999997</v>
      </c>
      <c r="N1141" s="29">
        <f>IF(M1141="","",M1141*settings!$C$7)</f>
        <v>49.788801224999993</v>
      </c>
      <c r="O1141" s="29">
        <f t="shared" si="140"/>
        <v>149.36640367499999</v>
      </c>
      <c r="P1141" s="29">
        <f>IF(G1141="","",C1141*100*settings!$C$6)</f>
        <v>0</v>
      </c>
      <c r="Q1141" s="29">
        <f>IF(G1141="","",IF(E1141=1,settings!$C$4-K1141*100,IF(O1141="",Q1140,IF(F1141=1,K1140*L1140*100+Q1140+O1140-K1141*L1141*100,Q1140+O1140))))</f>
        <v>15282.430558623295</v>
      </c>
      <c r="R1141" s="29">
        <f t="shared" si="141"/>
        <v>20424.000499999998</v>
      </c>
      <c r="S1141" s="29">
        <f t="shared" si="142"/>
        <v>35706.43105862329</v>
      </c>
    </row>
    <row r="1142" spans="2:19" x14ac:dyDescent="0.25">
      <c r="B1142" s="2">
        <v>41960</v>
      </c>
      <c r="C1142" s="3">
        <v>206.679993</v>
      </c>
      <c r="D1142" s="1">
        <f t="shared" si="136"/>
        <v>1.1946670291160588E-2</v>
      </c>
      <c r="E1142">
        <f>IF(B1142&lt;settings!$C$2,"",IF(B1142=settings!$C$2,1,IF(C1142&gt;K1141,MAX($E$4:E1141)+1,"")))</f>
        <v>149</v>
      </c>
      <c r="F1142">
        <f t="shared" si="137"/>
        <v>1</v>
      </c>
      <c r="G1142">
        <f t="shared" si="138"/>
        <v>1</v>
      </c>
      <c r="H1142" s="36">
        <f>IF(SUM($F$4:F1142)&lt;2,"",IF(F1142=1,G1141,""))</f>
        <v>1</v>
      </c>
      <c r="I1142" s="7">
        <f t="shared" si="143"/>
        <v>-2E-3</v>
      </c>
      <c r="J1142" s="64" t="str">
        <f t="shared" si="139"/>
        <v>PUT</v>
      </c>
      <c r="K1142" s="29">
        <f>IF(SUM($F$4:F1142)&lt;1,"",IF(F1142="",K1141,ROUND(C1142,0)))</f>
        <v>207</v>
      </c>
      <c r="L1142" s="32">
        <f>IF(SUM($F$4:F1142)&lt;1,"",IF(E1142=1,1,IF(AND(F1141=1,ROUNDDOWN(Q1141/(C1141*100),0)&gt;=1),L1141+ROUNDDOWN(Q1141/(C1141*100),0),L1141)))</f>
        <v>1</v>
      </c>
      <c r="M1142" s="29">
        <f>IF(G1142="","",IF(VLOOKUP(I1142,settings!$B$12:$C$1012,2,0)*C1142*L1142*100-settings!$C$5*L1142&lt;0,"",VLOOKUP(I1142,settings!$B$12:$C$1012,2,0)*C1142*L1142*100-settings!$C$5*L1142))</f>
        <v>197.4954652772</v>
      </c>
      <c r="N1142" s="29">
        <f>IF(M1142="","",M1142*settings!$C$7)</f>
        <v>49.373866319299999</v>
      </c>
      <c r="O1142" s="29">
        <f t="shared" si="140"/>
        <v>148.12159895790001</v>
      </c>
      <c r="P1142" s="29">
        <f>IF(G1142="","",C1142*100*settings!$C$6)</f>
        <v>0</v>
      </c>
      <c r="Q1142" s="29">
        <f>IF(G1142="","",IF(E1142=1,settings!$C$4-K1142*100,IF(O1142="",Q1141,IF(F1142=1,K1141*L1141*100+Q1141+O1141-K1142*L1142*100,Q1141+O1141))))</f>
        <v>15131.796962298293</v>
      </c>
      <c r="R1142" s="29">
        <f t="shared" si="141"/>
        <v>20667.999299999999</v>
      </c>
      <c r="S1142" s="29">
        <f t="shared" si="142"/>
        <v>35799.796262298289</v>
      </c>
    </row>
    <row r="1143" spans="2:19" x14ac:dyDescent="0.25">
      <c r="B1143" s="2">
        <v>41967</v>
      </c>
      <c r="C1143" s="3">
        <v>207.199997</v>
      </c>
      <c r="D1143" s="1">
        <f t="shared" si="136"/>
        <v>2.5159861506285353E-3</v>
      </c>
      <c r="E1143">
        <f>IF(B1143&lt;settings!$C$2,"",IF(B1143=settings!$C$2,1,IF(C1143&gt;K1142,MAX($E$4:E1142)+1,"")))</f>
        <v>150</v>
      </c>
      <c r="F1143">
        <f t="shared" si="137"/>
        <v>1</v>
      </c>
      <c r="G1143">
        <f t="shared" si="138"/>
        <v>1</v>
      </c>
      <c r="H1143" s="36">
        <f>IF(SUM($F$4:F1143)&lt;2,"",IF(F1143=1,G1142,""))</f>
        <v>1</v>
      </c>
      <c r="I1143" s="7">
        <f t="shared" si="143"/>
        <v>1E-3</v>
      </c>
      <c r="J1143" s="64" t="str">
        <f t="shared" si="139"/>
        <v>PUT</v>
      </c>
      <c r="K1143" s="29">
        <f>IF(SUM($F$4:F1143)&lt;1,"",IF(F1143="",K1142,ROUND(C1143,0)))</f>
        <v>207</v>
      </c>
      <c r="L1143" s="32">
        <f>IF(SUM($F$4:F1143)&lt;1,"",IF(E1143=1,1,IF(AND(F1142=1,ROUNDDOWN(Q1142/(C1142*100),0)&gt;=1),L1142+ROUNDDOWN(Q1142/(C1142*100),0),L1142)))</f>
        <v>1</v>
      </c>
      <c r="M1143" s="29">
        <f>IF(G1143="","",IF(VLOOKUP(I1143,settings!$B$12:$C$1012,2,0)*C1143*L1143*100-settings!$C$5*L1143&lt;0,"",VLOOKUP(I1143,settings!$B$12:$C$1012,2,0)*C1143*L1143*100-settings!$C$5*L1143))</f>
        <v>202.05599705999998</v>
      </c>
      <c r="N1143" s="29">
        <f>IF(M1143="","",M1143*settings!$C$7)</f>
        <v>50.513999264999995</v>
      </c>
      <c r="O1143" s="29">
        <f t="shared" si="140"/>
        <v>151.54199779499999</v>
      </c>
      <c r="P1143" s="29">
        <f>IF(G1143="","",C1143*100*settings!$C$6)</f>
        <v>0</v>
      </c>
      <c r="Q1143" s="29">
        <f>IF(G1143="","",IF(E1143=1,settings!$C$4-K1143*100,IF(O1143="",Q1142,IF(F1143=1,K1142*L1142*100+Q1142+O1142-K1143*L1143*100,Q1142+O1142))))</f>
        <v>15279.918561256192</v>
      </c>
      <c r="R1143" s="29">
        <f t="shared" si="141"/>
        <v>20719.9997</v>
      </c>
      <c r="S1143" s="29">
        <f t="shared" si="142"/>
        <v>35999.918261256193</v>
      </c>
    </row>
    <row r="1144" spans="2:19" x14ac:dyDescent="0.25">
      <c r="B1144" s="2">
        <v>41974</v>
      </c>
      <c r="C1144" s="3">
        <v>208</v>
      </c>
      <c r="D1144" s="1">
        <f t="shared" si="136"/>
        <v>3.8610183956711008E-3</v>
      </c>
      <c r="E1144">
        <f>IF(B1144&lt;settings!$C$2,"",IF(B1144=settings!$C$2,1,IF(C1144&gt;K1143,MAX($E$4:E1143)+1,"")))</f>
        <v>151</v>
      </c>
      <c r="F1144">
        <f t="shared" si="137"/>
        <v>1</v>
      </c>
      <c r="G1144">
        <f t="shared" si="138"/>
        <v>1</v>
      </c>
      <c r="H1144" s="36">
        <f>IF(SUM($F$4:F1144)&lt;2,"",IF(F1144=1,G1143,""))</f>
        <v>1</v>
      </c>
      <c r="I1144" s="7">
        <f t="shared" si="143"/>
        <v>0</v>
      </c>
      <c r="J1144" s="64" t="str">
        <f t="shared" si="139"/>
        <v>PUT</v>
      </c>
      <c r="K1144" s="29">
        <f>IF(SUM($F$4:F1144)&lt;1,"",IF(F1144="",K1143,ROUND(C1144,0)))</f>
        <v>208</v>
      </c>
      <c r="L1144" s="32">
        <f>IF(SUM($F$4:F1144)&lt;1,"",IF(E1144=1,1,IF(AND(F1143=1,ROUNDDOWN(Q1143/(C1143*100),0)&gt;=1),L1143+ROUNDDOWN(Q1143/(C1143*100),0),L1143)))</f>
        <v>1</v>
      </c>
      <c r="M1144" s="29">
        <f>IF(G1144="","",IF(VLOOKUP(I1144,settings!$B$12:$C$1012,2,0)*C1144*L1144*100-settings!$C$5*L1144&lt;0,"",VLOOKUP(I1144,settings!$B$12:$C$1012,2,0)*C1144*L1144*100-settings!$C$5*L1144))</f>
        <v>207</v>
      </c>
      <c r="N1144" s="29">
        <f>IF(M1144="","",M1144*settings!$C$7)</f>
        <v>51.75</v>
      </c>
      <c r="O1144" s="29">
        <f t="shared" si="140"/>
        <v>155.25</v>
      </c>
      <c r="P1144" s="29">
        <f>IF(G1144="","",C1144*100*settings!$C$6)</f>
        <v>0</v>
      </c>
      <c r="Q1144" s="29">
        <f>IF(G1144="","",IF(E1144=1,settings!$C$4-K1144*100,IF(O1144="",Q1143,IF(F1144=1,K1143*L1143*100+Q1143+O1143-K1144*L1144*100,Q1143+O1143))))</f>
        <v>15331.460559051193</v>
      </c>
      <c r="R1144" s="29">
        <f t="shared" si="141"/>
        <v>20800</v>
      </c>
      <c r="S1144" s="29">
        <f t="shared" si="142"/>
        <v>36131.460559051193</v>
      </c>
    </row>
    <row r="1145" spans="2:19" x14ac:dyDescent="0.25">
      <c r="B1145" s="2">
        <v>41981</v>
      </c>
      <c r="C1145" s="3">
        <v>200.88999899999999</v>
      </c>
      <c r="D1145" s="1">
        <f t="shared" si="136"/>
        <v>-3.4182697115384686E-2</v>
      </c>
      <c r="E1145" t="str">
        <f>IF(B1145&lt;settings!$C$2,"",IF(B1145=settings!$C$2,1,IF(C1145&gt;K1144,MAX($E$4:E1144)+1,"")))</f>
        <v/>
      </c>
      <c r="F1145" t="str">
        <f t="shared" si="137"/>
        <v/>
      </c>
      <c r="G1145">
        <f t="shared" si="138"/>
        <v>2</v>
      </c>
      <c r="H1145" s="36" t="str">
        <f>IF(SUM($F$4:F1145)&lt;2,"",IF(F1145=1,G1144,""))</f>
        <v/>
      </c>
      <c r="I1145" s="7">
        <f t="shared" si="143"/>
        <v>-3.4000000000000002E-2</v>
      </c>
      <c r="J1145" s="64" t="str">
        <f t="shared" si="139"/>
        <v>CALL</v>
      </c>
      <c r="K1145" s="29">
        <f>IF(SUM($F$4:F1145)&lt;1,"",IF(F1145="",K1144,ROUND(C1145,0)))</f>
        <v>208</v>
      </c>
      <c r="L1145" s="32">
        <f>IF(SUM($F$4:F1145)&lt;1,"",IF(E1145=1,1,IF(AND(F1144=1,ROUNDDOWN(Q1144/(C1144*100),0)&gt;=1),L1144+ROUNDDOWN(Q1144/(C1144*100),0),L1144)))</f>
        <v>1</v>
      </c>
      <c r="M1145" s="29">
        <f>IF(G1145="","",IF(VLOOKUP(I1145,settings!$B$12:$C$1012,2,0)*C1145*L1145*100-settings!$C$5*L1145&lt;0,"",VLOOKUP(I1145,settings!$B$12:$C$1012,2,0)*C1145*L1145*100-settings!$C$5*L1145))</f>
        <v>100.07526534988884</v>
      </c>
      <c r="N1145" s="29">
        <f>IF(M1145="","",M1145*settings!$C$7)</f>
        <v>25.018816337472209</v>
      </c>
      <c r="O1145" s="29">
        <f t="shared" si="140"/>
        <v>75.056449012416635</v>
      </c>
      <c r="P1145" s="29">
        <f>IF(G1145="","",C1145*100*settings!$C$6)</f>
        <v>0</v>
      </c>
      <c r="Q1145" s="29">
        <f>IF(G1145="","",IF(E1145=1,settings!$C$4-K1145*100,IF(O1145="",Q1144,IF(F1145=1,K1144*L1144*100+Q1144+O1144-K1145*L1145*100,Q1144+O1144))))</f>
        <v>15486.710559051193</v>
      </c>
      <c r="R1145" s="29">
        <f t="shared" si="141"/>
        <v>20088.999899999999</v>
      </c>
      <c r="S1145" s="29">
        <f t="shared" si="142"/>
        <v>35575.710459051188</v>
      </c>
    </row>
    <row r="1146" spans="2:19" x14ac:dyDescent="0.25">
      <c r="B1146" s="2">
        <v>41988</v>
      </c>
      <c r="C1146" s="3">
        <v>206.520004</v>
      </c>
      <c r="D1146" s="1">
        <f t="shared" si="136"/>
        <v>2.8025312499503796E-2</v>
      </c>
      <c r="E1146" t="str">
        <f>IF(B1146&lt;settings!$C$2,"",IF(B1146=settings!$C$2,1,IF(C1146&gt;K1145,MAX($E$4:E1145)+1,"")))</f>
        <v/>
      </c>
      <c r="F1146" t="str">
        <f t="shared" si="137"/>
        <v/>
      </c>
      <c r="G1146">
        <f t="shared" si="138"/>
        <v>3</v>
      </c>
      <c r="H1146" s="36" t="str">
        <f>IF(SUM($F$4:F1146)&lt;2,"",IF(F1146=1,G1145,""))</f>
        <v/>
      </c>
      <c r="I1146" s="7">
        <f t="shared" si="143"/>
        <v>-7.0000000000000001E-3</v>
      </c>
      <c r="J1146" s="64" t="str">
        <f t="shared" si="139"/>
        <v>CALL</v>
      </c>
      <c r="K1146" s="29">
        <f>IF(SUM($F$4:F1146)&lt;1,"",IF(F1146="",K1145,ROUND(C1146,0)))</f>
        <v>208</v>
      </c>
      <c r="L1146" s="32">
        <f>IF(SUM($F$4:F1146)&lt;1,"",IF(E1146=1,1,IF(AND(F1145=1,ROUNDDOWN(Q1145/(C1145*100),0)&gt;=1),L1145+ROUNDDOWN(Q1145/(C1145*100),0),L1145)))</f>
        <v>1</v>
      </c>
      <c r="M1146" s="29">
        <f>IF(G1146="","",IF(VLOOKUP(I1146,settings!$B$12:$C$1012,2,0)*C1146*L1146*100-settings!$C$5*L1146&lt;0,"",VLOOKUP(I1146,settings!$B$12:$C$1012,2,0)*C1146*L1146*100-settings!$C$5*L1146))</f>
        <v>178.28528859861467</v>
      </c>
      <c r="N1146" s="29">
        <f>IF(M1146="","",M1146*settings!$C$7)</f>
        <v>44.571322149653668</v>
      </c>
      <c r="O1146" s="29">
        <f t="shared" si="140"/>
        <v>133.713966448961</v>
      </c>
      <c r="P1146" s="29">
        <f>IF(G1146="","",C1146*100*settings!$C$6)</f>
        <v>0</v>
      </c>
      <c r="Q1146" s="29">
        <f>IF(G1146="","",IF(E1146=1,settings!$C$4-K1146*100,IF(O1146="",Q1145,IF(F1146=1,K1145*L1145*100+Q1145+O1145-K1146*L1146*100,Q1145+O1145))))</f>
        <v>15561.767008063609</v>
      </c>
      <c r="R1146" s="29">
        <f t="shared" si="141"/>
        <v>20652.000400000001</v>
      </c>
      <c r="S1146" s="29">
        <f t="shared" si="142"/>
        <v>36213.767408063606</v>
      </c>
    </row>
    <row r="1147" spans="2:19" x14ac:dyDescent="0.25">
      <c r="B1147" s="2">
        <v>41995</v>
      </c>
      <c r="C1147" s="3">
        <v>208.44000199999999</v>
      </c>
      <c r="D1147" s="1">
        <f t="shared" si="136"/>
        <v>9.2969105307589839E-3</v>
      </c>
      <c r="E1147">
        <f>IF(B1147&lt;settings!$C$2,"",IF(B1147=settings!$C$2,1,IF(C1147&gt;K1146,MAX($E$4:E1146)+1,"")))</f>
        <v>152</v>
      </c>
      <c r="F1147">
        <f t="shared" si="137"/>
        <v>1</v>
      </c>
      <c r="G1147">
        <f t="shared" si="138"/>
        <v>1</v>
      </c>
      <c r="H1147" s="36">
        <f>IF(SUM($F$4:F1147)&lt;2,"",IF(F1147=1,G1146,""))</f>
        <v>3</v>
      </c>
      <c r="I1147" s="7">
        <f t="shared" si="143"/>
        <v>2E-3</v>
      </c>
      <c r="J1147" s="64" t="str">
        <f t="shared" si="139"/>
        <v>PUT</v>
      </c>
      <c r="K1147" s="29">
        <f>IF(SUM($F$4:F1147)&lt;1,"",IF(F1147="",K1146,ROUND(C1147,0)))</f>
        <v>208</v>
      </c>
      <c r="L1147" s="32">
        <f>IF(SUM($F$4:F1147)&lt;1,"",IF(E1147=1,1,IF(AND(F1146=1,ROUNDDOWN(Q1146/(C1146*100),0)&gt;=1),L1146+ROUNDDOWN(Q1146/(C1146*100),0),L1146)))</f>
        <v>1</v>
      </c>
      <c r="M1147" s="29">
        <f>IF(G1147="","",IF(VLOOKUP(I1147,settings!$B$12:$C$1012,2,0)*C1147*L1147*100-settings!$C$5*L1147&lt;0,"",VLOOKUP(I1147,settings!$B$12:$C$1012,2,0)*C1147*L1147*100-settings!$C$5*L1147))</f>
        <v>199.18577792079998</v>
      </c>
      <c r="N1147" s="29">
        <f>IF(M1147="","",M1147*settings!$C$7)</f>
        <v>49.796444480199995</v>
      </c>
      <c r="O1147" s="29">
        <f t="shared" si="140"/>
        <v>149.38933344059998</v>
      </c>
      <c r="P1147" s="29">
        <f>IF(G1147="","",C1147*100*settings!$C$6)</f>
        <v>0</v>
      </c>
      <c r="Q1147" s="29">
        <f>IF(G1147="","",IF(E1147=1,settings!$C$4-K1147*100,IF(O1147="",Q1146,IF(F1147=1,K1146*L1146*100+Q1146+O1146-K1147*L1147*100,Q1146+O1146))))</f>
        <v>15695.480974512568</v>
      </c>
      <c r="R1147" s="29">
        <f t="shared" si="141"/>
        <v>20844.000199999999</v>
      </c>
      <c r="S1147" s="29">
        <f t="shared" si="142"/>
        <v>36539.481174512563</v>
      </c>
    </row>
    <row r="1148" spans="2:19" x14ac:dyDescent="0.25">
      <c r="B1148" s="2">
        <v>42002</v>
      </c>
      <c r="C1148" s="3">
        <v>205.429993</v>
      </c>
      <c r="D1148" s="1">
        <f t="shared" si="136"/>
        <v>-1.4440649448851928E-2</v>
      </c>
      <c r="E1148" t="str">
        <f>IF(B1148&lt;settings!$C$2,"",IF(B1148=settings!$C$2,1,IF(C1148&gt;K1147,MAX($E$4:E1147)+1,"")))</f>
        <v/>
      </c>
      <c r="F1148" t="str">
        <f t="shared" si="137"/>
        <v/>
      </c>
      <c r="G1148">
        <f t="shared" si="138"/>
        <v>2</v>
      </c>
      <c r="H1148" s="36" t="str">
        <f>IF(SUM($F$4:F1148)&lt;2,"",IF(F1148=1,G1147,""))</f>
        <v/>
      </c>
      <c r="I1148" s="7">
        <f t="shared" si="143"/>
        <v>-1.2E-2</v>
      </c>
      <c r="J1148" s="64" t="str">
        <f t="shared" si="139"/>
        <v>CALL</v>
      </c>
      <c r="K1148" s="29">
        <f>IF(SUM($F$4:F1148)&lt;1,"",IF(F1148="",K1147,ROUND(C1148,0)))</f>
        <v>208</v>
      </c>
      <c r="L1148" s="32">
        <f>IF(SUM($F$4:F1148)&lt;1,"",IF(E1148=1,1,IF(AND(F1147=1,ROUNDDOWN(Q1147/(C1147*100),0)&gt;=1),L1147+ROUNDDOWN(Q1147/(C1147*100),0),L1147)))</f>
        <v>1</v>
      </c>
      <c r="M1148" s="29">
        <f>IF(G1148="","",IF(VLOOKUP(I1148,settings!$B$12:$C$1012,2,0)*C1148*L1148*100-settings!$C$5*L1148&lt;0,"",VLOOKUP(I1148,settings!$B$12:$C$1012,2,0)*C1148*L1148*100-settings!$C$5*L1148))</f>
        <v>160.20435106382286</v>
      </c>
      <c r="N1148" s="29">
        <f>IF(M1148="","",M1148*settings!$C$7)</f>
        <v>40.051087765955714</v>
      </c>
      <c r="O1148" s="29">
        <f t="shared" si="140"/>
        <v>120.15326329786714</v>
      </c>
      <c r="P1148" s="29">
        <f>IF(G1148="","",C1148*100*settings!$C$6)</f>
        <v>0</v>
      </c>
      <c r="Q1148" s="29">
        <f>IF(G1148="","",IF(E1148=1,settings!$C$4-K1148*100,IF(O1148="",Q1147,IF(F1148=1,K1147*L1147*100+Q1147+O1147-K1148*L1148*100,Q1147+O1147))))</f>
        <v>15844.870307953168</v>
      </c>
      <c r="R1148" s="29">
        <f t="shared" si="141"/>
        <v>20542.999299999999</v>
      </c>
      <c r="S1148" s="29">
        <f t="shared" si="142"/>
        <v>36387.869607953166</v>
      </c>
    </row>
    <row r="1149" spans="2:19" x14ac:dyDescent="0.25">
      <c r="B1149" s="2">
        <v>42009</v>
      </c>
      <c r="C1149" s="3">
        <v>204.25</v>
      </c>
      <c r="D1149" s="1">
        <f t="shared" si="136"/>
        <v>-5.7440151886681834E-3</v>
      </c>
      <c r="E1149" t="str">
        <f>IF(B1149&lt;settings!$C$2,"",IF(B1149=settings!$C$2,1,IF(C1149&gt;K1148,MAX($E$4:E1148)+1,"")))</f>
        <v/>
      </c>
      <c r="F1149" t="str">
        <f t="shared" si="137"/>
        <v/>
      </c>
      <c r="G1149">
        <f t="shared" si="138"/>
        <v>3</v>
      </c>
      <c r="H1149" s="36" t="str">
        <f>IF(SUM($F$4:F1149)&lt;2,"",IF(F1149=1,G1148,""))</f>
        <v/>
      </c>
      <c r="I1149" s="7">
        <f t="shared" si="143"/>
        <v>-1.7999999999999999E-2</v>
      </c>
      <c r="J1149" s="64" t="str">
        <f t="shared" si="139"/>
        <v>CALL</v>
      </c>
      <c r="K1149" s="29">
        <f>IF(SUM($F$4:F1149)&lt;1,"",IF(F1149="",K1148,ROUND(C1149,0)))</f>
        <v>208</v>
      </c>
      <c r="L1149" s="32">
        <f>IF(SUM($F$4:F1149)&lt;1,"",IF(E1149=1,1,IF(AND(F1148=1,ROUNDDOWN(Q1148/(C1148*100),0)&gt;=1),L1148+ROUNDDOWN(Q1148/(C1148*100),0),L1148)))</f>
        <v>1</v>
      </c>
      <c r="M1149" s="29">
        <f>IF(G1149="","",IF(VLOOKUP(I1149,settings!$B$12:$C$1012,2,0)*C1149*L1149*100-settings!$C$5*L1149&lt;0,"",VLOOKUP(I1149,settings!$B$12:$C$1012,2,0)*C1149*L1149*100-settings!$C$5*L1149))</f>
        <v>140.98139132754895</v>
      </c>
      <c r="N1149" s="29">
        <f>IF(M1149="","",M1149*settings!$C$7)</f>
        <v>35.245347831887237</v>
      </c>
      <c r="O1149" s="29">
        <f t="shared" si="140"/>
        <v>105.7360434956617</v>
      </c>
      <c r="P1149" s="29">
        <f>IF(G1149="","",C1149*100*settings!$C$6)</f>
        <v>0</v>
      </c>
      <c r="Q1149" s="29">
        <f>IF(G1149="","",IF(E1149=1,settings!$C$4-K1149*100,IF(O1149="",Q1148,IF(F1149=1,K1148*L1148*100+Q1148+O1148-K1149*L1149*100,Q1148+O1148))))</f>
        <v>15965.023571251035</v>
      </c>
      <c r="R1149" s="29">
        <f t="shared" si="141"/>
        <v>20425</v>
      </c>
      <c r="S1149" s="29">
        <f t="shared" si="142"/>
        <v>36390.023571251033</v>
      </c>
    </row>
    <row r="1150" spans="2:19" x14ac:dyDescent="0.25">
      <c r="B1150" s="2">
        <v>42016</v>
      </c>
      <c r="C1150" s="3">
        <v>201.63000500000001</v>
      </c>
      <c r="D1150" s="1">
        <f t="shared" si="136"/>
        <v>-1.2827392900856771E-2</v>
      </c>
      <c r="E1150" t="str">
        <f>IF(B1150&lt;settings!$C$2,"",IF(B1150=settings!$C$2,1,IF(C1150&gt;K1149,MAX($E$4:E1149)+1,"")))</f>
        <v/>
      </c>
      <c r="F1150" t="str">
        <f t="shared" si="137"/>
        <v/>
      </c>
      <c r="G1150">
        <f t="shared" si="138"/>
        <v>4</v>
      </c>
      <c r="H1150" s="36" t="str">
        <f>IF(SUM($F$4:F1150)&lt;2,"",IF(F1150=1,G1149,""))</f>
        <v/>
      </c>
      <c r="I1150" s="7">
        <f t="shared" si="143"/>
        <v>-3.1E-2</v>
      </c>
      <c r="J1150" s="64" t="str">
        <f t="shared" si="139"/>
        <v>CALL</v>
      </c>
      <c r="K1150" s="29">
        <f>IF(SUM($F$4:F1150)&lt;1,"",IF(F1150="",K1149,ROUND(C1150,0)))</f>
        <v>208</v>
      </c>
      <c r="L1150" s="32">
        <f>IF(SUM($F$4:F1150)&lt;1,"",IF(E1150=1,1,IF(AND(F1149=1,ROUNDDOWN(Q1149/(C1149*100),0)&gt;=1),L1149+ROUNDDOWN(Q1149/(C1149*100),0),L1149)))</f>
        <v>1</v>
      </c>
      <c r="M1150" s="29">
        <f>IF(G1150="","",IF(VLOOKUP(I1150,settings!$B$12:$C$1012,2,0)*C1150*L1150*100-settings!$C$5*L1150&lt;0,"",VLOOKUP(I1150,settings!$B$12:$C$1012,2,0)*C1150*L1150*100-settings!$C$5*L1150))</f>
        <v>106.7862859236123</v>
      </c>
      <c r="N1150" s="29">
        <f>IF(M1150="","",M1150*settings!$C$7)</f>
        <v>26.696571480903074</v>
      </c>
      <c r="O1150" s="29">
        <f t="shared" si="140"/>
        <v>80.089714442709223</v>
      </c>
      <c r="P1150" s="29">
        <f>IF(G1150="","",C1150*100*settings!$C$6)</f>
        <v>0</v>
      </c>
      <c r="Q1150" s="29">
        <f>IF(G1150="","",IF(E1150=1,settings!$C$4-K1150*100,IF(O1150="",Q1149,IF(F1150=1,K1149*L1149*100+Q1149+O1149-K1150*L1150*100,Q1149+O1149))))</f>
        <v>16070.759614746696</v>
      </c>
      <c r="R1150" s="29">
        <f t="shared" si="141"/>
        <v>20163.000500000002</v>
      </c>
      <c r="S1150" s="29">
        <f t="shared" si="142"/>
        <v>36233.760114746699</v>
      </c>
    </row>
    <row r="1151" spans="2:19" x14ac:dyDescent="0.25">
      <c r="B1151" s="2">
        <v>42023</v>
      </c>
      <c r="C1151" s="3">
        <v>204.970001</v>
      </c>
      <c r="D1151" s="1">
        <f t="shared" si="136"/>
        <v>1.6564975039305319E-2</v>
      </c>
      <c r="E1151" t="str">
        <f>IF(B1151&lt;settings!$C$2,"",IF(B1151=settings!$C$2,1,IF(C1151&gt;K1150,MAX($E$4:E1150)+1,"")))</f>
        <v/>
      </c>
      <c r="F1151" t="str">
        <f t="shared" si="137"/>
        <v/>
      </c>
      <c r="G1151">
        <f t="shared" si="138"/>
        <v>5</v>
      </c>
      <c r="H1151" s="36" t="str">
        <f>IF(SUM($F$4:F1151)&lt;2,"",IF(F1151=1,G1150,""))</f>
        <v/>
      </c>
      <c r="I1151" s="7">
        <f t="shared" si="143"/>
        <v>-1.4999999999999999E-2</v>
      </c>
      <c r="J1151" s="64" t="str">
        <f t="shared" si="139"/>
        <v>CALL</v>
      </c>
      <c r="K1151" s="29">
        <f>IF(SUM($F$4:F1151)&lt;1,"",IF(F1151="",K1150,ROUND(C1151,0)))</f>
        <v>208</v>
      </c>
      <c r="L1151" s="32">
        <f>IF(SUM($F$4:F1151)&lt;1,"",IF(E1151=1,1,IF(AND(F1150=1,ROUNDDOWN(Q1150/(C1150*100),0)&gt;=1),L1150+ROUNDDOWN(Q1150/(C1150*100),0),L1150)))</f>
        <v>1</v>
      </c>
      <c r="M1151" s="29">
        <f>IF(G1151="","",IF(VLOOKUP(I1151,settings!$B$12:$C$1012,2,0)*C1151*L1151*100-settings!$C$5*L1151&lt;0,"",VLOOKUP(I1151,settings!$B$12:$C$1012,2,0)*C1151*L1151*100-settings!$C$5*L1151))</f>
        <v>150.38450970779749</v>
      </c>
      <c r="N1151" s="29">
        <f>IF(M1151="","",M1151*settings!$C$7)</f>
        <v>37.596127426949373</v>
      </c>
      <c r="O1151" s="29">
        <f t="shared" si="140"/>
        <v>112.78838228084811</v>
      </c>
      <c r="P1151" s="29">
        <f>IF(G1151="","",C1151*100*settings!$C$6)</f>
        <v>0</v>
      </c>
      <c r="Q1151" s="29">
        <f>IF(G1151="","",IF(E1151=1,settings!$C$4-K1151*100,IF(O1151="",Q1150,IF(F1151=1,K1150*L1150*100+Q1150+O1150-K1151*L1151*100,Q1150+O1150))))</f>
        <v>16150.849329189405</v>
      </c>
      <c r="R1151" s="29">
        <f t="shared" si="141"/>
        <v>20497.000100000001</v>
      </c>
      <c r="S1151" s="29">
        <f t="shared" si="142"/>
        <v>36647.849429189402</v>
      </c>
    </row>
    <row r="1152" spans="2:19" x14ac:dyDescent="0.25">
      <c r="B1152" s="2">
        <v>42030</v>
      </c>
      <c r="C1152" s="3">
        <v>199.449997</v>
      </c>
      <c r="D1152" s="1">
        <f t="shared" si="136"/>
        <v>-2.693078974029961E-2</v>
      </c>
      <c r="E1152" t="str">
        <f>IF(B1152&lt;settings!$C$2,"",IF(B1152=settings!$C$2,1,IF(C1152&gt;K1151,MAX($E$4:E1151)+1,"")))</f>
        <v/>
      </c>
      <c r="F1152" t="str">
        <f t="shared" si="137"/>
        <v/>
      </c>
      <c r="G1152">
        <f t="shared" si="138"/>
        <v>6</v>
      </c>
      <c r="H1152" s="36" t="str">
        <f>IF(SUM($F$4:F1152)&lt;2,"",IF(F1152=1,G1151,""))</f>
        <v/>
      </c>
      <c r="I1152" s="7">
        <f t="shared" si="143"/>
        <v>-4.1000000000000002E-2</v>
      </c>
      <c r="J1152" s="64" t="str">
        <f t="shared" si="139"/>
        <v>CALL</v>
      </c>
      <c r="K1152" s="29">
        <f>IF(SUM($F$4:F1152)&lt;1,"",IF(F1152="",K1151,ROUND(C1152,0)))</f>
        <v>208</v>
      </c>
      <c r="L1152" s="32">
        <f>IF(SUM($F$4:F1152)&lt;1,"",IF(E1152=1,1,IF(AND(F1151=1,ROUNDDOWN(Q1151/(C1151*100),0)&gt;=1),L1151+ROUNDDOWN(Q1151/(C1151*100),0),L1151)))</f>
        <v>1</v>
      </c>
      <c r="M1152" s="29">
        <f>IF(G1152="","",IF(VLOOKUP(I1152,settings!$B$12:$C$1012,2,0)*C1152*L1152*100-settings!$C$5*L1152&lt;0,"",VLOOKUP(I1152,settings!$B$12:$C$1012,2,0)*C1152*L1152*100-settings!$C$5*L1152))</f>
        <v>86.117045346297601</v>
      </c>
      <c r="N1152" s="29">
        <f>IF(M1152="","",M1152*settings!$C$7)</f>
        <v>21.5292613365744</v>
      </c>
      <c r="O1152" s="29">
        <f t="shared" si="140"/>
        <v>64.587784009723208</v>
      </c>
      <c r="P1152" s="29">
        <f>IF(G1152="","",C1152*100*settings!$C$6)</f>
        <v>0</v>
      </c>
      <c r="Q1152" s="29">
        <f>IF(G1152="","",IF(E1152=1,settings!$C$4-K1152*100,IF(O1152="",Q1151,IF(F1152=1,K1151*L1151*100+Q1151+O1151-K1152*L1152*100,Q1151+O1151))))</f>
        <v>16263.637711470254</v>
      </c>
      <c r="R1152" s="29">
        <f t="shared" si="141"/>
        <v>19944.9997</v>
      </c>
      <c r="S1152" s="29">
        <f t="shared" si="142"/>
        <v>36208.637411470256</v>
      </c>
    </row>
    <row r="1153" spans="2:19" x14ac:dyDescent="0.25">
      <c r="B1153" s="2">
        <v>42037</v>
      </c>
      <c r="C1153" s="3">
        <v>205.550003</v>
      </c>
      <c r="D1153" s="1">
        <f t="shared" si="136"/>
        <v>3.0584136835058562E-2</v>
      </c>
      <c r="E1153" t="str">
        <f>IF(B1153&lt;settings!$C$2,"",IF(B1153=settings!$C$2,1,IF(C1153&gt;K1152,MAX($E$4:E1152)+1,"")))</f>
        <v/>
      </c>
      <c r="F1153" t="str">
        <f t="shared" si="137"/>
        <v/>
      </c>
      <c r="G1153">
        <f t="shared" si="138"/>
        <v>7</v>
      </c>
      <c r="H1153" s="36" t="str">
        <f>IF(SUM($F$4:F1153)&lt;2,"",IF(F1153=1,G1152,""))</f>
        <v/>
      </c>
      <c r="I1153" s="7">
        <f t="shared" si="143"/>
        <v>-1.2E-2</v>
      </c>
      <c r="J1153" s="64" t="str">
        <f t="shared" si="139"/>
        <v>CALL</v>
      </c>
      <c r="K1153" s="29">
        <f>IF(SUM($F$4:F1153)&lt;1,"",IF(F1153="",K1152,ROUND(C1153,0)))</f>
        <v>208</v>
      </c>
      <c r="L1153" s="32">
        <f>IF(SUM($F$4:F1153)&lt;1,"",IF(E1153=1,1,IF(AND(F1152=1,ROUNDDOWN(Q1152/(C1152*100),0)&gt;=1),L1152+ROUNDDOWN(Q1152/(C1152*100),0),L1152)))</f>
        <v>1</v>
      </c>
      <c r="M1153" s="29">
        <f>IF(G1153="","",IF(VLOOKUP(I1153,settings!$B$12:$C$1012,2,0)*C1153*L1153*100-settings!$C$5*L1153&lt;0,"",VLOOKUP(I1153,settings!$B$12:$C$1012,2,0)*C1153*L1153*100-settings!$C$5*L1153))</f>
        <v>160.29852491783828</v>
      </c>
      <c r="N1153" s="29">
        <f>IF(M1153="","",M1153*settings!$C$7)</f>
        <v>40.07463122945957</v>
      </c>
      <c r="O1153" s="29">
        <f t="shared" si="140"/>
        <v>120.22389368837871</v>
      </c>
      <c r="P1153" s="29">
        <f>IF(G1153="","",C1153*100*settings!$C$6)</f>
        <v>0</v>
      </c>
      <c r="Q1153" s="29">
        <f>IF(G1153="","",IF(E1153=1,settings!$C$4-K1153*100,IF(O1153="",Q1152,IF(F1153=1,K1152*L1152*100+Q1152+O1152-K1153*L1153*100,Q1152+O1152))))</f>
        <v>16328.225495479977</v>
      </c>
      <c r="R1153" s="29">
        <f t="shared" si="141"/>
        <v>20555.0003</v>
      </c>
      <c r="S1153" s="29">
        <f t="shared" si="142"/>
        <v>36883.225795479979</v>
      </c>
    </row>
    <row r="1154" spans="2:19" x14ac:dyDescent="0.25">
      <c r="B1154" s="2">
        <v>42044</v>
      </c>
      <c r="C1154" s="3">
        <v>209.779999</v>
      </c>
      <c r="D1154" s="1">
        <f t="shared" si="136"/>
        <v>2.0578914805464699E-2</v>
      </c>
      <c r="E1154">
        <f>IF(B1154&lt;settings!$C$2,"",IF(B1154=settings!$C$2,1,IF(C1154&gt;K1153,MAX($E$4:E1153)+1,"")))</f>
        <v>153</v>
      </c>
      <c r="F1154">
        <f t="shared" si="137"/>
        <v>1</v>
      </c>
      <c r="G1154">
        <f t="shared" si="138"/>
        <v>1</v>
      </c>
      <c r="H1154" s="36">
        <f>IF(SUM($F$4:F1154)&lt;2,"",IF(F1154=1,G1153,""))</f>
        <v>7</v>
      </c>
      <c r="I1154" s="7">
        <f t="shared" si="143"/>
        <v>-1E-3</v>
      </c>
      <c r="J1154" s="64" t="str">
        <f t="shared" si="139"/>
        <v>PUT</v>
      </c>
      <c r="K1154" s="29">
        <f>IF(SUM($F$4:F1154)&lt;1,"",IF(F1154="",K1153,ROUND(C1154,0)))</f>
        <v>210</v>
      </c>
      <c r="L1154" s="32">
        <f>IF(SUM($F$4:F1154)&lt;1,"",IF(E1154=1,1,IF(AND(F1153=1,ROUNDDOWN(Q1153/(C1153*100),0)&gt;=1),L1153+ROUNDDOWN(Q1153/(C1153*100),0),L1153)))</f>
        <v>1</v>
      </c>
      <c r="M1154" s="29">
        <f>IF(G1154="","",IF(VLOOKUP(I1154,settings!$B$12:$C$1012,2,0)*C1154*L1154*100-settings!$C$5*L1154&lt;0,"",VLOOKUP(I1154,settings!$B$12:$C$1012,2,0)*C1154*L1154*100-settings!$C$5*L1154))</f>
        <v>204.58439902000001</v>
      </c>
      <c r="N1154" s="29">
        <f>IF(M1154="","",M1154*settings!$C$7)</f>
        <v>51.146099755000002</v>
      </c>
      <c r="O1154" s="29">
        <f t="shared" si="140"/>
        <v>153.43829926500001</v>
      </c>
      <c r="P1154" s="29">
        <f>IF(G1154="","",C1154*100*settings!$C$6)</f>
        <v>0</v>
      </c>
      <c r="Q1154" s="29">
        <f>IF(G1154="","",IF(E1154=1,settings!$C$4-K1154*100,IF(O1154="",Q1153,IF(F1154=1,K1153*L1153*100+Q1153+O1153-K1154*L1154*100,Q1153+O1153))))</f>
        <v>16248.44938916836</v>
      </c>
      <c r="R1154" s="29">
        <f t="shared" si="141"/>
        <v>20977.999899999999</v>
      </c>
      <c r="S1154" s="29">
        <f t="shared" si="142"/>
        <v>37226.449289168362</v>
      </c>
    </row>
    <row r="1155" spans="2:19" x14ac:dyDescent="0.25">
      <c r="B1155" s="2">
        <v>42051</v>
      </c>
      <c r="C1155" s="3">
        <v>211.240005</v>
      </c>
      <c r="D1155" s="1">
        <f t="shared" si="136"/>
        <v>6.9597006719406274E-3</v>
      </c>
      <c r="E1155">
        <f>IF(B1155&lt;settings!$C$2,"",IF(B1155=settings!$C$2,1,IF(C1155&gt;K1154,MAX($E$4:E1154)+1,"")))</f>
        <v>154</v>
      </c>
      <c r="F1155">
        <f t="shared" si="137"/>
        <v>1</v>
      </c>
      <c r="G1155">
        <f t="shared" si="138"/>
        <v>1</v>
      </c>
      <c r="H1155" s="36">
        <f>IF(SUM($F$4:F1155)&lt;2,"",IF(F1155=1,G1154,""))</f>
        <v>1</v>
      </c>
      <c r="I1155" s="7">
        <f t="shared" si="143"/>
        <v>1E-3</v>
      </c>
      <c r="J1155" s="64" t="str">
        <f t="shared" si="139"/>
        <v>PUT</v>
      </c>
      <c r="K1155" s="29">
        <f>IF(SUM($F$4:F1155)&lt;1,"",IF(F1155="",K1154,ROUND(C1155,0)))</f>
        <v>211</v>
      </c>
      <c r="L1155" s="32">
        <f>IF(SUM($F$4:F1155)&lt;1,"",IF(E1155=1,1,IF(AND(F1154=1,ROUNDDOWN(Q1154/(C1154*100),0)&gt;=1),L1154+ROUNDDOWN(Q1154/(C1154*100),0),L1154)))</f>
        <v>1</v>
      </c>
      <c r="M1155" s="29">
        <f>IF(G1155="","",IF(VLOOKUP(I1155,settings!$B$12:$C$1012,2,0)*C1155*L1155*100-settings!$C$5*L1155&lt;0,"",VLOOKUP(I1155,settings!$B$12:$C$1012,2,0)*C1155*L1155*100-settings!$C$5*L1155))</f>
        <v>206.01520489999999</v>
      </c>
      <c r="N1155" s="29">
        <f>IF(M1155="","",M1155*settings!$C$7)</f>
        <v>51.503801224999997</v>
      </c>
      <c r="O1155" s="29">
        <f t="shared" si="140"/>
        <v>154.511403675</v>
      </c>
      <c r="P1155" s="29">
        <f>IF(G1155="","",C1155*100*settings!$C$6)</f>
        <v>0</v>
      </c>
      <c r="Q1155" s="29">
        <f>IF(G1155="","",IF(E1155=1,settings!$C$4-K1155*100,IF(O1155="",Q1154,IF(F1155=1,K1154*L1154*100+Q1154+O1154-K1155*L1155*100,Q1154+O1154))))</f>
        <v>16301.887688433359</v>
      </c>
      <c r="R1155" s="29">
        <f t="shared" si="141"/>
        <v>21124.000499999998</v>
      </c>
      <c r="S1155" s="29">
        <f t="shared" si="142"/>
        <v>37425.888188433353</v>
      </c>
    </row>
    <row r="1156" spans="2:19" x14ac:dyDescent="0.25">
      <c r="B1156" s="2">
        <v>42058</v>
      </c>
      <c r="C1156" s="3">
        <v>210.66000399999999</v>
      </c>
      <c r="D1156" s="1">
        <f t="shared" si="136"/>
        <v>-2.7456967727301773E-3</v>
      </c>
      <c r="E1156" t="str">
        <f>IF(B1156&lt;settings!$C$2,"",IF(B1156=settings!$C$2,1,IF(C1156&gt;K1155,MAX($E$4:E1155)+1,"")))</f>
        <v/>
      </c>
      <c r="F1156" t="str">
        <f t="shared" si="137"/>
        <v/>
      </c>
      <c r="G1156">
        <f t="shared" si="138"/>
        <v>2</v>
      </c>
      <c r="H1156" s="36" t="str">
        <f>IF(SUM($F$4:F1156)&lt;2,"",IF(F1156=1,G1155,""))</f>
        <v/>
      </c>
      <c r="I1156" s="7">
        <f t="shared" si="143"/>
        <v>-2E-3</v>
      </c>
      <c r="J1156" s="64" t="str">
        <f t="shared" si="139"/>
        <v>CALL</v>
      </c>
      <c r="K1156" s="29">
        <f>IF(SUM($F$4:F1156)&lt;1,"",IF(F1156="",K1155,ROUND(C1156,0)))</f>
        <v>211</v>
      </c>
      <c r="L1156" s="32">
        <f>IF(SUM($F$4:F1156)&lt;1,"",IF(E1156=1,1,IF(AND(F1155=1,ROUNDDOWN(Q1155/(C1155*100),0)&gt;=1),L1155+ROUNDDOWN(Q1155/(C1155*100),0),L1155)))</f>
        <v>1</v>
      </c>
      <c r="M1156" s="29">
        <f>IF(G1156="","",IF(VLOOKUP(I1156,settings!$B$12:$C$1012,2,0)*C1156*L1156*100-settings!$C$5*L1156&lt;0,"",VLOOKUP(I1156,settings!$B$12:$C$1012,2,0)*C1156*L1156*100-settings!$C$5*L1156))</f>
        <v>201.31786784159999</v>
      </c>
      <c r="N1156" s="29">
        <f>IF(M1156="","",M1156*settings!$C$7)</f>
        <v>50.329466960399998</v>
      </c>
      <c r="O1156" s="29">
        <f t="shared" si="140"/>
        <v>150.98840088119999</v>
      </c>
      <c r="P1156" s="29">
        <f>IF(G1156="","",C1156*100*settings!$C$6)</f>
        <v>0</v>
      </c>
      <c r="Q1156" s="29">
        <f>IF(G1156="","",IF(E1156=1,settings!$C$4-K1156*100,IF(O1156="",Q1155,IF(F1156=1,K1155*L1155*100+Q1155+O1155-K1156*L1156*100,Q1155+O1155))))</f>
        <v>16456.399092108357</v>
      </c>
      <c r="R1156" s="29">
        <f t="shared" si="141"/>
        <v>21066.000399999997</v>
      </c>
      <c r="S1156" s="29">
        <f t="shared" si="142"/>
        <v>37522.39949210835</v>
      </c>
    </row>
    <row r="1157" spans="2:19" x14ac:dyDescent="0.25">
      <c r="B1157" s="2">
        <v>42065</v>
      </c>
      <c r="C1157" s="3">
        <v>207.5</v>
      </c>
      <c r="D1157" s="1">
        <f t="shared" ref="D1157:D1220" si="144">IFERROR(C1157/C1156-1,"")</f>
        <v>-1.5000493401680526E-2</v>
      </c>
      <c r="E1157" t="str">
        <f>IF(B1157&lt;settings!$C$2,"",IF(B1157=settings!$C$2,1,IF(C1157&gt;K1156,MAX($E$4:E1156)+1,"")))</f>
        <v/>
      </c>
      <c r="F1157" t="str">
        <f t="shared" ref="F1157:F1220" si="145">IF(E1157&lt;&gt;"",1,"")</f>
        <v/>
      </c>
      <c r="G1157">
        <f t="shared" ref="G1157:G1220" si="146">IFERROR(IF(E1157&lt;&gt;"",1,G1156+1),"")</f>
        <v>3</v>
      </c>
      <c r="H1157" s="36" t="str">
        <f>IF(SUM($F$4:F1157)&lt;2,"",IF(F1157=1,G1156,""))</f>
        <v/>
      </c>
      <c r="I1157" s="7">
        <f t="shared" si="143"/>
        <v>-1.7000000000000001E-2</v>
      </c>
      <c r="J1157" s="64" t="str">
        <f t="shared" ref="J1157:J1220" si="147">IF(G1157="","",IF(F1157=1,"PUT",IF(M1157&lt;&gt;"","CALL","")))</f>
        <v>CALL</v>
      </c>
      <c r="K1157" s="29">
        <f>IF(SUM($F$4:F1157)&lt;1,"",IF(F1157="",K1156,ROUND(C1157,0)))</f>
        <v>211</v>
      </c>
      <c r="L1157" s="32">
        <f>IF(SUM($F$4:F1157)&lt;1,"",IF(E1157=1,1,IF(AND(F1156=1,ROUNDDOWN(Q1156/(C1156*100),0)&gt;=1),L1156+ROUNDDOWN(Q1156/(C1156*100),0),L1156)))</f>
        <v>1</v>
      </c>
      <c r="M1157" s="29">
        <f>IF(G1157="","",IF(VLOOKUP(I1157,settings!$B$12:$C$1012,2,0)*C1157*L1157*100-settings!$C$5*L1157&lt;0,"",VLOOKUP(I1157,settings!$B$12:$C$1012,2,0)*C1157*L1157*100-settings!$C$5*L1157))</f>
        <v>146.18426648248396</v>
      </c>
      <c r="N1157" s="29">
        <f>IF(M1157="","",M1157*settings!$C$7)</f>
        <v>36.546066620620991</v>
      </c>
      <c r="O1157" s="29">
        <f t="shared" ref="O1157:O1220" si="148">IFERROR(IF(G1157="","",M1157-N1157),0)</f>
        <v>109.63819986186297</v>
      </c>
      <c r="P1157" s="29">
        <f>IF(G1157="","",C1157*100*settings!$C$6)</f>
        <v>0</v>
      </c>
      <c r="Q1157" s="29">
        <f>IF(G1157="","",IF(E1157=1,settings!$C$4-K1157*100,IF(O1157="",Q1156,IF(F1157=1,K1156*L1156*100+Q1156+O1156-K1157*L1157*100,Q1156+O1156))))</f>
        <v>16607.387492989557</v>
      </c>
      <c r="R1157" s="29">
        <f t="shared" ref="R1157:R1220" si="149">IF(G1157="","",L1157*C1157*100)</f>
        <v>20750</v>
      </c>
      <c r="S1157" s="29">
        <f t="shared" ref="S1157:S1220" si="150">IF(G1157="","",R1157+Q1157)</f>
        <v>37357.387492989554</v>
      </c>
    </row>
    <row r="1158" spans="2:19" x14ac:dyDescent="0.25">
      <c r="B1158" s="2">
        <v>42072</v>
      </c>
      <c r="C1158" s="3">
        <v>205.83000200000001</v>
      </c>
      <c r="D1158" s="1">
        <f t="shared" si="144"/>
        <v>-8.0481831325300845E-3</v>
      </c>
      <c r="E1158" t="str">
        <f>IF(B1158&lt;settings!$C$2,"",IF(B1158=settings!$C$2,1,IF(C1158&gt;K1157,MAX($E$4:E1157)+1,"")))</f>
        <v/>
      </c>
      <c r="F1158" t="str">
        <f t="shared" si="145"/>
        <v/>
      </c>
      <c r="G1158">
        <f t="shared" si="146"/>
        <v>4</v>
      </c>
      <c r="H1158" s="36" t="str">
        <f>IF(SUM($F$4:F1158)&lt;2,"",IF(F1158=1,G1157,""))</f>
        <v/>
      </c>
      <c r="I1158" s="7">
        <f t="shared" ref="I1158:I1221" si="151">IF(G1158="","",ROUND(C1158/K1158-1,3))</f>
        <v>-2.5000000000000001E-2</v>
      </c>
      <c r="J1158" s="64" t="str">
        <f t="shared" si="147"/>
        <v>CALL</v>
      </c>
      <c r="K1158" s="29">
        <f>IF(SUM($F$4:F1158)&lt;1,"",IF(F1158="",K1157,ROUND(C1158,0)))</f>
        <v>211</v>
      </c>
      <c r="L1158" s="32">
        <f>IF(SUM($F$4:F1158)&lt;1,"",IF(E1158=1,1,IF(AND(F1157=1,ROUNDDOWN(Q1157/(C1157*100),0)&gt;=1),L1157+ROUNDDOWN(Q1157/(C1157*100),0),L1157)))</f>
        <v>1</v>
      </c>
      <c r="M1158" s="29">
        <f>IF(G1158="","",IF(VLOOKUP(I1158,settings!$B$12:$C$1012,2,0)*C1158*L1158*100-settings!$C$5*L1158&lt;0,"",VLOOKUP(I1158,settings!$B$12:$C$1012,2,0)*C1158*L1158*100-settings!$C$5*L1158))</f>
        <v>123.21114653731975</v>
      </c>
      <c r="N1158" s="29">
        <f>IF(M1158="","",M1158*settings!$C$7)</f>
        <v>30.802786634329937</v>
      </c>
      <c r="O1158" s="29">
        <f t="shared" si="148"/>
        <v>92.408359902989815</v>
      </c>
      <c r="P1158" s="29">
        <f>IF(G1158="","",C1158*100*settings!$C$6)</f>
        <v>0</v>
      </c>
      <c r="Q1158" s="29">
        <f>IF(G1158="","",IF(E1158=1,settings!$C$4-K1158*100,IF(O1158="",Q1157,IF(F1158=1,K1157*L1157*100+Q1157+O1157-K1158*L1158*100,Q1157+O1157))))</f>
        <v>16717.025692851421</v>
      </c>
      <c r="R1158" s="29">
        <f t="shared" si="149"/>
        <v>20583.000200000002</v>
      </c>
      <c r="S1158" s="29">
        <f t="shared" si="150"/>
        <v>37300.025892851423</v>
      </c>
    </row>
    <row r="1159" spans="2:19" x14ac:dyDescent="0.25">
      <c r="B1159" s="2">
        <v>42079</v>
      </c>
      <c r="C1159" s="3">
        <v>210.41000399999999</v>
      </c>
      <c r="D1159" s="1">
        <f t="shared" si="144"/>
        <v>2.2251381992407504E-2</v>
      </c>
      <c r="E1159" t="str">
        <f>IF(B1159&lt;settings!$C$2,"",IF(B1159=settings!$C$2,1,IF(C1159&gt;K1158,MAX($E$4:E1158)+1,"")))</f>
        <v/>
      </c>
      <c r="F1159" t="str">
        <f t="shared" si="145"/>
        <v/>
      </c>
      <c r="G1159">
        <f t="shared" si="146"/>
        <v>5</v>
      </c>
      <c r="H1159" s="36" t="str">
        <f>IF(SUM($F$4:F1159)&lt;2,"",IF(F1159=1,G1158,""))</f>
        <v/>
      </c>
      <c r="I1159" s="7">
        <f t="shared" si="151"/>
        <v>-3.0000000000000001E-3</v>
      </c>
      <c r="J1159" s="64" t="str">
        <f t="shared" si="147"/>
        <v>CALL</v>
      </c>
      <c r="K1159" s="29">
        <f>IF(SUM($F$4:F1159)&lt;1,"",IF(F1159="",K1158,ROUND(C1159,0)))</f>
        <v>211</v>
      </c>
      <c r="L1159" s="32">
        <f>IF(SUM($F$4:F1159)&lt;1,"",IF(E1159=1,1,IF(AND(F1158=1,ROUNDDOWN(Q1158/(C1158*100),0)&gt;=1),L1158+ROUNDDOWN(Q1158/(C1158*100),0),L1158)))</f>
        <v>1</v>
      </c>
      <c r="M1159" s="29">
        <f>IF(G1159="","",IF(VLOOKUP(I1159,settings!$B$12:$C$1012,2,0)*C1159*L1159*100-settings!$C$5*L1159&lt;0,"",VLOOKUP(I1159,settings!$B$12:$C$1012,2,0)*C1159*L1159*100-settings!$C$5*L1159))</f>
        <v>197.03621248476796</v>
      </c>
      <c r="N1159" s="29">
        <f>IF(M1159="","",M1159*settings!$C$7)</f>
        <v>49.25905312119199</v>
      </c>
      <c r="O1159" s="29">
        <f t="shared" si="148"/>
        <v>147.77715936357598</v>
      </c>
      <c r="P1159" s="29">
        <f>IF(G1159="","",C1159*100*settings!$C$6)</f>
        <v>0</v>
      </c>
      <c r="Q1159" s="29">
        <f>IF(G1159="","",IF(E1159=1,settings!$C$4-K1159*100,IF(O1159="",Q1158,IF(F1159=1,K1158*L1158*100+Q1158+O1158-K1159*L1159*100,Q1158+O1158))))</f>
        <v>16809.434052754412</v>
      </c>
      <c r="R1159" s="29">
        <f t="shared" si="149"/>
        <v>21041.000399999997</v>
      </c>
      <c r="S1159" s="29">
        <f t="shared" si="150"/>
        <v>37850.434452754409</v>
      </c>
    </row>
    <row r="1160" spans="2:19" x14ac:dyDescent="0.25">
      <c r="B1160" s="2">
        <v>42086</v>
      </c>
      <c r="C1160" s="3">
        <v>205.740005</v>
      </c>
      <c r="D1160" s="1">
        <f t="shared" si="144"/>
        <v>-2.2194757431780676E-2</v>
      </c>
      <c r="E1160" t="str">
        <f>IF(B1160&lt;settings!$C$2,"",IF(B1160=settings!$C$2,1,IF(C1160&gt;K1159,MAX($E$4:E1159)+1,"")))</f>
        <v/>
      </c>
      <c r="F1160" t="str">
        <f t="shared" si="145"/>
        <v/>
      </c>
      <c r="G1160">
        <f t="shared" si="146"/>
        <v>6</v>
      </c>
      <c r="H1160" s="36" t="str">
        <f>IF(SUM($F$4:F1160)&lt;2,"",IF(F1160=1,G1159,""))</f>
        <v/>
      </c>
      <c r="I1160" s="7">
        <f t="shared" si="151"/>
        <v>-2.5000000000000001E-2</v>
      </c>
      <c r="J1160" s="64" t="str">
        <f t="shared" si="147"/>
        <v>CALL</v>
      </c>
      <c r="K1160" s="29">
        <f>IF(SUM($F$4:F1160)&lt;1,"",IF(F1160="",K1159,ROUND(C1160,0)))</f>
        <v>211</v>
      </c>
      <c r="L1160" s="32">
        <f>IF(SUM($F$4:F1160)&lt;1,"",IF(E1160=1,1,IF(AND(F1159=1,ROUNDDOWN(Q1159/(C1159*100),0)&gt;=1),L1159+ROUNDDOWN(Q1159/(C1159*100),0),L1159)))</f>
        <v>1</v>
      </c>
      <c r="M1160" s="29">
        <f>IF(G1160="","",IF(VLOOKUP(I1160,settings!$B$12:$C$1012,2,0)*C1160*L1160*100-settings!$C$5*L1160&lt;0,"",VLOOKUP(I1160,settings!$B$12:$C$1012,2,0)*C1160*L1160*100-settings!$C$5*L1160))</f>
        <v>123.15683652203384</v>
      </c>
      <c r="N1160" s="29">
        <f>IF(M1160="","",M1160*settings!$C$7)</f>
        <v>30.789209130508461</v>
      </c>
      <c r="O1160" s="29">
        <f t="shared" si="148"/>
        <v>92.367627391525389</v>
      </c>
      <c r="P1160" s="29">
        <f>IF(G1160="","",C1160*100*settings!$C$6)</f>
        <v>0</v>
      </c>
      <c r="Q1160" s="29">
        <f>IF(G1160="","",IF(E1160=1,settings!$C$4-K1160*100,IF(O1160="",Q1159,IF(F1160=1,K1159*L1159*100+Q1159+O1159-K1160*L1160*100,Q1159+O1159))))</f>
        <v>16957.211212117989</v>
      </c>
      <c r="R1160" s="29">
        <f t="shared" si="149"/>
        <v>20574.000499999998</v>
      </c>
      <c r="S1160" s="29">
        <f t="shared" si="150"/>
        <v>37531.211712117991</v>
      </c>
    </row>
    <row r="1161" spans="2:19" x14ac:dyDescent="0.25">
      <c r="B1161" s="2">
        <v>42093</v>
      </c>
      <c r="C1161" s="3">
        <v>206.44000199999999</v>
      </c>
      <c r="D1161" s="1">
        <f t="shared" si="144"/>
        <v>3.4023378195213727E-3</v>
      </c>
      <c r="E1161" t="str">
        <f>IF(B1161&lt;settings!$C$2,"",IF(B1161=settings!$C$2,1,IF(C1161&gt;K1160,MAX($E$4:E1160)+1,"")))</f>
        <v/>
      </c>
      <c r="F1161" t="str">
        <f t="shared" si="145"/>
        <v/>
      </c>
      <c r="G1161">
        <f t="shared" si="146"/>
        <v>7</v>
      </c>
      <c r="H1161" s="36" t="str">
        <f>IF(SUM($F$4:F1161)&lt;2,"",IF(F1161=1,G1160,""))</f>
        <v/>
      </c>
      <c r="I1161" s="7">
        <f t="shared" si="151"/>
        <v>-2.1999999999999999E-2</v>
      </c>
      <c r="J1161" s="64" t="str">
        <f t="shared" si="147"/>
        <v>CALL</v>
      </c>
      <c r="K1161" s="29">
        <f>IF(SUM($F$4:F1161)&lt;1,"",IF(F1161="",K1160,ROUND(C1161,0)))</f>
        <v>211</v>
      </c>
      <c r="L1161" s="32">
        <f>IF(SUM($F$4:F1161)&lt;1,"",IF(E1161=1,1,IF(AND(F1160=1,ROUNDDOWN(Q1160/(C1160*100),0)&gt;=1),L1160+ROUNDDOWN(Q1160/(C1160*100),0),L1160)))</f>
        <v>1</v>
      </c>
      <c r="M1161" s="29">
        <f>IF(G1161="","",IF(VLOOKUP(I1161,settings!$B$12:$C$1012,2,0)*C1161*L1161*100-settings!$C$5*L1161&lt;0,"",VLOOKUP(I1161,settings!$B$12:$C$1012,2,0)*C1161*L1161*100-settings!$C$5*L1161))</f>
        <v>131.36327977977382</v>
      </c>
      <c r="N1161" s="29">
        <f>IF(M1161="","",M1161*settings!$C$7)</f>
        <v>32.840819944943455</v>
      </c>
      <c r="O1161" s="29">
        <f t="shared" si="148"/>
        <v>98.522459834830357</v>
      </c>
      <c r="P1161" s="29">
        <f>IF(G1161="","",C1161*100*settings!$C$6)</f>
        <v>0</v>
      </c>
      <c r="Q1161" s="29">
        <f>IF(G1161="","",IF(E1161=1,settings!$C$4-K1161*100,IF(O1161="",Q1160,IF(F1161=1,K1160*L1160*100+Q1160+O1160-K1161*L1161*100,Q1160+O1160))))</f>
        <v>17049.578839509515</v>
      </c>
      <c r="R1161" s="29">
        <f t="shared" si="149"/>
        <v>20644.000199999999</v>
      </c>
      <c r="S1161" s="29">
        <f t="shared" si="150"/>
        <v>37693.57903950951</v>
      </c>
    </row>
    <row r="1162" spans="2:19" x14ac:dyDescent="0.25">
      <c r="B1162" s="2">
        <v>42100</v>
      </c>
      <c r="C1162" s="3">
        <v>210.03999300000001</v>
      </c>
      <c r="D1162" s="1">
        <f t="shared" si="144"/>
        <v>1.7438437149404962E-2</v>
      </c>
      <c r="E1162" t="str">
        <f>IF(B1162&lt;settings!$C$2,"",IF(B1162=settings!$C$2,1,IF(C1162&gt;K1161,MAX($E$4:E1161)+1,"")))</f>
        <v/>
      </c>
      <c r="F1162" t="str">
        <f t="shared" si="145"/>
        <v/>
      </c>
      <c r="G1162">
        <f t="shared" si="146"/>
        <v>8</v>
      </c>
      <c r="H1162" s="36" t="str">
        <f>IF(SUM($F$4:F1162)&lt;2,"",IF(F1162=1,G1161,""))</f>
        <v/>
      </c>
      <c r="I1162" s="7">
        <f t="shared" si="151"/>
        <v>-5.0000000000000001E-3</v>
      </c>
      <c r="J1162" s="64" t="str">
        <f t="shared" si="147"/>
        <v>CALL</v>
      </c>
      <c r="K1162" s="29">
        <f>IF(SUM($F$4:F1162)&lt;1,"",IF(F1162="",K1161,ROUND(C1162,0)))</f>
        <v>211</v>
      </c>
      <c r="L1162" s="32">
        <f>IF(SUM($F$4:F1162)&lt;1,"",IF(E1162=1,1,IF(AND(F1161=1,ROUNDDOWN(Q1161/(C1161*100),0)&gt;=1),L1161+ROUNDDOWN(Q1161/(C1161*100),0),L1161)))</f>
        <v>1</v>
      </c>
      <c r="M1162" s="29">
        <f>IF(G1162="","",IF(VLOOKUP(I1162,settings!$B$12:$C$1012,2,0)*C1162*L1162*100-settings!$C$5*L1162&lt;0,"",VLOOKUP(I1162,settings!$B$12:$C$1012,2,0)*C1162*L1162*100-settings!$C$5*L1162))</f>
        <v>188.85951783242641</v>
      </c>
      <c r="N1162" s="29">
        <f>IF(M1162="","",M1162*settings!$C$7)</f>
        <v>47.214879458106601</v>
      </c>
      <c r="O1162" s="29">
        <f t="shared" si="148"/>
        <v>141.64463837431981</v>
      </c>
      <c r="P1162" s="29">
        <f>IF(G1162="","",C1162*100*settings!$C$6)</f>
        <v>0</v>
      </c>
      <c r="Q1162" s="29">
        <f>IF(G1162="","",IF(E1162=1,settings!$C$4-K1162*100,IF(O1162="",Q1161,IF(F1162=1,K1161*L1161*100+Q1161+O1161-K1162*L1162*100,Q1161+O1161))))</f>
        <v>17148.101299344344</v>
      </c>
      <c r="R1162" s="29">
        <f t="shared" si="149"/>
        <v>21003.999299999999</v>
      </c>
      <c r="S1162" s="29">
        <f t="shared" si="150"/>
        <v>38152.10059934434</v>
      </c>
    </row>
    <row r="1163" spans="2:19" x14ac:dyDescent="0.25">
      <c r="B1163" s="2">
        <v>42107</v>
      </c>
      <c r="C1163" s="3">
        <v>207.949997</v>
      </c>
      <c r="D1163" s="1">
        <f t="shared" si="144"/>
        <v>-9.9504669094138132E-3</v>
      </c>
      <c r="E1163" t="str">
        <f>IF(B1163&lt;settings!$C$2,"",IF(B1163=settings!$C$2,1,IF(C1163&gt;K1162,MAX($E$4:E1162)+1,"")))</f>
        <v/>
      </c>
      <c r="F1163" t="str">
        <f t="shared" si="145"/>
        <v/>
      </c>
      <c r="G1163">
        <f t="shared" si="146"/>
        <v>9</v>
      </c>
      <c r="H1163" s="36" t="str">
        <f>IF(SUM($F$4:F1163)&lt;2,"",IF(F1163=1,G1162,""))</f>
        <v/>
      </c>
      <c r="I1163" s="7">
        <f t="shared" si="151"/>
        <v>-1.4E-2</v>
      </c>
      <c r="J1163" s="64" t="str">
        <f t="shared" si="147"/>
        <v>CALL</v>
      </c>
      <c r="K1163" s="29">
        <f>IF(SUM($F$4:F1163)&lt;1,"",IF(F1163="",K1162,ROUND(C1163,0)))</f>
        <v>211</v>
      </c>
      <c r="L1163" s="32">
        <f>IF(SUM($F$4:F1163)&lt;1,"",IF(E1163=1,1,IF(AND(F1162=1,ROUNDDOWN(Q1162/(C1162*100),0)&gt;=1),L1162+ROUNDDOWN(Q1162/(C1162*100),0),L1162)))</f>
        <v>1</v>
      </c>
      <c r="M1163" s="29">
        <f>IF(G1163="","",IF(VLOOKUP(I1163,settings!$B$12:$C$1012,2,0)*C1163*L1163*100-settings!$C$5*L1163&lt;0,"",VLOOKUP(I1163,settings!$B$12:$C$1012,2,0)*C1163*L1163*100-settings!$C$5*L1163))</f>
        <v>155.71983946877998</v>
      </c>
      <c r="N1163" s="29">
        <f>IF(M1163="","",M1163*settings!$C$7)</f>
        <v>38.929959867194995</v>
      </c>
      <c r="O1163" s="29">
        <f t="shared" si="148"/>
        <v>116.78987960158499</v>
      </c>
      <c r="P1163" s="29">
        <f>IF(G1163="","",C1163*100*settings!$C$6)</f>
        <v>0</v>
      </c>
      <c r="Q1163" s="29">
        <f>IF(G1163="","",IF(E1163=1,settings!$C$4-K1163*100,IF(O1163="",Q1162,IF(F1163=1,K1162*L1162*100+Q1162+O1162-K1163*L1163*100,Q1162+O1162))))</f>
        <v>17289.745937718664</v>
      </c>
      <c r="R1163" s="29">
        <f t="shared" si="149"/>
        <v>20794.9997</v>
      </c>
      <c r="S1163" s="29">
        <f t="shared" si="150"/>
        <v>38084.745637718661</v>
      </c>
    </row>
    <row r="1164" spans="2:19" x14ac:dyDescent="0.25">
      <c r="B1164" s="2">
        <v>42114</v>
      </c>
      <c r="C1164" s="3">
        <v>211.64999399999999</v>
      </c>
      <c r="D1164" s="1">
        <f t="shared" si="144"/>
        <v>1.779272446923863E-2</v>
      </c>
      <c r="E1164">
        <f>IF(B1164&lt;settings!$C$2,"",IF(B1164=settings!$C$2,1,IF(C1164&gt;K1163,MAX($E$4:E1163)+1,"")))</f>
        <v>155</v>
      </c>
      <c r="F1164">
        <f t="shared" si="145"/>
        <v>1</v>
      </c>
      <c r="G1164">
        <f t="shared" si="146"/>
        <v>1</v>
      </c>
      <c r="H1164" s="36">
        <f>IF(SUM($F$4:F1164)&lt;2,"",IF(F1164=1,G1163,""))</f>
        <v>9</v>
      </c>
      <c r="I1164" s="7">
        <f t="shared" si="151"/>
        <v>-2E-3</v>
      </c>
      <c r="J1164" s="64" t="str">
        <f t="shared" si="147"/>
        <v>PUT</v>
      </c>
      <c r="K1164" s="29">
        <f>IF(SUM($F$4:F1164)&lt;1,"",IF(F1164="",K1163,ROUND(C1164,0)))</f>
        <v>212</v>
      </c>
      <c r="L1164" s="32">
        <f>IF(SUM($F$4:F1164)&lt;1,"",IF(E1164=1,1,IF(AND(F1163=1,ROUNDDOWN(Q1163/(C1163*100),0)&gt;=1),L1163+ROUNDDOWN(Q1163/(C1163*100),0),L1163)))</f>
        <v>1</v>
      </c>
      <c r="M1164" s="29">
        <f>IF(G1164="","",IF(VLOOKUP(I1164,settings!$B$12:$C$1012,2,0)*C1164*L1164*100-settings!$C$5*L1164&lt;0,"",VLOOKUP(I1164,settings!$B$12:$C$1012,2,0)*C1164*L1164*100-settings!$C$5*L1164))</f>
        <v>202.26865423759997</v>
      </c>
      <c r="N1164" s="29">
        <f>IF(M1164="","",M1164*settings!$C$7)</f>
        <v>50.567163559399994</v>
      </c>
      <c r="O1164" s="29">
        <f t="shared" si="148"/>
        <v>151.70149067819997</v>
      </c>
      <c r="P1164" s="29">
        <f>IF(G1164="","",C1164*100*settings!$C$6)</f>
        <v>0</v>
      </c>
      <c r="Q1164" s="29">
        <f>IF(G1164="","",IF(E1164=1,settings!$C$4-K1164*100,IF(O1164="",Q1163,IF(F1164=1,K1163*L1163*100+Q1163+O1163-K1164*L1164*100,Q1163+O1163))))</f>
        <v>17306.535817320248</v>
      </c>
      <c r="R1164" s="29">
        <f t="shared" si="149"/>
        <v>21164.999400000001</v>
      </c>
      <c r="S1164" s="29">
        <f t="shared" si="150"/>
        <v>38471.535217320248</v>
      </c>
    </row>
    <row r="1165" spans="2:19" x14ac:dyDescent="0.25">
      <c r="B1165" s="2">
        <v>42121</v>
      </c>
      <c r="C1165" s="3">
        <v>210.720001</v>
      </c>
      <c r="D1165" s="1">
        <f t="shared" si="144"/>
        <v>-4.3940138264307871E-3</v>
      </c>
      <c r="E1165" t="str">
        <f>IF(B1165&lt;settings!$C$2,"",IF(B1165=settings!$C$2,1,IF(C1165&gt;K1164,MAX($E$4:E1164)+1,"")))</f>
        <v/>
      </c>
      <c r="F1165" t="str">
        <f t="shared" si="145"/>
        <v/>
      </c>
      <c r="G1165">
        <f t="shared" si="146"/>
        <v>2</v>
      </c>
      <c r="H1165" s="36" t="str">
        <f>IF(SUM($F$4:F1165)&lt;2,"",IF(F1165=1,G1164,""))</f>
        <v/>
      </c>
      <c r="I1165" s="7">
        <f t="shared" si="151"/>
        <v>-6.0000000000000001E-3</v>
      </c>
      <c r="J1165" s="64" t="str">
        <f t="shared" si="147"/>
        <v>CALL</v>
      </c>
      <c r="K1165" s="29">
        <f>IF(SUM($F$4:F1165)&lt;1,"",IF(F1165="",K1164,ROUND(C1165,0)))</f>
        <v>212</v>
      </c>
      <c r="L1165" s="32">
        <f>IF(SUM($F$4:F1165)&lt;1,"",IF(E1165=1,1,IF(AND(F1164=1,ROUNDDOWN(Q1164/(C1164*100),0)&gt;=1),L1164+ROUNDDOWN(Q1164/(C1164*100),0),L1164)))</f>
        <v>1</v>
      </c>
      <c r="M1165" s="29">
        <f>IF(G1165="","",IF(VLOOKUP(I1165,settings!$B$12:$C$1012,2,0)*C1165*L1165*100-settings!$C$5*L1165&lt;0,"",VLOOKUP(I1165,settings!$B$12:$C$1012,2,0)*C1165*L1165*100-settings!$C$5*L1165))</f>
        <v>185.6647073815044</v>
      </c>
      <c r="N1165" s="29">
        <f>IF(M1165="","",M1165*settings!$C$7)</f>
        <v>46.4161768453761</v>
      </c>
      <c r="O1165" s="29">
        <f t="shared" si="148"/>
        <v>139.2485305361283</v>
      </c>
      <c r="P1165" s="29">
        <f>IF(G1165="","",C1165*100*settings!$C$6)</f>
        <v>0</v>
      </c>
      <c r="Q1165" s="29">
        <f>IF(G1165="","",IF(E1165=1,settings!$C$4-K1165*100,IF(O1165="",Q1164,IF(F1165=1,K1164*L1164*100+Q1164+O1164-K1165*L1165*100,Q1164+O1164))))</f>
        <v>17458.237307998446</v>
      </c>
      <c r="R1165" s="29">
        <f t="shared" si="149"/>
        <v>21072.000100000001</v>
      </c>
      <c r="S1165" s="29">
        <f t="shared" si="150"/>
        <v>38530.237407998444</v>
      </c>
    </row>
    <row r="1166" spans="2:19" x14ac:dyDescent="0.25">
      <c r="B1166" s="2">
        <v>42128</v>
      </c>
      <c r="C1166" s="3">
        <v>211.61999499999999</v>
      </c>
      <c r="D1166" s="1">
        <f t="shared" si="144"/>
        <v>4.2710421209612992E-3</v>
      </c>
      <c r="E1166" t="str">
        <f>IF(B1166&lt;settings!$C$2,"",IF(B1166=settings!$C$2,1,IF(C1166&gt;K1165,MAX($E$4:E1165)+1,"")))</f>
        <v/>
      </c>
      <c r="F1166" t="str">
        <f t="shared" si="145"/>
        <v/>
      </c>
      <c r="G1166">
        <f t="shared" si="146"/>
        <v>3</v>
      </c>
      <c r="H1166" s="36" t="str">
        <f>IF(SUM($F$4:F1166)&lt;2,"",IF(F1166=1,G1165,""))</f>
        <v/>
      </c>
      <c r="I1166" s="7">
        <f t="shared" si="151"/>
        <v>-2E-3</v>
      </c>
      <c r="J1166" s="64" t="str">
        <f t="shared" si="147"/>
        <v>CALL</v>
      </c>
      <c r="K1166" s="29">
        <f>IF(SUM($F$4:F1166)&lt;1,"",IF(F1166="",K1165,ROUND(C1166,0)))</f>
        <v>212</v>
      </c>
      <c r="L1166" s="32">
        <f>IF(SUM($F$4:F1166)&lt;1,"",IF(E1166=1,1,IF(AND(F1165=1,ROUNDDOWN(Q1165/(C1165*100),0)&gt;=1),L1165+ROUNDDOWN(Q1165/(C1165*100),0),L1165)))</f>
        <v>1</v>
      </c>
      <c r="M1166" s="29">
        <f>IF(G1166="","",IF(VLOOKUP(I1166,settings!$B$12:$C$1012,2,0)*C1166*L1166*100-settings!$C$5*L1166&lt;0,"",VLOOKUP(I1166,settings!$B$12:$C$1012,2,0)*C1166*L1166*100-settings!$C$5*L1166))</f>
        <v>202.23984319799999</v>
      </c>
      <c r="N1166" s="29">
        <f>IF(M1166="","",M1166*settings!$C$7)</f>
        <v>50.559960799499997</v>
      </c>
      <c r="O1166" s="29">
        <f t="shared" si="148"/>
        <v>151.67988239849998</v>
      </c>
      <c r="P1166" s="29">
        <f>IF(G1166="","",C1166*100*settings!$C$6)</f>
        <v>0</v>
      </c>
      <c r="Q1166" s="29">
        <f>IF(G1166="","",IF(E1166=1,settings!$C$4-K1166*100,IF(O1166="",Q1165,IF(F1166=1,K1165*L1165*100+Q1165+O1165-K1166*L1166*100,Q1165+O1165))))</f>
        <v>17597.485838534576</v>
      </c>
      <c r="R1166" s="29">
        <f t="shared" si="149"/>
        <v>21161.999499999998</v>
      </c>
      <c r="S1166" s="29">
        <f t="shared" si="150"/>
        <v>38759.485338534578</v>
      </c>
    </row>
    <row r="1167" spans="2:19" x14ac:dyDescent="0.25">
      <c r="B1167" s="2">
        <v>42135</v>
      </c>
      <c r="C1167" s="3">
        <v>212.44000199999999</v>
      </c>
      <c r="D1167" s="1">
        <f t="shared" si="144"/>
        <v>3.874903219801995E-3</v>
      </c>
      <c r="E1167">
        <f>IF(B1167&lt;settings!$C$2,"",IF(B1167=settings!$C$2,1,IF(C1167&gt;K1166,MAX($E$4:E1166)+1,"")))</f>
        <v>156</v>
      </c>
      <c r="F1167">
        <f t="shared" si="145"/>
        <v>1</v>
      </c>
      <c r="G1167">
        <f t="shared" si="146"/>
        <v>1</v>
      </c>
      <c r="H1167" s="36">
        <f>IF(SUM($F$4:F1167)&lt;2,"",IF(F1167=1,G1166,""))</f>
        <v>3</v>
      </c>
      <c r="I1167" s="7">
        <f t="shared" si="151"/>
        <v>2E-3</v>
      </c>
      <c r="J1167" s="64" t="str">
        <f t="shared" si="147"/>
        <v>PUT</v>
      </c>
      <c r="K1167" s="29">
        <f>IF(SUM($F$4:F1167)&lt;1,"",IF(F1167="",K1166,ROUND(C1167,0)))</f>
        <v>212</v>
      </c>
      <c r="L1167" s="32">
        <f>IF(SUM($F$4:F1167)&lt;1,"",IF(E1167=1,1,IF(AND(F1166=1,ROUNDDOWN(Q1166/(C1166*100),0)&gt;=1),L1166+ROUNDDOWN(Q1166/(C1166*100),0),L1166)))</f>
        <v>1</v>
      </c>
      <c r="M1167" s="29">
        <f>IF(G1167="","",IF(VLOOKUP(I1167,settings!$B$12:$C$1012,2,0)*C1167*L1167*100-settings!$C$5*L1167&lt;0,"",VLOOKUP(I1167,settings!$B$12:$C$1012,2,0)*C1167*L1167*100-settings!$C$5*L1167))</f>
        <v>203.02737792079998</v>
      </c>
      <c r="N1167" s="29">
        <f>IF(M1167="","",M1167*settings!$C$7)</f>
        <v>50.756844480199995</v>
      </c>
      <c r="O1167" s="29">
        <f t="shared" si="148"/>
        <v>152.27053344059999</v>
      </c>
      <c r="P1167" s="29">
        <f>IF(G1167="","",C1167*100*settings!$C$6)</f>
        <v>0</v>
      </c>
      <c r="Q1167" s="29">
        <f>IF(G1167="","",IF(E1167=1,settings!$C$4-K1167*100,IF(O1167="",Q1166,IF(F1167=1,K1166*L1166*100+Q1166+O1166-K1167*L1167*100,Q1166+O1166))))</f>
        <v>17749.165720933073</v>
      </c>
      <c r="R1167" s="29">
        <f t="shared" si="149"/>
        <v>21244.000199999999</v>
      </c>
      <c r="S1167" s="29">
        <f t="shared" si="150"/>
        <v>38993.165920933068</v>
      </c>
    </row>
    <row r="1168" spans="2:19" x14ac:dyDescent="0.25">
      <c r="B1168" s="2">
        <v>42142</v>
      </c>
      <c r="C1168" s="3">
        <v>212.990005</v>
      </c>
      <c r="D1168" s="1">
        <f t="shared" si="144"/>
        <v>2.5889803936265388E-3</v>
      </c>
      <c r="E1168">
        <f>IF(B1168&lt;settings!$C$2,"",IF(B1168=settings!$C$2,1,IF(C1168&gt;K1167,MAX($E$4:E1167)+1,"")))</f>
        <v>157</v>
      </c>
      <c r="F1168">
        <f t="shared" si="145"/>
        <v>1</v>
      </c>
      <c r="G1168">
        <f t="shared" si="146"/>
        <v>1</v>
      </c>
      <c r="H1168" s="36">
        <f>IF(SUM($F$4:F1168)&lt;2,"",IF(F1168=1,G1167,""))</f>
        <v>1</v>
      </c>
      <c r="I1168" s="7">
        <f t="shared" si="151"/>
        <v>0</v>
      </c>
      <c r="J1168" s="64" t="str">
        <f t="shared" si="147"/>
        <v>PUT</v>
      </c>
      <c r="K1168" s="29">
        <f>IF(SUM($F$4:F1168)&lt;1,"",IF(F1168="",K1167,ROUND(C1168,0)))</f>
        <v>213</v>
      </c>
      <c r="L1168" s="32">
        <f>IF(SUM($F$4:F1168)&lt;1,"",IF(E1168=1,1,IF(AND(F1167=1,ROUNDDOWN(Q1167/(C1167*100),0)&gt;=1),L1167+ROUNDDOWN(Q1167/(C1167*100),0),L1167)))</f>
        <v>1</v>
      </c>
      <c r="M1168" s="29">
        <f>IF(G1168="","",IF(VLOOKUP(I1168,settings!$B$12:$C$1012,2,0)*C1168*L1168*100-settings!$C$5*L1168&lt;0,"",VLOOKUP(I1168,settings!$B$12:$C$1012,2,0)*C1168*L1168*100-settings!$C$5*L1168))</f>
        <v>211.990005</v>
      </c>
      <c r="N1168" s="29">
        <f>IF(M1168="","",M1168*settings!$C$7)</f>
        <v>52.997501249999999</v>
      </c>
      <c r="O1168" s="29">
        <f t="shared" si="148"/>
        <v>158.99250375</v>
      </c>
      <c r="P1168" s="29">
        <f>IF(G1168="","",C1168*100*settings!$C$6)</f>
        <v>0</v>
      </c>
      <c r="Q1168" s="29">
        <f>IF(G1168="","",IF(E1168=1,settings!$C$4-K1168*100,IF(O1168="",Q1167,IF(F1168=1,K1167*L1167*100+Q1167+O1167-K1168*L1168*100,Q1167+O1167))))</f>
        <v>17801.436254373672</v>
      </c>
      <c r="R1168" s="29">
        <f t="shared" si="149"/>
        <v>21299.000499999998</v>
      </c>
      <c r="S1168" s="29">
        <f t="shared" si="150"/>
        <v>39100.436754373673</v>
      </c>
    </row>
    <row r="1169" spans="2:19" x14ac:dyDescent="0.25">
      <c r="B1169" s="2">
        <v>42149</v>
      </c>
      <c r="C1169" s="3">
        <v>211.13999899999999</v>
      </c>
      <c r="D1169" s="1">
        <f t="shared" si="144"/>
        <v>-8.6858817623860496E-3</v>
      </c>
      <c r="E1169" t="str">
        <f>IF(B1169&lt;settings!$C$2,"",IF(B1169=settings!$C$2,1,IF(C1169&gt;K1168,MAX($E$4:E1168)+1,"")))</f>
        <v/>
      </c>
      <c r="F1169" t="str">
        <f t="shared" si="145"/>
        <v/>
      </c>
      <c r="G1169">
        <f t="shared" si="146"/>
        <v>2</v>
      </c>
      <c r="H1169" s="36" t="str">
        <f>IF(SUM($F$4:F1169)&lt;2,"",IF(F1169=1,G1168,""))</f>
        <v/>
      </c>
      <c r="I1169" s="7">
        <f t="shared" si="151"/>
        <v>-8.9999999999999993E-3</v>
      </c>
      <c r="J1169" s="64" t="str">
        <f t="shared" si="147"/>
        <v>CALL</v>
      </c>
      <c r="K1169" s="29">
        <f>IF(SUM($F$4:F1169)&lt;1,"",IF(F1169="",K1168,ROUND(C1169,0)))</f>
        <v>213</v>
      </c>
      <c r="L1169" s="32">
        <f>IF(SUM($F$4:F1169)&lt;1,"",IF(E1169=1,1,IF(AND(F1168=1,ROUNDDOWN(Q1168/(C1168*100),0)&gt;=1),L1168+ROUNDDOWN(Q1168/(C1168*100),0),L1168)))</f>
        <v>1</v>
      </c>
      <c r="M1169" s="29">
        <f>IF(G1169="","",IF(VLOOKUP(I1169,settings!$B$12:$C$1012,2,0)*C1169*L1169*100-settings!$C$5*L1169&lt;0,"",VLOOKUP(I1169,settings!$B$12:$C$1012,2,0)*C1169*L1169*100-settings!$C$5*L1169))</f>
        <v>175.03750166241201</v>
      </c>
      <c r="N1169" s="29">
        <f>IF(M1169="","",M1169*settings!$C$7)</f>
        <v>43.759375415603003</v>
      </c>
      <c r="O1169" s="29">
        <f t="shared" si="148"/>
        <v>131.27812624680899</v>
      </c>
      <c r="P1169" s="29">
        <f>IF(G1169="","",C1169*100*settings!$C$6)</f>
        <v>0</v>
      </c>
      <c r="Q1169" s="29">
        <f>IF(G1169="","",IF(E1169=1,settings!$C$4-K1169*100,IF(O1169="",Q1168,IF(F1169=1,K1168*L1168*100+Q1168+O1168-K1169*L1169*100,Q1168+O1168))))</f>
        <v>17960.428758123671</v>
      </c>
      <c r="R1169" s="29">
        <f t="shared" si="149"/>
        <v>21113.999899999999</v>
      </c>
      <c r="S1169" s="29">
        <f t="shared" si="150"/>
        <v>39074.428658123667</v>
      </c>
    </row>
    <row r="1170" spans="2:19" x14ac:dyDescent="0.25">
      <c r="B1170" s="2">
        <v>42156</v>
      </c>
      <c r="C1170" s="3">
        <v>209.770004</v>
      </c>
      <c r="D1170" s="1">
        <f t="shared" si="144"/>
        <v>-6.4885621222342538E-3</v>
      </c>
      <c r="E1170" t="str">
        <f>IF(B1170&lt;settings!$C$2,"",IF(B1170=settings!$C$2,1,IF(C1170&gt;K1169,MAX($E$4:E1169)+1,"")))</f>
        <v/>
      </c>
      <c r="F1170" t="str">
        <f t="shared" si="145"/>
        <v/>
      </c>
      <c r="G1170">
        <f t="shared" si="146"/>
        <v>3</v>
      </c>
      <c r="H1170" s="36" t="str">
        <f>IF(SUM($F$4:F1170)&lt;2,"",IF(F1170=1,G1169,""))</f>
        <v/>
      </c>
      <c r="I1170" s="7">
        <f t="shared" si="151"/>
        <v>-1.4999999999999999E-2</v>
      </c>
      <c r="J1170" s="64" t="str">
        <f t="shared" si="147"/>
        <v>CALL</v>
      </c>
      <c r="K1170" s="29">
        <f>IF(SUM($F$4:F1170)&lt;1,"",IF(F1170="",K1169,ROUND(C1170,0)))</f>
        <v>213</v>
      </c>
      <c r="L1170" s="32">
        <f>IF(SUM($F$4:F1170)&lt;1,"",IF(E1170=1,1,IF(AND(F1169=1,ROUNDDOWN(Q1169/(C1169*100),0)&gt;=1),L1169+ROUNDDOWN(Q1169/(C1169*100),0),L1169)))</f>
        <v>1</v>
      </c>
      <c r="M1170" s="29">
        <f>IF(G1170="","",IF(VLOOKUP(I1170,settings!$B$12:$C$1012,2,0)*C1170*L1170*100-settings!$C$5*L1170&lt;0,"",VLOOKUP(I1170,settings!$B$12:$C$1012,2,0)*C1170*L1170*100-settings!$C$5*L1170))</f>
        <v>153.92964361620272</v>
      </c>
      <c r="N1170" s="29">
        <f>IF(M1170="","",M1170*settings!$C$7)</f>
        <v>38.482410904050681</v>
      </c>
      <c r="O1170" s="29">
        <f t="shared" si="148"/>
        <v>115.44723271215204</v>
      </c>
      <c r="P1170" s="29">
        <f>IF(G1170="","",C1170*100*settings!$C$6)</f>
        <v>0</v>
      </c>
      <c r="Q1170" s="29">
        <f>IF(G1170="","",IF(E1170=1,settings!$C$4-K1170*100,IF(O1170="",Q1169,IF(F1170=1,K1169*L1169*100+Q1169+O1169-K1170*L1170*100,Q1169+O1169))))</f>
        <v>18091.70688437048</v>
      </c>
      <c r="R1170" s="29">
        <f t="shared" si="149"/>
        <v>20977.000400000001</v>
      </c>
      <c r="S1170" s="29">
        <f t="shared" si="150"/>
        <v>39068.707284370481</v>
      </c>
    </row>
    <row r="1171" spans="2:19" x14ac:dyDescent="0.25">
      <c r="B1171" s="2">
        <v>42163</v>
      </c>
      <c r="C1171" s="3">
        <v>210.009995</v>
      </c>
      <c r="D1171" s="1">
        <f t="shared" si="144"/>
        <v>1.1440672900020488E-3</v>
      </c>
      <c r="E1171" t="str">
        <f>IF(B1171&lt;settings!$C$2,"",IF(B1171=settings!$C$2,1,IF(C1171&gt;K1170,MAX($E$4:E1170)+1,"")))</f>
        <v/>
      </c>
      <c r="F1171" t="str">
        <f t="shared" si="145"/>
        <v/>
      </c>
      <c r="G1171">
        <f t="shared" si="146"/>
        <v>4</v>
      </c>
      <c r="H1171" s="36" t="str">
        <f>IF(SUM($F$4:F1171)&lt;2,"",IF(F1171=1,G1170,""))</f>
        <v/>
      </c>
      <c r="I1171" s="7">
        <f t="shared" si="151"/>
        <v>-1.4E-2</v>
      </c>
      <c r="J1171" s="64" t="str">
        <f t="shared" si="147"/>
        <v>CALL</v>
      </c>
      <c r="K1171" s="29">
        <f>IF(SUM($F$4:F1171)&lt;1,"",IF(F1171="",K1170,ROUND(C1171,0)))</f>
        <v>213</v>
      </c>
      <c r="L1171" s="32">
        <f>IF(SUM($F$4:F1171)&lt;1,"",IF(E1171=1,1,IF(AND(F1170=1,ROUNDDOWN(Q1170/(C1170*100),0)&gt;=1),L1170+ROUNDDOWN(Q1170/(C1170*100),0),L1170)))</f>
        <v>1</v>
      </c>
      <c r="M1171" s="29">
        <f>IF(G1171="","",IF(VLOOKUP(I1171,settings!$B$12:$C$1012,2,0)*C1171*L1171*100-settings!$C$5*L1171&lt;0,"",VLOOKUP(I1171,settings!$B$12:$C$1012,2,0)*C1171*L1171*100-settings!$C$5*L1171))</f>
        <v>157.27234036093441</v>
      </c>
      <c r="N1171" s="29">
        <f>IF(M1171="","",M1171*settings!$C$7)</f>
        <v>39.318085090233602</v>
      </c>
      <c r="O1171" s="29">
        <f t="shared" si="148"/>
        <v>117.9542552707008</v>
      </c>
      <c r="P1171" s="29">
        <f>IF(G1171="","",C1171*100*settings!$C$6)</f>
        <v>0</v>
      </c>
      <c r="Q1171" s="29">
        <f>IF(G1171="","",IF(E1171=1,settings!$C$4-K1171*100,IF(O1171="",Q1170,IF(F1171=1,K1170*L1170*100+Q1170+O1170-K1171*L1171*100,Q1170+O1170))))</f>
        <v>18207.154117082631</v>
      </c>
      <c r="R1171" s="29">
        <f t="shared" si="149"/>
        <v>21000.999500000002</v>
      </c>
      <c r="S1171" s="29">
        <f t="shared" si="150"/>
        <v>39208.153617082629</v>
      </c>
    </row>
    <row r="1172" spans="2:19" x14ac:dyDescent="0.25">
      <c r="B1172" s="2">
        <v>42170</v>
      </c>
      <c r="C1172" s="3">
        <v>210.80999800000001</v>
      </c>
      <c r="D1172" s="1">
        <f t="shared" si="144"/>
        <v>3.8093567879948775E-3</v>
      </c>
      <c r="E1172" t="str">
        <f>IF(B1172&lt;settings!$C$2,"",IF(B1172=settings!$C$2,1,IF(C1172&gt;K1171,MAX($E$4:E1171)+1,"")))</f>
        <v/>
      </c>
      <c r="F1172" t="str">
        <f t="shared" si="145"/>
        <v/>
      </c>
      <c r="G1172">
        <f t="shared" si="146"/>
        <v>5</v>
      </c>
      <c r="H1172" s="36" t="str">
        <f>IF(SUM($F$4:F1172)&lt;2,"",IF(F1172=1,G1171,""))</f>
        <v/>
      </c>
      <c r="I1172" s="7">
        <f t="shared" si="151"/>
        <v>-0.01</v>
      </c>
      <c r="J1172" s="64" t="str">
        <f t="shared" si="147"/>
        <v>CALL</v>
      </c>
      <c r="K1172" s="29">
        <f>IF(SUM($F$4:F1172)&lt;1,"",IF(F1172="",K1171,ROUND(C1172,0)))</f>
        <v>213</v>
      </c>
      <c r="L1172" s="32">
        <f>IF(SUM($F$4:F1172)&lt;1,"",IF(E1172=1,1,IF(AND(F1171=1,ROUNDDOWN(Q1171/(C1171*100),0)&gt;=1),L1171+ROUNDDOWN(Q1171/(C1171*100),0),L1171)))</f>
        <v>1</v>
      </c>
      <c r="M1172" s="29">
        <f>IF(G1172="","",IF(VLOOKUP(I1172,settings!$B$12:$C$1012,2,0)*C1172*L1172*100-settings!$C$5*L1172&lt;0,"",VLOOKUP(I1172,settings!$B$12:$C$1012,2,0)*C1172*L1172*100-settings!$C$5*L1172))</f>
        <v>171.24711678581809</v>
      </c>
      <c r="N1172" s="29">
        <f>IF(M1172="","",M1172*settings!$C$7)</f>
        <v>42.811779196454523</v>
      </c>
      <c r="O1172" s="29">
        <f t="shared" si="148"/>
        <v>128.43533758936357</v>
      </c>
      <c r="P1172" s="29">
        <f>IF(G1172="","",C1172*100*settings!$C$6)</f>
        <v>0</v>
      </c>
      <c r="Q1172" s="29">
        <f>IF(G1172="","",IF(E1172=1,settings!$C$4-K1172*100,IF(O1172="",Q1171,IF(F1172=1,K1171*L1171*100+Q1171+O1171-K1172*L1172*100,Q1171+O1171))))</f>
        <v>18325.108372353334</v>
      </c>
      <c r="R1172" s="29">
        <f t="shared" si="149"/>
        <v>21080.999800000001</v>
      </c>
      <c r="S1172" s="29">
        <f t="shared" si="150"/>
        <v>39406.108172353335</v>
      </c>
    </row>
    <row r="1173" spans="2:19" x14ac:dyDescent="0.25">
      <c r="B1173" s="2">
        <v>42177</v>
      </c>
      <c r="C1173" s="3">
        <v>209.820007</v>
      </c>
      <c r="D1173" s="1">
        <f t="shared" si="144"/>
        <v>-4.6961292604348337E-3</v>
      </c>
      <c r="E1173" t="str">
        <f>IF(B1173&lt;settings!$C$2,"",IF(B1173=settings!$C$2,1,IF(C1173&gt;K1172,MAX($E$4:E1172)+1,"")))</f>
        <v/>
      </c>
      <c r="F1173" t="str">
        <f t="shared" si="145"/>
        <v/>
      </c>
      <c r="G1173">
        <f t="shared" si="146"/>
        <v>6</v>
      </c>
      <c r="H1173" s="36" t="str">
        <f>IF(SUM($F$4:F1173)&lt;2,"",IF(F1173=1,G1172,""))</f>
        <v/>
      </c>
      <c r="I1173" s="7">
        <f t="shared" si="151"/>
        <v>-1.4999999999999999E-2</v>
      </c>
      <c r="J1173" s="64" t="str">
        <f t="shared" si="147"/>
        <v>CALL</v>
      </c>
      <c r="K1173" s="29">
        <f>IF(SUM($F$4:F1173)&lt;1,"",IF(F1173="",K1172,ROUND(C1173,0)))</f>
        <v>213</v>
      </c>
      <c r="L1173" s="32">
        <f>IF(SUM($F$4:F1173)&lt;1,"",IF(E1173=1,1,IF(AND(F1172=1,ROUNDDOWN(Q1172/(C1172*100),0)&gt;=1),L1172+ROUNDDOWN(Q1172/(C1172*100),0),L1172)))</f>
        <v>1</v>
      </c>
      <c r="M1173" s="29">
        <f>IF(G1173="","",IF(VLOOKUP(I1173,settings!$B$12:$C$1012,2,0)*C1173*L1173*100-settings!$C$5*L1173&lt;0,"",VLOOKUP(I1173,settings!$B$12:$C$1012,2,0)*C1173*L1173*100-settings!$C$5*L1173))</f>
        <v>153.96657428704233</v>
      </c>
      <c r="N1173" s="29">
        <f>IF(M1173="","",M1173*settings!$C$7)</f>
        <v>38.491643571760584</v>
      </c>
      <c r="O1173" s="29">
        <f t="shared" si="148"/>
        <v>115.47493071528174</v>
      </c>
      <c r="P1173" s="29">
        <f>IF(G1173="","",C1173*100*settings!$C$6)</f>
        <v>0</v>
      </c>
      <c r="Q1173" s="29">
        <f>IF(G1173="","",IF(E1173=1,settings!$C$4-K1173*100,IF(O1173="",Q1172,IF(F1173=1,K1172*L1172*100+Q1172+O1172-K1173*L1173*100,Q1172+O1172))))</f>
        <v>18453.543709942696</v>
      </c>
      <c r="R1173" s="29">
        <f t="shared" si="149"/>
        <v>20982.000700000001</v>
      </c>
      <c r="S1173" s="29">
        <f t="shared" si="150"/>
        <v>39435.544409942697</v>
      </c>
    </row>
    <row r="1174" spans="2:19" x14ac:dyDescent="0.25">
      <c r="B1174" s="2">
        <v>42184</v>
      </c>
      <c r="C1174" s="3">
        <v>207.30999800000001</v>
      </c>
      <c r="D1174" s="1">
        <f t="shared" si="144"/>
        <v>-1.1962677134025657E-2</v>
      </c>
      <c r="E1174" t="str">
        <f>IF(B1174&lt;settings!$C$2,"",IF(B1174=settings!$C$2,1,IF(C1174&gt;K1173,MAX($E$4:E1173)+1,"")))</f>
        <v/>
      </c>
      <c r="F1174" t="str">
        <f t="shared" si="145"/>
        <v/>
      </c>
      <c r="G1174">
        <f t="shared" si="146"/>
        <v>7</v>
      </c>
      <c r="H1174" s="36" t="str">
        <f>IF(SUM($F$4:F1174)&lt;2,"",IF(F1174=1,G1173,""))</f>
        <v/>
      </c>
      <c r="I1174" s="7">
        <f t="shared" si="151"/>
        <v>-2.7E-2</v>
      </c>
      <c r="J1174" s="64" t="str">
        <f t="shared" si="147"/>
        <v>CALL</v>
      </c>
      <c r="K1174" s="29">
        <f>IF(SUM($F$4:F1174)&lt;1,"",IF(F1174="",K1173,ROUND(C1174,0)))</f>
        <v>213</v>
      </c>
      <c r="L1174" s="32">
        <f>IF(SUM($F$4:F1174)&lt;1,"",IF(E1174=1,1,IF(AND(F1173=1,ROUNDDOWN(Q1173/(C1173*100),0)&gt;=1),L1173+ROUNDDOWN(Q1173/(C1173*100),0),L1173)))</f>
        <v>1</v>
      </c>
      <c r="M1174" s="29">
        <f>IF(G1174="","",IF(VLOOKUP(I1174,settings!$B$12:$C$1012,2,0)*C1174*L1174*100-settings!$C$5*L1174&lt;0,"",VLOOKUP(I1174,settings!$B$12:$C$1012,2,0)*C1174*L1174*100-settings!$C$5*L1174))</f>
        <v>119.15014275536167</v>
      </c>
      <c r="N1174" s="29">
        <f>IF(M1174="","",M1174*settings!$C$7)</f>
        <v>29.787535688840418</v>
      </c>
      <c r="O1174" s="29">
        <f t="shared" si="148"/>
        <v>89.36260706652125</v>
      </c>
      <c r="P1174" s="29">
        <f>IF(G1174="","",C1174*100*settings!$C$6)</f>
        <v>0</v>
      </c>
      <c r="Q1174" s="29">
        <f>IF(G1174="","",IF(E1174=1,settings!$C$4-K1174*100,IF(O1174="",Q1173,IF(F1174=1,K1173*L1173*100+Q1173+O1173-K1174*L1174*100,Q1173+O1173))))</f>
        <v>18569.018640657978</v>
      </c>
      <c r="R1174" s="29">
        <f t="shared" si="149"/>
        <v>20730.999800000001</v>
      </c>
      <c r="S1174" s="29">
        <f t="shared" si="150"/>
        <v>39300.018440657979</v>
      </c>
    </row>
    <row r="1175" spans="2:19" x14ac:dyDescent="0.25">
      <c r="B1175" s="2">
        <v>42191</v>
      </c>
      <c r="C1175" s="3">
        <v>207.479996</v>
      </c>
      <c r="D1175" s="1">
        <f t="shared" si="144"/>
        <v>8.2001833794809187E-4</v>
      </c>
      <c r="E1175" t="str">
        <f>IF(B1175&lt;settings!$C$2,"",IF(B1175=settings!$C$2,1,IF(C1175&gt;K1174,MAX($E$4:E1174)+1,"")))</f>
        <v/>
      </c>
      <c r="F1175" t="str">
        <f t="shared" si="145"/>
        <v/>
      </c>
      <c r="G1175">
        <f t="shared" si="146"/>
        <v>8</v>
      </c>
      <c r="H1175" s="36" t="str">
        <f>IF(SUM($F$4:F1175)&lt;2,"",IF(F1175=1,G1174,""))</f>
        <v/>
      </c>
      <c r="I1175" s="7">
        <f t="shared" si="151"/>
        <v>-2.5999999999999999E-2</v>
      </c>
      <c r="J1175" s="64" t="str">
        <f t="shared" si="147"/>
        <v>CALL</v>
      </c>
      <c r="K1175" s="29">
        <f>IF(SUM($F$4:F1175)&lt;1,"",IF(F1175="",K1174,ROUND(C1175,0)))</f>
        <v>213</v>
      </c>
      <c r="L1175" s="32">
        <f>IF(SUM($F$4:F1175)&lt;1,"",IF(E1175=1,1,IF(AND(F1174=1,ROUNDDOWN(Q1174/(C1174*100),0)&gt;=1),L1174+ROUNDDOWN(Q1174/(C1174*100),0),L1174)))</f>
        <v>1</v>
      </c>
      <c r="M1175" s="29">
        <f>IF(G1175="","",IF(VLOOKUP(I1175,settings!$B$12:$C$1012,2,0)*C1175*L1175*100-settings!$C$5*L1175&lt;0,"",VLOOKUP(I1175,settings!$B$12:$C$1012,2,0)*C1175*L1175*100-settings!$C$5*L1175))</f>
        <v>121.70272252625321</v>
      </c>
      <c r="N1175" s="29">
        <f>IF(M1175="","",M1175*settings!$C$7)</f>
        <v>30.425680631563303</v>
      </c>
      <c r="O1175" s="29">
        <f t="shared" si="148"/>
        <v>91.277041894689916</v>
      </c>
      <c r="P1175" s="29">
        <f>IF(G1175="","",C1175*100*settings!$C$6)</f>
        <v>0</v>
      </c>
      <c r="Q1175" s="29">
        <f>IF(G1175="","",IF(E1175=1,settings!$C$4-K1175*100,IF(O1175="",Q1174,IF(F1175=1,K1174*L1174*100+Q1174+O1174-K1175*L1175*100,Q1174+O1174))))</f>
        <v>18658.381247724497</v>
      </c>
      <c r="R1175" s="29">
        <f t="shared" si="149"/>
        <v>20747.999599999999</v>
      </c>
      <c r="S1175" s="29">
        <f t="shared" si="150"/>
        <v>39406.380847724497</v>
      </c>
    </row>
    <row r="1176" spans="2:19" x14ac:dyDescent="0.25">
      <c r="B1176" s="2">
        <v>42198</v>
      </c>
      <c r="C1176" s="3">
        <v>212.479996</v>
      </c>
      <c r="D1176" s="1">
        <f t="shared" si="144"/>
        <v>2.4098708773832911E-2</v>
      </c>
      <c r="E1176" t="str">
        <f>IF(B1176&lt;settings!$C$2,"",IF(B1176=settings!$C$2,1,IF(C1176&gt;K1175,MAX($E$4:E1175)+1,"")))</f>
        <v/>
      </c>
      <c r="F1176" t="str">
        <f t="shared" si="145"/>
        <v/>
      </c>
      <c r="G1176">
        <f t="shared" si="146"/>
        <v>9</v>
      </c>
      <c r="H1176" s="36" t="str">
        <f>IF(SUM($F$4:F1176)&lt;2,"",IF(F1176=1,G1175,""))</f>
        <v/>
      </c>
      <c r="I1176" s="7">
        <f t="shared" si="151"/>
        <v>-2E-3</v>
      </c>
      <c r="J1176" s="64" t="str">
        <f t="shared" si="147"/>
        <v>CALL</v>
      </c>
      <c r="K1176" s="29">
        <f>IF(SUM($F$4:F1176)&lt;1,"",IF(F1176="",K1175,ROUND(C1176,0)))</f>
        <v>213</v>
      </c>
      <c r="L1176" s="32">
        <f>IF(SUM($F$4:F1176)&lt;1,"",IF(E1176=1,1,IF(AND(F1175=1,ROUNDDOWN(Q1175/(C1175*100),0)&gt;=1),L1175+ROUNDDOWN(Q1175/(C1175*100),0),L1175)))</f>
        <v>1</v>
      </c>
      <c r="M1176" s="29">
        <f>IF(G1176="","",IF(VLOOKUP(I1176,settings!$B$12:$C$1012,2,0)*C1176*L1176*100-settings!$C$5*L1176&lt;0,"",VLOOKUP(I1176,settings!$B$12:$C$1012,2,0)*C1176*L1176*100-settings!$C$5*L1176))</f>
        <v>203.06578815839998</v>
      </c>
      <c r="N1176" s="29">
        <f>IF(M1176="","",M1176*settings!$C$7)</f>
        <v>50.766447039599996</v>
      </c>
      <c r="O1176" s="29">
        <f t="shared" si="148"/>
        <v>152.29934111879999</v>
      </c>
      <c r="P1176" s="29">
        <f>IF(G1176="","",C1176*100*settings!$C$6)</f>
        <v>0</v>
      </c>
      <c r="Q1176" s="29">
        <f>IF(G1176="","",IF(E1176=1,settings!$C$4-K1176*100,IF(O1176="",Q1175,IF(F1176=1,K1175*L1175*100+Q1175+O1175-K1176*L1176*100,Q1175+O1175))))</f>
        <v>18749.658289619187</v>
      </c>
      <c r="R1176" s="29">
        <f t="shared" si="149"/>
        <v>21247.999599999999</v>
      </c>
      <c r="S1176" s="29">
        <f t="shared" si="150"/>
        <v>39997.657889619186</v>
      </c>
    </row>
    <row r="1177" spans="2:19" x14ac:dyDescent="0.25">
      <c r="B1177" s="2">
        <v>42205</v>
      </c>
      <c r="C1177" s="3">
        <v>208</v>
      </c>
      <c r="D1177" s="1">
        <f t="shared" si="144"/>
        <v>-2.1084318921015033E-2</v>
      </c>
      <c r="E1177" t="str">
        <f>IF(B1177&lt;settings!$C$2,"",IF(B1177=settings!$C$2,1,IF(C1177&gt;K1176,MAX($E$4:E1176)+1,"")))</f>
        <v/>
      </c>
      <c r="F1177" t="str">
        <f t="shared" si="145"/>
        <v/>
      </c>
      <c r="G1177">
        <f t="shared" si="146"/>
        <v>10</v>
      </c>
      <c r="H1177" s="36" t="str">
        <f>IF(SUM($F$4:F1177)&lt;2,"",IF(F1177=1,G1176,""))</f>
        <v/>
      </c>
      <c r="I1177" s="7">
        <f t="shared" si="151"/>
        <v>-2.3E-2</v>
      </c>
      <c r="J1177" s="64" t="str">
        <f t="shared" si="147"/>
        <v>CALL</v>
      </c>
      <c r="K1177" s="29">
        <f>IF(SUM($F$4:F1177)&lt;1,"",IF(F1177="",K1176,ROUND(C1177,0)))</f>
        <v>213</v>
      </c>
      <c r="L1177" s="32">
        <f>IF(SUM($F$4:F1177)&lt;1,"",IF(E1177=1,1,IF(AND(F1176=1,ROUNDDOWN(Q1176/(C1176*100),0)&gt;=1),L1176+ROUNDDOWN(Q1176/(C1176*100),0),L1176)))</f>
        <v>1</v>
      </c>
      <c r="M1177" s="29">
        <f>IF(G1177="","",IF(VLOOKUP(I1177,settings!$B$12:$C$1012,2,0)*C1177*L1177*100-settings!$C$5*L1177&lt;0,"",VLOOKUP(I1177,settings!$B$12:$C$1012,2,0)*C1177*L1177*100-settings!$C$5*L1177))</f>
        <v>129.69623468764109</v>
      </c>
      <c r="N1177" s="29">
        <f>IF(M1177="","",M1177*settings!$C$7)</f>
        <v>32.424058671910274</v>
      </c>
      <c r="O1177" s="29">
        <f t="shared" si="148"/>
        <v>97.272176015730821</v>
      </c>
      <c r="P1177" s="29">
        <f>IF(G1177="","",C1177*100*settings!$C$6)</f>
        <v>0</v>
      </c>
      <c r="Q1177" s="29">
        <f>IF(G1177="","",IF(E1177=1,settings!$C$4-K1177*100,IF(O1177="",Q1176,IF(F1177=1,K1176*L1176*100+Q1176+O1176-K1177*L1177*100,Q1176+O1176))))</f>
        <v>18901.957630737987</v>
      </c>
      <c r="R1177" s="29">
        <f t="shared" si="149"/>
        <v>20800</v>
      </c>
      <c r="S1177" s="29">
        <f t="shared" si="150"/>
        <v>39701.95763073799</v>
      </c>
    </row>
    <row r="1178" spans="2:19" x14ac:dyDescent="0.25">
      <c r="B1178" s="2">
        <v>42212</v>
      </c>
      <c r="C1178" s="3">
        <v>210.5</v>
      </c>
      <c r="D1178" s="1">
        <f t="shared" si="144"/>
        <v>1.2019230769230838E-2</v>
      </c>
      <c r="E1178" t="str">
        <f>IF(B1178&lt;settings!$C$2,"",IF(B1178=settings!$C$2,1,IF(C1178&gt;K1177,MAX($E$4:E1177)+1,"")))</f>
        <v/>
      </c>
      <c r="F1178" t="str">
        <f t="shared" si="145"/>
        <v/>
      </c>
      <c r="G1178">
        <f t="shared" si="146"/>
        <v>11</v>
      </c>
      <c r="H1178" s="36" t="str">
        <f>IF(SUM($F$4:F1178)&lt;2,"",IF(F1178=1,G1177,""))</f>
        <v/>
      </c>
      <c r="I1178" s="7">
        <f t="shared" si="151"/>
        <v>-1.2E-2</v>
      </c>
      <c r="J1178" s="64" t="str">
        <f t="shared" si="147"/>
        <v>CALL</v>
      </c>
      <c r="K1178" s="29">
        <f>IF(SUM($F$4:F1178)&lt;1,"",IF(F1178="",K1177,ROUND(C1178,0)))</f>
        <v>213</v>
      </c>
      <c r="L1178" s="32">
        <f>IF(SUM($F$4:F1178)&lt;1,"",IF(E1178=1,1,IF(AND(F1177=1,ROUNDDOWN(Q1177/(C1177*100),0)&gt;=1),L1177+ROUNDDOWN(Q1177/(C1177*100),0),L1177)))</f>
        <v>1</v>
      </c>
      <c r="M1178" s="29">
        <f>IF(G1178="","",IF(VLOOKUP(I1178,settings!$B$12:$C$1012,2,0)*C1178*L1178*100-settings!$C$5*L1178&lt;0,"",VLOOKUP(I1178,settings!$B$12:$C$1012,2,0)*C1178*L1178*100-settings!$C$5*L1178))</f>
        <v>164.18287034617535</v>
      </c>
      <c r="N1178" s="29">
        <f>IF(M1178="","",M1178*settings!$C$7)</f>
        <v>41.045717586543837</v>
      </c>
      <c r="O1178" s="29">
        <f t="shared" si="148"/>
        <v>123.1371527596315</v>
      </c>
      <c r="P1178" s="29">
        <f>IF(G1178="","",C1178*100*settings!$C$6)</f>
        <v>0</v>
      </c>
      <c r="Q1178" s="29">
        <f>IF(G1178="","",IF(E1178=1,settings!$C$4-K1178*100,IF(O1178="",Q1177,IF(F1178=1,K1177*L1177*100+Q1177+O1177-K1178*L1178*100,Q1177+O1177))))</f>
        <v>18999.229806753716</v>
      </c>
      <c r="R1178" s="29">
        <f t="shared" si="149"/>
        <v>21050</v>
      </c>
      <c r="S1178" s="29">
        <f t="shared" si="150"/>
        <v>40049.229806753719</v>
      </c>
    </row>
    <row r="1179" spans="2:19" x14ac:dyDescent="0.25">
      <c r="B1179" s="2">
        <v>42219</v>
      </c>
      <c r="C1179" s="3">
        <v>207.949997</v>
      </c>
      <c r="D1179" s="1">
        <f t="shared" si="144"/>
        <v>-1.2114028503562912E-2</v>
      </c>
      <c r="E1179" t="str">
        <f>IF(B1179&lt;settings!$C$2,"",IF(B1179=settings!$C$2,1,IF(C1179&gt;K1178,MAX($E$4:E1178)+1,"")))</f>
        <v/>
      </c>
      <c r="F1179" t="str">
        <f t="shared" si="145"/>
        <v/>
      </c>
      <c r="G1179">
        <f t="shared" si="146"/>
        <v>12</v>
      </c>
      <c r="H1179" s="36" t="str">
        <f>IF(SUM($F$4:F1179)&lt;2,"",IF(F1179=1,G1178,""))</f>
        <v/>
      </c>
      <c r="I1179" s="7">
        <f t="shared" si="151"/>
        <v>-2.4E-2</v>
      </c>
      <c r="J1179" s="64" t="str">
        <f t="shared" si="147"/>
        <v>CALL</v>
      </c>
      <c r="K1179" s="29">
        <f>IF(SUM($F$4:F1179)&lt;1,"",IF(F1179="",K1178,ROUND(C1179,0)))</f>
        <v>213</v>
      </c>
      <c r="L1179" s="32">
        <f>IF(SUM($F$4:F1179)&lt;1,"",IF(E1179=1,1,IF(AND(F1178=1,ROUNDDOWN(Q1178/(C1178*100),0)&gt;=1),L1178+ROUNDDOWN(Q1178/(C1178*100),0),L1178)))</f>
        <v>1</v>
      </c>
      <c r="M1179" s="29">
        <f>IF(G1179="","",IF(VLOOKUP(I1179,settings!$B$12:$C$1012,2,0)*C1179*L1179*100-settings!$C$5*L1179&lt;0,"",VLOOKUP(I1179,settings!$B$12:$C$1012,2,0)*C1179*L1179*100-settings!$C$5*L1179))</f>
        <v>127.05151912972181</v>
      </c>
      <c r="N1179" s="29">
        <f>IF(M1179="","",M1179*settings!$C$7)</f>
        <v>31.762879782430453</v>
      </c>
      <c r="O1179" s="29">
        <f t="shared" si="148"/>
        <v>95.288639347291365</v>
      </c>
      <c r="P1179" s="29">
        <f>IF(G1179="","",C1179*100*settings!$C$6)</f>
        <v>0</v>
      </c>
      <c r="Q1179" s="29">
        <f>IF(G1179="","",IF(E1179=1,settings!$C$4-K1179*100,IF(O1179="",Q1178,IF(F1179=1,K1178*L1178*100+Q1178+O1178-K1179*L1179*100,Q1178+O1178))))</f>
        <v>19122.366959513347</v>
      </c>
      <c r="R1179" s="29">
        <f t="shared" si="149"/>
        <v>20794.9997</v>
      </c>
      <c r="S1179" s="29">
        <f t="shared" si="150"/>
        <v>39917.366659513347</v>
      </c>
    </row>
    <row r="1180" spans="2:19" x14ac:dyDescent="0.25">
      <c r="B1180" s="2">
        <v>42226</v>
      </c>
      <c r="C1180" s="3">
        <v>209.41999799999999</v>
      </c>
      <c r="D1180" s="1">
        <f t="shared" si="144"/>
        <v>7.0690118836596039E-3</v>
      </c>
      <c r="E1180" t="str">
        <f>IF(B1180&lt;settings!$C$2,"",IF(B1180=settings!$C$2,1,IF(C1180&gt;K1179,MAX($E$4:E1179)+1,"")))</f>
        <v/>
      </c>
      <c r="F1180" t="str">
        <f t="shared" si="145"/>
        <v/>
      </c>
      <c r="G1180">
        <f t="shared" si="146"/>
        <v>13</v>
      </c>
      <c r="H1180" s="36" t="str">
        <f>IF(SUM($F$4:F1180)&lt;2,"",IF(F1180=1,G1179,""))</f>
        <v/>
      </c>
      <c r="I1180" s="7">
        <f t="shared" si="151"/>
        <v>-1.7000000000000001E-2</v>
      </c>
      <c r="J1180" s="64" t="str">
        <f t="shared" si="147"/>
        <v>CALL</v>
      </c>
      <c r="K1180" s="29">
        <f>IF(SUM($F$4:F1180)&lt;1,"",IF(F1180="",K1179,ROUND(C1180,0)))</f>
        <v>213</v>
      </c>
      <c r="L1180" s="32">
        <f>IF(SUM($F$4:F1180)&lt;1,"",IF(E1180=1,1,IF(AND(F1179=1,ROUNDDOWN(Q1179/(C1179*100),0)&gt;=1),L1179+ROUNDDOWN(Q1179/(C1179*100),0),L1179)))</f>
        <v>1</v>
      </c>
      <c r="M1180" s="29">
        <f>IF(G1180="","",IF(VLOOKUP(I1180,settings!$B$12:$C$1012,2,0)*C1180*L1180*100-settings!$C$5*L1180&lt;0,"",VLOOKUP(I1180,settings!$B$12:$C$1012,2,0)*C1180*L1180*100-settings!$C$5*L1180))</f>
        <v>147.54616285490727</v>
      </c>
      <c r="N1180" s="29">
        <f>IF(M1180="","",M1180*settings!$C$7)</f>
        <v>36.886540713726816</v>
      </c>
      <c r="O1180" s="29">
        <f t="shared" si="148"/>
        <v>110.65962214118045</v>
      </c>
      <c r="P1180" s="29">
        <f>IF(G1180="","",C1180*100*settings!$C$6)</f>
        <v>0</v>
      </c>
      <c r="Q1180" s="29">
        <f>IF(G1180="","",IF(E1180=1,settings!$C$4-K1180*100,IF(O1180="",Q1179,IF(F1180=1,K1179*L1179*100+Q1179+O1179-K1180*L1180*100,Q1179+O1179))))</f>
        <v>19217.655598860638</v>
      </c>
      <c r="R1180" s="29">
        <f t="shared" si="149"/>
        <v>20941.999799999998</v>
      </c>
      <c r="S1180" s="29">
        <f t="shared" si="150"/>
        <v>40159.655398860632</v>
      </c>
    </row>
    <row r="1181" spans="2:19" x14ac:dyDescent="0.25">
      <c r="B1181" s="2">
        <v>42233</v>
      </c>
      <c r="C1181" s="3">
        <v>197.83000200000001</v>
      </c>
      <c r="D1181" s="1">
        <f t="shared" si="144"/>
        <v>-5.5343310623085729E-2</v>
      </c>
      <c r="E1181" t="str">
        <f>IF(B1181&lt;settings!$C$2,"",IF(B1181=settings!$C$2,1,IF(C1181&gt;K1180,MAX($E$4:E1180)+1,"")))</f>
        <v/>
      </c>
      <c r="F1181" t="str">
        <f t="shared" si="145"/>
        <v/>
      </c>
      <c r="G1181">
        <f t="shared" si="146"/>
        <v>14</v>
      </c>
      <c r="H1181" s="36" t="str">
        <f>IF(SUM($F$4:F1181)&lt;2,"",IF(F1181=1,G1180,""))</f>
        <v/>
      </c>
      <c r="I1181" s="7">
        <f t="shared" si="151"/>
        <v>-7.0999999999999994E-2</v>
      </c>
      <c r="J1181" s="64" t="str">
        <f t="shared" si="147"/>
        <v>CALL</v>
      </c>
      <c r="K1181" s="29">
        <f>IF(SUM($F$4:F1181)&lt;1,"",IF(F1181="",K1180,ROUND(C1181,0)))</f>
        <v>213</v>
      </c>
      <c r="L1181" s="32">
        <f>IF(SUM($F$4:F1181)&lt;1,"",IF(E1181=1,1,IF(AND(F1180=1,ROUNDDOWN(Q1180/(C1180*100),0)&gt;=1),L1180+ROUNDDOWN(Q1180/(C1180*100),0),L1180)))</f>
        <v>1</v>
      </c>
      <c r="M1181" s="29">
        <f>IF(G1181="","",IF(VLOOKUP(I1181,settings!$B$12:$C$1012,2,0)*C1181*L1181*100-settings!$C$5*L1181&lt;0,"",VLOOKUP(I1181,settings!$B$12:$C$1012,2,0)*C1181*L1181*100-settings!$C$5*L1181))</f>
        <v>46.135001968249007</v>
      </c>
      <c r="N1181" s="29">
        <f>IF(M1181="","",M1181*settings!$C$7)</f>
        <v>11.533750492062252</v>
      </c>
      <c r="O1181" s="29">
        <f t="shared" si="148"/>
        <v>34.601251476186754</v>
      </c>
      <c r="P1181" s="29">
        <f>IF(G1181="","",C1181*100*settings!$C$6)</f>
        <v>0</v>
      </c>
      <c r="Q1181" s="29">
        <f>IF(G1181="","",IF(E1181=1,settings!$C$4-K1181*100,IF(O1181="",Q1180,IF(F1181=1,K1180*L1180*100+Q1180+O1180-K1181*L1181*100,Q1180+O1180))))</f>
        <v>19328.31522100182</v>
      </c>
      <c r="R1181" s="29">
        <f t="shared" si="149"/>
        <v>19783.000200000002</v>
      </c>
      <c r="S1181" s="29">
        <f t="shared" si="150"/>
        <v>39111.315421001826</v>
      </c>
    </row>
    <row r="1182" spans="2:19" x14ac:dyDescent="0.25">
      <c r="B1182" s="2">
        <v>42240</v>
      </c>
      <c r="C1182" s="3">
        <v>199.279999</v>
      </c>
      <c r="D1182" s="1">
        <f t="shared" si="144"/>
        <v>7.3295101114136951E-3</v>
      </c>
      <c r="E1182" t="str">
        <f>IF(B1182&lt;settings!$C$2,"",IF(B1182=settings!$C$2,1,IF(C1182&gt;K1181,MAX($E$4:E1181)+1,"")))</f>
        <v/>
      </c>
      <c r="F1182" t="str">
        <f t="shared" si="145"/>
        <v/>
      </c>
      <c r="G1182">
        <f t="shared" si="146"/>
        <v>15</v>
      </c>
      <c r="H1182" s="36" t="str">
        <f>IF(SUM($F$4:F1182)&lt;2,"",IF(F1182=1,G1181,""))</f>
        <v/>
      </c>
      <c r="I1182" s="7">
        <f t="shared" si="151"/>
        <v>-6.4000000000000001E-2</v>
      </c>
      <c r="J1182" s="64" t="str">
        <f t="shared" si="147"/>
        <v>CALL</v>
      </c>
      <c r="K1182" s="29">
        <f>IF(SUM($F$4:F1182)&lt;1,"",IF(F1182="",K1181,ROUND(C1182,0)))</f>
        <v>213</v>
      </c>
      <c r="L1182" s="32">
        <f>IF(SUM($F$4:F1182)&lt;1,"",IF(E1182=1,1,IF(AND(F1181=1,ROUNDDOWN(Q1181/(C1181*100),0)&gt;=1),L1181+ROUNDDOWN(Q1181/(C1181*100),0),L1181)))</f>
        <v>1</v>
      </c>
      <c r="M1182" s="29">
        <f>IF(G1182="","",IF(VLOOKUP(I1182,settings!$B$12:$C$1012,2,0)*C1182*L1182*100-settings!$C$5*L1182&lt;0,"",VLOOKUP(I1182,settings!$B$12:$C$1012,2,0)*C1182*L1182*100-settings!$C$5*L1182))</f>
        <v>53.693102118772643</v>
      </c>
      <c r="N1182" s="29">
        <f>IF(M1182="","",M1182*settings!$C$7)</f>
        <v>13.423275529693161</v>
      </c>
      <c r="O1182" s="29">
        <f t="shared" si="148"/>
        <v>40.269826589079486</v>
      </c>
      <c r="P1182" s="29">
        <f>IF(G1182="","",C1182*100*settings!$C$6)</f>
        <v>0</v>
      </c>
      <c r="Q1182" s="29">
        <f>IF(G1182="","",IF(E1182=1,settings!$C$4-K1182*100,IF(O1182="",Q1181,IF(F1182=1,K1181*L1181*100+Q1181+O1181-K1182*L1182*100,Q1181+O1181))))</f>
        <v>19362.916472478006</v>
      </c>
      <c r="R1182" s="29">
        <f t="shared" si="149"/>
        <v>19927.999899999999</v>
      </c>
      <c r="S1182" s="29">
        <f t="shared" si="150"/>
        <v>39290.916372478008</v>
      </c>
    </row>
    <row r="1183" spans="2:19" x14ac:dyDescent="0.25">
      <c r="B1183" s="2">
        <v>42247</v>
      </c>
      <c r="C1183" s="3">
        <v>192.58999600000001</v>
      </c>
      <c r="D1183" s="1">
        <f t="shared" si="144"/>
        <v>-3.3570870300937639E-2</v>
      </c>
      <c r="E1183" t="str">
        <f>IF(B1183&lt;settings!$C$2,"",IF(B1183=settings!$C$2,1,IF(C1183&gt;K1182,MAX($E$4:E1182)+1,"")))</f>
        <v/>
      </c>
      <c r="F1183" t="str">
        <f t="shared" si="145"/>
        <v/>
      </c>
      <c r="G1183">
        <f t="shared" si="146"/>
        <v>16</v>
      </c>
      <c r="H1183" s="36" t="str">
        <f>IF(SUM($F$4:F1183)&lt;2,"",IF(F1183=1,G1182,""))</f>
        <v/>
      </c>
      <c r="I1183" s="7">
        <f t="shared" si="151"/>
        <v>-9.6000000000000002E-2</v>
      </c>
      <c r="J1183" s="64" t="str">
        <f t="shared" si="147"/>
        <v>CALL</v>
      </c>
      <c r="K1183" s="29">
        <f>IF(SUM($F$4:F1183)&lt;1,"",IF(F1183="",K1182,ROUND(C1183,0)))</f>
        <v>213</v>
      </c>
      <c r="L1183" s="32">
        <f>IF(SUM($F$4:F1183)&lt;1,"",IF(E1183=1,1,IF(AND(F1182=1,ROUNDDOWN(Q1182/(C1182*100),0)&gt;=1),L1182+ROUNDDOWN(Q1182/(C1182*100),0),L1182)))</f>
        <v>1</v>
      </c>
      <c r="M1183" s="29">
        <f>IF(G1183="","",IF(VLOOKUP(I1183,settings!$B$12:$C$1012,2,0)*C1183*L1183*100-settings!$C$5*L1183&lt;0,"",VLOOKUP(I1183,settings!$B$12:$C$1012,2,0)*C1183*L1183*100-settings!$C$5*L1183))</f>
        <v>26.690894858396081</v>
      </c>
      <c r="N1183" s="29">
        <f>IF(M1183="","",M1183*settings!$C$7)</f>
        <v>6.6727237145990204</v>
      </c>
      <c r="O1183" s="29">
        <f t="shared" si="148"/>
        <v>20.018171143797062</v>
      </c>
      <c r="P1183" s="29">
        <f>IF(G1183="","",C1183*100*settings!$C$6)</f>
        <v>0</v>
      </c>
      <c r="Q1183" s="29">
        <f>IF(G1183="","",IF(E1183=1,settings!$C$4-K1183*100,IF(O1183="",Q1182,IF(F1183=1,K1182*L1182*100+Q1182+O1182-K1183*L1183*100,Q1182+O1182))))</f>
        <v>19403.186299067085</v>
      </c>
      <c r="R1183" s="29">
        <f t="shared" si="149"/>
        <v>19258.999600000003</v>
      </c>
      <c r="S1183" s="29">
        <f t="shared" si="150"/>
        <v>38662.185899067088</v>
      </c>
    </row>
    <row r="1184" spans="2:19" x14ac:dyDescent="0.25">
      <c r="B1184" s="2">
        <v>42254</v>
      </c>
      <c r="C1184" s="3">
        <v>196.740005</v>
      </c>
      <c r="D1184" s="1">
        <f t="shared" si="144"/>
        <v>2.1548414176196351E-2</v>
      </c>
      <c r="E1184" t="str">
        <f>IF(B1184&lt;settings!$C$2,"",IF(B1184=settings!$C$2,1,IF(C1184&gt;K1183,MAX($E$4:E1183)+1,"")))</f>
        <v/>
      </c>
      <c r="F1184" t="str">
        <f t="shared" si="145"/>
        <v/>
      </c>
      <c r="G1184">
        <f t="shared" si="146"/>
        <v>17</v>
      </c>
      <c r="H1184" s="36" t="str">
        <f>IF(SUM($F$4:F1184)&lt;2,"",IF(F1184=1,G1183,""))</f>
        <v/>
      </c>
      <c r="I1184" s="7">
        <f t="shared" si="151"/>
        <v>-7.5999999999999998E-2</v>
      </c>
      <c r="J1184" s="64" t="str">
        <f t="shared" si="147"/>
        <v>CALL</v>
      </c>
      <c r="K1184" s="29">
        <f>IF(SUM($F$4:F1184)&lt;1,"",IF(F1184="",K1183,ROUND(C1184,0)))</f>
        <v>213</v>
      </c>
      <c r="L1184" s="32">
        <f>IF(SUM($F$4:F1184)&lt;1,"",IF(E1184=1,1,IF(AND(F1183=1,ROUNDDOWN(Q1183/(C1183*100),0)&gt;=1),L1183+ROUNDDOWN(Q1183/(C1183*100),0),L1183)))</f>
        <v>1</v>
      </c>
      <c r="M1184" s="29">
        <f>IF(G1184="","",IF(VLOOKUP(I1184,settings!$B$12:$C$1012,2,0)*C1184*L1184*100-settings!$C$5*L1184&lt;0,"",VLOOKUP(I1184,settings!$B$12:$C$1012,2,0)*C1184*L1184*100-settings!$C$5*L1184))</f>
        <v>41.371557750199166</v>
      </c>
      <c r="N1184" s="29">
        <f>IF(M1184="","",M1184*settings!$C$7)</f>
        <v>10.342889437549792</v>
      </c>
      <c r="O1184" s="29">
        <f t="shared" si="148"/>
        <v>31.028668312649373</v>
      </c>
      <c r="P1184" s="29">
        <f>IF(G1184="","",C1184*100*settings!$C$6)</f>
        <v>0</v>
      </c>
      <c r="Q1184" s="29">
        <f>IF(G1184="","",IF(E1184=1,settings!$C$4-K1184*100,IF(O1184="",Q1183,IF(F1184=1,K1183*L1183*100+Q1183+O1183-K1184*L1184*100,Q1183+O1183))))</f>
        <v>19423.204470210883</v>
      </c>
      <c r="R1184" s="29">
        <f t="shared" si="149"/>
        <v>19674.000499999998</v>
      </c>
      <c r="S1184" s="29">
        <f t="shared" si="150"/>
        <v>39097.204970210878</v>
      </c>
    </row>
    <row r="1185" spans="2:19" x14ac:dyDescent="0.25">
      <c r="B1185" s="2">
        <v>42261</v>
      </c>
      <c r="C1185" s="3">
        <v>195.449997</v>
      </c>
      <c r="D1185" s="1">
        <f t="shared" si="144"/>
        <v>-6.5569175928403833E-3</v>
      </c>
      <c r="E1185" t="str">
        <f>IF(B1185&lt;settings!$C$2,"",IF(B1185=settings!$C$2,1,IF(C1185&gt;K1184,MAX($E$4:E1184)+1,"")))</f>
        <v/>
      </c>
      <c r="F1185" t="str">
        <f t="shared" si="145"/>
        <v/>
      </c>
      <c r="G1185">
        <f t="shared" si="146"/>
        <v>18</v>
      </c>
      <c r="H1185" s="36" t="str">
        <f>IF(SUM($F$4:F1185)&lt;2,"",IF(F1185=1,G1184,""))</f>
        <v/>
      </c>
      <c r="I1185" s="7">
        <f t="shared" si="151"/>
        <v>-8.2000000000000003E-2</v>
      </c>
      <c r="J1185" s="64" t="str">
        <f t="shared" si="147"/>
        <v>CALL</v>
      </c>
      <c r="K1185" s="29">
        <f>IF(SUM($F$4:F1185)&lt;1,"",IF(F1185="",K1184,ROUND(C1185,0)))</f>
        <v>213</v>
      </c>
      <c r="L1185" s="32">
        <f>IF(SUM($F$4:F1185)&lt;1,"",IF(E1185=1,1,IF(AND(F1184=1,ROUNDDOWN(Q1184/(C1184*100),0)&gt;=1),L1184+ROUNDDOWN(Q1184/(C1184*100),0),L1184)))</f>
        <v>1</v>
      </c>
      <c r="M1185" s="29">
        <f>IF(G1185="","",IF(VLOOKUP(I1185,settings!$B$12:$C$1012,2,0)*C1185*L1185*100-settings!$C$5*L1185&lt;0,"",VLOOKUP(I1185,settings!$B$12:$C$1012,2,0)*C1185*L1185*100-settings!$C$5*L1185))</f>
        <v>36.288410833345807</v>
      </c>
      <c r="N1185" s="29">
        <f>IF(M1185="","",M1185*settings!$C$7)</f>
        <v>9.0721027083364518</v>
      </c>
      <c r="O1185" s="29">
        <f t="shared" si="148"/>
        <v>27.216308125009355</v>
      </c>
      <c r="P1185" s="29">
        <f>IF(G1185="","",C1185*100*settings!$C$6)</f>
        <v>0</v>
      </c>
      <c r="Q1185" s="29">
        <f>IF(G1185="","",IF(E1185=1,settings!$C$4-K1185*100,IF(O1185="",Q1184,IF(F1185=1,K1184*L1184*100+Q1184+O1184-K1185*L1185*100,Q1184+O1184))))</f>
        <v>19454.233138523534</v>
      </c>
      <c r="R1185" s="29">
        <f t="shared" si="149"/>
        <v>19544.9997</v>
      </c>
      <c r="S1185" s="29">
        <f t="shared" si="150"/>
        <v>38999.232838523531</v>
      </c>
    </row>
    <row r="1186" spans="2:19" x14ac:dyDescent="0.25">
      <c r="B1186" s="2">
        <v>42268</v>
      </c>
      <c r="C1186" s="3">
        <v>192.85000600000001</v>
      </c>
      <c r="D1186" s="1">
        <f t="shared" si="144"/>
        <v>-1.3302589101600204E-2</v>
      </c>
      <c r="E1186" t="str">
        <f>IF(B1186&lt;settings!$C$2,"",IF(B1186=settings!$C$2,1,IF(C1186&gt;K1185,MAX($E$4:E1185)+1,"")))</f>
        <v/>
      </c>
      <c r="F1186" t="str">
        <f t="shared" si="145"/>
        <v/>
      </c>
      <c r="G1186">
        <f t="shared" si="146"/>
        <v>19</v>
      </c>
      <c r="H1186" s="36" t="str">
        <f>IF(SUM($F$4:F1186)&lt;2,"",IF(F1186=1,G1185,""))</f>
        <v/>
      </c>
      <c r="I1186" s="7">
        <f t="shared" si="151"/>
        <v>-9.5000000000000001E-2</v>
      </c>
      <c r="J1186" s="64" t="str">
        <f t="shared" si="147"/>
        <v>CALL</v>
      </c>
      <c r="K1186" s="29">
        <f>IF(SUM($F$4:F1186)&lt;1,"",IF(F1186="",K1185,ROUND(C1186,0)))</f>
        <v>213</v>
      </c>
      <c r="L1186" s="32">
        <f>IF(SUM($F$4:F1186)&lt;1,"",IF(E1186=1,1,IF(AND(F1185=1,ROUNDDOWN(Q1185/(C1185*100),0)&gt;=1),L1185+ROUNDDOWN(Q1185/(C1185*100),0),L1185)))</f>
        <v>1</v>
      </c>
      <c r="M1186" s="29">
        <f>IF(G1186="","",IF(VLOOKUP(I1186,settings!$B$12:$C$1012,2,0)*C1186*L1186*100-settings!$C$5*L1186&lt;0,"",VLOOKUP(I1186,settings!$B$12:$C$1012,2,0)*C1186*L1186*100-settings!$C$5*L1186))</f>
        <v>27.29416276355381</v>
      </c>
      <c r="N1186" s="29">
        <f>IF(M1186="","",M1186*settings!$C$7)</f>
        <v>6.8235406908884526</v>
      </c>
      <c r="O1186" s="29">
        <f t="shared" si="148"/>
        <v>20.470622072665357</v>
      </c>
      <c r="P1186" s="29">
        <f>IF(G1186="","",C1186*100*settings!$C$6)</f>
        <v>0</v>
      </c>
      <c r="Q1186" s="29">
        <f>IF(G1186="","",IF(E1186=1,settings!$C$4-K1186*100,IF(O1186="",Q1185,IF(F1186=1,K1185*L1185*100+Q1185+O1185-K1186*L1186*100,Q1185+O1185))))</f>
        <v>19481.449446648545</v>
      </c>
      <c r="R1186" s="29">
        <f t="shared" si="149"/>
        <v>19285.000599999999</v>
      </c>
      <c r="S1186" s="29">
        <f t="shared" si="150"/>
        <v>38766.450046648548</v>
      </c>
    </row>
    <row r="1187" spans="2:19" x14ac:dyDescent="0.25">
      <c r="B1187" s="2">
        <v>42275</v>
      </c>
      <c r="C1187" s="3">
        <v>195</v>
      </c>
      <c r="D1187" s="1">
        <f t="shared" si="144"/>
        <v>1.1148529598697499E-2</v>
      </c>
      <c r="E1187" t="str">
        <f>IF(B1187&lt;settings!$C$2,"",IF(B1187=settings!$C$2,1,IF(C1187&gt;K1186,MAX($E$4:E1186)+1,"")))</f>
        <v/>
      </c>
      <c r="F1187" t="str">
        <f t="shared" si="145"/>
        <v/>
      </c>
      <c r="G1187">
        <f t="shared" si="146"/>
        <v>20</v>
      </c>
      <c r="H1187" s="36" t="str">
        <f>IF(SUM($F$4:F1187)&lt;2,"",IF(F1187=1,G1186,""))</f>
        <v/>
      </c>
      <c r="I1187" s="7">
        <f t="shared" si="151"/>
        <v>-8.5000000000000006E-2</v>
      </c>
      <c r="J1187" s="64" t="str">
        <f t="shared" si="147"/>
        <v>CALL</v>
      </c>
      <c r="K1187" s="29">
        <f>IF(SUM($F$4:F1187)&lt;1,"",IF(F1187="",K1186,ROUND(C1187,0)))</f>
        <v>213</v>
      </c>
      <c r="L1187" s="32">
        <f>IF(SUM($F$4:F1187)&lt;1,"",IF(E1187=1,1,IF(AND(F1186=1,ROUNDDOWN(Q1186/(C1186*100),0)&gt;=1),L1186+ROUNDDOWN(Q1186/(C1186*100),0),L1186)))</f>
        <v>1</v>
      </c>
      <c r="M1187" s="29">
        <f>IF(G1187="","",IF(VLOOKUP(I1187,settings!$B$12:$C$1012,2,0)*C1187*L1187*100-settings!$C$5*L1187&lt;0,"",VLOOKUP(I1187,settings!$B$12:$C$1012,2,0)*C1187*L1187*100-settings!$C$5*L1187))</f>
        <v>34.014751235664583</v>
      </c>
      <c r="N1187" s="29">
        <f>IF(M1187="","",M1187*settings!$C$7)</f>
        <v>8.5036878089161458</v>
      </c>
      <c r="O1187" s="29">
        <f t="shared" si="148"/>
        <v>25.511063426748436</v>
      </c>
      <c r="P1187" s="29">
        <f>IF(G1187="","",C1187*100*settings!$C$6)</f>
        <v>0</v>
      </c>
      <c r="Q1187" s="29">
        <f>IF(G1187="","",IF(E1187=1,settings!$C$4-K1187*100,IF(O1187="",Q1186,IF(F1187=1,K1186*L1186*100+Q1186+O1186-K1187*L1187*100,Q1186+O1186))))</f>
        <v>19501.920068721211</v>
      </c>
      <c r="R1187" s="29">
        <f t="shared" si="149"/>
        <v>19500</v>
      </c>
      <c r="S1187" s="29">
        <f t="shared" si="150"/>
        <v>39001.920068721214</v>
      </c>
    </row>
    <row r="1188" spans="2:19" x14ac:dyDescent="0.25">
      <c r="B1188" s="2">
        <v>42282</v>
      </c>
      <c r="C1188" s="3">
        <v>201.33000200000001</v>
      </c>
      <c r="D1188" s="1">
        <f t="shared" si="144"/>
        <v>3.2461548717948707E-2</v>
      </c>
      <c r="E1188" t="str">
        <f>IF(B1188&lt;settings!$C$2,"",IF(B1188=settings!$C$2,1,IF(C1188&gt;K1187,MAX($E$4:E1187)+1,"")))</f>
        <v/>
      </c>
      <c r="F1188" t="str">
        <f t="shared" si="145"/>
        <v/>
      </c>
      <c r="G1188">
        <f t="shared" si="146"/>
        <v>21</v>
      </c>
      <c r="H1188" s="36" t="str">
        <f>IF(SUM($F$4:F1188)&lt;2,"",IF(F1188=1,G1187,""))</f>
        <v/>
      </c>
      <c r="I1188" s="7">
        <f t="shared" si="151"/>
        <v>-5.5E-2</v>
      </c>
      <c r="J1188" s="64" t="str">
        <f t="shared" si="147"/>
        <v>CALL</v>
      </c>
      <c r="K1188" s="29">
        <f>IF(SUM($F$4:F1188)&lt;1,"",IF(F1188="",K1187,ROUND(C1188,0)))</f>
        <v>213</v>
      </c>
      <c r="L1188" s="32">
        <f>IF(SUM($F$4:F1188)&lt;1,"",IF(E1188=1,1,IF(AND(F1187=1,ROUNDDOWN(Q1187/(C1187*100),0)&gt;=1),L1187+ROUNDDOWN(Q1187/(C1187*100),0),L1187)))</f>
        <v>1</v>
      </c>
      <c r="M1188" s="29">
        <f>IF(G1188="","",IF(VLOOKUP(I1188,settings!$B$12:$C$1012,2,0)*C1188*L1188*100-settings!$C$5*L1188&lt;0,"",VLOOKUP(I1188,settings!$B$12:$C$1012,2,0)*C1188*L1188*100-settings!$C$5*L1188))</f>
        <v>65.273920265345652</v>
      </c>
      <c r="N1188" s="29">
        <f>IF(M1188="","",M1188*settings!$C$7)</f>
        <v>16.318480066336413</v>
      </c>
      <c r="O1188" s="29">
        <f t="shared" si="148"/>
        <v>48.955440199009239</v>
      </c>
      <c r="P1188" s="29">
        <f>IF(G1188="","",C1188*100*settings!$C$6)</f>
        <v>0</v>
      </c>
      <c r="Q1188" s="29">
        <f>IF(G1188="","",IF(E1188=1,settings!$C$4-K1188*100,IF(O1188="",Q1187,IF(F1188=1,K1187*L1187*100+Q1187+O1187-K1188*L1188*100,Q1187+O1187))))</f>
        <v>19527.431132147958</v>
      </c>
      <c r="R1188" s="29">
        <f t="shared" si="149"/>
        <v>20133.000200000002</v>
      </c>
      <c r="S1188" s="29">
        <f t="shared" si="150"/>
        <v>39660.431332147957</v>
      </c>
    </row>
    <row r="1189" spans="2:19" x14ac:dyDescent="0.25">
      <c r="B1189" s="2">
        <v>42289</v>
      </c>
      <c r="C1189" s="3">
        <v>203.270004</v>
      </c>
      <c r="D1189" s="1">
        <f t="shared" si="144"/>
        <v>9.6359309627385148E-3</v>
      </c>
      <c r="E1189" t="str">
        <f>IF(B1189&lt;settings!$C$2,"",IF(B1189=settings!$C$2,1,IF(C1189&gt;K1188,MAX($E$4:E1188)+1,"")))</f>
        <v/>
      </c>
      <c r="F1189" t="str">
        <f t="shared" si="145"/>
        <v/>
      </c>
      <c r="G1189">
        <f t="shared" si="146"/>
        <v>22</v>
      </c>
      <c r="H1189" s="36" t="str">
        <f>IF(SUM($F$4:F1189)&lt;2,"",IF(F1189=1,G1188,""))</f>
        <v/>
      </c>
      <c r="I1189" s="7">
        <f t="shared" si="151"/>
        <v>-4.5999999999999999E-2</v>
      </c>
      <c r="J1189" s="64" t="str">
        <f t="shared" si="147"/>
        <v>CALL</v>
      </c>
      <c r="K1189" s="29">
        <f>IF(SUM($F$4:F1189)&lt;1,"",IF(F1189="",K1188,ROUND(C1189,0)))</f>
        <v>213</v>
      </c>
      <c r="L1189" s="32">
        <f>IF(SUM($F$4:F1189)&lt;1,"",IF(E1189=1,1,IF(AND(F1188=1,ROUNDDOWN(Q1188/(C1188*100),0)&gt;=1),L1188+ROUNDDOWN(Q1188/(C1188*100),0),L1188)))</f>
        <v>1</v>
      </c>
      <c r="M1189" s="29">
        <f>IF(G1189="","",IF(VLOOKUP(I1189,settings!$B$12:$C$1012,2,0)*C1189*L1189*100-settings!$C$5*L1189&lt;0,"",VLOOKUP(I1189,settings!$B$12:$C$1012,2,0)*C1189*L1189*100-settings!$C$5*L1189))</f>
        <v>79.255125380723186</v>
      </c>
      <c r="N1189" s="29">
        <f>IF(M1189="","",M1189*settings!$C$7)</f>
        <v>19.813781345180796</v>
      </c>
      <c r="O1189" s="29">
        <f t="shared" si="148"/>
        <v>59.441344035542386</v>
      </c>
      <c r="P1189" s="29">
        <f>IF(G1189="","",C1189*100*settings!$C$6)</f>
        <v>0</v>
      </c>
      <c r="Q1189" s="29">
        <f>IF(G1189="","",IF(E1189=1,settings!$C$4-K1189*100,IF(O1189="",Q1188,IF(F1189=1,K1188*L1188*100+Q1188+O1188-K1189*L1189*100,Q1188+O1188))))</f>
        <v>19576.386572346968</v>
      </c>
      <c r="R1189" s="29">
        <f t="shared" si="149"/>
        <v>20327.000400000001</v>
      </c>
      <c r="S1189" s="29">
        <f t="shared" si="150"/>
        <v>39903.386972346969</v>
      </c>
    </row>
    <row r="1190" spans="2:19" x14ac:dyDescent="0.25">
      <c r="B1190" s="2">
        <v>42296</v>
      </c>
      <c r="C1190" s="3">
        <v>207.509995</v>
      </c>
      <c r="D1190" s="1">
        <f t="shared" si="144"/>
        <v>2.0858911381730572E-2</v>
      </c>
      <c r="E1190" t="str">
        <f>IF(B1190&lt;settings!$C$2,"",IF(B1190=settings!$C$2,1,IF(C1190&gt;K1189,MAX($E$4:E1189)+1,"")))</f>
        <v/>
      </c>
      <c r="F1190" t="str">
        <f t="shared" si="145"/>
        <v/>
      </c>
      <c r="G1190">
        <f t="shared" si="146"/>
        <v>23</v>
      </c>
      <c r="H1190" s="36" t="str">
        <f>IF(SUM($F$4:F1190)&lt;2,"",IF(F1190=1,G1189,""))</f>
        <v/>
      </c>
      <c r="I1190" s="7">
        <f t="shared" si="151"/>
        <v>-2.5999999999999999E-2</v>
      </c>
      <c r="J1190" s="64" t="str">
        <f t="shared" si="147"/>
        <v>CALL</v>
      </c>
      <c r="K1190" s="29">
        <f>IF(SUM($F$4:F1190)&lt;1,"",IF(F1190="",K1189,ROUND(C1190,0)))</f>
        <v>213</v>
      </c>
      <c r="L1190" s="32">
        <f>IF(SUM($F$4:F1190)&lt;1,"",IF(E1190=1,1,IF(AND(F1189=1,ROUNDDOWN(Q1189/(C1189*100),0)&gt;=1),L1189+ROUNDDOWN(Q1189/(C1189*100),0),L1189)))</f>
        <v>1</v>
      </c>
      <c r="M1190" s="29">
        <f>IF(G1190="","",IF(VLOOKUP(I1190,settings!$B$12:$C$1012,2,0)*C1190*L1190*100-settings!$C$5*L1190&lt;0,"",VLOOKUP(I1190,settings!$B$12:$C$1012,2,0)*C1190*L1190*100-settings!$C$5*L1190))</f>
        <v>121.72046379791328</v>
      </c>
      <c r="N1190" s="29">
        <f>IF(M1190="","",M1190*settings!$C$7)</f>
        <v>30.430115949478321</v>
      </c>
      <c r="O1190" s="29">
        <f t="shared" si="148"/>
        <v>91.290347848434962</v>
      </c>
      <c r="P1190" s="29">
        <f>IF(G1190="","",C1190*100*settings!$C$6)</f>
        <v>0</v>
      </c>
      <c r="Q1190" s="29">
        <f>IF(G1190="","",IF(E1190=1,settings!$C$4-K1190*100,IF(O1190="",Q1189,IF(F1190=1,K1189*L1189*100+Q1189+O1189-K1190*L1190*100,Q1189+O1189))))</f>
        <v>19635.82791638251</v>
      </c>
      <c r="R1190" s="29">
        <f t="shared" si="149"/>
        <v>20750.999500000002</v>
      </c>
      <c r="S1190" s="29">
        <f t="shared" si="150"/>
        <v>40386.827416382512</v>
      </c>
    </row>
    <row r="1191" spans="2:19" x14ac:dyDescent="0.25">
      <c r="B1191" s="2">
        <v>42303</v>
      </c>
      <c r="C1191" s="3">
        <v>207.929993</v>
      </c>
      <c r="D1191" s="1">
        <f t="shared" si="144"/>
        <v>2.0239892541078497E-3</v>
      </c>
      <c r="E1191" t="str">
        <f>IF(B1191&lt;settings!$C$2,"",IF(B1191=settings!$C$2,1,IF(C1191&gt;K1190,MAX($E$4:E1190)+1,"")))</f>
        <v/>
      </c>
      <c r="F1191" t="str">
        <f t="shared" si="145"/>
        <v/>
      </c>
      <c r="G1191">
        <f t="shared" si="146"/>
        <v>24</v>
      </c>
      <c r="H1191" s="36" t="str">
        <f>IF(SUM($F$4:F1191)&lt;2,"",IF(F1191=1,G1190,""))</f>
        <v/>
      </c>
      <c r="I1191" s="7">
        <f t="shared" si="151"/>
        <v>-2.4E-2</v>
      </c>
      <c r="J1191" s="64" t="str">
        <f t="shared" si="147"/>
        <v>CALL</v>
      </c>
      <c r="K1191" s="29">
        <f>IF(SUM($F$4:F1191)&lt;1,"",IF(F1191="",K1190,ROUND(C1191,0)))</f>
        <v>213</v>
      </c>
      <c r="L1191" s="32">
        <f>IF(SUM($F$4:F1191)&lt;1,"",IF(E1191=1,1,IF(AND(F1190=1,ROUNDDOWN(Q1190/(C1190*100),0)&gt;=1),L1190+ROUNDDOWN(Q1190/(C1190*100),0),L1190)))</f>
        <v>1</v>
      </c>
      <c r="M1191" s="29">
        <f>IF(G1191="","",IF(VLOOKUP(I1191,settings!$B$12:$C$1012,2,0)*C1191*L1191*100-settings!$C$5*L1191&lt;0,"",VLOOKUP(I1191,settings!$B$12:$C$1012,2,0)*C1191*L1191*100-settings!$C$5*L1191))</f>
        <v>127.03920105987027</v>
      </c>
      <c r="N1191" s="29">
        <f>IF(M1191="","",M1191*settings!$C$7)</f>
        <v>31.759800264967566</v>
      </c>
      <c r="O1191" s="29">
        <f t="shared" si="148"/>
        <v>95.279400794902699</v>
      </c>
      <c r="P1191" s="29">
        <f>IF(G1191="","",C1191*100*settings!$C$6)</f>
        <v>0</v>
      </c>
      <c r="Q1191" s="29">
        <f>IF(G1191="","",IF(E1191=1,settings!$C$4-K1191*100,IF(O1191="",Q1190,IF(F1191=1,K1190*L1190*100+Q1190+O1190-K1191*L1191*100,Q1190+O1190))))</f>
        <v>19727.118264230943</v>
      </c>
      <c r="R1191" s="29">
        <f t="shared" si="149"/>
        <v>20792.999299999999</v>
      </c>
      <c r="S1191" s="29">
        <f t="shared" si="150"/>
        <v>40520.117564230939</v>
      </c>
    </row>
    <row r="1192" spans="2:19" x14ac:dyDescent="0.25">
      <c r="B1192" s="2">
        <v>42310</v>
      </c>
      <c r="C1192" s="3">
        <v>210.03999300000001</v>
      </c>
      <c r="D1192" s="1">
        <f t="shared" si="144"/>
        <v>1.0147646183973125E-2</v>
      </c>
      <c r="E1192" t="str">
        <f>IF(B1192&lt;settings!$C$2,"",IF(B1192=settings!$C$2,1,IF(C1192&gt;K1191,MAX($E$4:E1191)+1,"")))</f>
        <v/>
      </c>
      <c r="F1192" t="str">
        <f t="shared" si="145"/>
        <v/>
      </c>
      <c r="G1192">
        <f t="shared" si="146"/>
        <v>25</v>
      </c>
      <c r="H1192" s="36" t="str">
        <f>IF(SUM($F$4:F1192)&lt;2,"",IF(F1192=1,G1191,""))</f>
        <v/>
      </c>
      <c r="I1192" s="7">
        <f t="shared" si="151"/>
        <v>-1.4E-2</v>
      </c>
      <c r="J1192" s="64" t="str">
        <f t="shared" si="147"/>
        <v>CALL</v>
      </c>
      <c r="K1192" s="29">
        <f>IF(SUM($F$4:F1192)&lt;1,"",IF(F1192="",K1191,ROUND(C1192,0)))</f>
        <v>213</v>
      </c>
      <c r="L1192" s="32">
        <f>IF(SUM($F$4:F1192)&lt;1,"",IF(E1192=1,1,IF(AND(F1191=1,ROUNDDOWN(Q1191/(C1191*100),0)&gt;=1),L1191+ROUNDDOWN(Q1191/(C1191*100),0),L1191)))</f>
        <v>1</v>
      </c>
      <c r="M1192" s="29">
        <f>IF(G1192="","",IF(VLOOKUP(I1192,settings!$B$12:$C$1012,2,0)*C1192*L1192*100-settings!$C$5*L1192&lt;0,"",VLOOKUP(I1192,settings!$B$12:$C$1012,2,0)*C1192*L1192*100-settings!$C$5*L1192))</f>
        <v>157.29494811189477</v>
      </c>
      <c r="N1192" s="29">
        <f>IF(M1192="","",M1192*settings!$C$7)</f>
        <v>39.323737027973692</v>
      </c>
      <c r="O1192" s="29">
        <f t="shared" si="148"/>
        <v>117.97121108392108</v>
      </c>
      <c r="P1192" s="29">
        <f>IF(G1192="","",C1192*100*settings!$C$6)</f>
        <v>0</v>
      </c>
      <c r="Q1192" s="29">
        <f>IF(G1192="","",IF(E1192=1,settings!$C$4-K1192*100,IF(O1192="",Q1191,IF(F1192=1,K1191*L1191*100+Q1191+O1191-K1192*L1192*100,Q1191+O1191))))</f>
        <v>19822.397665025845</v>
      </c>
      <c r="R1192" s="29">
        <f t="shared" si="149"/>
        <v>21003.999299999999</v>
      </c>
      <c r="S1192" s="29">
        <f t="shared" si="150"/>
        <v>40826.396965025844</v>
      </c>
    </row>
    <row r="1193" spans="2:19" x14ac:dyDescent="0.25">
      <c r="B1193" s="2">
        <v>42317</v>
      </c>
      <c r="C1193" s="3">
        <v>202.53999300000001</v>
      </c>
      <c r="D1193" s="1">
        <f t="shared" si="144"/>
        <v>-3.5707485478729706E-2</v>
      </c>
      <c r="E1193" t="str">
        <f>IF(B1193&lt;settings!$C$2,"",IF(B1193=settings!$C$2,1,IF(C1193&gt;K1192,MAX($E$4:E1192)+1,"")))</f>
        <v/>
      </c>
      <c r="F1193" t="str">
        <f t="shared" si="145"/>
        <v/>
      </c>
      <c r="G1193">
        <f t="shared" si="146"/>
        <v>26</v>
      </c>
      <c r="H1193" s="36" t="str">
        <f>IF(SUM($F$4:F1193)&lt;2,"",IF(F1193=1,G1192,""))</f>
        <v/>
      </c>
      <c r="I1193" s="7">
        <f t="shared" si="151"/>
        <v>-4.9000000000000002E-2</v>
      </c>
      <c r="J1193" s="64" t="str">
        <f t="shared" si="147"/>
        <v>CALL</v>
      </c>
      <c r="K1193" s="29">
        <f>IF(SUM($F$4:F1193)&lt;1,"",IF(F1193="",K1192,ROUND(C1193,0)))</f>
        <v>213</v>
      </c>
      <c r="L1193" s="32">
        <f>IF(SUM($F$4:F1193)&lt;1,"",IF(E1193=1,1,IF(AND(F1192=1,ROUNDDOWN(Q1192/(C1192*100),0)&gt;=1),L1192+ROUNDDOWN(Q1192/(C1192*100),0),L1192)))</f>
        <v>1</v>
      </c>
      <c r="M1193" s="29">
        <f>IF(G1193="","",IF(VLOOKUP(I1193,settings!$B$12:$C$1012,2,0)*C1193*L1193*100-settings!$C$5*L1193&lt;0,"",VLOOKUP(I1193,settings!$B$12:$C$1012,2,0)*C1193*L1193*100-settings!$C$5*L1193))</f>
        <v>74.264208628221297</v>
      </c>
      <c r="N1193" s="29">
        <f>IF(M1193="","",M1193*settings!$C$7)</f>
        <v>18.566052157055324</v>
      </c>
      <c r="O1193" s="29">
        <f t="shared" si="148"/>
        <v>55.698156471165973</v>
      </c>
      <c r="P1193" s="29">
        <f>IF(G1193="","",C1193*100*settings!$C$6)</f>
        <v>0</v>
      </c>
      <c r="Q1193" s="29">
        <f>IF(G1193="","",IF(E1193=1,settings!$C$4-K1193*100,IF(O1193="",Q1192,IF(F1193=1,K1192*L1192*100+Q1192+O1192-K1193*L1193*100,Q1192+O1192))))</f>
        <v>19940.368876109766</v>
      </c>
      <c r="R1193" s="29">
        <f t="shared" si="149"/>
        <v>20253.999299999999</v>
      </c>
      <c r="S1193" s="29">
        <f t="shared" si="150"/>
        <v>40194.368176109769</v>
      </c>
    </row>
    <row r="1194" spans="2:19" x14ac:dyDescent="0.25">
      <c r="B1194" s="2">
        <v>42324</v>
      </c>
      <c r="C1194" s="3">
        <v>209.30999800000001</v>
      </c>
      <c r="D1194" s="1">
        <f t="shared" si="144"/>
        <v>3.34255220399855E-2</v>
      </c>
      <c r="E1194" t="str">
        <f>IF(B1194&lt;settings!$C$2,"",IF(B1194=settings!$C$2,1,IF(C1194&gt;K1193,MAX($E$4:E1193)+1,"")))</f>
        <v/>
      </c>
      <c r="F1194" t="str">
        <f t="shared" si="145"/>
        <v/>
      </c>
      <c r="G1194">
        <f t="shared" si="146"/>
        <v>27</v>
      </c>
      <c r="H1194" s="36" t="str">
        <f>IF(SUM($F$4:F1194)&lt;2,"",IF(F1194=1,G1193,""))</f>
        <v/>
      </c>
      <c r="I1194" s="7">
        <f t="shared" si="151"/>
        <v>-1.7000000000000001E-2</v>
      </c>
      <c r="J1194" s="64" t="str">
        <f t="shared" si="147"/>
        <v>CALL</v>
      </c>
      <c r="K1194" s="29">
        <f>IF(SUM($F$4:F1194)&lt;1,"",IF(F1194="",K1193,ROUND(C1194,0)))</f>
        <v>213</v>
      </c>
      <c r="L1194" s="32">
        <f>IF(SUM($F$4:F1194)&lt;1,"",IF(E1194=1,1,IF(AND(F1193=1,ROUNDDOWN(Q1193/(C1193*100),0)&gt;=1),L1193+ROUNDDOWN(Q1193/(C1193*100),0),L1193)))</f>
        <v>1</v>
      </c>
      <c r="M1194" s="29">
        <f>IF(G1194="","",IF(VLOOKUP(I1194,settings!$B$12:$C$1012,2,0)*C1194*L1194*100-settings!$C$5*L1194&lt;0,"",VLOOKUP(I1194,settings!$B$12:$C$1012,2,0)*C1194*L1194*100-settings!$C$5*L1194))</f>
        <v>147.46813746062742</v>
      </c>
      <c r="N1194" s="29">
        <f>IF(M1194="","",M1194*settings!$C$7)</f>
        <v>36.867034365156854</v>
      </c>
      <c r="O1194" s="29">
        <f t="shared" si="148"/>
        <v>110.60110309547056</v>
      </c>
      <c r="P1194" s="29">
        <f>IF(G1194="","",C1194*100*settings!$C$6)</f>
        <v>0</v>
      </c>
      <c r="Q1194" s="29">
        <f>IF(G1194="","",IF(E1194=1,settings!$C$4-K1194*100,IF(O1194="",Q1193,IF(F1194=1,K1193*L1193*100+Q1193+O1193-K1194*L1194*100,Q1193+O1193))))</f>
        <v>19996.067032580933</v>
      </c>
      <c r="R1194" s="29">
        <f t="shared" si="149"/>
        <v>20930.999800000001</v>
      </c>
      <c r="S1194" s="29">
        <f t="shared" si="150"/>
        <v>40927.066832580938</v>
      </c>
    </row>
    <row r="1195" spans="2:19" x14ac:dyDescent="0.25">
      <c r="B1195" s="2">
        <v>42331</v>
      </c>
      <c r="C1195" s="3">
        <v>209.55999800000001</v>
      </c>
      <c r="D1195" s="1">
        <f t="shared" si="144"/>
        <v>1.1944006611666058E-3</v>
      </c>
      <c r="E1195" t="str">
        <f>IF(B1195&lt;settings!$C$2,"",IF(B1195=settings!$C$2,1,IF(C1195&gt;K1194,MAX($E$4:E1194)+1,"")))</f>
        <v/>
      </c>
      <c r="F1195" t="str">
        <f t="shared" si="145"/>
        <v/>
      </c>
      <c r="G1195">
        <f t="shared" si="146"/>
        <v>28</v>
      </c>
      <c r="H1195" s="36" t="str">
        <f>IF(SUM($F$4:F1195)&lt;2,"",IF(F1195=1,G1194,""))</f>
        <v/>
      </c>
      <c r="I1195" s="7">
        <f t="shared" si="151"/>
        <v>-1.6E-2</v>
      </c>
      <c r="J1195" s="64" t="str">
        <f t="shared" si="147"/>
        <v>CALL</v>
      </c>
      <c r="K1195" s="29">
        <f>IF(SUM($F$4:F1195)&lt;1,"",IF(F1195="",K1194,ROUND(C1195,0)))</f>
        <v>213</v>
      </c>
      <c r="L1195" s="32">
        <f>IF(SUM($F$4:F1195)&lt;1,"",IF(E1195=1,1,IF(AND(F1194=1,ROUNDDOWN(Q1194/(C1194*100),0)&gt;=1),L1194+ROUNDDOWN(Q1194/(C1194*100),0),L1194)))</f>
        <v>1</v>
      </c>
      <c r="M1195" s="29">
        <f>IF(G1195="","",IF(VLOOKUP(I1195,settings!$B$12:$C$1012,2,0)*C1195*L1195*100-settings!$C$5*L1195&lt;0,"",VLOOKUP(I1195,settings!$B$12:$C$1012,2,0)*C1195*L1195*100-settings!$C$5*L1195))</f>
        <v>150.67904887976792</v>
      </c>
      <c r="N1195" s="29">
        <f>IF(M1195="","",M1195*settings!$C$7)</f>
        <v>37.66976221994198</v>
      </c>
      <c r="O1195" s="29">
        <f t="shared" si="148"/>
        <v>113.00928665982593</v>
      </c>
      <c r="P1195" s="29">
        <f>IF(G1195="","",C1195*100*settings!$C$6)</f>
        <v>0</v>
      </c>
      <c r="Q1195" s="29">
        <f>IF(G1195="","",IF(E1195=1,settings!$C$4-K1195*100,IF(O1195="",Q1194,IF(F1195=1,K1194*L1194*100+Q1194+O1194-K1195*L1195*100,Q1194+O1194))))</f>
        <v>20106.668135676406</v>
      </c>
      <c r="R1195" s="29">
        <f t="shared" si="149"/>
        <v>20955.999800000001</v>
      </c>
      <c r="S1195" s="29">
        <f t="shared" si="150"/>
        <v>41062.667935676407</v>
      </c>
    </row>
    <row r="1196" spans="2:19" x14ac:dyDescent="0.25">
      <c r="B1196" s="2">
        <v>42338</v>
      </c>
      <c r="C1196" s="3">
        <v>209.61999499999999</v>
      </c>
      <c r="D1196" s="1">
        <f t="shared" si="144"/>
        <v>2.8629986911909988E-4</v>
      </c>
      <c r="E1196" t="str">
        <f>IF(B1196&lt;settings!$C$2,"",IF(B1196=settings!$C$2,1,IF(C1196&gt;K1195,MAX($E$4:E1195)+1,"")))</f>
        <v/>
      </c>
      <c r="F1196" t="str">
        <f t="shared" si="145"/>
        <v/>
      </c>
      <c r="G1196">
        <f t="shared" si="146"/>
        <v>29</v>
      </c>
      <c r="H1196" s="36" t="str">
        <f>IF(SUM($F$4:F1196)&lt;2,"",IF(F1196=1,G1195,""))</f>
        <v/>
      </c>
      <c r="I1196" s="7">
        <f t="shared" si="151"/>
        <v>-1.6E-2</v>
      </c>
      <c r="J1196" s="64" t="str">
        <f t="shared" si="147"/>
        <v>CALL</v>
      </c>
      <c r="K1196" s="29">
        <f>IF(SUM($F$4:F1196)&lt;1,"",IF(F1196="",K1195,ROUND(C1196,0)))</f>
        <v>213</v>
      </c>
      <c r="L1196" s="32">
        <f>IF(SUM($F$4:F1196)&lt;1,"",IF(E1196=1,1,IF(AND(F1195=1,ROUNDDOWN(Q1195/(C1195*100),0)&gt;=1),L1195+ROUNDDOWN(Q1195/(C1195*100),0),L1195)))</f>
        <v>1</v>
      </c>
      <c r="M1196" s="29">
        <f>IF(G1196="","",IF(VLOOKUP(I1196,settings!$B$12:$C$1012,2,0)*C1196*L1196*100-settings!$C$5*L1196&lt;0,"",VLOOKUP(I1196,settings!$B$12:$C$1012,2,0)*C1196*L1196*100-settings!$C$5*L1196))</f>
        <v>150.72247457161029</v>
      </c>
      <c r="N1196" s="29">
        <f>IF(M1196="","",M1196*settings!$C$7)</f>
        <v>37.680618642902573</v>
      </c>
      <c r="O1196" s="29">
        <f t="shared" si="148"/>
        <v>113.04185592870772</v>
      </c>
      <c r="P1196" s="29">
        <f>IF(G1196="","",C1196*100*settings!$C$6)</f>
        <v>0</v>
      </c>
      <c r="Q1196" s="29">
        <f>IF(G1196="","",IF(E1196=1,settings!$C$4-K1196*100,IF(O1196="",Q1195,IF(F1196=1,K1195*L1195*100+Q1195+O1195-K1196*L1196*100,Q1195+O1195))))</f>
        <v>20219.67742233623</v>
      </c>
      <c r="R1196" s="29">
        <f t="shared" si="149"/>
        <v>20961.999499999998</v>
      </c>
      <c r="S1196" s="29">
        <f t="shared" si="150"/>
        <v>41181.676922336228</v>
      </c>
    </row>
    <row r="1197" spans="2:19" x14ac:dyDescent="0.25">
      <c r="B1197" s="2">
        <v>42345</v>
      </c>
      <c r="C1197" s="3">
        <v>201.88000500000001</v>
      </c>
      <c r="D1197" s="1">
        <f t="shared" si="144"/>
        <v>-3.6923910812992733E-2</v>
      </c>
      <c r="E1197" t="str">
        <f>IF(B1197&lt;settings!$C$2,"",IF(B1197=settings!$C$2,1,IF(C1197&gt;K1196,MAX($E$4:E1196)+1,"")))</f>
        <v/>
      </c>
      <c r="F1197" t="str">
        <f t="shared" si="145"/>
        <v/>
      </c>
      <c r="G1197">
        <f t="shared" si="146"/>
        <v>30</v>
      </c>
      <c r="H1197" s="36" t="str">
        <f>IF(SUM($F$4:F1197)&lt;2,"",IF(F1197=1,G1196,""))</f>
        <v/>
      </c>
      <c r="I1197" s="7">
        <f t="shared" si="151"/>
        <v>-5.1999999999999998E-2</v>
      </c>
      <c r="J1197" s="64" t="str">
        <f t="shared" si="147"/>
        <v>CALL</v>
      </c>
      <c r="K1197" s="29">
        <f>IF(SUM($F$4:F1197)&lt;1,"",IF(F1197="",K1196,ROUND(C1197,0)))</f>
        <v>213</v>
      </c>
      <c r="L1197" s="32">
        <f>IF(SUM($F$4:F1197)&lt;1,"",IF(E1197=1,1,IF(AND(F1196=1,ROUNDDOWN(Q1196/(C1196*100),0)&gt;=1),L1196+ROUNDDOWN(Q1196/(C1196*100),0),L1196)))</f>
        <v>1</v>
      </c>
      <c r="M1197" s="29">
        <f>IF(G1197="","",IF(VLOOKUP(I1197,settings!$B$12:$C$1012,2,0)*C1197*L1197*100-settings!$C$5*L1197&lt;0,"",VLOOKUP(I1197,settings!$B$12:$C$1012,2,0)*C1197*L1197*100-settings!$C$5*L1197))</f>
        <v>69.607241194096858</v>
      </c>
      <c r="N1197" s="29">
        <f>IF(M1197="","",M1197*settings!$C$7)</f>
        <v>17.401810298524214</v>
      </c>
      <c r="O1197" s="29">
        <f t="shared" si="148"/>
        <v>52.205430895572647</v>
      </c>
      <c r="P1197" s="29">
        <f>IF(G1197="","",C1197*100*settings!$C$6)</f>
        <v>0</v>
      </c>
      <c r="Q1197" s="29">
        <f>IF(G1197="","",IF(E1197=1,settings!$C$4-K1197*100,IF(O1197="",Q1196,IF(F1197=1,K1196*L1196*100+Q1196+O1196-K1197*L1197*100,Q1196+O1196))))</f>
        <v>20332.719278264936</v>
      </c>
      <c r="R1197" s="29">
        <f t="shared" si="149"/>
        <v>20188.000500000002</v>
      </c>
      <c r="S1197" s="29">
        <f t="shared" si="150"/>
        <v>40520.719778264938</v>
      </c>
    </row>
    <row r="1198" spans="2:19" x14ac:dyDescent="0.25">
      <c r="B1198" s="2">
        <v>42352</v>
      </c>
      <c r="C1198" s="3">
        <v>200.020004</v>
      </c>
      <c r="D1198" s="1">
        <f t="shared" si="144"/>
        <v>-9.2133988207500073E-3</v>
      </c>
      <c r="E1198" t="str">
        <f>IF(B1198&lt;settings!$C$2,"",IF(B1198=settings!$C$2,1,IF(C1198&gt;K1197,MAX($E$4:E1197)+1,"")))</f>
        <v/>
      </c>
      <c r="F1198" t="str">
        <f t="shared" si="145"/>
        <v/>
      </c>
      <c r="G1198">
        <f t="shared" si="146"/>
        <v>31</v>
      </c>
      <c r="H1198" s="36" t="str">
        <f>IF(SUM($F$4:F1198)&lt;2,"",IF(F1198=1,G1197,""))</f>
        <v/>
      </c>
      <c r="I1198" s="7">
        <f t="shared" si="151"/>
        <v>-6.0999999999999999E-2</v>
      </c>
      <c r="J1198" s="64" t="str">
        <f t="shared" si="147"/>
        <v>CALL</v>
      </c>
      <c r="K1198" s="29">
        <f>IF(SUM($F$4:F1198)&lt;1,"",IF(F1198="",K1197,ROUND(C1198,0)))</f>
        <v>213</v>
      </c>
      <c r="L1198" s="32">
        <f>IF(SUM($F$4:F1198)&lt;1,"",IF(E1198=1,1,IF(AND(F1197=1,ROUNDDOWN(Q1197/(C1197*100),0)&gt;=1),L1197+ROUNDDOWN(Q1197/(C1197*100),0),L1197)))</f>
        <v>1</v>
      </c>
      <c r="M1198" s="29">
        <f>IF(G1198="","",IF(VLOOKUP(I1198,settings!$B$12:$C$1012,2,0)*C1198*L1198*100-settings!$C$5*L1198&lt;0,"",VLOOKUP(I1198,settings!$B$12:$C$1012,2,0)*C1198*L1198*100-settings!$C$5*L1198))</f>
        <v>57.326249175660713</v>
      </c>
      <c r="N1198" s="29">
        <f>IF(M1198="","",M1198*settings!$C$7)</f>
        <v>14.331562293915178</v>
      </c>
      <c r="O1198" s="29">
        <f t="shared" si="148"/>
        <v>42.994686881745537</v>
      </c>
      <c r="P1198" s="29">
        <f>IF(G1198="","",C1198*100*settings!$C$6)</f>
        <v>0</v>
      </c>
      <c r="Q1198" s="29">
        <f>IF(G1198="","",IF(E1198=1,settings!$C$4-K1198*100,IF(O1198="",Q1197,IF(F1198=1,K1197*L1197*100+Q1197+O1197-K1198*L1198*100,Q1197+O1197))))</f>
        <v>20384.92470916051</v>
      </c>
      <c r="R1198" s="29">
        <f t="shared" si="149"/>
        <v>20002.000400000001</v>
      </c>
      <c r="S1198" s="29">
        <f t="shared" si="150"/>
        <v>40386.925109160511</v>
      </c>
    </row>
    <row r="1199" spans="2:19" x14ac:dyDescent="0.25">
      <c r="B1199" s="2">
        <v>42359</v>
      </c>
      <c r="C1199" s="3">
        <v>205.679993</v>
      </c>
      <c r="D1199" s="1">
        <f t="shared" si="144"/>
        <v>2.8297114722585448E-2</v>
      </c>
      <c r="E1199" t="str">
        <f>IF(B1199&lt;settings!$C$2,"",IF(B1199=settings!$C$2,1,IF(C1199&gt;K1198,MAX($E$4:E1198)+1,"")))</f>
        <v/>
      </c>
      <c r="F1199" t="str">
        <f t="shared" si="145"/>
        <v/>
      </c>
      <c r="G1199">
        <f t="shared" si="146"/>
        <v>32</v>
      </c>
      <c r="H1199" s="36" t="str">
        <f>IF(SUM($F$4:F1199)&lt;2,"",IF(F1199=1,G1198,""))</f>
        <v/>
      </c>
      <c r="I1199" s="7">
        <f t="shared" si="151"/>
        <v>-3.4000000000000002E-2</v>
      </c>
      <c r="J1199" s="64" t="str">
        <f t="shared" si="147"/>
        <v>CALL</v>
      </c>
      <c r="K1199" s="29">
        <f>IF(SUM($F$4:F1199)&lt;1,"",IF(F1199="",K1198,ROUND(C1199,0)))</f>
        <v>213</v>
      </c>
      <c r="L1199" s="32">
        <f>IF(SUM($F$4:F1199)&lt;1,"",IF(E1199=1,1,IF(AND(F1198=1,ROUNDDOWN(Q1198/(C1198*100),0)&gt;=1),L1198+ROUNDDOWN(Q1198/(C1198*100),0),L1198)))</f>
        <v>1</v>
      </c>
      <c r="M1199" s="29">
        <f>IF(G1199="","",IF(VLOOKUP(I1199,settings!$B$12:$C$1012,2,0)*C1199*L1199*100-settings!$C$5*L1199&lt;0,"",VLOOKUP(I1199,settings!$B$12:$C$1012,2,0)*C1199*L1199*100-settings!$C$5*L1199))</f>
        <v>102.48529032367748</v>
      </c>
      <c r="N1199" s="29">
        <f>IF(M1199="","",M1199*settings!$C$7)</f>
        <v>25.621322580919369</v>
      </c>
      <c r="O1199" s="29">
        <f t="shared" si="148"/>
        <v>76.863967742758106</v>
      </c>
      <c r="P1199" s="29">
        <f>IF(G1199="","",C1199*100*settings!$C$6)</f>
        <v>0</v>
      </c>
      <c r="Q1199" s="29">
        <f>IF(G1199="","",IF(E1199=1,settings!$C$4-K1199*100,IF(O1199="",Q1198,IF(F1199=1,K1198*L1198*100+Q1198+O1198-K1199*L1199*100,Q1198+O1198))))</f>
        <v>20427.919396042256</v>
      </c>
      <c r="R1199" s="29">
        <f t="shared" si="149"/>
        <v>20567.999299999999</v>
      </c>
      <c r="S1199" s="29">
        <f t="shared" si="150"/>
        <v>40995.918696042252</v>
      </c>
    </row>
    <row r="1200" spans="2:19" x14ac:dyDescent="0.25">
      <c r="B1200" s="2">
        <v>42366</v>
      </c>
      <c r="C1200" s="3">
        <v>203.86999499999999</v>
      </c>
      <c r="D1200" s="1">
        <f t="shared" si="144"/>
        <v>-8.800068366396796E-3</v>
      </c>
      <c r="E1200" t="str">
        <f>IF(B1200&lt;settings!$C$2,"",IF(B1200=settings!$C$2,1,IF(C1200&gt;K1199,MAX($E$4:E1199)+1,"")))</f>
        <v/>
      </c>
      <c r="F1200" t="str">
        <f t="shared" si="145"/>
        <v/>
      </c>
      <c r="G1200">
        <f t="shared" si="146"/>
        <v>33</v>
      </c>
      <c r="H1200" s="36" t="str">
        <f>IF(SUM($F$4:F1200)&lt;2,"",IF(F1200=1,G1199,""))</f>
        <v/>
      </c>
      <c r="I1200" s="7">
        <f t="shared" si="151"/>
        <v>-4.2999999999999997E-2</v>
      </c>
      <c r="J1200" s="64" t="str">
        <f t="shared" si="147"/>
        <v>CALL</v>
      </c>
      <c r="K1200" s="29">
        <f>IF(SUM($F$4:F1200)&lt;1,"",IF(F1200="",K1199,ROUND(C1200,0)))</f>
        <v>213</v>
      </c>
      <c r="L1200" s="32">
        <f>IF(SUM($F$4:F1200)&lt;1,"",IF(E1200=1,1,IF(AND(F1199=1,ROUNDDOWN(Q1199/(C1199*100),0)&gt;=1),L1199+ROUNDDOWN(Q1199/(C1199*100),0),L1199)))</f>
        <v>1</v>
      </c>
      <c r="M1200" s="29">
        <f>IF(G1200="","",IF(VLOOKUP(I1200,settings!$B$12:$C$1012,2,0)*C1200*L1200*100-settings!$C$5*L1200&lt;0,"",VLOOKUP(I1200,settings!$B$12:$C$1012,2,0)*C1200*L1200*100-settings!$C$5*L1200))</f>
        <v>84.52135378491657</v>
      </c>
      <c r="N1200" s="29">
        <f>IF(M1200="","",M1200*settings!$C$7)</f>
        <v>21.130338446229143</v>
      </c>
      <c r="O1200" s="29">
        <f t="shared" si="148"/>
        <v>63.391015338687424</v>
      </c>
      <c r="P1200" s="29">
        <f>IF(G1200="","",C1200*100*settings!$C$6)</f>
        <v>0</v>
      </c>
      <c r="Q1200" s="29">
        <f>IF(G1200="","",IF(E1200=1,settings!$C$4-K1200*100,IF(O1200="",Q1199,IF(F1200=1,K1199*L1199*100+Q1199+O1199-K1200*L1200*100,Q1199+O1199))))</f>
        <v>20504.783363785013</v>
      </c>
      <c r="R1200" s="29">
        <f t="shared" si="149"/>
        <v>20386.999499999998</v>
      </c>
      <c r="S1200" s="29">
        <f t="shared" si="150"/>
        <v>40891.782863785011</v>
      </c>
    </row>
    <row r="1201" spans="2:19" x14ac:dyDescent="0.25">
      <c r="B1201" s="2">
        <v>42373</v>
      </c>
      <c r="C1201" s="3">
        <v>191.91999799999999</v>
      </c>
      <c r="D1201" s="1">
        <f t="shared" si="144"/>
        <v>-5.8615771290915109E-2</v>
      </c>
      <c r="E1201" t="str">
        <f>IF(B1201&lt;settings!$C$2,"",IF(B1201=settings!$C$2,1,IF(C1201&gt;K1200,MAX($E$4:E1200)+1,"")))</f>
        <v/>
      </c>
      <c r="F1201" t="str">
        <f t="shared" si="145"/>
        <v/>
      </c>
      <c r="G1201">
        <f t="shared" si="146"/>
        <v>34</v>
      </c>
      <c r="H1201" s="36" t="str">
        <f>IF(SUM($F$4:F1201)&lt;2,"",IF(F1201=1,G1200,""))</f>
        <v/>
      </c>
      <c r="I1201" s="7">
        <f t="shared" si="151"/>
        <v>-9.9000000000000005E-2</v>
      </c>
      <c r="J1201" s="64" t="str">
        <f t="shared" si="147"/>
        <v>CALL</v>
      </c>
      <c r="K1201" s="29">
        <f>IF(SUM($F$4:F1201)&lt;1,"",IF(F1201="",K1200,ROUND(C1201,0)))</f>
        <v>213</v>
      </c>
      <c r="L1201" s="32">
        <f>IF(SUM($F$4:F1201)&lt;1,"",IF(E1201=1,1,IF(AND(F1200=1,ROUNDDOWN(Q1200/(C1200*100),0)&gt;=1),L1200+ROUNDDOWN(Q1200/(C1200*100),0),L1200)))</f>
        <v>1</v>
      </c>
      <c r="M1201" s="29">
        <f>IF(G1201="","",IF(VLOOKUP(I1201,settings!$B$12:$C$1012,2,0)*C1201*L1201*100-settings!$C$5*L1201&lt;0,"",VLOOKUP(I1201,settings!$B$12:$C$1012,2,0)*C1201*L1201*100-settings!$C$5*L1201))</f>
        <v>24.971780512328447</v>
      </c>
      <c r="N1201" s="29">
        <f>IF(M1201="","",M1201*settings!$C$7)</f>
        <v>6.2429451280821118</v>
      </c>
      <c r="O1201" s="29">
        <f t="shared" si="148"/>
        <v>18.728835384246334</v>
      </c>
      <c r="P1201" s="29">
        <f>IF(G1201="","",C1201*100*settings!$C$6)</f>
        <v>0</v>
      </c>
      <c r="Q1201" s="29">
        <f>IF(G1201="","",IF(E1201=1,settings!$C$4-K1201*100,IF(O1201="",Q1200,IF(F1201=1,K1200*L1200*100+Q1200+O1200-K1201*L1201*100,Q1200+O1200))))</f>
        <v>20568.174379123699</v>
      </c>
      <c r="R1201" s="29">
        <f t="shared" si="149"/>
        <v>19191.999799999998</v>
      </c>
      <c r="S1201" s="29">
        <f t="shared" si="150"/>
        <v>39760.1741791237</v>
      </c>
    </row>
    <row r="1202" spans="2:19" x14ac:dyDescent="0.25">
      <c r="B1202" s="2">
        <v>42380</v>
      </c>
      <c r="C1202" s="3">
        <v>187.80999800000001</v>
      </c>
      <c r="D1202" s="1">
        <f t="shared" si="144"/>
        <v>-2.1415173211912997E-2</v>
      </c>
      <c r="E1202" t="str">
        <f>IF(B1202&lt;settings!$C$2,"",IF(B1202=settings!$C$2,1,IF(C1202&gt;K1201,MAX($E$4:E1201)+1,"")))</f>
        <v/>
      </c>
      <c r="F1202" t="str">
        <f t="shared" si="145"/>
        <v/>
      </c>
      <c r="G1202">
        <f t="shared" si="146"/>
        <v>35</v>
      </c>
      <c r="H1202" s="36" t="str">
        <f>IF(SUM($F$4:F1202)&lt;2,"",IF(F1202=1,G1201,""))</f>
        <v/>
      </c>
      <c r="I1202" s="7">
        <f t="shared" si="151"/>
        <v>-0.11799999999999999</v>
      </c>
      <c r="J1202" s="64" t="str">
        <f t="shared" si="147"/>
        <v>CALL</v>
      </c>
      <c r="K1202" s="29">
        <f>IF(SUM($F$4:F1202)&lt;1,"",IF(F1202="",K1201,ROUND(C1202,0)))</f>
        <v>213</v>
      </c>
      <c r="L1202" s="32">
        <f>IF(SUM($F$4:F1202)&lt;1,"",IF(E1202=1,1,IF(AND(F1201=1,ROUNDDOWN(Q1201/(C1201*100),0)&gt;=1),L1201+ROUNDDOWN(Q1201/(C1201*100),0),L1201)))</f>
        <v>1</v>
      </c>
      <c r="M1202" s="29">
        <f>IF(G1202="","",IF(VLOOKUP(I1202,settings!$B$12:$C$1012,2,0)*C1202*L1202*100-settings!$C$5*L1202&lt;0,"",VLOOKUP(I1202,settings!$B$12:$C$1012,2,0)*C1202*L1202*100-settings!$C$5*L1202))</f>
        <v>16.313929299860796</v>
      </c>
      <c r="N1202" s="29">
        <f>IF(M1202="","",M1202*settings!$C$7)</f>
        <v>4.0784823249651989</v>
      </c>
      <c r="O1202" s="29">
        <f t="shared" si="148"/>
        <v>12.235446974895597</v>
      </c>
      <c r="P1202" s="29">
        <f>IF(G1202="","",C1202*100*settings!$C$6)</f>
        <v>0</v>
      </c>
      <c r="Q1202" s="29">
        <f>IF(G1202="","",IF(E1202=1,settings!$C$4-K1202*100,IF(O1202="",Q1201,IF(F1202=1,K1201*L1201*100+Q1201+O1201-K1202*L1202*100,Q1201+O1201))))</f>
        <v>20586.903214507944</v>
      </c>
      <c r="R1202" s="29">
        <f t="shared" si="149"/>
        <v>18780.999800000001</v>
      </c>
      <c r="S1202" s="29">
        <f t="shared" si="150"/>
        <v>39367.903014507945</v>
      </c>
    </row>
    <row r="1203" spans="2:19" x14ac:dyDescent="0.25">
      <c r="B1203" s="2">
        <v>42387</v>
      </c>
      <c r="C1203" s="3">
        <v>190.520004</v>
      </c>
      <c r="D1203" s="1">
        <f t="shared" si="144"/>
        <v>1.4429508699531413E-2</v>
      </c>
      <c r="E1203" t="str">
        <f>IF(B1203&lt;settings!$C$2,"",IF(B1203=settings!$C$2,1,IF(C1203&gt;K1202,MAX($E$4:E1202)+1,"")))</f>
        <v/>
      </c>
      <c r="F1203" t="str">
        <f t="shared" si="145"/>
        <v/>
      </c>
      <c r="G1203">
        <f t="shared" si="146"/>
        <v>36</v>
      </c>
      <c r="H1203" s="36" t="str">
        <f>IF(SUM($F$4:F1203)&lt;2,"",IF(F1203=1,G1202,""))</f>
        <v/>
      </c>
      <c r="I1203" s="7">
        <f t="shared" si="151"/>
        <v>-0.106</v>
      </c>
      <c r="J1203" s="64" t="str">
        <f t="shared" si="147"/>
        <v>CALL</v>
      </c>
      <c r="K1203" s="29">
        <f>IF(SUM($F$4:F1203)&lt;1,"",IF(F1203="",K1202,ROUND(C1203,0)))</f>
        <v>213</v>
      </c>
      <c r="L1203" s="32">
        <f>IF(SUM($F$4:F1203)&lt;1,"",IF(E1203=1,1,IF(AND(F1202=1,ROUNDDOWN(Q1202/(C1202*100),0)&gt;=1),L1202+ROUNDDOWN(Q1202/(C1202*100),0),L1202)))</f>
        <v>1</v>
      </c>
      <c r="M1203" s="29">
        <f>IF(G1203="","",IF(VLOOKUP(I1203,settings!$B$12:$C$1012,2,0)*C1203*L1203*100-settings!$C$5*L1203&lt;0,"",VLOOKUP(I1203,settings!$B$12:$C$1012,2,0)*C1203*L1203*100-settings!$C$5*L1203))</f>
        <v>21.382294479111927</v>
      </c>
      <c r="N1203" s="29">
        <f>IF(M1203="","",M1203*settings!$C$7)</f>
        <v>5.3455736197779817</v>
      </c>
      <c r="O1203" s="29">
        <f t="shared" si="148"/>
        <v>16.036720859333947</v>
      </c>
      <c r="P1203" s="29">
        <f>IF(G1203="","",C1203*100*settings!$C$6)</f>
        <v>0</v>
      </c>
      <c r="Q1203" s="29">
        <f>IF(G1203="","",IF(E1203=1,settings!$C$4-K1203*100,IF(O1203="",Q1202,IF(F1203=1,K1202*L1202*100+Q1202+O1202-K1203*L1203*100,Q1202+O1202))))</f>
        <v>20599.138661482841</v>
      </c>
      <c r="R1203" s="29">
        <f t="shared" si="149"/>
        <v>19052.000400000001</v>
      </c>
      <c r="S1203" s="29">
        <f t="shared" si="150"/>
        <v>39651.139061482841</v>
      </c>
    </row>
    <row r="1204" spans="2:19" x14ac:dyDescent="0.25">
      <c r="B1204" s="2">
        <v>42394</v>
      </c>
      <c r="C1204" s="3">
        <v>193.720001</v>
      </c>
      <c r="D1204" s="1">
        <f t="shared" si="144"/>
        <v>1.6796120789499769E-2</v>
      </c>
      <c r="E1204" t="str">
        <f>IF(B1204&lt;settings!$C$2,"",IF(B1204=settings!$C$2,1,IF(C1204&gt;K1203,MAX($E$4:E1203)+1,"")))</f>
        <v/>
      </c>
      <c r="F1204" t="str">
        <f t="shared" si="145"/>
        <v/>
      </c>
      <c r="G1204">
        <f t="shared" si="146"/>
        <v>37</v>
      </c>
      <c r="H1204" s="36" t="str">
        <f>IF(SUM($F$4:F1204)&lt;2,"",IF(F1204=1,G1203,""))</f>
        <v/>
      </c>
      <c r="I1204" s="7">
        <f t="shared" si="151"/>
        <v>-9.0999999999999998E-2</v>
      </c>
      <c r="J1204" s="64" t="str">
        <f t="shared" si="147"/>
        <v>CALL</v>
      </c>
      <c r="K1204" s="29">
        <f>IF(SUM($F$4:F1204)&lt;1,"",IF(F1204="",K1203,ROUND(C1204,0)))</f>
        <v>213</v>
      </c>
      <c r="L1204" s="32">
        <f>IF(SUM($F$4:F1204)&lt;1,"",IF(E1204=1,1,IF(AND(F1203=1,ROUNDDOWN(Q1203/(C1203*100),0)&gt;=1),L1203+ROUNDDOWN(Q1203/(C1203*100),0),L1203)))</f>
        <v>1</v>
      </c>
      <c r="M1204" s="29">
        <f>IF(G1204="","",IF(VLOOKUP(I1204,settings!$B$12:$C$1012,2,0)*C1204*L1204*100-settings!$C$5*L1204&lt;0,"",VLOOKUP(I1204,settings!$B$12:$C$1012,2,0)*C1204*L1204*100-settings!$C$5*L1204))</f>
        <v>29.81394837560077</v>
      </c>
      <c r="N1204" s="29">
        <f>IF(M1204="","",M1204*settings!$C$7)</f>
        <v>7.4534870939001925</v>
      </c>
      <c r="O1204" s="29">
        <f t="shared" si="148"/>
        <v>22.360461281700577</v>
      </c>
      <c r="P1204" s="29">
        <f>IF(G1204="","",C1204*100*settings!$C$6)</f>
        <v>0</v>
      </c>
      <c r="Q1204" s="29">
        <f>IF(G1204="","",IF(E1204=1,settings!$C$4-K1204*100,IF(O1204="",Q1203,IF(F1204=1,K1203*L1203*100+Q1203+O1203-K1204*L1204*100,Q1203+O1203))))</f>
        <v>20615.175382342175</v>
      </c>
      <c r="R1204" s="29">
        <f t="shared" si="149"/>
        <v>19372.000100000001</v>
      </c>
      <c r="S1204" s="29">
        <f t="shared" si="150"/>
        <v>39987.17548234218</v>
      </c>
    </row>
    <row r="1205" spans="2:19" x14ac:dyDescent="0.25">
      <c r="B1205" s="2">
        <v>42401</v>
      </c>
      <c r="C1205" s="3">
        <v>187.949997</v>
      </c>
      <c r="D1205" s="1">
        <f t="shared" si="144"/>
        <v>-2.9785277566666934E-2</v>
      </c>
      <c r="E1205" t="str">
        <f>IF(B1205&lt;settings!$C$2,"",IF(B1205=settings!$C$2,1,IF(C1205&gt;K1204,MAX($E$4:E1204)+1,"")))</f>
        <v/>
      </c>
      <c r="F1205" t="str">
        <f t="shared" si="145"/>
        <v/>
      </c>
      <c r="G1205">
        <f t="shared" si="146"/>
        <v>38</v>
      </c>
      <c r="H1205" s="36" t="str">
        <f>IF(SUM($F$4:F1205)&lt;2,"",IF(F1205=1,G1204,""))</f>
        <v/>
      </c>
      <c r="I1205" s="7">
        <f t="shared" si="151"/>
        <v>-0.11799999999999999</v>
      </c>
      <c r="J1205" s="64" t="str">
        <f t="shared" si="147"/>
        <v>CALL</v>
      </c>
      <c r="K1205" s="29">
        <f>IF(SUM($F$4:F1205)&lt;1,"",IF(F1205="",K1204,ROUND(C1205,0)))</f>
        <v>213</v>
      </c>
      <c r="L1205" s="32">
        <f>IF(SUM($F$4:F1205)&lt;1,"",IF(E1205=1,1,IF(AND(F1204=1,ROUNDDOWN(Q1204/(C1204*100),0)&gt;=1),L1204+ROUNDDOWN(Q1204/(C1204*100),0),L1204)))</f>
        <v>1</v>
      </c>
      <c r="M1205" s="29">
        <f>IF(G1205="","",IF(VLOOKUP(I1205,settings!$B$12:$C$1012,2,0)*C1205*L1205*100-settings!$C$5*L1205&lt;0,"",VLOOKUP(I1205,settings!$B$12:$C$1012,2,0)*C1205*L1205*100-settings!$C$5*L1205))</f>
        <v>16.326835603113359</v>
      </c>
      <c r="N1205" s="29">
        <f>IF(M1205="","",M1205*settings!$C$7)</f>
        <v>4.0817089007783398</v>
      </c>
      <c r="O1205" s="29">
        <f t="shared" si="148"/>
        <v>12.245126702335019</v>
      </c>
      <c r="P1205" s="29">
        <f>IF(G1205="","",C1205*100*settings!$C$6)</f>
        <v>0</v>
      </c>
      <c r="Q1205" s="29">
        <f>IF(G1205="","",IF(E1205=1,settings!$C$4-K1205*100,IF(O1205="",Q1204,IF(F1205=1,K1204*L1204*100+Q1204+O1204-K1205*L1205*100,Q1204+O1204))))</f>
        <v>20637.535843623875</v>
      </c>
      <c r="R1205" s="29">
        <f t="shared" si="149"/>
        <v>18794.9997</v>
      </c>
      <c r="S1205" s="29">
        <f t="shared" si="150"/>
        <v>39432.535543623875</v>
      </c>
    </row>
    <row r="1206" spans="2:19" x14ac:dyDescent="0.25">
      <c r="B1206" s="2">
        <v>42408</v>
      </c>
      <c r="C1206" s="3">
        <v>186.63000500000001</v>
      </c>
      <c r="D1206" s="1">
        <f t="shared" si="144"/>
        <v>-7.0231020009007272E-3</v>
      </c>
      <c r="E1206" t="str">
        <f>IF(B1206&lt;settings!$C$2,"",IF(B1206=settings!$C$2,1,IF(C1206&gt;K1205,MAX($E$4:E1205)+1,"")))</f>
        <v/>
      </c>
      <c r="F1206" t="str">
        <f t="shared" si="145"/>
        <v/>
      </c>
      <c r="G1206">
        <f t="shared" si="146"/>
        <v>39</v>
      </c>
      <c r="H1206" s="36" t="str">
        <f>IF(SUM($F$4:F1206)&lt;2,"",IF(F1206=1,G1205,""))</f>
        <v/>
      </c>
      <c r="I1206" s="7">
        <f t="shared" si="151"/>
        <v>-0.124</v>
      </c>
      <c r="J1206" s="64" t="str">
        <f t="shared" si="147"/>
        <v>CALL</v>
      </c>
      <c r="K1206" s="29">
        <f>IF(SUM($F$4:F1206)&lt;1,"",IF(F1206="",K1205,ROUND(C1206,0)))</f>
        <v>213</v>
      </c>
      <c r="L1206" s="32">
        <f>IF(SUM($F$4:F1206)&lt;1,"",IF(E1206=1,1,IF(AND(F1205=1,ROUNDDOWN(Q1205/(C1205*100),0)&gt;=1),L1205+ROUNDDOWN(Q1205/(C1205*100),0),L1205)))</f>
        <v>1</v>
      </c>
      <c r="M1206" s="29">
        <f>IF(G1206="","",IF(VLOOKUP(I1206,settings!$B$12:$C$1012,2,0)*C1206*L1206*100-settings!$C$5*L1206&lt;0,"",VLOOKUP(I1206,settings!$B$12:$C$1012,2,0)*C1206*L1206*100-settings!$C$5*L1206))</f>
        <v>14.241048797338522</v>
      </c>
      <c r="N1206" s="29">
        <f>IF(M1206="","",M1206*settings!$C$7)</f>
        <v>3.5602621993346304</v>
      </c>
      <c r="O1206" s="29">
        <f t="shared" si="148"/>
        <v>10.680786598003891</v>
      </c>
      <c r="P1206" s="29">
        <f>IF(G1206="","",C1206*100*settings!$C$6)</f>
        <v>0</v>
      </c>
      <c r="Q1206" s="29">
        <f>IF(G1206="","",IF(E1206=1,settings!$C$4-K1206*100,IF(O1206="",Q1205,IF(F1206=1,K1205*L1205*100+Q1205+O1205-K1206*L1206*100,Q1205+O1205))))</f>
        <v>20649.78097032621</v>
      </c>
      <c r="R1206" s="29">
        <f t="shared" si="149"/>
        <v>18663.000500000002</v>
      </c>
      <c r="S1206" s="29">
        <f t="shared" si="150"/>
        <v>39312.781470326212</v>
      </c>
    </row>
    <row r="1207" spans="2:19" x14ac:dyDescent="0.25">
      <c r="B1207" s="2">
        <v>42415</v>
      </c>
      <c r="C1207" s="3">
        <v>192</v>
      </c>
      <c r="D1207" s="1">
        <f t="shared" si="144"/>
        <v>2.8773481520294686E-2</v>
      </c>
      <c r="E1207" t="str">
        <f>IF(B1207&lt;settings!$C$2,"",IF(B1207=settings!$C$2,1,IF(C1207&gt;K1206,MAX($E$4:E1206)+1,"")))</f>
        <v/>
      </c>
      <c r="F1207" t="str">
        <f t="shared" si="145"/>
        <v/>
      </c>
      <c r="G1207">
        <f t="shared" si="146"/>
        <v>40</v>
      </c>
      <c r="H1207" s="36" t="str">
        <f>IF(SUM($F$4:F1207)&lt;2,"",IF(F1207=1,G1206,""))</f>
        <v/>
      </c>
      <c r="I1207" s="7">
        <f t="shared" si="151"/>
        <v>-9.9000000000000005E-2</v>
      </c>
      <c r="J1207" s="64" t="str">
        <f t="shared" si="147"/>
        <v>CALL</v>
      </c>
      <c r="K1207" s="29">
        <f>IF(SUM($F$4:F1207)&lt;1,"",IF(F1207="",K1206,ROUND(C1207,0)))</f>
        <v>213</v>
      </c>
      <c r="L1207" s="32">
        <f>IF(SUM($F$4:F1207)&lt;1,"",IF(E1207=1,1,IF(AND(F1206=1,ROUNDDOWN(Q1206/(C1206*100),0)&gt;=1),L1206+ROUNDDOWN(Q1206/(C1206*100),0),L1206)))</f>
        <v>1</v>
      </c>
      <c r="M1207" s="29">
        <f>IF(G1207="","",IF(VLOOKUP(I1207,settings!$B$12:$C$1012,2,0)*C1207*L1207*100-settings!$C$5*L1207&lt;0,"",VLOOKUP(I1207,settings!$B$12:$C$1012,2,0)*C1207*L1207*100-settings!$C$5*L1207))</f>
        <v>24.982606869176088</v>
      </c>
      <c r="N1207" s="29">
        <f>IF(M1207="","",M1207*settings!$C$7)</f>
        <v>6.245651717294022</v>
      </c>
      <c r="O1207" s="29">
        <f t="shared" si="148"/>
        <v>18.736955151882064</v>
      </c>
      <c r="P1207" s="29">
        <f>IF(G1207="","",C1207*100*settings!$C$6)</f>
        <v>0</v>
      </c>
      <c r="Q1207" s="29">
        <f>IF(G1207="","",IF(E1207=1,settings!$C$4-K1207*100,IF(O1207="",Q1206,IF(F1207=1,K1206*L1206*100+Q1206+O1206-K1207*L1207*100,Q1206+O1206))))</f>
        <v>20660.461756924215</v>
      </c>
      <c r="R1207" s="29">
        <f t="shared" si="149"/>
        <v>19200</v>
      </c>
      <c r="S1207" s="29">
        <f t="shared" si="150"/>
        <v>39860.461756924211</v>
      </c>
    </row>
    <row r="1208" spans="2:19" x14ac:dyDescent="0.25">
      <c r="B1208" s="2">
        <v>42422</v>
      </c>
      <c r="C1208" s="3">
        <v>195.08999600000001</v>
      </c>
      <c r="D1208" s="1">
        <f t="shared" si="144"/>
        <v>1.6093729166666737E-2</v>
      </c>
      <c r="E1208" t="str">
        <f>IF(B1208&lt;settings!$C$2,"",IF(B1208=settings!$C$2,1,IF(C1208&gt;K1207,MAX($E$4:E1207)+1,"")))</f>
        <v/>
      </c>
      <c r="F1208" t="str">
        <f t="shared" si="145"/>
        <v/>
      </c>
      <c r="G1208">
        <f t="shared" si="146"/>
        <v>41</v>
      </c>
      <c r="H1208" s="36" t="str">
        <f>IF(SUM($F$4:F1208)&lt;2,"",IF(F1208=1,G1207,""))</f>
        <v/>
      </c>
      <c r="I1208" s="7">
        <f t="shared" si="151"/>
        <v>-8.4000000000000005E-2</v>
      </c>
      <c r="J1208" s="64" t="str">
        <f t="shared" si="147"/>
        <v>CALL</v>
      </c>
      <c r="K1208" s="29">
        <f>IF(SUM($F$4:F1208)&lt;1,"",IF(F1208="",K1207,ROUND(C1208,0)))</f>
        <v>213</v>
      </c>
      <c r="L1208" s="32">
        <f>IF(SUM($F$4:F1208)&lt;1,"",IF(E1208=1,1,IF(AND(F1207=1,ROUNDDOWN(Q1207/(C1207*100),0)&gt;=1),L1207+ROUNDDOWN(Q1207/(C1207*100),0),L1207)))</f>
        <v>1</v>
      </c>
      <c r="M1208" s="29">
        <f>IF(G1208="","",IF(VLOOKUP(I1208,settings!$B$12:$C$1012,2,0)*C1208*L1208*100-settings!$C$5*L1208&lt;0,"",VLOOKUP(I1208,settings!$B$12:$C$1012,2,0)*C1208*L1208*100-settings!$C$5*L1208))</f>
        <v>34.745827726356879</v>
      </c>
      <c r="N1208" s="29">
        <f>IF(M1208="","",M1208*settings!$C$7)</f>
        <v>8.6864569315892197</v>
      </c>
      <c r="O1208" s="29">
        <f t="shared" si="148"/>
        <v>26.059370794767659</v>
      </c>
      <c r="P1208" s="29">
        <f>IF(G1208="","",C1208*100*settings!$C$6)</f>
        <v>0</v>
      </c>
      <c r="Q1208" s="29">
        <f>IF(G1208="","",IF(E1208=1,settings!$C$4-K1208*100,IF(O1208="",Q1207,IF(F1208=1,K1207*L1207*100+Q1207+O1207-K1208*L1208*100,Q1207+O1207))))</f>
        <v>20679.198712076097</v>
      </c>
      <c r="R1208" s="29">
        <f t="shared" si="149"/>
        <v>19508.999600000003</v>
      </c>
      <c r="S1208" s="29">
        <f t="shared" si="150"/>
        <v>40188.1983120761</v>
      </c>
    </row>
    <row r="1209" spans="2:19" x14ac:dyDescent="0.25">
      <c r="B1209" s="2">
        <v>42429</v>
      </c>
      <c r="C1209" s="3">
        <v>200.429993</v>
      </c>
      <c r="D1209" s="1">
        <f t="shared" si="144"/>
        <v>2.7371967345778181E-2</v>
      </c>
      <c r="E1209" t="str">
        <f>IF(B1209&lt;settings!$C$2,"",IF(B1209=settings!$C$2,1,IF(C1209&gt;K1208,MAX($E$4:E1208)+1,"")))</f>
        <v/>
      </c>
      <c r="F1209" t="str">
        <f t="shared" si="145"/>
        <v/>
      </c>
      <c r="G1209">
        <f t="shared" si="146"/>
        <v>42</v>
      </c>
      <c r="H1209" s="36" t="str">
        <f>IF(SUM($F$4:F1209)&lt;2,"",IF(F1209=1,G1208,""))</f>
        <v/>
      </c>
      <c r="I1209" s="7">
        <f t="shared" si="151"/>
        <v>-5.8999999999999997E-2</v>
      </c>
      <c r="J1209" s="64" t="str">
        <f t="shared" si="147"/>
        <v>CALL</v>
      </c>
      <c r="K1209" s="29">
        <f>IF(SUM($F$4:F1209)&lt;1,"",IF(F1209="",K1208,ROUND(C1209,0)))</f>
        <v>213</v>
      </c>
      <c r="L1209" s="32">
        <f>IF(SUM($F$4:F1209)&lt;1,"",IF(E1209=1,1,IF(AND(F1208=1,ROUNDDOWN(Q1208/(C1208*100),0)&gt;=1),L1208+ROUNDDOWN(Q1208/(C1208*100),0),L1208)))</f>
        <v>1</v>
      </c>
      <c r="M1209" s="29">
        <f>IF(G1209="","",IF(VLOOKUP(I1209,settings!$B$12:$C$1012,2,0)*C1209*L1209*100-settings!$C$5*L1209&lt;0,"",VLOOKUP(I1209,settings!$B$12:$C$1012,2,0)*C1209*L1209*100-settings!$C$5*L1209))</f>
        <v>59.855688068275228</v>
      </c>
      <c r="N1209" s="29">
        <f>IF(M1209="","",M1209*settings!$C$7)</f>
        <v>14.963922017068807</v>
      </c>
      <c r="O1209" s="29">
        <f t="shared" si="148"/>
        <v>44.891766051206417</v>
      </c>
      <c r="P1209" s="29">
        <f>IF(G1209="","",C1209*100*settings!$C$6)</f>
        <v>0</v>
      </c>
      <c r="Q1209" s="29">
        <f>IF(G1209="","",IF(E1209=1,settings!$C$4-K1209*100,IF(O1209="",Q1208,IF(F1209=1,K1208*L1208*100+Q1208+O1208-K1209*L1209*100,Q1208+O1208))))</f>
        <v>20705.258082870863</v>
      </c>
      <c r="R1209" s="29">
        <f t="shared" si="149"/>
        <v>20042.999299999999</v>
      </c>
      <c r="S1209" s="29">
        <f t="shared" si="150"/>
        <v>40748.257382870863</v>
      </c>
    </row>
    <row r="1210" spans="2:19" x14ac:dyDescent="0.25">
      <c r="B1210" s="2">
        <v>42436</v>
      </c>
      <c r="C1210" s="3">
        <v>202.759995</v>
      </c>
      <c r="D1210" s="1">
        <f t="shared" si="144"/>
        <v>1.1625016621140238E-2</v>
      </c>
      <c r="E1210" t="str">
        <f>IF(B1210&lt;settings!$C$2,"",IF(B1210=settings!$C$2,1,IF(C1210&gt;K1209,MAX($E$4:E1209)+1,"")))</f>
        <v/>
      </c>
      <c r="F1210" t="str">
        <f t="shared" si="145"/>
        <v/>
      </c>
      <c r="G1210">
        <f t="shared" si="146"/>
        <v>43</v>
      </c>
      <c r="H1210" s="36" t="str">
        <f>IF(SUM($F$4:F1210)&lt;2,"",IF(F1210=1,G1209,""))</f>
        <v/>
      </c>
      <c r="I1210" s="7">
        <f t="shared" si="151"/>
        <v>-4.8000000000000001E-2</v>
      </c>
      <c r="J1210" s="64" t="str">
        <f t="shared" si="147"/>
        <v>CALL</v>
      </c>
      <c r="K1210" s="29">
        <f>IF(SUM($F$4:F1210)&lt;1,"",IF(F1210="",K1209,ROUND(C1210,0)))</f>
        <v>213</v>
      </c>
      <c r="L1210" s="32">
        <f>IF(SUM($F$4:F1210)&lt;1,"",IF(E1210=1,1,IF(AND(F1209=1,ROUNDDOWN(Q1209/(C1209*100),0)&gt;=1),L1209+ROUNDDOWN(Q1209/(C1209*100),0),L1209)))</f>
        <v>1</v>
      </c>
      <c r="M1210" s="29">
        <f>IF(G1210="","",IF(VLOOKUP(I1210,settings!$B$12:$C$1012,2,0)*C1210*L1210*100-settings!$C$5*L1210&lt;0,"",VLOOKUP(I1210,settings!$B$12:$C$1012,2,0)*C1210*L1210*100-settings!$C$5*L1210))</f>
        <v>75.883634437333811</v>
      </c>
      <c r="N1210" s="29">
        <f>IF(M1210="","",M1210*settings!$C$7)</f>
        <v>18.970908609333453</v>
      </c>
      <c r="O1210" s="29">
        <f t="shared" si="148"/>
        <v>56.912725828000362</v>
      </c>
      <c r="P1210" s="29">
        <f>IF(G1210="","",C1210*100*settings!$C$6)</f>
        <v>0</v>
      </c>
      <c r="Q1210" s="29">
        <f>IF(G1210="","",IF(E1210=1,settings!$C$4-K1210*100,IF(O1210="",Q1209,IF(F1210=1,K1209*L1209*100+Q1209+O1209-K1210*L1210*100,Q1209+O1209))))</f>
        <v>20750.149848922068</v>
      </c>
      <c r="R1210" s="29">
        <f t="shared" si="149"/>
        <v>20275.999500000002</v>
      </c>
      <c r="S1210" s="29">
        <f t="shared" si="150"/>
        <v>41026.149348922074</v>
      </c>
    </row>
    <row r="1211" spans="2:19" x14ac:dyDescent="0.25">
      <c r="B1211" s="2">
        <v>42443</v>
      </c>
      <c r="C1211" s="3">
        <v>204.38000500000001</v>
      </c>
      <c r="D1211" s="1">
        <f t="shared" si="144"/>
        <v>7.9897910828021779E-3</v>
      </c>
      <c r="E1211" t="str">
        <f>IF(B1211&lt;settings!$C$2,"",IF(B1211=settings!$C$2,1,IF(C1211&gt;K1210,MAX($E$4:E1210)+1,"")))</f>
        <v/>
      </c>
      <c r="F1211" t="str">
        <f t="shared" si="145"/>
        <v/>
      </c>
      <c r="G1211">
        <f t="shared" si="146"/>
        <v>44</v>
      </c>
      <c r="H1211" s="36" t="str">
        <f>IF(SUM($F$4:F1211)&lt;2,"",IF(F1211=1,G1210,""))</f>
        <v/>
      </c>
      <c r="I1211" s="7">
        <f t="shared" si="151"/>
        <v>-0.04</v>
      </c>
      <c r="J1211" s="64" t="str">
        <f t="shared" si="147"/>
        <v>CALL</v>
      </c>
      <c r="K1211" s="29">
        <f>IF(SUM($F$4:F1211)&lt;1,"",IF(F1211="",K1210,ROUND(C1211,0)))</f>
        <v>213</v>
      </c>
      <c r="L1211" s="32">
        <f>IF(SUM($F$4:F1211)&lt;1,"",IF(E1211=1,1,IF(AND(F1210=1,ROUNDDOWN(Q1210/(C1210*100),0)&gt;=1),L1210+ROUNDDOWN(Q1210/(C1210*100),0),L1210)))</f>
        <v>1</v>
      </c>
      <c r="M1211" s="29">
        <f>IF(G1211="","",IF(VLOOKUP(I1211,settings!$B$12:$C$1012,2,0)*C1211*L1211*100-settings!$C$5*L1211&lt;0,"",VLOOKUP(I1211,settings!$B$12:$C$1012,2,0)*C1211*L1211*100-settings!$C$5*L1211))</f>
        <v>90.09225078799733</v>
      </c>
      <c r="N1211" s="29">
        <f>IF(M1211="","",M1211*settings!$C$7)</f>
        <v>22.523062696999332</v>
      </c>
      <c r="O1211" s="29">
        <f t="shared" si="148"/>
        <v>67.569188090997997</v>
      </c>
      <c r="P1211" s="29">
        <f>IF(G1211="","",C1211*100*settings!$C$6)</f>
        <v>0</v>
      </c>
      <c r="Q1211" s="29">
        <f>IF(G1211="","",IF(E1211=1,settings!$C$4-K1211*100,IF(O1211="",Q1210,IF(F1211=1,K1210*L1210*100+Q1210+O1210-K1211*L1211*100,Q1210+O1210))))</f>
        <v>20807.062574750067</v>
      </c>
      <c r="R1211" s="29">
        <f t="shared" si="149"/>
        <v>20438.000500000002</v>
      </c>
      <c r="S1211" s="29">
        <f t="shared" si="150"/>
        <v>41245.063074750069</v>
      </c>
    </row>
    <row r="1212" spans="2:19" x14ac:dyDescent="0.25">
      <c r="B1212" s="2">
        <v>42450</v>
      </c>
      <c r="C1212" s="3">
        <v>203.11999499999999</v>
      </c>
      <c r="D1212" s="1">
        <f t="shared" si="144"/>
        <v>-6.1650355669577994E-3</v>
      </c>
      <c r="E1212" t="str">
        <f>IF(B1212&lt;settings!$C$2,"",IF(B1212=settings!$C$2,1,IF(C1212&gt;K1211,MAX($E$4:E1211)+1,"")))</f>
        <v/>
      </c>
      <c r="F1212" t="str">
        <f t="shared" si="145"/>
        <v/>
      </c>
      <c r="G1212">
        <f t="shared" si="146"/>
        <v>45</v>
      </c>
      <c r="H1212" s="36" t="str">
        <f>IF(SUM($F$4:F1212)&lt;2,"",IF(F1212=1,G1211,""))</f>
        <v/>
      </c>
      <c r="I1212" s="7">
        <f t="shared" si="151"/>
        <v>-4.5999999999999999E-2</v>
      </c>
      <c r="J1212" s="64" t="str">
        <f t="shared" si="147"/>
        <v>CALL</v>
      </c>
      <c r="K1212" s="29">
        <f>IF(SUM($F$4:F1212)&lt;1,"",IF(F1212="",K1211,ROUND(C1212,0)))</f>
        <v>213</v>
      </c>
      <c r="L1212" s="32">
        <f>IF(SUM($F$4:F1212)&lt;1,"",IF(E1212=1,1,IF(AND(F1211=1,ROUNDDOWN(Q1211/(C1211*100),0)&gt;=1),L1211+ROUNDDOWN(Q1211/(C1211*100),0),L1211)))</f>
        <v>1</v>
      </c>
      <c r="M1212" s="29">
        <f>IF(G1212="","",IF(VLOOKUP(I1212,settings!$B$12:$C$1012,2,0)*C1212*L1212*100-settings!$C$5*L1212&lt;0,"",VLOOKUP(I1212,settings!$B$12:$C$1012,2,0)*C1212*L1212*100-settings!$C$5*L1212))</f>
        <v>79.195898781292229</v>
      </c>
      <c r="N1212" s="29">
        <f>IF(M1212="","",M1212*settings!$C$7)</f>
        <v>19.798974695323057</v>
      </c>
      <c r="O1212" s="29">
        <f t="shared" si="148"/>
        <v>59.396924085969175</v>
      </c>
      <c r="P1212" s="29">
        <f>IF(G1212="","",C1212*100*settings!$C$6)</f>
        <v>0</v>
      </c>
      <c r="Q1212" s="29">
        <f>IF(G1212="","",IF(E1212=1,settings!$C$4-K1212*100,IF(O1212="",Q1211,IF(F1212=1,K1211*L1211*100+Q1211+O1211-K1212*L1212*100,Q1211+O1211))))</f>
        <v>20874.631762841065</v>
      </c>
      <c r="R1212" s="29">
        <f t="shared" si="149"/>
        <v>20311.999499999998</v>
      </c>
      <c r="S1212" s="29">
        <f t="shared" si="150"/>
        <v>41186.631262841067</v>
      </c>
    </row>
    <row r="1213" spans="2:19" x14ac:dyDescent="0.25">
      <c r="B1213" s="2">
        <v>42457</v>
      </c>
      <c r="C1213" s="3">
        <v>206.91999799999999</v>
      </c>
      <c r="D1213" s="1">
        <f t="shared" si="144"/>
        <v>1.8708168046183804E-2</v>
      </c>
      <c r="E1213" t="str">
        <f>IF(B1213&lt;settings!$C$2,"",IF(B1213=settings!$C$2,1,IF(C1213&gt;K1212,MAX($E$4:E1212)+1,"")))</f>
        <v/>
      </c>
      <c r="F1213" t="str">
        <f t="shared" si="145"/>
        <v/>
      </c>
      <c r="G1213">
        <f t="shared" si="146"/>
        <v>46</v>
      </c>
      <c r="H1213" s="36" t="str">
        <f>IF(SUM($F$4:F1213)&lt;2,"",IF(F1213=1,G1212,""))</f>
        <v/>
      </c>
      <c r="I1213" s="7">
        <f t="shared" si="151"/>
        <v>-2.9000000000000001E-2</v>
      </c>
      <c r="J1213" s="64" t="str">
        <f t="shared" si="147"/>
        <v>CALL</v>
      </c>
      <c r="K1213" s="29">
        <f>IF(SUM($F$4:F1213)&lt;1,"",IF(F1213="",K1212,ROUND(C1213,0)))</f>
        <v>213</v>
      </c>
      <c r="L1213" s="32">
        <f>IF(SUM($F$4:F1213)&lt;1,"",IF(E1213=1,1,IF(AND(F1212=1,ROUNDDOWN(Q1212/(C1212*100),0)&gt;=1),L1212+ROUNDDOWN(Q1212/(C1212*100),0),L1212)))</f>
        <v>1</v>
      </c>
      <c r="M1213" s="29">
        <f>IF(G1213="","",IF(VLOOKUP(I1213,settings!$B$12:$C$1012,2,0)*C1213*L1213*100-settings!$C$5*L1213&lt;0,"",VLOOKUP(I1213,settings!$B$12:$C$1012,2,0)*C1213*L1213*100-settings!$C$5*L1213))</f>
        <v>114.17511660780121</v>
      </c>
      <c r="N1213" s="29">
        <f>IF(M1213="","",M1213*settings!$C$7)</f>
        <v>28.543779151950304</v>
      </c>
      <c r="O1213" s="29">
        <f t="shared" si="148"/>
        <v>85.631337455850911</v>
      </c>
      <c r="P1213" s="29">
        <f>IF(G1213="","",C1213*100*settings!$C$6)</f>
        <v>0</v>
      </c>
      <c r="Q1213" s="29">
        <f>IF(G1213="","",IF(E1213=1,settings!$C$4-K1213*100,IF(O1213="",Q1212,IF(F1213=1,K1212*L1212*100+Q1212+O1212-K1213*L1213*100,Q1212+O1212))))</f>
        <v>20934.028686927035</v>
      </c>
      <c r="R1213" s="29">
        <f t="shared" si="149"/>
        <v>20691.999799999998</v>
      </c>
      <c r="S1213" s="29">
        <f t="shared" si="150"/>
        <v>41626.028486927033</v>
      </c>
    </row>
    <row r="1214" spans="2:19" x14ac:dyDescent="0.25">
      <c r="B1214" s="2">
        <v>42464</v>
      </c>
      <c r="C1214" s="3">
        <v>204.5</v>
      </c>
      <c r="D1214" s="1">
        <f t="shared" si="144"/>
        <v>-1.1695331642135431E-2</v>
      </c>
      <c r="E1214" t="str">
        <f>IF(B1214&lt;settings!$C$2,"",IF(B1214=settings!$C$2,1,IF(C1214&gt;K1213,MAX($E$4:E1213)+1,"")))</f>
        <v/>
      </c>
      <c r="F1214" t="str">
        <f t="shared" si="145"/>
        <v/>
      </c>
      <c r="G1214">
        <f t="shared" si="146"/>
        <v>47</v>
      </c>
      <c r="H1214" s="36" t="str">
        <f>IF(SUM($F$4:F1214)&lt;2,"",IF(F1214=1,G1213,""))</f>
        <v/>
      </c>
      <c r="I1214" s="7">
        <f t="shared" si="151"/>
        <v>-0.04</v>
      </c>
      <c r="J1214" s="64" t="str">
        <f t="shared" si="147"/>
        <v>CALL</v>
      </c>
      <c r="K1214" s="29">
        <f>IF(SUM($F$4:F1214)&lt;1,"",IF(F1214="",K1213,ROUND(C1214,0)))</f>
        <v>213</v>
      </c>
      <c r="L1214" s="32">
        <f>IF(SUM($F$4:F1214)&lt;1,"",IF(E1214=1,1,IF(AND(F1213=1,ROUNDDOWN(Q1213/(C1213*100),0)&gt;=1),L1213+ROUNDDOWN(Q1213/(C1213*100),0),L1213)))</f>
        <v>1</v>
      </c>
      <c r="M1214" s="29">
        <f>IF(G1214="","",IF(VLOOKUP(I1214,settings!$B$12:$C$1012,2,0)*C1214*L1214*100-settings!$C$5*L1214&lt;0,"",VLOOKUP(I1214,settings!$B$12:$C$1012,2,0)*C1214*L1214*100-settings!$C$5*L1214))</f>
        <v>90.145732607969421</v>
      </c>
      <c r="N1214" s="29">
        <f>IF(M1214="","",M1214*settings!$C$7)</f>
        <v>22.536433151992355</v>
      </c>
      <c r="O1214" s="29">
        <f t="shared" si="148"/>
        <v>67.609299455977066</v>
      </c>
      <c r="P1214" s="29">
        <f>IF(G1214="","",C1214*100*settings!$C$6)</f>
        <v>0</v>
      </c>
      <c r="Q1214" s="29">
        <f>IF(G1214="","",IF(E1214=1,settings!$C$4-K1214*100,IF(O1214="",Q1213,IF(F1214=1,K1213*L1213*100+Q1213+O1213-K1214*L1214*100,Q1213+O1213))))</f>
        <v>21019.660024382887</v>
      </c>
      <c r="R1214" s="29">
        <f t="shared" si="149"/>
        <v>20450</v>
      </c>
      <c r="S1214" s="29">
        <f t="shared" si="150"/>
        <v>41469.660024382887</v>
      </c>
    </row>
    <row r="1215" spans="2:19" x14ac:dyDescent="0.25">
      <c r="B1215" s="2">
        <v>42471</v>
      </c>
      <c r="C1215" s="3">
        <v>207.779999</v>
      </c>
      <c r="D1215" s="1">
        <f t="shared" si="144"/>
        <v>1.6039114914425445E-2</v>
      </c>
      <c r="E1215" t="str">
        <f>IF(B1215&lt;settings!$C$2,"",IF(B1215=settings!$C$2,1,IF(C1215&gt;K1214,MAX($E$4:E1214)+1,"")))</f>
        <v/>
      </c>
      <c r="F1215" t="str">
        <f t="shared" si="145"/>
        <v/>
      </c>
      <c r="G1215">
        <f t="shared" si="146"/>
        <v>48</v>
      </c>
      <c r="H1215" s="36" t="str">
        <f>IF(SUM($F$4:F1215)&lt;2,"",IF(F1215=1,G1214,""))</f>
        <v/>
      </c>
      <c r="I1215" s="7">
        <f t="shared" si="151"/>
        <v>-2.5000000000000001E-2</v>
      </c>
      <c r="J1215" s="64" t="str">
        <f t="shared" si="147"/>
        <v>CALL</v>
      </c>
      <c r="K1215" s="29">
        <f>IF(SUM($F$4:F1215)&lt;1,"",IF(F1215="",K1214,ROUND(C1215,0)))</f>
        <v>213</v>
      </c>
      <c r="L1215" s="32">
        <f>IF(SUM($F$4:F1215)&lt;1,"",IF(E1215=1,1,IF(AND(F1214=1,ROUNDDOWN(Q1214/(C1214*100),0)&gt;=1),L1214+ROUNDDOWN(Q1214/(C1214*100),0),L1214)))</f>
        <v>1</v>
      </c>
      <c r="M1215" s="29">
        <f>IF(G1215="","",IF(VLOOKUP(I1215,settings!$B$12:$C$1012,2,0)*C1215*L1215*100-settings!$C$5*L1215&lt;0,"",VLOOKUP(I1215,settings!$B$12:$C$1012,2,0)*C1215*L1215*100-settings!$C$5*L1215))</f>
        <v>124.38790094999442</v>
      </c>
      <c r="N1215" s="29">
        <f>IF(M1215="","",M1215*settings!$C$7)</f>
        <v>31.096975237498604</v>
      </c>
      <c r="O1215" s="29">
        <f t="shared" si="148"/>
        <v>93.290925712495806</v>
      </c>
      <c r="P1215" s="29">
        <f>IF(G1215="","",C1215*100*settings!$C$6)</f>
        <v>0</v>
      </c>
      <c r="Q1215" s="29">
        <f>IF(G1215="","",IF(E1215=1,settings!$C$4-K1215*100,IF(O1215="",Q1214,IF(F1215=1,K1214*L1214*100+Q1214+O1214-K1215*L1215*100,Q1214+O1214))))</f>
        <v>21087.269323838864</v>
      </c>
      <c r="R1215" s="29">
        <f t="shared" si="149"/>
        <v>20777.999899999999</v>
      </c>
      <c r="S1215" s="29">
        <f t="shared" si="150"/>
        <v>41865.269223838863</v>
      </c>
    </row>
    <row r="1216" spans="2:19" x14ac:dyDescent="0.25">
      <c r="B1216" s="2">
        <v>42478</v>
      </c>
      <c r="C1216" s="3">
        <v>208.970001</v>
      </c>
      <c r="D1216" s="1">
        <f t="shared" si="144"/>
        <v>5.7272211268033502E-3</v>
      </c>
      <c r="E1216" t="str">
        <f>IF(B1216&lt;settings!$C$2,"",IF(B1216=settings!$C$2,1,IF(C1216&gt;K1215,MAX($E$4:E1215)+1,"")))</f>
        <v/>
      </c>
      <c r="F1216" t="str">
        <f t="shared" si="145"/>
        <v/>
      </c>
      <c r="G1216">
        <f t="shared" si="146"/>
        <v>49</v>
      </c>
      <c r="H1216" s="36" t="str">
        <f>IF(SUM($F$4:F1216)&lt;2,"",IF(F1216=1,G1215,""))</f>
        <v/>
      </c>
      <c r="I1216" s="7">
        <f t="shared" si="151"/>
        <v>-1.9E-2</v>
      </c>
      <c r="J1216" s="64" t="str">
        <f t="shared" si="147"/>
        <v>CALL</v>
      </c>
      <c r="K1216" s="29">
        <f>IF(SUM($F$4:F1216)&lt;1,"",IF(F1216="",K1215,ROUND(C1216,0)))</f>
        <v>213</v>
      </c>
      <c r="L1216" s="32">
        <f>IF(SUM($F$4:F1216)&lt;1,"",IF(E1216=1,1,IF(AND(F1215=1,ROUNDDOWN(Q1215/(C1215*100),0)&gt;=1),L1215+ROUNDDOWN(Q1215/(C1215*100),0),L1215)))</f>
        <v>1</v>
      </c>
      <c r="M1216" s="29">
        <f>IF(G1216="","",IF(VLOOKUP(I1216,settings!$B$12:$C$1012,2,0)*C1216*L1216*100-settings!$C$5*L1216&lt;0,"",VLOOKUP(I1216,settings!$B$12:$C$1012,2,0)*C1216*L1216*100-settings!$C$5*L1216))</f>
        <v>141.35718216864288</v>
      </c>
      <c r="N1216" s="29">
        <f>IF(M1216="","",M1216*settings!$C$7)</f>
        <v>35.33929554216072</v>
      </c>
      <c r="O1216" s="29">
        <f t="shared" si="148"/>
        <v>106.01788662648215</v>
      </c>
      <c r="P1216" s="29">
        <f>IF(G1216="","",C1216*100*settings!$C$6)</f>
        <v>0</v>
      </c>
      <c r="Q1216" s="29">
        <f>IF(G1216="","",IF(E1216=1,settings!$C$4-K1216*100,IF(O1216="",Q1215,IF(F1216=1,K1215*L1215*100+Q1215+O1215-K1216*L1216*100,Q1215+O1215))))</f>
        <v>21180.560249551359</v>
      </c>
      <c r="R1216" s="29">
        <f t="shared" si="149"/>
        <v>20897.000100000001</v>
      </c>
      <c r="S1216" s="29">
        <f t="shared" si="150"/>
        <v>42077.560349551364</v>
      </c>
    </row>
    <row r="1217" spans="2:19" x14ac:dyDescent="0.25">
      <c r="B1217" s="2">
        <v>42485</v>
      </c>
      <c r="C1217" s="3">
        <v>206.33000200000001</v>
      </c>
      <c r="D1217" s="1">
        <f t="shared" si="144"/>
        <v>-1.2633387507137828E-2</v>
      </c>
      <c r="E1217" t="str">
        <f>IF(B1217&lt;settings!$C$2,"",IF(B1217=settings!$C$2,1,IF(C1217&gt;K1216,MAX($E$4:E1216)+1,"")))</f>
        <v/>
      </c>
      <c r="F1217" t="str">
        <f t="shared" si="145"/>
        <v/>
      </c>
      <c r="G1217">
        <f t="shared" si="146"/>
        <v>50</v>
      </c>
      <c r="H1217" s="36" t="str">
        <f>IF(SUM($F$4:F1217)&lt;2,"",IF(F1217=1,G1216,""))</f>
        <v/>
      </c>
      <c r="I1217" s="7">
        <f t="shared" si="151"/>
        <v>-3.1E-2</v>
      </c>
      <c r="J1217" s="64" t="str">
        <f t="shared" si="147"/>
        <v>CALL</v>
      </c>
      <c r="K1217" s="29">
        <f>IF(SUM($F$4:F1217)&lt;1,"",IF(F1217="",K1216,ROUND(C1217,0)))</f>
        <v>213</v>
      </c>
      <c r="L1217" s="32">
        <f>IF(SUM($F$4:F1217)&lt;1,"",IF(E1217=1,1,IF(AND(F1216=1,ROUNDDOWN(Q1216/(C1216*100),0)&gt;=1),L1216+ROUNDDOWN(Q1216/(C1216*100),0),L1216)))</f>
        <v>1</v>
      </c>
      <c r="M1217" s="29">
        <f>IF(G1217="","",IF(VLOOKUP(I1217,settings!$B$12:$C$1012,2,0)*C1217*L1217*100-settings!$C$5*L1217&lt;0,"",VLOOKUP(I1217,settings!$B$12:$C$1012,2,0)*C1217*L1217*100-settings!$C$5*L1217))</f>
        <v>109.29878509496392</v>
      </c>
      <c r="N1217" s="29">
        <f>IF(M1217="","",M1217*settings!$C$7)</f>
        <v>27.32469627374098</v>
      </c>
      <c r="O1217" s="29">
        <f t="shared" si="148"/>
        <v>81.974088821222935</v>
      </c>
      <c r="P1217" s="29">
        <f>IF(G1217="","",C1217*100*settings!$C$6)</f>
        <v>0</v>
      </c>
      <c r="Q1217" s="29">
        <f>IF(G1217="","",IF(E1217=1,settings!$C$4-K1217*100,IF(O1217="",Q1216,IF(F1217=1,K1216*L1216*100+Q1216+O1216-K1217*L1217*100,Q1216+O1216))))</f>
        <v>21286.578136177843</v>
      </c>
      <c r="R1217" s="29">
        <f t="shared" si="149"/>
        <v>20633.000200000002</v>
      </c>
      <c r="S1217" s="29">
        <f t="shared" si="150"/>
        <v>41919.578336177845</v>
      </c>
    </row>
    <row r="1218" spans="2:19" x14ac:dyDescent="0.25">
      <c r="B1218" s="2">
        <v>42492</v>
      </c>
      <c r="C1218" s="3">
        <v>205.720001</v>
      </c>
      <c r="D1218" s="1">
        <f t="shared" si="144"/>
        <v>-2.9564338394181267E-3</v>
      </c>
      <c r="E1218" t="str">
        <f>IF(B1218&lt;settings!$C$2,"",IF(B1218=settings!$C$2,1,IF(C1218&gt;K1217,MAX($E$4:E1217)+1,"")))</f>
        <v/>
      </c>
      <c r="F1218" t="str">
        <f t="shared" si="145"/>
        <v/>
      </c>
      <c r="G1218">
        <f t="shared" si="146"/>
        <v>51</v>
      </c>
      <c r="H1218" s="36" t="str">
        <f>IF(SUM($F$4:F1218)&lt;2,"",IF(F1218=1,G1217,""))</f>
        <v/>
      </c>
      <c r="I1218" s="7">
        <f t="shared" si="151"/>
        <v>-3.4000000000000002E-2</v>
      </c>
      <c r="J1218" s="64" t="str">
        <f t="shared" si="147"/>
        <v>CALL</v>
      </c>
      <c r="K1218" s="29">
        <f>IF(SUM($F$4:F1218)&lt;1,"",IF(F1218="",K1217,ROUND(C1218,0)))</f>
        <v>213</v>
      </c>
      <c r="L1218" s="32">
        <f>IF(SUM($F$4:F1218)&lt;1,"",IF(E1218=1,1,IF(AND(F1217=1,ROUNDDOWN(Q1217/(C1217*100),0)&gt;=1),L1217+ROUNDDOWN(Q1217/(C1217*100),0),L1217)))</f>
        <v>1</v>
      </c>
      <c r="M1218" s="29">
        <f>IF(G1218="","",IF(VLOOKUP(I1218,settings!$B$12:$C$1012,2,0)*C1218*L1218*100-settings!$C$5*L1218&lt;0,"",VLOOKUP(I1218,settings!$B$12:$C$1012,2,0)*C1218*L1218*100-settings!$C$5*L1218))</f>
        <v>102.50541984349553</v>
      </c>
      <c r="N1218" s="29">
        <f>IF(M1218="","",M1218*settings!$C$7)</f>
        <v>25.626354960873883</v>
      </c>
      <c r="O1218" s="29">
        <f t="shared" si="148"/>
        <v>76.879064882621648</v>
      </c>
      <c r="P1218" s="29">
        <f>IF(G1218="","",C1218*100*settings!$C$6)</f>
        <v>0</v>
      </c>
      <c r="Q1218" s="29">
        <f>IF(G1218="","",IF(E1218=1,settings!$C$4-K1218*100,IF(O1218="",Q1217,IF(F1218=1,K1217*L1217*100+Q1217+O1217-K1218*L1218*100,Q1217+O1217))))</f>
        <v>21368.552224999064</v>
      </c>
      <c r="R1218" s="29">
        <f t="shared" si="149"/>
        <v>20572.000100000001</v>
      </c>
      <c r="S1218" s="29">
        <f t="shared" si="150"/>
        <v>41940.552324999066</v>
      </c>
    </row>
    <row r="1219" spans="2:19" x14ac:dyDescent="0.25">
      <c r="B1219" s="2">
        <v>42499</v>
      </c>
      <c r="C1219" s="3">
        <v>204.759995</v>
      </c>
      <c r="D1219" s="1">
        <f t="shared" si="144"/>
        <v>-4.6665661838101169E-3</v>
      </c>
      <c r="E1219" t="str">
        <f>IF(B1219&lt;settings!$C$2,"",IF(B1219=settings!$C$2,1,IF(C1219&gt;K1218,MAX($E$4:E1218)+1,"")))</f>
        <v/>
      </c>
      <c r="F1219" t="str">
        <f t="shared" si="145"/>
        <v/>
      </c>
      <c r="G1219">
        <f t="shared" si="146"/>
        <v>52</v>
      </c>
      <c r="H1219" s="36" t="str">
        <f>IF(SUM($F$4:F1219)&lt;2,"",IF(F1219=1,G1218,""))</f>
        <v/>
      </c>
      <c r="I1219" s="7">
        <f t="shared" si="151"/>
        <v>-3.9E-2</v>
      </c>
      <c r="J1219" s="64" t="str">
        <f t="shared" si="147"/>
        <v>CALL</v>
      </c>
      <c r="K1219" s="29">
        <f>IF(SUM($F$4:F1219)&lt;1,"",IF(F1219="",K1218,ROUND(C1219,0)))</f>
        <v>213</v>
      </c>
      <c r="L1219" s="32">
        <f>IF(SUM($F$4:F1219)&lt;1,"",IF(E1219=1,1,IF(AND(F1218=1,ROUNDDOWN(Q1218/(C1218*100),0)&gt;=1),L1218+ROUNDDOWN(Q1218/(C1218*100),0),L1218)))</f>
        <v>1</v>
      </c>
      <c r="M1219" s="29">
        <f>IF(G1219="","",IF(VLOOKUP(I1219,settings!$B$12:$C$1012,2,0)*C1219*L1219*100-settings!$C$5*L1219&lt;0,"",VLOOKUP(I1219,settings!$B$12:$C$1012,2,0)*C1219*L1219*100-settings!$C$5*L1219))</f>
        <v>92.124094371933325</v>
      </c>
      <c r="N1219" s="29">
        <f>IF(M1219="","",M1219*settings!$C$7)</f>
        <v>23.031023592983331</v>
      </c>
      <c r="O1219" s="29">
        <f t="shared" si="148"/>
        <v>69.093070778949993</v>
      </c>
      <c r="P1219" s="29">
        <f>IF(G1219="","",C1219*100*settings!$C$6)</f>
        <v>0</v>
      </c>
      <c r="Q1219" s="29">
        <f>IF(G1219="","",IF(E1219=1,settings!$C$4-K1219*100,IF(O1219="",Q1218,IF(F1219=1,K1218*L1218*100+Q1218+O1218-K1219*L1219*100,Q1218+O1218))))</f>
        <v>21445.431289881686</v>
      </c>
      <c r="R1219" s="29">
        <f t="shared" si="149"/>
        <v>20475.999500000002</v>
      </c>
      <c r="S1219" s="29">
        <f t="shared" si="150"/>
        <v>41921.430789881691</v>
      </c>
    </row>
    <row r="1220" spans="2:19" x14ac:dyDescent="0.25">
      <c r="B1220" s="2">
        <v>42506</v>
      </c>
      <c r="C1220" s="3">
        <v>205.490005</v>
      </c>
      <c r="D1220" s="1">
        <f t="shared" si="144"/>
        <v>3.5651983679720889E-3</v>
      </c>
      <c r="E1220" t="str">
        <f>IF(B1220&lt;settings!$C$2,"",IF(B1220=settings!$C$2,1,IF(C1220&gt;K1219,MAX($E$4:E1219)+1,"")))</f>
        <v/>
      </c>
      <c r="F1220" t="str">
        <f t="shared" si="145"/>
        <v/>
      </c>
      <c r="G1220">
        <f t="shared" si="146"/>
        <v>53</v>
      </c>
      <c r="H1220" s="36" t="str">
        <f>IF(SUM($F$4:F1220)&lt;2,"",IF(F1220=1,G1219,""))</f>
        <v/>
      </c>
      <c r="I1220" s="7">
        <f t="shared" si="151"/>
        <v>-3.5000000000000003E-2</v>
      </c>
      <c r="J1220" s="64" t="str">
        <f t="shared" si="147"/>
        <v>CALL</v>
      </c>
      <c r="K1220" s="29">
        <f>IF(SUM($F$4:F1220)&lt;1,"",IF(F1220="",K1219,ROUND(C1220,0)))</f>
        <v>213</v>
      </c>
      <c r="L1220" s="32">
        <f>IF(SUM($F$4:F1220)&lt;1,"",IF(E1220=1,1,IF(AND(F1219=1,ROUNDDOWN(Q1219/(C1219*100),0)&gt;=1),L1219+ROUNDDOWN(Q1219/(C1219*100),0),L1219)))</f>
        <v>1</v>
      </c>
      <c r="M1220" s="29">
        <f>IF(G1220="","",IF(VLOOKUP(I1220,settings!$B$12:$C$1012,2,0)*C1220*L1220*100-settings!$C$5*L1220&lt;0,"",VLOOKUP(I1220,settings!$B$12:$C$1012,2,0)*C1220*L1220*100-settings!$C$5*L1220))</f>
        <v>100.32190625618193</v>
      </c>
      <c r="N1220" s="29">
        <f>IF(M1220="","",M1220*settings!$C$7)</f>
        <v>25.080476564045483</v>
      </c>
      <c r="O1220" s="29">
        <f t="shared" si="148"/>
        <v>75.24142969213645</v>
      </c>
      <c r="P1220" s="29">
        <f>IF(G1220="","",C1220*100*settings!$C$6)</f>
        <v>0</v>
      </c>
      <c r="Q1220" s="29">
        <f>IF(G1220="","",IF(E1220=1,settings!$C$4-K1220*100,IF(O1220="",Q1219,IF(F1220=1,K1219*L1219*100+Q1219+O1219-K1220*L1220*100,Q1219+O1219))))</f>
        <v>21514.524360660635</v>
      </c>
      <c r="R1220" s="29">
        <f t="shared" si="149"/>
        <v>20549.000499999998</v>
      </c>
      <c r="S1220" s="29">
        <f t="shared" si="150"/>
        <v>42063.524860660633</v>
      </c>
    </row>
    <row r="1221" spans="2:19" x14ac:dyDescent="0.25">
      <c r="B1221" s="2">
        <v>42513</v>
      </c>
      <c r="C1221" s="3">
        <v>210.240005</v>
      </c>
      <c r="D1221" s="1">
        <f t="shared" ref="D1221:D1284" si="152">IFERROR(C1221/C1220-1,"")</f>
        <v>2.3115479509575154E-2</v>
      </c>
      <c r="E1221" t="str">
        <f>IF(B1221&lt;settings!$C$2,"",IF(B1221=settings!$C$2,1,IF(C1221&gt;K1220,MAX($E$4:E1220)+1,"")))</f>
        <v/>
      </c>
      <c r="F1221" t="str">
        <f t="shared" ref="F1221:F1284" si="153">IF(E1221&lt;&gt;"",1,"")</f>
        <v/>
      </c>
      <c r="G1221">
        <f t="shared" ref="G1221:G1284" si="154">IFERROR(IF(E1221&lt;&gt;"",1,G1220+1),"")</f>
        <v>54</v>
      </c>
      <c r="H1221" s="36" t="str">
        <f>IF(SUM($F$4:F1221)&lt;2,"",IF(F1221=1,G1220,""))</f>
        <v/>
      </c>
      <c r="I1221" s="7">
        <f t="shared" si="151"/>
        <v>-1.2999999999999999E-2</v>
      </c>
      <c r="J1221" s="64" t="str">
        <f t="shared" ref="J1221:J1284" si="155">IF(G1221="","",IF(F1221=1,"PUT",IF(M1221&lt;&gt;"","CALL","")))</f>
        <v>CALL</v>
      </c>
      <c r="K1221" s="29">
        <f>IF(SUM($F$4:F1221)&lt;1,"",IF(F1221="",K1220,ROUND(C1221,0)))</f>
        <v>213</v>
      </c>
      <c r="L1221" s="32">
        <f>IF(SUM($F$4:F1221)&lt;1,"",IF(E1221=1,1,IF(AND(F1220=1,ROUNDDOWN(Q1220/(C1220*100),0)&gt;=1),L1220+ROUNDDOWN(Q1220/(C1220*100),0),L1220)))</f>
        <v>1</v>
      </c>
      <c r="M1221" s="29">
        <f>IF(G1221="","",IF(VLOOKUP(I1221,settings!$B$12:$C$1012,2,0)*C1221*L1221*100-settings!$C$5*L1221&lt;0,"",VLOOKUP(I1221,settings!$B$12:$C$1012,2,0)*C1221*L1221*100-settings!$C$5*L1221))</f>
        <v>160.67927096315614</v>
      </c>
      <c r="N1221" s="29">
        <f>IF(M1221="","",M1221*settings!$C$7)</f>
        <v>40.169817740789036</v>
      </c>
      <c r="O1221" s="29">
        <f t="shared" ref="O1221:O1284" si="156">IFERROR(IF(G1221="","",M1221-N1221),0)</f>
        <v>120.50945322236711</v>
      </c>
      <c r="P1221" s="29">
        <f>IF(G1221="","",C1221*100*settings!$C$6)</f>
        <v>0</v>
      </c>
      <c r="Q1221" s="29">
        <f>IF(G1221="","",IF(E1221=1,settings!$C$4-K1221*100,IF(O1221="",Q1220,IF(F1221=1,K1220*L1220*100+Q1220+O1220-K1221*L1221*100,Q1220+O1220))))</f>
        <v>21589.765790352772</v>
      </c>
      <c r="R1221" s="29">
        <f t="shared" ref="R1221:R1284" si="157">IF(G1221="","",L1221*C1221*100)</f>
        <v>21024.000499999998</v>
      </c>
      <c r="S1221" s="29">
        <f t="shared" ref="S1221:S1284" si="158">IF(G1221="","",R1221+Q1221)</f>
        <v>42613.766290352767</v>
      </c>
    </row>
    <row r="1222" spans="2:19" x14ac:dyDescent="0.25">
      <c r="B1222" s="2">
        <v>42520</v>
      </c>
      <c r="C1222" s="3">
        <v>210.279999</v>
      </c>
      <c r="D1222" s="1">
        <f t="shared" si="152"/>
        <v>1.9023020856567818E-4</v>
      </c>
      <c r="E1222" t="str">
        <f>IF(B1222&lt;settings!$C$2,"",IF(B1222=settings!$C$2,1,IF(C1222&gt;K1221,MAX($E$4:E1221)+1,"")))</f>
        <v/>
      </c>
      <c r="F1222" t="str">
        <f t="shared" si="153"/>
        <v/>
      </c>
      <c r="G1222">
        <f t="shared" si="154"/>
        <v>55</v>
      </c>
      <c r="H1222" s="36" t="str">
        <f>IF(SUM($F$4:F1222)&lt;2,"",IF(F1222=1,G1221,""))</f>
        <v/>
      </c>
      <c r="I1222" s="7">
        <f t="shared" ref="I1222:I1285" si="159">IF(G1222="","",ROUND(C1222/K1222-1,3))</f>
        <v>-1.2999999999999999E-2</v>
      </c>
      <c r="J1222" s="64" t="str">
        <f t="shared" si="155"/>
        <v>CALL</v>
      </c>
      <c r="K1222" s="29">
        <f>IF(SUM($F$4:F1222)&lt;1,"",IF(F1222="",K1221,ROUND(C1222,0)))</f>
        <v>213</v>
      </c>
      <c r="L1222" s="32">
        <f>IF(SUM($F$4:F1222)&lt;1,"",IF(E1222=1,1,IF(AND(F1221=1,ROUNDDOWN(Q1221/(C1221*100),0)&gt;=1),L1221+ROUNDDOWN(Q1221/(C1221*100),0),L1221)))</f>
        <v>1</v>
      </c>
      <c r="M1222" s="29">
        <f>IF(G1222="","",IF(VLOOKUP(I1222,settings!$B$12:$C$1012,2,0)*C1222*L1222*100-settings!$C$5*L1222&lt;0,"",VLOOKUP(I1222,settings!$B$12:$C$1012,2,0)*C1222*L1222*100-settings!$C$5*L1222))</f>
        <v>160.71002724459223</v>
      </c>
      <c r="N1222" s="29">
        <f>IF(M1222="","",M1222*settings!$C$7)</f>
        <v>40.177506811148056</v>
      </c>
      <c r="O1222" s="29">
        <f t="shared" si="156"/>
        <v>120.53252043344418</v>
      </c>
      <c r="P1222" s="29">
        <f>IF(G1222="","",C1222*100*settings!$C$6)</f>
        <v>0</v>
      </c>
      <c r="Q1222" s="29">
        <f>IF(G1222="","",IF(E1222=1,settings!$C$4-K1222*100,IF(O1222="",Q1221,IF(F1222=1,K1221*L1221*100+Q1221+O1221-K1222*L1222*100,Q1221+O1221))))</f>
        <v>21710.275243575139</v>
      </c>
      <c r="R1222" s="29">
        <f t="shared" si="157"/>
        <v>21027.999899999999</v>
      </c>
      <c r="S1222" s="29">
        <f t="shared" si="158"/>
        <v>42738.275143575142</v>
      </c>
    </row>
    <row r="1223" spans="2:19" x14ac:dyDescent="0.25">
      <c r="B1223" s="2">
        <v>42527</v>
      </c>
      <c r="C1223" s="3">
        <v>210.070007</v>
      </c>
      <c r="D1223" s="1">
        <f t="shared" si="152"/>
        <v>-9.9863040231418232E-4</v>
      </c>
      <c r="E1223" t="str">
        <f>IF(B1223&lt;settings!$C$2,"",IF(B1223=settings!$C$2,1,IF(C1223&gt;K1222,MAX($E$4:E1222)+1,"")))</f>
        <v/>
      </c>
      <c r="F1223" t="str">
        <f t="shared" si="153"/>
        <v/>
      </c>
      <c r="G1223">
        <f t="shared" si="154"/>
        <v>56</v>
      </c>
      <c r="H1223" s="36" t="str">
        <f>IF(SUM($F$4:F1223)&lt;2,"",IF(F1223=1,G1222,""))</f>
        <v/>
      </c>
      <c r="I1223" s="7">
        <f t="shared" si="159"/>
        <v>-1.4E-2</v>
      </c>
      <c r="J1223" s="64" t="str">
        <f t="shared" si="155"/>
        <v>CALL</v>
      </c>
      <c r="K1223" s="29">
        <f>IF(SUM($F$4:F1223)&lt;1,"",IF(F1223="",K1222,ROUND(C1223,0)))</f>
        <v>213</v>
      </c>
      <c r="L1223" s="32">
        <f>IF(SUM($F$4:F1223)&lt;1,"",IF(E1223=1,1,IF(AND(F1222=1,ROUNDDOWN(Q1222/(C1222*100),0)&gt;=1),L1222+ROUNDDOWN(Q1222/(C1222*100),0),L1222)))</f>
        <v>1</v>
      </c>
      <c r="M1223" s="29">
        <f>IF(G1223="","",IF(VLOOKUP(I1223,settings!$B$12:$C$1012,2,0)*C1223*L1223*100-settings!$C$5*L1223&lt;0,"",VLOOKUP(I1223,settings!$B$12:$C$1012,2,0)*C1223*L1223*100-settings!$C$5*L1223))</f>
        <v>157.3175679211262</v>
      </c>
      <c r="N1223" s="29">
        <f>IF(M1223="","",M1223*settings!$C$7)</f>
        <v>39.329391980281549</v>
      </c>
      <c r="O1223" s="29">
        <f t="shared" si="156"/>
        <v>117.98817594084466</v>
      </c>
      <c r="P1223" s="29">
        <f>IF(G1223="","",C1223*100*settings!$C$6)</f>
        <v>0</v>
      </c>
      <c r="Q1223" s="29">
        <f>IF(G1223="","",IF(E1223=1,settings!$C$4-K1223*100,IF(O1223="",Q1222,IF(F1223=1,K1222*L1222*100+Q1222+O1222-K1223*L1223*100,Q1222+O1222))))</f>
        <v>21830.807764008583</v>
      </c>
      <c r="R1223" s="29">
        <f t="shared" si="157"/>
        <v>21007.000700000001</v>
      </c>
      <c r="S1223" s="29">
        <f t="shared" si="158"/>
        <v>42837.808464008587</v>
      </c>
    </row>
    <row r="1224" spans="2:19" x14ac:dyDescent="0.25">
      <c r="B1224" s="2">
        <v>42534</v>
      </c>
      <c r="C1224" s="3">
        <v>206.520004</v>
      </c>
      <c r="D1224" s="1">
        <f t="shared" si="152"/>
        <v>-1.6899142579644866E-2</v>
      </c>
      <c r="E1224" t="str">
        <f>IF(B1224&lt;settings!$C$2,"",IF(B1224=settings!$C$2,1,IF(C1224&gt;K1223,MAX($E$4:E1223)+1,"")))</f>
        <v/>
      </c>
      <c r="F1224" t="str">
        <f t="shared" si="153"/>
        <v/>
      </c>
      <c r="G1224">
        <f t="shared" si="154"/>
        <v>57</v>
      </c>
      <c r="H1224" s="36" t="str">
        <f>IF(SUM($F$4:F1224)&lt;2,"",IF(F1224=1,G1223,""))</f>
        <v/>
      </c>
      <c r="I1224" s="7">
        <f t="shared" si="159"/>
        <v>-0.03</v>
      </c>
      <c r="J1224" s="64" t="str">
        <f t="shared" si="155"/>
        <v>CALL</v>
      </c>
      <c r="K1224" s="29">
        <f>IF(SUM($F$4:F1224)&lt;1,"",IF(F1224="",K1223,ROUND(C1224,0)))</f>
        <v>213</v>
      </c>
      <c r="L1224" s="32">
        <f>IF(SUM($F$4:F1224)&lt;1,"",IF(E1224=1,1,IF(AND(F1223=1,ROUNDDOWN(Q1223/(C1223*100),0)&gt;=1),L1223+ROUNDDOWN(Q1223/(C1223*100),0),L1223)))</f>
        <v>1</v>
      </c>
      <c r="M1224" s="29">
        <f>IF(G1224="","",IF(VLOOKUP(I1224,settings!$B$12:$C$1012,2,0)*C1224*L1224*100-settings!$C$5*L1224&lt;0,"",VLOOKUP(I1224,settings!$B$12:$C$1012,2,0)*C1224*L1224*100-settings!$C$5*L1224))</f>
        <v>111.65342382079815</v>
      </c>
      <c r="N1224" s="29">
        <f>IF(M1224="","",M1224*settings!$C$7)</f>
        <v>27.913355955199538</v>
      </c>
      <c r="O1224" s="29">
        <f t="shared" si="156"/>
        <v>83.740067865598618</v>
      </c>
      <c r="P1224" s="29">
        <f>IF(G1224="","",C1224*100*settings!$C$6)</f>
        <v>0</v>
      </c>
      <c r="Q1224" s="29">
        <f>IF(G1224="","",IF(E1224=1,settings!$C$4-K1224*100,IF(O1224="",Q1223,IF(F1224=1,K1223*L1223*100+Q1223+O1223-K1224*L1224*100,Q1223+O1223))))</f>
        <v>21948.795939949428</v>
      </c>
      <c r="R1224" s="29">
        <f t="shared" si="157"/>
        <v>20652.000400000001</v>
      </c>
      <c r="S1224" s="29">
        <f t="shared" si="158"/>
        <v>42600.796339949433</v>
      </c>
    </row>
    <row r="1225" spans="2:19" x14ac:dyDescent="0.25">
      <c r="B1225" s="2">
        <v>42541</v>
      </c>
      <c r="C1225" s="3">
        <v>203.240005</v>
      </c>
      <c r="D1225" s="1">
        <f t="shared" si="152"/>
        <v>-1.588223385856613E-2</v>
      </c>
      <c r="E1225" t="str">
        <f>IF(B1225&lt;settings!$C$2,"",IF(B1225=settings!$C$2,1,IF(C1225&gt;K1224,MAX($E$4:E1224)+1,"")))</f>
        <v/>
      </c>
      <c r="F1225" t="str">
        <f t="shared" si="153"/>
        <v/>
      </c>
      <c r="G1225">
        <f t="shared" si="154"/>
        <v>58</v>
      </c>
      <c r="H1225" s="36" t="str">
        <f>IF(SUM($F$4:F1225)&lt;2,"",IF(F1225=1,G1224,""))</f>
        <v/>
      </c>
      <c r="I1225" s="7">
        <f t="shared" si="159"/>
        <v>-4.5999999999999999E-2</v>
      </c>
      <c r="J1225" s="64" t="str">
        <f t="shared" si="155"/>
        <v>CALL</v>
      </c>
      <c r="K1225" s="29">
        <f>IF(SUM($F$4:F1225)&lt;1,"",IF(F1225="",K1224,ROUND(C1225,0)))</f>
        <v>213</v>
      </c>
      <c r="L1225" s="32">
        <f>IF(SUM($F$4:F1225)&lt;1,"",IF(E1225=1,1,IF(AND(F1224=1,ROUNDDOWN(Q1224/(C1224*100),0)&gt;=1),L1224+ROUNDDOWN(Q1224/(C1224*100),0),L1224)))</f>
        <v>1</v>
      </c>
      <c r="M1225" s="29">
        <f>IF(G1225="","",IF(VLOOKUP(I1225,settings!$B$12:$C$1012,2,0)*C1225*L1225*100-settings!$C$5*L1225&lt;0,"",VLOOKUP(I1225,settings!$B$12:$C$1012,2,0)*C1225*L1225*100-settings!$C$5*L1225))</f>
        <v>79.243281166333858</v>
      </c>
      <c r="N1225" s="29">
        <f>IF(M1225="","",M1225*settings!$C$7)</f>
        <v>19.810820291583465</v>
      </c>
      <c r="O1225" s="29">
        <f t="shared" si="156"/>
        <v>59.43246087475039</v>
      </c>
      <c r="P1225" s="29">
        <f>IF(G1225="","",C1225*100*settings!$C$6)</f>
        <v>0</v>
      </c>
      <c r="Q1225" s="29">
        <f>IF(G1225="","",IF(E1225=1,settings!$C$4-K1225*100,IF(O1225="",Q1224,IF(F1225=1,K1224*L1224*100+Q1224+O1224-K1225*L1225*100,Q1224+O1224))))</f>
        <v>22032.536007815026</v>
      </c>
      <c r="R1225" s="29">
        <f t="shared" si="157"/>
        <v>20324.000499999998</v>
      </c>
      <c r="S1225" s="29">
        <f t="shared" si="158"/>
        <v>42356.536507815021</v>
      </c>
    </row>
    <row r="1226" spans="2:19" x14ac:dyDescent="0.25">
      <c r="B1226" s="2">
        <v>42548</v>
      </c>
      <c r="C1226" s="3">
        <v>209.91999799999999</v>
      </c>
      <c r="D1226" s="1">
        <f t="shared" si="152"/>
        <v>3.2867510508081343E-2</v>
      </c>
      <c r="E1226" t="str">
        <f>IF(B1226&lt;settings!$C$2,"",IF(B1226=settings!$C$2,1,IF(C1226&gt;K1225,MAX($E$4:E1225)+1,"")))</f>
        <v/>
      </c>
      <c r="F1226" t="str">
        <f t="shared" si="153"/>
        <v/>
      </c>
      <c r="G1226">
        <f t="shared" si="154"/>
        <v>59</v>
      </c>
      <c r="H1226" s="36" t="str">
        <f>IF(SUM($F$4:F1226)&lt;2,"",IF(F1226=1,G1225,""))</f>
        <v/>
      </c>
      <c r="I1226" s="7">
        <f t="shared" si="159"/>
        <v>-1.4E-2</v>
      </c>
      <c r="J1226" s="64" t="str">
        <f t="shared" si="155"/>
        <v>CALL</v>
      </c>
      <c r="K1226" s="29">
        <f>IF(SUM($F$4:F1226)&lt;1,"",IF(F1226="",K1225,ROUND(C1226,0)))</f>
        <v>213</v>
      </c>
      <c r="L1226" s="32">
        <f>IF(SUM($F$4:F1226)&lt;1,"",IF(E1226=1,1,IF(AND(F1225=1,ROUNDDOWN(Q1225/(C1225*100),0)&gt;=1),L1225+ROUNDDOWN(Q1225/(C1225*100),0),L1225)))</f>
        <v>1</v>
      </c>
      <c r="M1226" s="29">
        <f>IF(G1226="","",IF(VLOOKUP(I1226,settings!$B$12:$C$1012,2,0)*C1226*L1226*100-settings!$C$5*L1226&lt;0,"",VLOOKUP(I1226,settings!$B$12:$C$1012,2,0)*C1226*L1226*100-settings!$C$5*L1226))</f>
        <v>157.20451484712748</v>
      </c>
      <c r="N1226" s="29">
        <f>IF(M1226="","",M1226*settings!$C$7)</f>
        <v>39.301128711781871</v>
      </c>
      <c r="O1226" s="29">
        <f t="shared" si="156"/>
        <v>117.90338613534561</v>
      </c>
      <c r="P1226" s="29">
        <f>IF(G1226="","",C1226*100*settings!$C$6)</f>
        <v>0</v>
      </c>
      <c r="Q1226" s="29">
        <f>IF(G1226="","",IF(E1226=1,settings!$C$4-K1226*100,IF(O1226="",Q1225,IF(F1226=1,K1225*L1225*100+Q1225+O1225-K1226*L1226*100,Q1225+O1225))))</f>
        <v>22091.968468689778</v>
      </c>
      <c r="R1226" s="29">
        <f t="shared" si="157"/>
        <v>20991.999799999998</v>
      </c>
      <c r="S1226" s="29">
        <f t="shared" si="158"/>
        <v>43083.968268689772</v>
      </c>
    </row>
    <row r="1227" spans="2:19" x14ac:dyDescent="0.25">
      <c r="B1227" s="2">
        <v>42555</v>
      </c>
      <c r="C1227" s="3">
        <v>212.64999399999999</v>
      </c>
      <c r="D1227" s="1">
        <f t="shared" si="152"/>
        <v>1.300493533731828E-2</v>
      </c>
      <c r="E1227" t="str">
        <f>IF(B1227&lt;settings!$C$2,"",IF(B1227=settings!$C$2,1,IF(C1227&gt;K1226,MAX($E$4:E1226)+1,"")))</f>
        <v/>
      </c>
      <c r="F1227" t="str">
        <f t="shared" si="153"/>
        <v/>
      </c>
      <c r="G1227">
        <f t="shared" si="154"/>
        <v>60</v>
      </c>
      <c r="H1227" s="36" t="str">
        <f>IF(SUM($F$4:F1227)&lt;2,"",IF(F1227=1,G1226,""))</f>
        <v/>
      </c>
      <c r="I1227" s="7">
        <f t="shared" si="159"/>
        <v>-2E-3</v>
      </c>
      <c r="J1227" s="64" t="str">
        <f t="shared" si="155"/>
        <v>CALL</v>
      </c>
      <c r="K1227" s="29">
        <f>IF(SUM($F$4:F1227)&lt;1,"",IF(F1227="",K1226,ROUND(C1227,0)))</f>
        <v>213</v>
      </c>
      <c r="L1227" s="32">
        <f>IF(SUM($F$4:F1227)&lt;1,"",IF(E1227=1,1,IF(AND(F1226=1,ROUNDDOWN(Q1226/(C1226*100),0)&gt;=1),L1226+ROUNDDOWN(Q1226/(C1226*100),0),L1226)))</f>
        <v>1</v>
      </c>
      <c r="M1227" s="29">
        <f>IF(G1227="","",IF(VLOOKUP(I1227,settings!$B$12:$C$1012,2,0)*C1227*L1227*100-settings!$C$5*L1227&lt;0,"",VLOOKUP(I1227,settings!$B$12:$C$1012,2,0)*C1227*L1227*100-settings!$C$5*L1227))</f>
        <v>203.2290542376</v>
      </c>
      <c r="N1227" s="29">
        <f>IF(M1227="","",M1227*settings!$C$7)</f>
        <v>50.807263559399999</v>
      </c>
      <c r="O1227" s="29">
        <f t="shared" si="156"/>
        <v>152.42179067820001</v>
      </c>
      <c r="P1227" s="29">
        <f>IF(G1227="","",C1227*100*settings!$C$6)</f>
        <v>0</v>
      </c>
      <c r="Q1227" s="29">
        <f>IF(G1227="","",IF(E1227=1,settings!$C$4-K1227*100,IF(O1227="",Q1226,IF(F1227=1,K1226*L1226*100+Q1226+O1226-K1227*L1227*100,Q1226+O1226))))</f>
        <v>22209.871854825124</v>
      </c>
      <c r="R1227" s="29">
        <f t="shared" si="157"/>
        <v>21264.999400000001</v>
      </c>
      <c r="S1227" s="29">
        <f t="shared" si="158"/>
        <v>43474.871254825121</v>
      </c>
    </row>
    <row r="1228" spans="2:19" x14ac:dyDescent="0.25">
      <c r="B1228" s="2">
        <v>42562</v>
      </c>
      <c r="C1228" s="3">
        <v>215.83000200000001</v>
      </c>
      <c r="D1228" s="1">
        <f t="shared" si="152"/>
        <v>1.4954188054197681E-2</v>
      </c>
      <c r="E1228">
        <f>IF(B1228&lt;settings!$C$2,"",IF(B1228=settings!$C$2,1,IF(C1228&gt;K1227,MAX($E$4:E1227)+1,"")))</f>
        <v>158</v>
      </c>
      <c r="F1228">
        <f t="shared" si="153"/>
        <v>1</v>
      </c>
      <c r="G1228">
        <f t="shared" si="154"/>
        <v>1</v>
      </c>
      <c r="H1228" s="36">
        <f>IF(SUM($F$4:F1228)&lt;2,"",IF(F1228=1,G1227,""))</f>
        <v>60</v>
      </c>
      <c r="I1228" s="7">
        <f t="shared" si="159"/>
        <v>-1E-3</v>
      </c>
      <c r="J1228" s="64" t="str">
        <f t="shared" si="155"/>
        <v>PUT</v>
      </c>
      <c r="K1228" s="29">
        <f>IF(SUM($F$4:F1228)&lt;1,"",IF(F1228="",K1227,ROUND(C1228,0)))</f>
        <v>216</v>
      </c>
      <c r="L1228" s="32">
        <f>IF(SUM($F$4:F1228)&lt;1,"",IF(E1228=1,1,IF(AND(F1227=1,ROUNDDOWN(Q1227/(C1227*100),0)&gt;=1),L1227+ROUNDDOWN(Q1227/(C1227*100),0),L1227)))</f>
        <v>1</v>
      </c>
      <c r="M1228" s="29">
        <f>IF(G1228="","",IF(VLOOKUP(I1228,settings!$B$12:$C$1012,2,0)*C1228*L1228*100-settings!$C$5*L1228&lt;0,"",VLOOKUP(I1228,settings!$B$12:$C$1012,2,0)*C1228*L1228*100-settings!$C$5*L1228))</f>
        <v>210.51340196000001</v>
      </c>
      <c r="N1228" s="29">
        <f>IF(M1228="","",M1228*settings!$C$7)</f>
        <v>52.628350490000003</v>
      </c>
      <c r="O1228" s="29">
        <f t="shared" si="156"/>
        <v>157.88505147000001</v>
      </c>
      <c r="P1228" s="29">
        <f>IF(G1228="","",C1228*100*settings!$C$6)</f>
        <v>0</v>
      </c>
      <c r="Q1228" s="29">
        <f>IF(G1228="","",IF(E1228=1,settings!$C$4-K1228*100,IF(O1228="",Q1227,IF(F1228=1,K1227*L1227*100+Q1227+O1227-K1228*L1228*100,Q1227+O1227))))</f>
        <v>22062.29364550332</v>
      </c>
      <c r="R1228" s="29">
        <f t="shared" si="157"/>
        <v>21583.000200000002</v>
      </c>
      <c r="S1228" s="29">
        <f t="shared" si="158"/>
        <v>43645.293845503322</v>
      </c>
    </row>
    <row r="1229" spans="2:19" x14ac:dyDescent="0.25">
      <c r="B1229" s="2">
        <v>42569</v>
      </c>
      <c r="C1229" s="3">
        <v>217.240005</v>
      </c>
      <c r="D1229" s="1">
        <f t="shared" si="152"/>
        <v>6.5329332666177464E-3</v>
      </c>
      <c r="E1229">
        <f>IF(B1229&lt;settings!$C$2,"",IF(B1229=settings!$C$2,1,IF(C1229&gt;K1228,MAX($E$4:E1228)+1,"")))</f>
        <v>159</v>
      </c>
      <c r="F1229">
        <f t="shared" si="153"/>
        <v>1</v>
      </c>
      <c r="G1229">
        <f t="shared" si="154"/>
        <v>1</v>
      </c>
      <c r="H1229" s="36">
        <f>IF(SUM($F$4:F1229)&lt;2,"",IF(F1229=1,G1228,""))</f>
        <v>1</v>
      </c>
      <c r="I1229" s="7">
        <f t="shared" si="159"/>
        <v>1E-3</v>
      </c>
      <c r="J1229" s="64" t="str">
        <f t="shared" si="155"/>
        <v>PUT</v>
      </c>
      <c r="K1229" s="29">
        <f>IF(SUM($F$4:F1229)&lt;1,"",IF(F1229="",K1228,ROUND(C1229,0)))</f>
        <v>217</v>
      </c>
      <c r="L1229" s="32">
        <f>IF(SUM($F$4:F1229)&lt;1,"",IF(E1229=1,1,IF(AND(F1228=1,ROUNDDOWN(Q1228/(C1228*100),0)&gt;=1),L1228+ROUNDDOWN(Q1228/(C1228*100),0),L1228)))</f>
        <v>2</v>
      </c>
      <c r="M1229" s="29">
        <f>IF(G1229="","",IF(VLOOKUP(I1229,settings!$B$12:$C$1012,2,0)*C1229*L1229*100-settings!$C$5*L1229&lt;0,"",VLOOKUP(I1229,settings!$B$12:$C$1012,2,0)*C1229*L1229*100-settings!$C$5*L1229))</f>
        <v>423.79040980000002</v>
      </c>
      <c r="N1229" s="29">
        <f>IF(M1229="","",M1229*settings!$C$7)</f>
        <v>105.94760245000001</v>
      </c>
      <c r="O1229" s="29">
        <f t="shared" si="156"/>
        <v>317.84280735000004</v>
      </c>
      <c r="P1229" s="29">
        <f>IF(G1229="","",C1229*100*settings!$C$6)</f>
        <v>0</v>
      </c>
      <c r="Q1229" s="29">
        <f>IF(G1229="","",IF(E1229=1,settings!$C$4-K1229*100,IF(O1229="",Q1228,IF(F1229=1,K1228*L1228*100+Q1228+O1228-K1229*L1229*100,Q1228+O1228))))</f>
        <v>420.17869697332208</v>
      </c>
      <c r="R1229" s="29">
        <f t="shared" si="157"/>
        <v>43448.000999999997</v>
      </c>
      <c r="S1229" s="29">
        <f t="shared" si="158"/>
        <v>43868.179696973319</v>
      </c>
    </row>
    <row r="1230" spans="2:19" x14ac:dyDescent="0.25">
      <c r="B1230" s="2">
        <v>42576</v>
      </c>
      <c r="C1230" s="3">
        <v>217.11999499999999</v>
      </c>
      <c r="D1230" s="1">
        <f t="shared" si="152"/>
        <v>-5.5243047890740637E-4</v>
      </c>
      <c r="E1230">
        <f>IF(B1230&lt;settings!$C$2,"",IF(B1230=settings!$C$2,1,IF(C1230&gt;K1229,MAX($E$4:E1229)+1,"")))</f>
        <v>160</v>
      </c>
      <c r="F1230">
        <f t="shared" si="153"/>
        <v>1</v>
      </c>
      <c r="G1230">
        <f t="shared" si="154"/>
        <v>1</v>
      </c>
      <c r="H1230" s="36">
        <f>IF(SUM($F$4:F1230)&lt;2,"",IF(F1230=1,G1229,""))</f>
        <v>1</v>
      </c>
      <c r="I1230" s="7">
        <f t="shared" si="159"/>
        <v>1E-3</v>
      </c>
      <c r="J1230" s="64" t="str">
        <f t="shared" si="155"/>
        <v>PUT</v>
      </c>
      <c r="K1230" s="29">
        <f>IF(SUM($F$4:F1230)&lt;1,"",IF(F1230="",K1229,ROUND(C1230,0)))</f>
        <v>217</v>
      </c>
      <c r="L1230" s="32">
        <f>IF(SUM($F$4:F1230)&lt;1,"",IF(E1230=1,1,IF(AND(F1229=1,ROUNDDOWN(Q1229/(C1229*100),0)&gt;=1),L1229+ROUNDDOWN(Q1229/(C1229*100),0),L1229)))</f>
        <v>2</v>
      </c>
      <c r="M1230" s="29">
        <f>IF(G1230="","",IF(VLOOKUP(I1230,settings!$B$12:$C$1012,2,0)*C1230*L1230*100-settings!$C$5*L1230&lt;0,"",VLOOKUP(I1230,settings!$B$12:$C$1012,2,0)*C1230*L1230*100-settings!$C$5*L1230))</f>
        <v>423.55519019999997</v>
      </c>
      <c r="N1230" s="29">
        <f>IF(M1230="","",M1230*settings!$C$7)</f>
        <v>105.88879754999999</v>
      </c>
      <c r="O1230" s="29">
        <f t="shared" si="156"/>
        <v>317.66639264999998</v>
      </c>
      <c r="P1230" s="29">
        <f>IF(G1230="","",C1230*100*settings!$C$6)</f>
        <v>0</v>
      </c>
      <c r="Q1230" s="29">
        <f>IF(G1230="","",IF(E1230=1,settings!$C$4-K1230*100,IF(O1230="",Q1229,IF(F1230=1,K1229*L1229*100+Q1229+O1229-K1230*L1230*100,Q1229+O1229))))</f>
        <v>738.02150432332564</v>
      </c>
      <c r="R1230" s="29">
        <f t="shared" si="157"/>
        <v>43423.998999999996</v>
      </c>
      <c r="S1230" s="29">
        <f t="shared" si="158"/>
        <v>44162.020504323322</v>
      </c>
    </row>
    <row r="1231" spans="2:19" x14ac:dyDescent="0.25">
      <c r="B1231" s="2">
        <v>42583</v>
      </c>
      <c r="C1231" s="3">
        <v>218.179993</v>
      </c>
      <c r="D1231" s="1">
        <f t="shared" si="152"/>
        <v>4.8820837528114058E-3</v>
      </c>
      <c r="E1231">
        <f>IF(B1231&lt;settings!$C$2,"",IF(B1231=settings!$C$2,1,IF(C1231&gt;K1230,MAX($E$4:E1230)+1,"")))</f>
        <v>161</v>
      </c>
      <c r="F1231">
        <f t="shared" si="153"/>
        <v>1</v>
      </c>
      <c r="G1231">
        <f t="shared" si="154"/>
        <v>1</v>
      </c>
      <c r="H1231" s="36">
        <f>IF(SUM($F$4:F1231)&lt;2,"",IF(F1231=1,G1230,""))</f>
        <v>1</v>
      </c>
      <c r="I1231" s="7">
        <f t="shared" si="159"/>
        <v>1E-3</v>
      </c>
      <c r="J1231" s="64" t="str">
        <f t="shared" si="155"/>
        <v>PUT</v>
      </c>
      <c r="K1231" s="29">
        <f>IF(SUM($F$4:F1231)&lt;1,"",IF(F1231="",K1230,ROUND(C1231,0)))</f>
        <v>218</v>
      </c>
      <c r="L1231" s="32">
        <f>IF(SUM($F$4:F1231)&lt;1,"",IF(E1231=1,1,IF(AND(F1230=1,ROUNDDOWN(Q1230/(C1230*100),0)&gt;=1),L1230+ROUNDDOWN(Q1230/(C1230*100),0),L1230)))</f>
        <v>2</v>
      </c>
      <c r="M1231" s="29">
        <f>IF(G1231="","",IF(VLOOKUP(I1231,settings!$B$12:$C$1012,2,0)*C1231*L1231*100-settings!$C$5*L1231&lt;0,"",VLOOKUP(I1231,settings!$B$12:$C$1012,2,0)*C1231*L1231*100-settings!$C$5*L1231))</f>
        <v>425.63278627999995</v>
      </c>
      <c r="N1231" s="29">
        <f>IF(M1231="","",M1231*settings!$C$7)</f>
        <v>106.40819656999999</v>
      </c>
      <c r="O1231" s="29">
        <f t="shared" si="156"/>
        <v>319.22458970999998</v>
      </c>
      <c r="P1231" s="29">
        <f>IF(G1231="","",C1231*100*settings!$C$6)</f>
        <v>0</v>
      </c>
      <c r="Q1231" s="29">
        <f>IF(G1231="","",IF(E1231=1,settings!$C$4-K1231*100,IF(O1231="",Q1230,IF(F1231=1,K1230*L1230*100+Q1230+O1230-K1231*L1231*100,Q1230+O1230))))</f>
        <v>855.68789697332249</v>
      </c>
      <c r="R1231" s="29">
        <f t="shared" si="157"/>
        <v>43635.998599999999</v>
      </c>
      <c r="S1231" s="29">
        <f t="shared" si="158"/>
        <v>44491.686496973321</v>
      </c>
    </row>
    <row r="1232" spans="2:19" x14ac:dyDescent="0.25">
      <c r="B1232" s="2">
        <v>42590</v>
      </c>
      <c r="C1232" s="3">
        <v>218.46000699999999</v>
      </c>
      <c r="D1232" s="1">
        <f t="shared" si="152"/>
        <v>1.2834082362447319E-3</v>
      </c>
      <c r="E1232">
        <f>IF(B1232&lt;settings!$C$2,"",IF(B1232=settings!$C$2,1,IF(C1232&gt;K1231,MAX($E$4:E1231)+1,"")))</f>
        <v>162</v>
      </c>
      <c r="F1232">
        <f t="shared" si="153"/>
        <v>1</v>
      </c>
      <c r="G1232">
        <f t="shared" si="154"/>
        <v>1</v>
      </c>
      <c r="H1232" s="36">
        <f>IF(SUM($F$4:F1232)&lt;2,"",IF(F1232=1,G1231,""))</f>
        <v>1</v>
      </c>
      <c r="I1232" s="7">
        <f t="shared" si="159"/>
        <v>2E-3</v>
      </c>
      <c r="J1232" s="64" t="str">
        <f t="shared" si="155"/>
        <v>PUT</v>
      </c>
      <c r="K1232" s="29">
        <f>IF(SUM($F$4:F1232)&lt;1,"",IF(F1232="",K1231,ROUND(C1232,0)))</f>
        <v>218</v>
      </c>
      <c r="L1232" s="32">
        <f>IF(SUM($F$4:F1232)&lt;1,"",IF(E1232=1,1,IF(AND(F1231=1,ROUNDDOWN(Q1231/(C1231*100),0)&gt;=1),L1231+ROUNDDOWN(Q1231/(C1231*100),0),L1231)))</f>
        <v>2</v>
      </c>
      <c r="M1232" s="29">
        <f>IF(G1232="","",IF(VLOOKUP(I1232,settings!$B$12:$C$1012,2,0)*C1232*L1232*100-settings!$C$5*L1232&lt;0,"",VLOOKUP(I1232,settings!$B$12:$C$1012,2,0)*C1232*L1232*100-settings!$C$5*L1232))</f>
        <v>417.61798144559992</v>
      </c>
      <c r="N1232" s="29">
        <f>IF(M1232="","",M1232*settings!$C$7)</f>
        <v>104.40449536139998</v>
      </c>
      <c r="O1232" s="29">
        <f t="shared" si="156"/>
        <v>313.21348608419993</v>
      </c>
      <c r="P1232" s="29">
        <f>IF(G1232="","",C1232*100*settings!$C$6)</f>
        <v>0</v>
      </c>
      <c r="Q1232" s="29">
        <f>IF(G1232="","",IF(E1232=1,settings!$C$4-K1232*100,IF(O1232="",Q1231,IF(F1232=1,K1231*L1231*100+Q1231+O1231-K1232*L1232*100,Q1231+O1231))))</f>
        <v>1174.9124866833226</v>
      </c>
      <c r="R1232" s="29">
        <f t="shared" si="157"/>
        <v>43692.001400000001</v>
      </c>
      <c r="S1232" s="29">
        <f t="shared" si="158"/>
        <v>44866.913886683324</v>
      </c>
    </row>
    <row r="1233" spans="2:19" x14ac:dyDescent="0.25">
      <c r="B1233" s="2">
        <v>42597</v>
      </c>
      <c r="C1233" s="3">
        <v>218.53999300000001</v>
      </c>
      <c r="D1233" s="1">
        <f t="shared" si="152"/>
        <v>3.6613566527998742E-4</v>
      </c>
      <c r="E1233">
        <f>IF(B1233&lt;settings!$C$2,"",IF(B1233=settings!$C$2,1,IF(C1233&gt;K1232,MAX($E$4:E1232)+1,"")))</f>
        <v>163</v>
      </c>
      <c r="F1233">
        <f t="shared" si="153"/>
        <v>1</v>
      </c>
      <c r="G1233">
        <f t="shared" si="154"/>
        <v>1</v>
      </c>
      <c r="H1233" s="36">
        <f>IF(SUM($F$4:F1233)&lt;2,"",IF(F1233=1,G1232,""))</f>
        <v>1</v>
      </c>
      <c r="I1233" s="7">
        <f t="shared" si="159"/>
        <v>-2E-3</v>
      </c>
      <c r="J1233" s="64" t="str">
        <f t="shared" si="155"/>
        <v>PUT</v>
      </c>
      <c r="K1233" s="29">
        <f>IF(SUM($F$4:F1233)&lt;1,"",IF(F1233="",K1232,ROUND(C1233,0)))</f>
        <v>219</v>
      </c>
      <c r="L1233" s="32">
        <f>IF(SUM($F$4:F1233)&lt;1,"",IF(E1233=1,1,IF(AND(F1232=1,ROUNDDOWN(Q1232/(C1232*100),0)&gt;=1),L1232+ROUNDDOWN(Q1232/(C1232*100),0),L1232)))</f>
        <v>2</v>
      </c>
      <c r="M1233" s="29">
        <f>IF(G1233="","",IF(VLOOKUP(I1233,settings!$B$12:$C$1012,2,0)*C1233*L1233*100-settings!$C$5*L1233&lt;0,"",VLOOKUP(I1233,settings!$B$12:$C$1012,2,0)*C1233*L1233*100-settings!$C$5*L1233))</f>
        <v>417.77161855440005</v>
      </c>
      <c r="N1233" s="29">
        <f>IF(M1233="","",M1233*settings!$C$7)</f>
        <v>104.44290463860001</v>
      </c>
      <c r="O1233" s="29">
        <f t="shared" si="156"/>
        <v>313.32871391580005</v>
      </c>
      <c r="P1233" s="29">
        <f>IF(G1233="","",C1233*100*settings!$C$6)</f>
        <v>0</v>
      </c>
      <c r="Q1233" s="29">
        <f>IF(G1233="","",IF(E1233=1,settings!$C$4-K1233*100,IF(O1233="",Q1232,IF(F1233=1,K1232*L1232*100+Q1232+O1232-K1233*L1233*100,Q1232+O1232))))</f>
        <v>1288.1259727675206</v>
      </c>
      <c r="R1233" s="29">
        <f t="shared" si="157"/>
        <v>43707.998599999999</v>
      </c>
      <c r="S1233" s="29">
        <f t="shared" si="158"/>
        <v>44996.12457276752</v>
      </c>
    </row>
    <row r="1234" spans="2:19" x14ac:dyDescent="0.25">
      <c r="B1234" s="2">
        <v>42604</v>
      </c>
      <c r="C1234" s="3">
        <v>217.28999300000001</v>
      </c>
      <c r="D1234" s="1">
        <f t="shared" si="152"/>
        <v>-5.7197768831264151E-3</v>
      </c>
      <c r="E1234" t="str">
        <f>IF(B1234&lt;settings!$C$2,"",IF(B1234=settings!$C$2,1,IF(C1234&gt;K1233,MAX($E$4:E1233)+1,"")))</f>
        <v/>
      </c>
      <c r="F1234" t="str">
        <f t="shared" si="153"/>
        <v/>
      </c>
      <c r="G1234">
        <f t="shared" si="154"/>
        <v>2</v>
      </c>
      <c r="H1234" s="36" t="str">
        <f>IF(SUM($F$4:F1234)&lt;2,"",IF(F1234=1,G1233,""))</f>
        <v/>
      </c>
      <c r="I1234" s="7">
        <f t="shared" si="159"/>
        <v>-8.0000000000000002E-3</v>
      </c>
      <c r="J1234" s="64" t="str">
        <f t="shared" si="155"/>
        <v>CALL</v>
      </c>
      <c r="K1234" s="29">
        <f>IF(SUM($F$4:F1234)&lt;1,"",IF(F1234="",K1233,ROUND(C1234,0)))</f>
        <v>219</v>
      </c>
      <c r="L1234" s="32">
        <f>IF(SUM($F$4:F1234)&lt;1,"",IF(E1234=1,1,IF(AND(F1233=1,ROUNDDOWN(Q1233/(C1233*100),0)&gt;=1),L1233+ROUNDDOWN(Q1233/(C1233*100),0),L1233)))</f>
        <v>2</v>
      </c>
      <c r="M1234" s="29">
        <f>IF(G1234="","",IF(VLOOKUP(I1234,settings!$B$12:$C$1012,2,0)*C1234*L1234*100-settings!$C$5*L1234&lt;0,"",VLOOKUP(I1234,settings!$B$12:$C$1012,2,0)*C1234*L1234*100-settings!$C$5*L1234))</f>
        <v>367.72458244290993</v>
      </c>
      <c r="N1234" s="29">
        <f>IF(M1234="","",M1234*settings!$C$7)</f>
        <v>91.931145610727484</v>
      </c>
      <c r="O1234" s="29">
        <f t="shared" si="156"/>
        <v>275.79343683218246</v>
      </c>
      <c r="P1234" s="29">
        <f>IF(G1234="","",C1234*100*settings!$C$6)</f>
        <v>0</v>
      </c>
      <c r="Q1234" s="29">
        <f>IF(G1234="","",IF(E1234=1,settings!$C$4-K1234*100,IF(O1234="",Q1233,IF(F1234=1,K1233*L1233*100+Q1233+O1233-K1234*L1234*100,Q1233+O1233))))</f>
        <v>1601.4546866833207</v>
      </c>
      <c r="R1234" s="29">
        <f t="shared" si="157"/>
        <v>43457.998599999999</v>
      </c>
      <c r="S1234" s="29">
        <f t="shared" si="158"/>
        <v>45059.453286683318</v>
      </c>
    </row>
    <row r="1235" spans="2:19" x14ac:dyDescent="0.25">
      <c r="B1235" s="2">
        <v>42611</v>
      </c>
      <c r="C1235" s="3">
        <v>218.36999499999999</v>
      </c>
      <c r="D1235" s="1">
        <f t="shared" si="152"/>
        <v>4.970325531742148E-3</v>
      </c>
      <c r="E1235" t="str">
        <f>IF(B1235&lt;settings!$C$2,"",IF(B1235=settings!$C$2,1,IF(C1235&gt;K1234,MAX($E$4:E1234)+1,"")))</f>
        <v/>
      </c>
      <c r="F1235" t="str">
        <f t="shared" si="153"/>
        <v/>
      </c>
      <c r="G1235">
        <f t="shared" si="154"/>
        <v>3</v>
      </c>
      <c r="H1235" s="36" t="str">
        <f>IF(SUM($F$4:F1235)&lt;2,"",IF(F1235=1,G1234,""))</f>
        <v/>
      </c>
      <c r="I1235" s="7">
        <f t="shared" si="159"/>
        <v>-3.0000000000000001E-3</v>
      </c>
      <c r="J1235" s="64" t="str">
        <f t="shared" si="155"/>
        <v>CALL</v>
      </c>
      <c r="K1235" s="29">
        <f>IF(SUM($F$4:F1235)&lt;1,"",IF(F1235="",K1234,ROUND(C1235,0)))</f>
        <v>219</v>
      </c>
      <c r="L1235" s="32">
        <f>IF(SUM($F$4:F1235)&lt;1,"",IF(E1235=1,1,IF(AND(F1234=1,ROUNDDOWN(Q1234/(C1234*100),0)&gt;=1),L1234+ROUNDDOWN(Q1234/(C1234*100),0),L1234)))</f>
        <v>2</v>
      </c>
      <c r="M1235" s="29">
        <f>IF(G1235="","",IF(VLOOKUP(I1235,settings!$B$12:$C$1012,2,0)*C1235*L1235*100-settings!$C$5*L1235&lt;0,"",VLOOKUP(I1235,settings!$B$12:$C$1012,2,0)*C1235*L1235*100-settings!$C$5*L1235))</f>
        <v>409.05618466807988</v>
      </c>
      <c r="N1235" s="29">
        <f>IF(M1235="","",M1235*settings!$C$7)</f>
        <v>102.26404616701997</v>
      </c>
      <c r="O1235" s="29">
        <f t="shared" si="156"/>
        <v>306.79213850105992</v>
      </c>
      <c r="P1235" s="29">
        <f>IF(G1235="","",C1235*100*settings!$C$6)</f>
        <v>0</v>
      </c>
      <c r="Q1235" s="29">
        <f>IF(G1235="","",IF(E1235=1,settings!$C$4-K1235*100,IF(O1235="",Q1234,IF(F1235=1,K1234*L1234*100+Q1234+O1234-K1235*L1235*100,Q1234+O1234))))</f>
        <v>1877.2481235155033</v>
      </c>
      <c r="R1235" s="29">
        <f t="shared" si="157"/>
        <v>43673.998999999996</v>
      </c>
      <c r="S1235" s="29">
        <f t="shared" si="158"/>
        <v>45551.247123515503</v>
      </c>
    </row>
    <row r="1236" spans="2:19" x14ac:dyDescent="0.25">
      <c r="B1236" s="2">
        <v>42618</v>
      </c>
      <c r="C1236" s="3">
        <v>213.279999</v>
      </c>
      <c r="D1236" s="1">
        <f t="shared" si="152"/>
        <v>-2.3309044816344771E-2</v>
      </c>
      <c r="E1236" t="str">
        <f>IF(B1236&lt;settings!$C$2,"",IF(B1236=settings!$C$2,1,IF(C1236&gt;K1235,MAX($E$4:E1235)+1,"")))</f>
        <v/>
      </c>
      <c r="F1236" t="str">
        <f t="shared" si="153"/>
        <v/>
      </c>
      <c r="G1236">
        <f t="shared" si="154"/>
        <v>4</v>
      </c>
      <c r="H1236" s="36" t="str">
        <f>IF(SUM($F$4:F1236)&lt;2,"",IF(F1236=1,G1235,""))</f>
        <v/>
      </c>
      <c r="I1236" s="7">
        <f t="shared" si="159"/>
        <v>-2.5999999999999999E-2</v>
      </c>
      <c r="J1236" s="64" t="str">
        <f t="shared" si="155"/>
        <v>CALL</v>
      </c>
      <c r="K1236" s="29">
        <f>IF(SUM($F$4:F1236)&lt;1,"",IF(F1236="",K1235,ROUND(C1236,0)))</f>
        <v>219</v>
      </c>
      <c r="L1236" s="32">
        <f>IF(SUM($F$4:F1236)&lt;1,"",IF(E1236=1,1,IF(AND(F1235=1,ROUNDDOWN(Q1235/(C1235*100),0)&gt;=1),L1235+ROUNDDOWN(Q1235/(C1235*100),0),L1235)))</f>
        <v>2</v>
      </c>
      <c r="M1236" s="29">
        <f>IF(G1236="","",IF(VLOOKUP(I1236,settings!$B$12:$C$1012,2,0)*C1236*L1236*100-settings!$C$5*L1236&lt;0,"",VLOOKUP(I1236,settings!$B$12:$C$1012,2,0)*C1236*L1236*100-settings!$C$5*L1236))</f>
        <v>250.26563564900553</v>
      </c>
      <c r="N1236" s="29">
        <f>IF(M1236="","",M1236*settings!$C$7)</f>
        <v>62.566408912251383</v>
      </c>
      <c r="O1236" s="29">
        <f t="shared" si="156"/>
        <v>187.69922673675416</v>
      </c>
      <c r="P1236" s="29">
        <f>IF(G1236="","",C1236*100*settings!$C$6)</f>
        <v>0</v>
      </c>
      <c r="Q1236" s="29">
        <f>IF(G1236="","",IF(E1236=1,settings!$C$4-K1236*100,IF(O1236="",Q1235,IF(F1236=1,K1235*L1235*100+Q1235+O1235-K1236*L1236*100,Q1235+O1235))))</f>
        <v>2184.0402620165632</v>
      </c>
      <c r="R1236" s="29">
        <f t="shared" si="157"/>
        <v>42655.999799999998</v>
      </c>
      <c r="S1236" s="29">
        <f t="shared" si="158"/>
        <v>44840.04006201656</v>
      </c>
    </row>
    <row r="1237" spans="2:19" x14ac:dyDescent="0.25">
      <c r="B1237" s="2">
        <v>42625</v>
      </c>
      <c r="C1237" s="3">
        <v>213.36999499999999</v>
      </c>
      <c r="D1237" s="1">
        <f t="shared" si="152"/>
        <v>4.2196174241349027E-4</v>
      </c>
      <c r="E1237" t="str">
        <f>IF(B1237&lt;settings!$C$2,"",IF(B1237=settings!$C$2,1,IF(C1237&gt;K1236,MAX($E$4:E1236)+1,"")))</f>
        <v/>
      </c>
      <c r="F1237" t="str">
        <f t="shared" si="153"/>
        <v/>
      </c>
      <c r="G1237">
        <f t="shared" si="154"/>
        <v>5</v>
      </c>
      <c r="H1237" s="36" t="str">
        <f>IF(SUM($F$4:F1237)&lt;2,"",IF(F1237=1,G1236,""))</f>
        <v/>
      </c>
      <c r="I1237" s="7">
        <f t="shared" si="159"/>
        <v>-2.5999999999999999E-2</v>
      </c>
      <c r="J1237" s="64" t="str">
        <f t="shared" si="155"/>
        <v>CALL</v>
      </c>
      <c r="K1237" s="29">
        <f>IF(SUM($F$4:F1237)&lt;1,"",IF(F1237="",K1236,ROUND(C1237,0)))</f>
        <v>219</v>
      </c>
      <c r="L1237" s="32">
        <f>IF(SUM($F$4:F1237)&lt;1,"",IF(E1237=1,1,IF(AND(F1236=1,ROUNDDOWN(Q1236/(C1236*100),0)&gt;=1),L1236+ROUNDDOWN(Q1236/(C1236*100),0),L1236)))</f>
        <v>2</v>
      </c>
      <c r="M1237" s="29">
        <f>IF(G1237="","",IF(VLOOKUP(I1237,settings!$B$12:$C$1012,2,0)*C1237*L1237*100-settings!$C$5*L1237&lt;0,"",VLOOKUP(I1237,settings!$B$12:$C$1012,2,0)*C1237*L1237*100-settings!$C$5*L1237))</f>
        <v>250.37208209617506</v>
      </c>
      <c r="N1237" s="29">
        <f>IF(M1237="","",M1237*settings!$C$7)</f>
        <v>62.593020524043766</v>
      </c>
      <c r="O1237" s="29">
        <f t="shared" si="156"/>
        <v>187.7790615721313</v>
      </c>
      <c r="P1237" s="29">
        <f>IF(G1237="","",C1237*100*settings!$C$6)</f>
        <v>0</v>
      </c>
      <c r="Q1237" s="29">
        <f>IF(G1237="","",IF(E1237=1,settings!$C$4-K1237*100,IF(O1237="",Q1236,IF(F1237=1,K1236*L1236*100+Q1236+O1236-K1237*L1237*100,Q1236+O1236))))</f>
        <v>2371.7394887533173</v>
      </c>
      <c r="R1237" s="29">
        <f t="shared" si="157"/>
        <v>42673.998999999996</v>
      </c>
      <c r="S1237" s="29">
        <f t="shared" si="158"/>
        <v>45045.738488753312</v>
      </c>
    </row>
    <row r="1238" spans="2:19" x14ac:dyDescent="0.25">
      <c r="B1238" s="2">
        <v>42632</v>
      </c>
      <c r="C1238" s="3">
        <v>215.990005</v>
      </c>
      <c r="D1238" s="1">
        <f t="shared" si="152"/>
        <v>1.227918667758332E-2</v>
      </c>
      <c r="E1238" t="str">
        <f>IF(B1238&lt;settings!$C$2,"",IF(B1238=settings!$C$2,1,IF(C1238&gt;K1237,MAX($E$4:E1237)+1,"")))</f>
        <v/>
      </c>
      <c r="F1238" t="str">
        <f t="shared" si="153"/>
        <v/>
      </c>
      <c r="G1238">
        <f t="shared" si="154"/>
        <v>6</v>
      </c>
      <c r="H1238" s="36" t="str">
        <f>IF(SUM($F$4:F1238)&lt;2,"",IF(F1238=1,G1237,""))</f>
        <v/>
      </c>
      <c r="I1238" s="7">
        <f t="shared" si="159"/>
        <v>-1.4E-2</v>
      </c>
      <c r="J1238" s="64" t="str">
        <f t="shared" si="155"/>
        <v>CALL</v>
      </c>
      <c r="K1238" s="29">
        <f>IF(SUM($F$4:F1238)&lt;1,"",IF(F1238="",K1237,ROUND(C1238,0)))</f>
        <v>219</v>
      </c>
      <c r="L1238" s="32">
        <f>IF(SUM($F$4:F1238)&lt;1,"",IF(E1238=1,1,IF(AND(F1237=1,ROUNDDOWN(Q1237/(C1237*100),0)&gt;=1),L1237+ROUNDDOWN(Q1237/(C1237*100),0),L1237)))</f>
        <v>2</v>
      </c>
      <c r="M1238" s="29">
        <f>IF(G1238="","",IF(VLOOKUP(I1238,settings!$B$12:$C$1012,2,0)*C1238*L1238*100-settings!$C$5*L1238&lt;0,"",VLOOKUP(I1238,settings!$B$12:$C$1012,2,0)*C1238*L1238*100-settings!$C$5*L1238))</f>
        <v>323.55825341474747</v>
      </c>
      <c r="N1238" s="29">
        <f>IF(M1238="","",M1238*settings!$C$7)</f>
        <v>80.889563353686867</v>
      </c>
      <c r="O1238" s="29">
        <f t="shared" si="156"/>
        <v>242.6686900610606</v>
      </c>
      <c r="P1238" s="29">
        <f>IF(G1238="","",C1238*100*settings!$C$6)</f>
        <v>0</v>
      </c>
      <c r="Q1238" s="29">
        <f>IF(G1238="","",IF(E1238=1,settings!$C$4-K1238*100,IF(O1238="",Q1237,IF(F1238=1,K1237*L1237*100+Q1237+O1237-K1238*L1238*100,Q1237+O1237))))</f>
        <v>2559.5185503254488</v>
      </c>
      <c r="R1238" s="29">
        <f t="shared" si="157"/>
        <v>43198.000999999997</v>
      </c>
      <c r="S1238" s="29">
        <f t="shared" si="158"/>
        <v>45757.519550325444</v>
      </c>
    </row>
    <row r="1239" spans="2:19" x14ac:dyDescent="0.25">
      <c r="B1239" s="2">
        <v>42639</v>
      </c>
      <c r="C1239" s="3">
        <v>216.300003</v>
      </c>
      <c r="D1239" s="1">
        <f t="shared" si="152"/>
        <v>1.435242339107301E-3</v>
      </c>
      <c r="E1239" t="str">
        <f>IF(B1239&lt;settings!$C$2,"",IF(B1239=settings!$C$2,1,IF(C1239&gt;K1238,MAX($E$4:E1238)+1,"")))</f>
        <v/>
      </c>
      <c r="F1239" t="str">
        <f t="shared" si="153"/>
        <v/>
      </c>
      <c r="G1239">
        <f t="shared" si="154"/>
        <v>7</v>
      </c>
      <c r="H1239" s="36" t="str">
        <f>IF(SUM($F$4:F1239)&lt;2,"",IF(F1239=1,G1238,""))</f>
        <v/>
      </c>
      <c r="I1239" s="7">
        <f t="shared" si="159"/>
        <v>-1.2E-2</v>
      </c>
      <c r="J1239" s="64" t="str">
        <f t="shared" si="155"/>
        <v>CALL</v>
      </c>
      <c r="K1239" s="29">
        <f>IF(SUM($F$4:F1239)&lt;1,"",IF(F1239="",K1238,ROUND(C1239,0)))</f>
        <v>219</v>
      </c>
      <c r="L1239" s="32">
        <f>IF(SUM($F$4:F1239)&lt;1,"",IF(E1239=1,1,IF(AND(F1238=1,ROUNDDOWN(Q1238/(C1238*100),0)&gt;=1),L1238+ROUNDDOWN(Q1238/(C1238*100),0),L1238)))</f>
        <v>2</v>
      </c>
      <c r="M1239" s="29">
        <f>IF(G1239="","",IF(VLOOKUP(I1239,settings!$B$12:$C$1012,2,0)*C1239*L1239*100-settings!$C$5*L1239&lt;0,"",VLOOKUP(I1239,settings!$B$12:$C$1012,2,0)*C1239*L1239*100-settings!$C$5*L1239))</f>
        <v>337.46845939597472</v>
      </c>
      <c r="N1239" s="29">
        <f>IF(M1239="","",M1239*settings!$C$7)</f>
        <v>84.36711484899368</v>
      </c>
      <c r="O1239" s="29">
        <f t="shared" si="156"/>
        <v>253.10134454698104</v>
      </c>
      <c r="P1239" s="29">
        <f>IF(G1239="","",C1239*100*settings!$C$6)</f>
        <v>0</v>
      </c>
      <c r="Q1239" s="29">
        <f>IF(G1239="","",IF(E1239=1,settings!$C$4-K1239*100,IF(O1239="",Q1238,IF(F1239=1,K1238*L1238*100+Q1238+O1238-K1239*L1239*100,Q1238+O1238))))</f>
        <v>2802.1872403865095</v>
      </c>
      <c r="R1239" s="29">
        <f t="shared" si="157"/>
        <v>43260.000599999999</v>
      </c>
      <c r="S1239" s="29">
        <f t="shared" si="158"/>
        <v>46062.187840386512</v>
      </c>
    </row>
    <row r="1240" spans="2:19" x14ac:dyDescent="0.25">
      <c r="B1240" s="2">
        <v>42646</v>
      </c>
      <c r="C1240" s="3">
        <v>215.03999300000001</v>
      </c>
      <c r="D1240" s="1">
        <f t="shared" si="152"/>
        <v>-5.8252888697370997E-3</v>
      </c>
      <c r="E1240" t="str">
        <f>IF(B1240&lt;settings!$C$2,"",IF(B1240=settings!$C$2,1,IF(C1240&gt;K1239,MAX($E$4:E1239)+1,"")))</f>
        <v/>
      </c>
      <c r="F1240" t="str">
        <f t="shared" si="153"/>
        <v/>
      </c>
      <c r="G1240">
        <f t="shared" si="154"/>
        <v>8</v>
      </c>
      <c r="H1240" s="36" t="str">
        <f>IF(SUM($F$4:F1240)&lt;2,"",IF(F1240=1,G1239,""))</f>
        <v/>
      </c>
      <c r="I1240" s="7">
        <f t="shared" si="159"/>
        <v>-1.7999999999999999E-2</v>
      </c>
      <c r="J1240" s="64" t="str">
        <f t="shared" si="155"/>
        <v>CALL</v>
      </c>
      <c r="K1240" s="29">
        <f>IF(SUM($F$4:F1240)&lt;1,"",IF(F1240="",K1239,ROUND(C1240,0)))</f>
        <v>219</v>
      </c>
      <c r="L1240" s="32">
        <f>IF(SUM($F$4:F1240)&lt;1,"",IF(E1240=1,1,IF(AND(F1239=1,ROUNDDOWN(Q1239/(C1239*100),0)&gt;=1),L1239+ROUNDDOWN(Q1239/(C1239*100),0),L1239)))</f>
        <v>2</v>
      </c>
      <c r="M1240" s="29">
        <f>IF(G1240="","",IF(VLOOKUP(I1240,settings!$B$12:$C$1012,2,0)*C1240*L1240*100-settings!$C$5*L1240&lt;0,"",VLOOKUP(I1240,settings!$B$12:$C$1012,2,0)*C1240*L1240*100-settings!$C$5*L1240))</f>
        <v>296.96379336309803</v>
      </c>
      <c r="N1240" s="29">
        <f>IF(M1240="","",M1240*settings!$C$7)</f>
        <v>74.240948340774509</v>
      </c>
      <c r="O1240" s="29">
        <f t="shared" si="156"/>
        <v>222.72284502232353</v>
      </c>
      <c r="P1240" s="29">
        <f>IF(G1240="","",C1240*100*settings!$C$6)</f>
        <v>0</v>
      </c>
      <c r="Q1240" s="29">
        <f>IF(G1240="","",IF(E1240=1,settings!$C$4-K1240*100,IF(O1240="",Q1239,IF(F1240=1,K1239*L1239*100+Q1239+O1239-K1240*L1240*100,Q1239+O1239))))</f>
        <v>3055.2885849334907</v>
      </c>
      <c r="R1240" s="29">
        <f t="shared" si="157"/>
        <v>43007.998599999999</v>
      </c>
      <c r="S1240" s="29">
        <f t="shared" si="158"/>
        <v>46063.287184933492</v>
      </c>
    </row>
    <row r="1241" spans="2:19" x14ac:dyDescent="0.25">
      <c r="B1241" s="2">
        <v>42653</v>
      </c>
      <c r="C1241" s="3">
        <v>213.11999499999999</v>
      </c>
      <c r="D1241" s="1">
        <f t="shared" si="152"/>
        <v>-8.9285624186196122E-3</v>
      </c>
      <c r="E1241" t="str">
        <f>IF(B1241&lt;settings!$C$2,"",IF(B1241=settings!$C$2,1,IF(C1241&gt;K1240,MAX($E$4:E1240)+1,"")))</f>
        <v/>
      </c>
      <c r="F1241" t="str">
        <f t="shared" si="153"/>
        <v/>
      </c>
      <c r="G1241">
        <f t="shared" si="154"/>
        <v>9</v>
      </c>
      <c r="H1241" s="36" t="str">
        <f>IF(SUM($F$4:F1241)&lt;2,"",IF(F1241=1,G1240,""))</f>
        <v/>
      </c>
      <c r="I1241" s="7">
        <f t="shared" si="159"/>
        <v>-2.7E-2</v>
      </c>
      <c r="J1241" s="64" t="str">
        <f t="shared" si="155"/>
        <v>CALL</v>
      </c>
      <c r="K1241" s="29">
        <f>IF(SUM($F$4:F1241)&lt;1,"",IF(F1241="",K1240,ROUND(C1241,0)))</f>
        <v>219</v>
      </c>
      <c r="L1241" s="32">
        <f>IF(SUM($F$4:F1241)&lt;1,"",IF(E1241=1,1,IF(AND(F1240=1,ROUNDDOWN(Q1240/(C1240*100),0)&gt;=1),L1240+ROUNDDOWN(Q1240/(C1240*100),0),L1240)))</f>
        <v>2</v>
      </c>
      <c r="M1241" s="29">
        <f>IF(G1241="","",IF(VLOOKUP(I1241,settings!$B$12:$C$1012,2,0)*C1241*L1241*100-settings!$C$5*L1241&lt;0,"",VLOOKUP(I1241,settings!$B$12:$C$1012,2,0)*C1241*L1241*100-settings!$C$5*L1241))</f>
        <v>245.0348566910117</v>
      </c>
      <c r="N1241" s="29">
        <f>IF(M1241="","",M1241*settings!$C$7)</f>
        <v>61.258714172752924</v>
      </c>
      <c r="O1241" s="29">
        <f t="shared" si="156"/>
        <v>183.77614251825878</v>
      </c>
      <c r="P1241" s="29">
        <f>IF(G1241="","",C1241*100*settings!$C$6)</f>
        <v>0</v>
      </c>
      <c r="Q1241" s="29">
        <f>IF(G1241="","",IF(E1241=1,settings!$C$4-K1241*100,IF(O1241="",Q1240,IF(F1241=1,K1240*L1240*100+Q1240+O1240-K1241*L1241*100,Q1240+O1240))))</f>
        <v>3278.011429955814</v>
      </c>
      <c r="R1241" s="29">
        <f t="shared" si="157"/>
        <v>42623.998999999996</v>
      </c>
      <c r="S1241" s="29">
        <f t="shared" si="158"/>
        <v>45902.010429955808</v>
      </c>
    </row>
    <row r="1242" spans="2:19" x14ac:dyDescent="0.25">
      <c r="B1242" s="2">
        <v>42660</v>
      </c>
      <c r="C1242" s="3">
        <v>213.979996</v>
      </c>
      <c r="D1242" s="1">
        <f t="shared" si="152"/>
        <v>4.0352900721494223E-3</v>
      </c>
      <c r="E1242" t="str">
        <f>IF(B1242&lt;settings!$C$2,"",IF(B1242=settings!$C$2,1,IF(C1242&gt;K1241,MAX($E$4:E1241)+1,"")))</f>
        <v/>
      </c>
      <c r="F1242" t="str">
        <f t="shared" si="153"/>
        <v/>
      </c>
      <c r="G1242">
        <f t="shared" si="154"/>
        <v>10</v>
      </c>
      <c r="H1242" s="36" t="str">
        <f>IF(SUM($F$4:F1242)&lt;2,"",IF(F1242=1,G1241,""))</f>
        <v/>
      </c>
      <c r="I1242" s="7">
        <f t="shared" si="159"/>
        <v>-2.3E-2</v>
      </c>
      <c r="J1242" s="64" t="str">
        <f t="shared" si="155"/>
        <v>CALL</v>
      </c>
      <c r="K1242" s="29">
        <f>IF(SUM($F$4:F1242)&lt;1,"",IF(F1242="",K1241,ROUND(C1242,0)))</f>
        <v>219</v>
      </c>
      <c r="L1242" s="32">
        <f>IF(SUM($F$4:F1242)&lt;1,"",IF(E1242=1,1,IF(AND(F1241=1,ROUNDDOWN(Q1241/(C1241*100),0)&gt;=1),L1241+ROUNDDOWN(Q1241/(C1241*100),0),L1241)))</f>
        <v>2</v>
      </c>
      <c r="M1242" s="29">
        <f>IF(G1242="","",IF(VLOOKUP(I1242,settings!$B$12:$C$1012,2,0)*C1242*L1242*100-settings!$C$5*L1242&lt;0,"",VLOOKUP(I1242,settings!$B$12:$C$1012,2,0)*C1242*L1242*100-settings!$C$5*L1242))</f>
        <v>266.9074978430433</v>
      </c>
      <c r="N1242" s="29">
        <f>IF(M1242="","",M1242*settings!$C$7)</f>
        <v>66.726874460760826</v>
      </c>
      <c r="O1242" s="29">
        <f t="shared" si="156"/>
        <v>200.18062338228248</v>
      </c>
      <c r="P1242" s="29">
        <f>IF(G1242="","",C1242*100*settings!$C$6)</f>
        <v>0</v>
      </c>
      <c r="Q1242" s="29">
        <f>IF(G1242="","",IF(E1242=1,settings!$C$4-K1242*100,IF(O1242="",Q1241,IF(F1242=1,K1241*L1241*100+Q1241+O1241-K1242*L1242*100,Q1241+O1241))))</f>
        <v>3461.7875724740729</v>
      </c>
      <c r="R1242" s="29">
        <f t="shared" si="157"/>
        <v>42795.999199999998</v>
      </c>
      <c r="S1242" s="29">
        <f t="shared" si="158"/>
        <v>46257.786772474072</v>
      </c>
    </row>
    <row r="1243" spans="2:19" x14ac:dyDescent="0.25">
      <c r="B1243" s="2">
        <v>42667</v>
      </c>
      <c r="C1243" s="3">
        <v>212.53999300000001</v>
      </c>
      <c r="D1243" s="1">
        <f t="shared" si="152"/>
        <v>-6.7296150430808943E-3</v>
      </c>
      <c r="E1243" t="str">
        <f>IF(B1243&lt;settings!$C$2,"",IF(B1243=settings!$C$2,1,IF(C1243&gt;K1242,MAX($E$4:E1242)+1,"")))</f>
        <v/>
      </c>
      <c r="F1243" t="str">
        <f t="shared" si="153"/>
        <v/>
      </c>
      <c r="G1243">
        <f t="shared" si="154"/>
        <v>11</v>
      </c>
      <c r="H1243" s="36" t="str">
        <f>IF(SUM($F$4:F1243)&lt;2,"",IF(F1243=1,G1242,""))</f>
        <v/>
      </c>
      <c r="I1243" s="7">
        <f t="shared" si="159"/>
        <v>-2.9000000000000001E-2</v>
      </c>
      <c r="J1243" s="64" t="str">
        <f t="shared" si="155"/>
        <v>CALL</v>
      </c>
      <c r="K1243" s="29">
        <f>IF(SUM($F$4:F1243)&lt;1,"",IF(F1243="",K1242,ROUND(C1243,0)))</f>
        <v>219</v>
      </c>
      <c r="L1243" s="32">
        <f>IF(SUM($F$4:F1243)&lt;1,"",IF(E1243=1,1,IF(AND(F1242=1,ROUNDDOWN(Q1242/(C1242*100),0)&gt;=1),L1242+ROUNDDOWN(Q1242/(C1242*100),0),L1242)))</f>
        <v>2</v>
      </c>
      <c r="M1243" s="29">
        <f>IF(G1243="","",IF(VLOOKUP(I1243,settings!$B$12:$C$1012,2,0)*C1243*L1243*100-settings!$C$5*L1243&lt;0,"",VLOOKUP(I1243,settings!$B$12:$C$1012,2,0)*C1243*L1243*100-settings!$C$5*L1243))</f>
        <v>234.60659882276101</v>
      </c>
      <c r="N1243" s="29">
        <f>IF(M1243="","",M1243*settings!$C$7)</f>
        <v>58.651649705690254</v>
      </c>
      <c r="O1243" s="29">
        <f t="shared" si="156"/>
        <v>175.95494911707075</v>
      </c>
      <c r="P1243" s="29">
        <f>IF(G1243="","",C1243*100*settings!$C$6)</f>
        <v>0</v>
      </c>
      <c r="Q1243" s="29">
        <f>IF(G1243="","",IF(E1243=1,settings!$C$4-K1243*100,IF(O1243="",Q1242,IF(F1243=1,K1242*L1242*100+Q1242+O1242-K1243*L1243*100,Q1242+O1242))))</f>
        <v>3661.9681958563556</v>
      </c>
      <c r="R1243" s="29">
        <f t="shared" si="157"/>
        <v>42507.998599999999</v>
      </c>
      <c r="S1243" s="29">
        <f t="shared" si="158"/>
        <v>46169.966795856351</v>
      </c>
    </row>
    <row r="1244" spans="2:19" x14ac:dyDescent="0.25">
      <c r="B1244" s="2">
        <v>42674</v>
      </c>
      <c r="C1244" s="3">
        <v>208.550003</v>
      </c>
      <c r="D1244" s="1">
        <f t="shared" si="152"/>
        <v>-1.8772890427261824E-2</v>
      </c>
      <c r="E1244" t="str">
        <f>IF(B1244&lt;settings!$C$2,"",IF(B1244=settings!$C$2,1,IF(C1244&gt;K1243,MAX($E$4:E1243)+1,"")))</f>
        <v/>
      </c>
      <c r="F1244" t="str">
        <f t="shared" si="153"/>
        <v/>
      </c>
      <c r="G1244">
        <f t="shared" si="154"/>
        <v>12</v>
      </c>
      <c r="H1244" s="36" t="str">
        <f>IF(SUM($F$4:F1244)&lt;2,"",IF(F1244=1,G1243,""))</f>
        <v/>
      </c>
      <c r="I1244" s="7">
        <f t="shared" si="159"/>
        <v>-4.8000000000000001E-2</v>
      </c>
      <c r="J1244" s="64" t="str">
        <f t="shared" si="155"/>
        <v>CALL</v>
      </c>
      <c r="K1244" s="29">
        <f>IF(SUM($F$4:F1244)&lt;1,"",IF(F1244="",K1243,ROUND(C1244,0)))</f>
        <v>219</v>
      </c>
      <c r="L1244" s="32">
        <f>IF(SUM($F$4:F1244)&lt;1,"",IF(E1244=1,1,IF(AND(F1243=1,ROUNDDOWN(Q1243/(C1243*100),0)&gt;=1),L1243+ROUNDDOWN(Q1243/(C1243*100),0),L1243)))</f>
        <v>2</v>
      </c>
      <c r="M1244" s="29">
        <f>IF(G1244="","",IF(VLOOKUP(I1244,settings!$B$12:$C$1012,2,0)*C1244*L1244*100-settings!$C$5*L1244&lt;0,"",VLOOKUP(I1244,settings!$B$12:$C$1012,2,0)*C1244*L1244*100-settings!$C$5*L1244))</f>
        <v>156.15824213802011</v>
      </c>
      <c r="N1244" s="29">
        <f>IF(M1244="","",M1244*settings!$C$7)</f>
        <v>39.039560534505028</v>
      </c>
      <c r="O1244" s="29">
        <f t="shared" si="156"/>
        <v>117.11868160351509</v>
      </c>
      <c r="P1244" s="29">
        <f>IF(G1244="","",C1244*100*settings!$C$6)</f>
        <v>0</v>
      </c>
      <c r="Q1244" s="29">
        <f>IF(G1244="","",IF(E1244=1,settings!$C$4-K1244*100,IF(O1244="",Q1243,IF(F1244=1,K1243*L1243*100+Q1243+O1243-K1244*L1244*100,Q1243+O1243))))</f>
        <v>3837.9231449734261</v>
      </c>
      <c r="R1244" s="29">
        <f t="shared" si="157"/>
        <v>41710.000599999999</v>
      </c>
      <c r="S1244" s="29">
        <f t="shared" si="158"/>
        <v>45547.923744973428</v>
      </c>
    </row>
    <row r="1245" spans="2:19" x14ac:dyDescent="0.25">
      <c r="B1245" s="2">
        <v>42681</v>
      </c>
      <c r="C1245" s="3">
        <v>216.41999799999999</v>
      </c>
      <c r="D1245" s="1">
        <f t="shared" si="152"/>
        <v>3.7736729258162516E-2</v>
      </c>
      <c r="E1245" t="str">
        <f>IF(B1245&lt;settings!$C$2,"",IF(B1245=settings!$C$2,1,IF(C1245&gt;K1244,MAX($E$4:E1244)+1,"")))</f>
        <v/>
      </c>
      <c r="F1245" t="str">
        <f t="shared" si="153"/>
        <v/>
      </c>
      <c r="G1245">
        <f t="shared" si="154"/>
        <v>13</v>
      </c>
      <c r="H1245" s="36" t="str">
        <f>IF(SUM($F$4:F1245)&lt;2,"",IF(F1245=1,G1244,""))</f>
        <v/>
      </c>
      <c r="I1245" s="7">
        <f t="shared" si="159"/>
        <v>-1.2E-2</v>
      </c>
      <c r="J1245" s="64" t="str">
        <f t="shared" si="155"/>
        <v>CALL</v>
      </c>
      <c r="K1245" s="29">
        <f>IF(SUM($F$4:F1245)&lt;1,"",IF(F1245="",K1244,ROUND(C1245,0)))</f>
        <v>219</v>
      </c>
      <c r="L1245" s="32">
        <f>IF(SUM($F$4:F1245)&lt;1,"",IF(E1245=1,1,IF(AND(F1244=1,ROUNDDOWN(Q1244/(C1244*100),0)&gt;=1),L1244+ROUNDDOWN(Q1244/(C1244*100),0),L1244)))</f>
        <v>2</v>
      </c>
      <c r="M1245" s="29">
        <f>IF(G1245="","",IF(VLOOKUP(I1245,settings!$B$12:$C$1012,2,0)*C1245*L1245*100-settings!$C$5*L1245&lt;0,"",VLOOKUP(I1245,settings!$B$12:$C$1012,2,0)*C1245*L1245*100-settings!$C$5*L1245))</f>
        <v>337.65678356250379</v>
      </c>
      <c r="N1245" s="29">
        <f>IF(M1245="","",M1245*settings!$C$7)</f>
        <v>84.414195890625948</v>
      </c>
      <c r="O1245" s="29">
        <f t="shared" si="156"/>
        <v>253.24258767187786</v>
      </c>
      <c r="P1245" s="29">
        <f>IF(G1245="","",C1245*100*settings!$C$6)</f>
        <v>0</v>
      </c>
      <c r="Q1245" s="29">
        <f>IF(G1245="","",IF(E1245=1,settings!$C$4-K1245*100,IF(O1245="",Q1244,IF(F1245=1,K1244*L1244*100+Q1244+O1244-K1245*L1245*100,Q1244+O1244))))</f>
        <v>3955.0418265769413</v>
      </c>
      <c r="R1245" s="29">
        <f t="shared" si="157"/>
        <v>43283.999599999996</v>
      </c>
      <c r="S1245" s="29">
        <f t="shared" si="158"/>
        <v>47239.041426576936</v>
      </c>
    </row>
    <row r="1246" spans="2:19" x14ac:dyDescent="0.25">
      <c r="B1246" s="2">
        <v>42688</v>
      </c>
      <c r="C1246" s="3">
        <v>218.5</v>
      </c>
      <c r="D1246" s="1">
        <f t="shared" si="152"/>
        <v>9.6109510175672597E-3</v>
      </c>
      <c r="E1246" t="str">
        <f>IF(B1246&lt;settings!$C$2,"",IF(B1246=settings!$C$2,1,IF(C1246&gt;K1245,MAX($E$4:E1245)+1,"")))</f>
        <v/>
      </c>
      <c r="F1246" t="str">
        <f t="shared" si="153"/>
        <v/>
      </c>
      <c r="G1246">
        <f t="shared" si="154"/>
        <v>14</v>
      </c>
      <c r="H1246" s="36" t="str">
        <f>IF(SUM($F$4:F1246)&lt;2,"",IF(F1246=1,G1245,""))</f>
        <v/>
      </c>
      <c r="I1246" s="7">
        <f t="shared" si="159"/>
        <v>-2E-3</v>
      </c>
      <c r="J1246" s="64" t="str">
        <f t="shared" si="155"/>
        <v>CALL</v>
      </c>
      <c r="K1246" s="29">
        <f>IF(SUM($F$4:F1246)&lt;1,"",IF(F1246="",K1245,ROUND(C1246,0)))</f>
        <v>219</v>
      </c>
      <c r="L1246" s="32">
        <f>IF(SUM($F$4:F1246)&lt;1,"",IF(E1246=1,1,IF(AND(F1245=1,ROUNDDOWN(Q1245/(C1245*100),0)&gt;=1),L1245+ROUNDDOWN(Q1245/(C1245*100),0),L1245)))</f>
        <v>2</v>
      </c>
      <c r="M1246" s="29">
        <f>IF(G1246="","",IF(VLOOKUP(I1246,settings!$B$12:$C$1012,2,0)*C1246*L1246*100-settings!$C$5*L1246&lt;0,"",VLOOKUP(I1246,settings!$B$12:$C$1012,2,0)*C1246*L1246*100-settings!$C$5*L1246))</f>
        <v>417.69479999999999</v>
      </c>
      <c r="N1246" s="29">
        <f>IF(M1246="","",M1246*settings!$C$7)</f>
        <v>104.4237</v>
      </c>
      <c r="O1246" s="29">
        <f t="shared" si="156"/>
        <v>313.27109999999999</v>
      </c>
      <c r="P1246" s="29">
        <f>IF(G1246="","",C1246*100*settings!$C$6)</f>
        <v>0</v>
      </c>
      <c r="Q1246" s="29">
        <f>IF(G1246="","",IF(E1246=1,settings!$C$4-K1246*100,IF(O1246="",Q1245,IF(F1246=1,K1245*L1245*100+Q1245+O1245-K1246*L1246*100,Q1245+O1245))))</f>
        <v>4208.2844142488193</v>
      </c>
      <c r="R1246" s="29">
        <f t="shared" si="157"/>
        <v>43700</v>
      </c>
      <c r="S1246" s="29">
        <f t="shared" si="158"/>
        <v>47908.284414248817</v>
      </c>
    </row>
    <row r="1247" spans="2:19" x14ac:dyDescent="0.25">
      <c r="B1247" s="2">
        <v>42695</v>
      </c>
      <c r="C1247" s="3">
        <v>221.520004</v>
      </c>
      <c r="D1247" s="1">
        <f t="shared" si="152"/>
        <v>1.3821528604119004E-2</v>
      </c>
      <c r="E1247">
        <f>IF(B1247&lt;settings!$C$2,"",IF(B1247=settings!$C$2,1,IF(C1247&gt;K1246,MAX($E$4:E1246)+1,"")))</f>
        <v>164</v>
      </c>
      <c r="F1247">
        <f t="shared" si="153"/>
        <v>1</v>
      </c>
      <c r="G1247">
        <f t="shared" si="154"/>
        <v>1</v>
      </c>
      <c r="H1247" s="36">
        <f>IF(SUM($F$4:F1247)&lt;2,"",IF(F1247=1,G1246,""))</f>
        <v>14</v>
      </c>
      <c r="I1247" s="7">
        <f t="shared" si="159"/>
        <v>-2E-3</v>
      </c>
      <c r="J1247" s="64" t="str">
        <f t="shared" si="155"/>
        <v>PUT</v>
      </c>
      <c r="K1247" s="29">
        <f>IF(SUM($F$4:F1247)&lt;1,"",IF(F1247="",K1246,ROUND(C1247,0)))</f>
        <v>222</v>
      </c>
      <c r="L1247" s="32">
        <f>IF(SUM($F$4:F1247)&lt;1,"",IF(E1247=1,1,IF(AND(F1246=1,ROUNDDOWN(Q1246/(C1246*100),0)&gt;=1),L1246+ROUNDDOWN(Q1246/(C1246*100),0),L1246)))</f>
        <v>2</v>
      </c>
      <c r="M1247" s="29">
        <f>IF(G1247="","",IF(VLOOKUP(I1247,settings!$B$12:$C$1012,2,0)*C1247*L1247*100-settings!$C$5*L1247&lt;0,"",VLOOKUP(I1247,settings!$B$12:$C$1012,2,0)*C1247*L1247*100-settings!$C$5*L1247))</f>
        <v>423.49562368319999</v>
      </c>
      <c r="N1247" s="29">
        <f>IF(M1247="","",M1247*settings!$C$7)</f>
        <v>105.8739059208</v>
      </c>
      <c r="O1247" s="29">
        <f t="shared" si="156"/>
        <v>317.62171776240001</v>
      </c>
      <c r="P1247" s="29">
        <f>IF(G1247="","",C1247*100*settings!$C$6)</f>
        <v>0</v>
      </c>
      <c r="Q1247" s="29">
        <f>IF(G1247="","",IF(E1247=1,settings!$C$4-K1247*100,IF(O1247="",Q1246,IF(F1247=1,K1246*L1246*100+Q1246+O1246-K1247*L1247*100,Q1246+O1246))))</f>
        <v>3921.5555142488156</v>
      </c>
      <c r="R1247" s="29">
        <f t="shared" si="157"/>
        <v>44304.000800000002</v>
      </c>
      <c r="S1247" s="29">
        <f t="shared" si="158"/>
        <v>48225.556314248817</v>
      </c>
    </row>
    <row r="1248" spans="2:19" x14ac:dyDescent="0.25">
      <c r="B1248" s="2">
        <v>42702</v>
      </c>
      <c r="C1248" s="3">
        <v>219.679993</v>
      </c>
      <c r="D1248" s="1">
        <f t="shared" si="152"/>
        <v>-8.3062972497960352E-3</v>
      </c>
      <c r="E1248" t="str">
        <f>IF(B1248&lt;settings!$C$2,"",IF(B1248=settings!$C$2,1,IF(C1248&gt;K1247,MAX($E$4:E1247)+1,"")))</f>
        <v/>
      </c>
      <c r="F1248" t="str">
        <f t="shared" si="153"/>
        <v/>
      </c>
      <c r="G1248">
        <f t="shared" si="154"/>
        <v>2</v>
      </c>
      <c r="H1248" s="36" t="str">
        <f>IF(SUM($F$4:F1248)&lt;2,"",IF(F1248=1,G1247,""))</f>
        <v/>
      </c>
      <c r="I1248" s="7">
        <f t="shared" si="159"/>
        <v>-0.01</v>
      </c>
      <c r="J1248" s="64" t="str">
        <f t="shared" si="155"/>
        <v>CALL</v>
      </c>
      <c r="K1248" s="29">
        <f>IF(SUM($F$4:F1248)&lt;1,"",IF(F1248="",K1247,ROUND(C1248,0)))</f>
        <v>222</v>
      </c>
      <c r="L1248" s="32">
        <f>IF(SUM($F$4:F1248)&lt;1,"",IF(E1248=1,1,IF(AND(F1247=1,ROUNDDOWN(Q1247/(C1247*100),0)&gt;=1),L1247+ROUNDDOWN(Q1247/(C1247*100),0),L1247)))</f>
        <v>2</v>
      </c>
      <c r="M1248" s="29">
        <f>IF(G1248="","",IF(VLOOKUP(I1248,settings!$B$12:$C$1012,2,0)*C1248*L1248*100-settings!$C$5*L1248&lt;0,"",VLOOKUP(I1248,settings!$B$12:$C$1012,2,0)*C1248*L1248*100-settings!$C$5*L1248))</f>
        <v>356.98909699509318</v>
      </c>
      <c r="N1248" s="29">
        <f>IF(M1248="","",M1248*settings!$C$7)</f>
        <v>89.247274248773294</v>
      </c>
      <c r="O1248" s="29">
        <f t="shared" si="156"/>
        <v>267.74182274631988</v>
      </c>
      <c r="P1248" s="29">
        <f>IF(G1248="","",C1248*100*settings!$C$6)</f>
        <v>0</v>
      </c>
      <c r="Q1248" s="29">
        <f>IF(G1248="","",IF(E1248=1,settings!$C$4-K1248*100,IF(O1248="",Q1247,IF(F1248=1,K1247*L1247*100+Q1247+O1247-K1248*L1248*100,Q1247+O1247))))</f>
        <v>4239.1772320112159</v>
      </c>
      <c r="R1248" s="29">
        <f t="shared" si="157"/>
        <v>43935.998599999999</v>
      </c>
      <c r="S1248" s="29">
        <f t="shared" si="158"/>
        <v>48175.175832011213</v>
      </c>
    </row>
    <row r="1249" spans="2:19" x14ac:dyDescent="0.25">
      <c r="B1249" s="2">
        <v>42709</v>
      </c>
      <c r="C1249" s="3">
        <v>226.509995</v>
      </c>
      <c r="D1249" s="1">
        <f t="shared" si="152"/>
        <v>3.1090687443712683E-2</v>
      </c>
      <c r="E1249">
        <f>IF(B1249&lt;settings!$C$2,"",IF(B1249=settings!$C$2,1,IF(C1249&gt;K1248,MAX($E$4:E1248)+1,"")))</f>
        <v>165</v>
      </c>
      <c r="F1249">
        <f t="shared" si="153"/>
        <v>1</v>
      </c>
      <c r="G1249">
        <f t="shared" si="154"/>
        <v>1</v>
      </c>
      <c r="H1249" s="36">
        <f>IF(SUM($F$4:F1249)&lt;2,"",IF(F1249=1,G1248,""))</f>
        <v>2</v>
      </c>
      <c r="I1249" s="7">
        <f t="shared" si="159"/>
        <v>-2E-3</v>
      </c>
      <c r="J1249" s="64" t="str">
        <f t="shared" si="155"/>
        <v>PUT</v>
      </c>
      <c r="K1249" s="29">
        <f>IF(SUM($F$4:F1249)&lt;1,"",IF(F1249="",K1248,ROUND(C1249,0)))</f>
        <v>227</v>
      </c>
      <c r="L1249" s="32">
        <f>IF(SUM($F$4:F1249)&lt;1,"",IF(E1249=1,1,IF(AND(F1248=1,ROUNDDOWN(Q1248/(C1248*100),0)&gt;=1),L1248+ROUNDDOWN(Q1248/(C1248*100),0),L1248)))</f>
        <v>2</v>
      </c>
      <c r="M1249" s="29">
        <f>IF(G1249="","",IF(VLOOKUP(I1249,settings!$B$12:$C$1012,2,0)*C1249*L1249*100-settings!$C$5*L1249&lt;0,"",VLOOKUP(I1249,settings!$B$12:$C$1012,2,0)*C1249*L1249*100-settings!$C$5*L1249))</f>
        <v>433.08039839599996</v>
      </c>
      <c r="N1249" s="29">
        <f>IF(M1249="","",M1249*settings!$C$7)</f>
        <v>108.27009959899999</v>
      </c>
      <c r="O1249" s="29">
        <f t="shared" si="156"/>
        <v>324.81029879699997</v>
      </c>
      <c r="P1249" s="29">
        <f>IF(G1249="","",C1249*100*settings!$C$6)</f>
        <v>0</v>
      </c>
      <c r="Q1249" s="29">
        <f>IF(G1249="","",IF(E1249=1,settings!$C$4-K1249*100,IF(O1249="",Q1248,IF(F1249=1,K1248*L1248*100+Q1248+O1248-K1249*L1249*100,Q1248+O1248))))</f>
        <v>3506.9190547575345</v>
      </c>
      <c r="R1249" s="29">
        <f t="shared" si="157"/>
        <v>45301.999000000003</v>
      </c>
      <c r="S1249" s="29">
        <f t="shared" si="158"/>
        <v>48808.918054757538</v>
      </c>
    </row>
    <row r="1250" spans="2:19" x14ac:dyDescent="0.25">
      <c r="B1250" s="2">
        <v>42716</v>
      </c>
      <c r="C1250" s="3">
        <v>225.03999300000001</v>
      </c>
      <c r="D1250" s="1">
        <f t="shared" si="152"/>
        <v>-6.4897886735637567E-3</v>
      </c>
      <c r="E1250" t="str">
        <f>IF(B1250&lt;settings!$C$2,"",IF(B1250=settings!$C$2,1,IF(C1250&gt;K1249,MAX($E$4:E1249)+1,"")))</f>
        <v/>
      </c>
      <c r="F1250" t="str">
        <f t="shared" si="153"/>
        <v/>
      </c>
      <c r="G1250">
        <f t="shared" si="154"/>
        <v>2</v>
      </c>
      <c r="H1250" s="36" t="str">
        <f>IF(SUM($F$4:F1250)&lt;2,"",IF(F1250=1,G1249,""))</f>
        <v/>
      </c>
      <c r="I1250" s="7">
        <f t="shared" si="159"/>
        <v>-8.9999999999999993E-3</v>
      </c>
      <c r="J1250" s="64" t="str">
        <f t="shared" si="155"/>
        <v>CALL</v>
      </c>
      <c r="K1250" s="29">
        <f>IF(SUM($F$4:F1250)&lt;1,"",IF(F1250="",K1249,ROUND(C1250,0)))</f>
        <v>227</v>
      </c>
      <c r="L1250" s="32">
        <f>IF(SUM($F$4:F1250)&lt;1,"",IF(E1250=1,1,IF(AND(F1249=1,ROUNDDOWN(Q1249/(C1249*100),0)&gt;=1),L1249+ROUNDDOWN(Q1249/(C1249*100),0),L1249)))</f>
        <v>2</v>
      </c>
      <c r="M1250" s="29">
        <f>IF(G1250="","",IF(VLOOKUP(I1250,settings!$B$12:$C$1012,2,0)*C1250*L1250*100-settings!$C$5*L1250&lt;0,"",VLOOKUP(I1250,settings!$B$12:$C$1012,2,0)*C1250*L1250*100-settings!$C$5*L1250))</f>
        <v>373.25318110706911</v>
      </c>
      <c r="N1250" s="29">
        <f>IF(M1250="","",M1250*settings!$C$7)</f>
        <v>93.313295276767278</v>
      </c>
      <c r="O1250" s="29">
        <f t="shared" si="156"/>
        <v>279.93988583030182</v>
      </c>
      <c r="P1250" s="29">
        <f>IF(G1250="","",C1250*100*settings!$C$6)</f>
        <v>0</v>
      </c>
      <c r="Q1250" s="29">
        <f>IF(G1250="","",IF(E1250=1,settings!$C$4-K1250*100,IF(O1250="",Q1249,IF(F1250=1,K1249*L1249*100+Q1249+O1249-K1250*L1250*100,Q1249+O1249))))</f>
        <v>3831.7293535545346</v>
      </c>
      <c r="R1250" s="29">
        <f t="shared" si="157"/>
        <v>45007.998599999999</v>
      </c>
      <c r="S1250" s="29">
        <f t="shared" si="158"/>
        <v>48839.727953554531</v>
      </c>
    </row>
    <row r="1251" spans="2:19" x14ac:dyDescent="0.25">
      <c r="B1251" s="2">
        <v>42723</v>
      </c>
      <c r="C1251" s="3">
        <v>225.71000699999999</v>
      </c>
      <c r="D1251" s="1">
        <f t="shared" si="152"/>
        <v>2.9773107929307319E-3</v>
      </c>
      <c r="E1251" t="str">
        <f>IF(B1251&lt;settings!$C$2,"",IF(B1251=settings!$C$2,1,IF(C1251&gt;K1250,MAX($E$4:E1250)+1,"")))</f>
        <v/>
      </c>
      <c r="F1251" t="str">
        <f t="shared" si="153"/>
        <v/>
      </c>
      <c r="G1251">
        <f t="shared" si="154"/>
        <v>3</v>
      </c>
      <c r="H1251" s="36" t="str">
        <f>IF(SUM($F$4:F1251)&lt;2,"",IF(F1251=1,G1250,""))</f>
        <v/>
      </c>
      <c r="I1251" s="7">
        <f t="shared" si="159"/>
        <v>-6.0000000000000001E-3</v>
      </c>
      <c r="J1251" s="64" t="str">
        <f t="shared" si="155"/>
        <v>CALL</v>
      </c>
      <c r="K1251" s="29">
        <f>IF(SUM($F$4:F1251)&lt;1,"",IF(F1251="",K1250,ROUND(C1251,0)))</f>
        <v>227</v>
      </c>
      <c r="L1251" s="32">
        <f>IF(SUM($F$4:F1251)&lt;1,"",IF(E1251=1,1,IF(AND(F1250=1,ROUNDDOWN(Q1250/(C1250*100),0)&gt;=1),L1250+ROUNDDOWN(Q1250/(C1250*100),0),L1250)))</f>
        <v>2</v>
      </c>
      <c r="M1251" s="29">
        <f>IF(G1251="","",IF(VLOOKUP(I1251,settings!$B$12:$C$1012,2,0)*C1251*L1251*100-settings!$C$5*L1251&lt;0,"",VLOOKUP(I1251,settings!$B$12:$C$1012,2,0)*C1251*L1251*100-settings!$C$5*L1251))</f>
        <v>397.88697997142009</v>
      </c>
      <c r="N1251" s="29">
        <f>IF(M1251="","",M1251*settings!$C$7)</f>
        <v>99.471744992855022</v>
      </c>
      <c r="O1251" s="29">
        <f t="shared" si="156"/>
        <v>298.41523497856508</v>
      </c>
      <c r="P1251" s="29">
        <f>IF(G1251="","",C1251*100*settings!$C$6)</f>
        <v>0</v>
      </c>
      <c r="Q1251" s="29">
        <f>IF(G1251="","",IF(E1251=1,settings!$C$4-K1251*100,IF(O1251="",Q1250,IF(F1251=1,K1250*L1250*100+Q1250+O1250-K1251*L1251*100,Q1250+O1250))))</f>
        <v>4111.6692393848361</v>
      </c>
      <c r="R1251" s="29">
        <f t="shared" si="157"/>
        <v>45142.001400000001</v>
      </c>
      <c r="S1251" s="29">
        <f t="shared" si="158"/>
        <v>49253.670639384836</v>
      </c>
    </row>
    <row r="1252" spans="2:19" x14ac:dyDescent="0.25">
      <c r="B1252" s="2">
        <v>42730</v>
      </c>
      <c r="C1252" s="3">
        <v>223.529999</v>
      </c>
      <c r="D1252" s="1">
        <f t="shared" si="152"/>
        <v>-9.65844637982749E-3</v>
      </c>
      <c r="E1252" t="str">
        <f>IF(B1252&lt;settings!$C$2,"",IF(B1252=settings!$C$2,1,IF(C1252&gt;K1251,MAX($E$4:E1251)+1,"")))</f>
        <v/>
      </c>
      <c r="F1252" t="str">
        <f t="shared" si="153"/>
        <v/>
      </c>
      <c r="G1252">
        <f t="shared" si="154"/>
        <v>4</v>
      </c>
      <c r="H1252" s="36" t="str">
        <f>IF(SUM($F$4:F1252)&lt;2,"",IF(F1252=1,G1251,""))</f>
        <v/>
      </c>
      <c r="I1252" s="7">
        <f t="shared" si="159"/>
        <v>-1.4999999999999999E-2</v>
      </c>
      <c r="J1252" s="64" t="str">
        <f t="shared" si="155"/>
        <v>CALL</v>
      </c>
      <c r="K1252" s="29">
        <f>IF(SUM($F$4:F1252)&lt;1,"",IF(F1252="",K1251,ROUND(C1252,0)))</f>
        <v>227</v>
      </c>
      <c r="L1252" s="32">
        <f>IF(SUM($F$4:F1252)&lt;1,"",IF(E1252=1,1,IF(AND(F1251=1,ROUNDDOWN(Q1251/(C1251*100),0)&gt;=1),L1251+ROUNDDOWN(Q1251/(C1251*100),0),L1251)))</f>
        <v>2</v>
      </c>
      <c r="M1252" s="29">
        <f>IF(G1252="","",IF(VLOOKUP(I1252,settings!$B$12:$C$1012,2,0)*C1252*L1252*100-settings!$C$5*L1252&lt;0,"",VLOOKUP(I1252,settings!$B$12:$C$1012,2,0)*C1252*L1252*100-settings!$C$5*L1252))</f>
        <v>328.18470155151596</v>
      </c>
      <c r="N1252" s="29">
        <f>IF(M1252="","",M1252*settings!$C$7)</f>
        <v>82.046175387878989</v>
      </c>
      <c r="O1252" s="29">
        <f t="shared" si="156"/>
        <v>246.13852616363698</v>
      </c>
      <c r="P1252" s="29">
        <f>IF(G1252="","",C1252*100*settings!$C$6)</f>
        <v>0</v>
      </c>
      <c r="Q1252" s="29">
        <f>IF(G1252="","",IF(E1252=1,settings!$C$4-K1252*100,IF(O1252="",Q1251,IF(F1252=1,K1251*L1251*100+Q1251+O1251-K1252*L1252*100,Q1251+O1251))))</f>
        <v>4410.0844743634016</v>
      </c>
      <c r="R1252" s="29">
        <f t="shared" si="157"/>
        <v>44705.999799999998</v>
      </c>
      <c r="S1252" s="29">
        <f t="shared" si="158"/>
        <v>49116.084274363398</v>
      </c>
    </row>
    <row r="1253" spans="2:19" x14ac:dyDescent="0.25">
      <c r="B1253" s="2">
        <v>42737</v>
      </c>
      <c r="C1253" s="3">
        <v>227.21000699999999</v>
      </c>
      <c r="D1253" s="1">
        <f t="shared" si="152"/>
        <v>1.6463150433781326E-2</v>
      </c>
      <c r="E1253">
        <f>IF(B1253&lt;settings!$C$2,"",IF(B1253=settings!$C$2,1,IF(C1253&gt;K1252,MAX($E$4:E1252)+1,"")))</f>
        <v>166</v>
      </c>
      <c r="F1253">
        <f t="shared" si="153"/>
        <v>1</v>
      </c>
      <c r="G1253">
        <f t="shared" si="154"/>
        <v>1</v>
      </c>
      <c r="H1253" s="36">
        <f>IF(SUM($F$4:F1253)&lt;2,"",IF(F1253=1,G1252,""))</f>
        <v>4</v>
      </c>
      <c r="I1253" s="7">
        <f t="shared" si="159"/>
        <v>1E-3</v>
      </c>
      <c r="J1253" s="64" t="str">
        <f t="shared" si="155"/>
        <v>PUT</v>
      </c>
      <c r="K1253" s="29">
        <f>IF(SUM($F$4:F1253)&lt;1,"",IF(F1253="",K1252,ROUND(C1253,0)))</f>
        <v>227</v>
      </c>
      <c r="L1253" s="32">
        <f>IF(SUM($F$4:F1253)&lt;1,"",IF(E1253=1,1,IF(AND(F1252=1,ROUNDDOWN(Q1252/(C1252*100),0)&gt;=1),L1252+ROUNDDOWN(Q1252/(C1252*100),0),L1252)))</f>
        <v>2</v>
      </c>
      <c r="M1253" s="29">
        <f>IF(G1253="","",IF(VLOOKUP(I1253,settings!$B$12:$C$1012,2,0)*C1253*L1253*100-settings!$C$5*L1253&lt;0,"",VLOOKUP(I1253,settings!$B$12:$C$1012,2,0)*C1253*L1253*100-settings!$C$5*L1253))</f>
        <v>443.33161372000001</v>
      </c>
      <c r="N1253" s="29">
        <f>IF(M1253="","",M1253*settings!$C$7)</f>
        <v>110.83290343</v>
      </c>
      <c r="O1253" s="29">
        <f t="shared" si="156"/>
        <v>332.49871029000002</v>
      </c>
      <c r="P1253" s="29">
        <f>IF(G1253="","",C1253*100*settings!$C$6)</f>
        <v>0</v>
      </c>
      <c r="Q1253" s="29">
        <f>IF(G1253="","",IF(E1253=1,settings!$C$4-K1253*100,IF(O1253="",Q1252,IF(F1253=1,K1252*L1252*100+Q1252+O1252-K1253*L1253*100,Q1252+O1252))))</f>
        <v>4656.2230005270394</v>
      </c>
      <c r="R1253" s="29">
        <f t="shared" si="157"/>
        <v>45442.001400000001</v>
      </c>
      <c r="S1253" s="29">
        <f t="shared" si="158"/>
        <v>50098.22440052704</v>
      </c>
    </row>
    <row r="1254" spans="2:19" x14ac:dyDescent="0.25">
      <c r="B1254" s="2">
        <v>42744</v>
      </c>
      <c r="C1254" s="3">
        <v>227.050003</v>
      </c>
      <c r="D1254" s="1">
        <f t="shared" si="152"/>
        <v>-7.0421194080583227E-4</v>
      </c>
      <c r="E1254">
        <f>IF(B1254&lt;settings!$C$2,"",IF(B1254=settings!$C$2,1,IF(C1254&gt;K1253,MAX($E$4:E1253)+1,"")))</f>
        <v>167</v>
      </c>
      <c r="F1254">
        <f t="shared" si="153"/>
        <v>1</v>
      </c>
      <c r="G1254">
        <f t="shared" si="154"/>
        <v>1</v>
      </c>
      <c r="H1254" s="36">
        <f>IF(SUM($F$4:F1254)&lt;2,"",IF(F1254=1,G1253,""))</f>
        <v>1</v>
      </c>
      <c r="I1254" s="7">
        <f t="shared" si="159"/>
        <v>0</v>
      </c>
      <c r="J1254" s="64" t="str">
        <f t="shared" si="155"/>
        <v>PUT</v>
      </c>
      <c r="K1254" s="29">
        <f>IF(SUM($F$4:F1254)&lt;1,"",IF(F1254="",K1253,ROUND(C1254,0)))</f>
        <v>227</v>
      </c>
      <c r="L1254" s="32">
        <f>IF(SUM($F$4:F1254)&lt;1,"",IF(E1254=1,1,IF(AND(F1253=1,ROUNDDOWN(Q1253/(C1253*100),0)&gt;=1),L1253+ROUNDDOWN(Q1253/(C1253*100),0),L1253)))</f>
        <v>2</v>
      </c>
      <c r="M1254" s="29">
        <f>IF(G1254="","",IF(VLOOKUP(I1254,settings!$B$12:$C$1012,2,0)*C1254*L1254*100-settings!$C$5*L1254&lt;0,"",VLOOKUP(I1254,settings!$B$12:$C$1012,2,0)*C1254*L1254*100-settings!$C$5*L1254))</f>
        <v>452.10000600000001</v>
      </c>
      <c r="N1254" s="29">
        <f>IF(M1254="","",M1254*settings!$C$7)</f>
        <v>113.0250015</v>
      </c>
      <c r="O1254" s="29">
        <f t="shared" si="156"/>
        <v>339.07500449999998</v>
      </c>
      <c r="P1254" s="29">
        <f>IF(G1254="","",C1254*100*settings!$C$6)</f>
        <v>0</v>
      </c>
      <c r="Q1254" s="29">
        <f>IF(G1254="","",IF(E1254=1,settings!$C$4-K1254*100,IF(O1254="",Q1253,IF(F1254=1,K1253*L1253*100+Q1253+O1253-K1254*L1254*100,Q1253+O1253))))</f>
        <v>4988.7217108170371</v>
      </c>
      <c r="R1254" s="29">
        <f t="shared" si="157"/>
        <v>45410.000599999999</v>
      </c>
      <c r="S1254" s="29">
        <f t="shared" si="158"/>
        <v>50398.722310817036</v>
      </c>
    </row>
    <row r="1255" spans="2:19" x14ac:dyDescent="0.25">
      <c r="B1255" s="2">
        <v>42751</v>
      </c>
      <c r="C1255" s="3">
        <v>226.740005</v>
      </c>
      <c r="D1255" s="1">
        <f t="shared" si="152"/>
        <v>-1.365329204598198E-3</v>
      </c>
      <c r="E1255" t="str">
        <f>IF(B1255&lt;settings!$C$2,"",IF(B1255=settings!$C$2,1,IF(C1255&gt;K1254,MAX($E$4:E1254)+1,"")))</f>
        <v/>
      </c>
      <c r="F1255" t="str">
        <f t="shared" si="153"/>
        <v/>
      </c>
      <c r="G1255">
        <f t="shared" si="154"/>
        <v>2</v>
      </c>
      <c r="H1255" s="36" t="str">
        <f>IF(SUM($F$4:F1255)&lt;2,"",IF(F1255=1,G1254,""))</f>
        <v/>
      </c>
      <c r="I1255" s="7">
        <f t="shared" si="159"/>
        <v>-1E-3</v>
      </c>
      <c r="J1255" s="64" t="str">
        <f t="shared" si="155"/>
        <v>CALL</v>
      </c>
      <c r="K1255" s="29">
        <f>IF(SUM($F$4:F1255)&lt;1,"",IF(F1255="",K1254,ROUND(C1255,0)))</f>
        <v>227</v>
      </c>
      <c r="L1255" s="32">
        <f>IF(SUM($F$4:F1255)&lt;1,"",IF(E1255=1,1,IF(AND(F1254=1,ROUNDDOWN(Q1254/(C1254*100),0)&gt;=1),L1254+ROUNDDOWN(Q1254/(C1254*100),0),L1254)))</f>
        <v>2</v>
      </c>
      <c r="M1255" s="29">
        <f>IF(G1255="","",IF(VLOOKUP(I1255,settings!$B$12:$C$1012,2,0)*C1255*L1255*100-settings!$C$5*L1255&lt;0,"",VLOOKUP(I1255,settings!$B$12:$C$1012,2,0)*C1255*L1255*100-settings!$C$5*L1255))</f>
        <v>442.41040979999997</v>
      </c>
      <c r="N1255" s="29">
        <f>IF(M1255="","",M1255*settings!$C$7)</f>
        <v>110.60260244999999</v>
      </c>
      <c r="O1255" s="29">
        <f t="shared" si="156"/>
        <v>331.80780734999996</v>
      </c>
      <c r="P1255" s="29">
        <f>IF(G1255="","",C1255*100*settings!$C$6)</f>
        <v>0</v>
      </c>
      <c r="Q1255" s="29">
        <f>IF(G1255="","",IF(E1255=1,settings!$C$4-K1255*100,IF(O1255="",Q1254,IF(F1255=1,K1254*L1254*100+Q1254+O1254-K1255*L1255*100,Q1254+O1254))))</f>
        <v>5327.7967153170375</v>
      </c>
      <c r="R1255" s="29">
        <f t="shared" si="157"/>
        <v>45348.000999999997</v>
      </c>
      <c r="S1255" s="29">
        <f t="shared" si="158"/>
        <v>50675.797715317036</v>
      </c>
    </row>
    <row r="1256" spans="2:19" x14ac:dyDescent="0.25">
      <c r="B1256" s="2">
        <v>42758</v>
      </c>
      <c r="C1256" s="3">
        <v>228.970001</v>
      </c>
      <c r="D1256" s="1">
        <f t="shared" si="152"/>
        <v>9.8350355068572703E-3</v>
      </c>
      <c r="E1256">
        <f>IF(B1256&lt;settings!$C$2,"",IF(B1256=settings!$C$2,1,IF(C1256&gt;K1255,MAX($E$4:E1255)+1,"")))</f>
        <v>168</v>
      </c>
      <c r="F1256">
        <f t="shared" si="153"/>
        <v>1</v>
      </c>
      <c r="G1256">
        <f t="shared" si="154"/>
        <v>1</v>
      </c>
      <c r="H1256" s="36">
        <f>IF(SUM($F$4:F1256)&lt;2,"",IF(F1256=1,G1255,""))</f>
        <v>2</v>
      </c>
      <c r="I1256" s="7">
        <f t="shared" si="159"/>
        <v>0</v>
      </c>
      <c r="J1256" s="64" t="str">
        <f t="shared" si="155"/>
        <v>PUT</v>
      </c>
      <c r="K1256" s="29">
        <f>IF(SUM($F$4:F1256)&lt;1,"",IF(F1256="",K1255,ROUND(C1256,0)))</f>
        <v>229</v>
      </c>
      <c r="L1256" s="32">
        <f>IF(SUM($F$4:F1256)&lt;1,"",IF(E1256=1,1,IF(AND(F1255=1,ROUNDDOWN(Q1255/(C1255*100),0)&gt;=1),L1255+ROUNDDOWN(Q1255/(C1255*100),0),L1255)))</f>
        <v>2</v>
      </c>
      <c r="M1256" s="29">
        <f>IF(G1256="","",IF(VLOOKUP(I1256,settings!$B$12:$C$1012,2,0)*C1256*L1256*100-settings!$C$5*L1256&lt;0,"",VLOOKUP(I1256,settings!$B$12:$C$1012,2,0)*C1256*L1256*100-settings!$C$5*L1256))</f>
        <v>455.94000200000005</v>
      </c>
      <c r="N1256" s="29">
        <f>IF(M1256="","",M1256*settings!$C$7)</f>
        <v>113.98500050000001</v>
      </c>
      <c r="O1256" s="29">
        <f t="shared" si="156"/>
        <v>341.95500150000004</v>
      </c>
      <c r="P1256" s="29">
        <f>IF(G1256="","",C1256*100*settings!$C$6)</f>
        <v>0</v>
      </c>
      <c r="Q1256" s="29">
        <f>IF(G1256="","",IF(E1256=1,settings!$C$4-K1256*100,IF(O1256="",Q1255,IF(F1256=1,K1255*L1255*100+Q1255+O1255-K1256*L1256*100,Q1255+O1255))))</f>
        <v>5259.6045226670394</v>
      </c>
      <c r="R1256" s="29">
        <f t="shared" si="157"/>
        <v>45794.000200000002</v>
      </c>
      <c r="S1256" s="29">
        <f t="shared" si="158"/>
        <v>51053.604722667042</v>
      </c>
    </row>
    <row r="1257" spans="2:19" x14ac:dyDescent="0.25">
      <c r="B1257" s="2">
        <v>42765</v>
      </c>
      <c r="C1257" s="3">
        <v>229.33999600000001</v>
      </c>
      <c r="D1257" s="1">
        <f t="shared" si="152"/>
        <v>1.6159103742154901E-3</v>
      </c>
      <c r="E1257">
        <f>IF(B1257&lt;settings!$C$2,"",IF(B1257=settings!$C$2,1,IF(C1257&gt;K1256,MAX($E$4:E1256)+1,"")))</f>
        <v>169</v>
      </c>
      <c r="F1257">
        <f t="shared" si="153"/>
        <v>1</v>
      </c>
      <c r="G1257">
        <f t="shared" si="154"/>
        <v>1</v>
      </c>
      <c r="H1257" s="36">
        <f>IF(SUM($F$4:F1257)&lt;2,"",IF(F1257=1,G1256,""))</f>
        <v>1</v>
      </c>
      <c r="I1257" s="7">
        <f t="shared" si="159"/>
        <v>1E-3</v>
      </c>
      <c r="J1257" s="64" t="str">
        <f t="shared" si="155"/>
        <v>PUT</v>
      </c>
      <c r="K1257" s="29">
        <f>IF(SUM($F$4:F1257)&lt;1,"",IF(F1257="",K1256,ROUND(C1257,0)))</f>
        <v>229</v>
      </c>
      <c r="L1257" s="32">
        <f>IF(SUM($F$4:F1257)&lt;1,"",IF(E1257=1,1,IF(AND(F1256=1,ROUNDDOWN(Q1256/(C1256*100),0)&gt;=1),L1256+ROUNDDOWN(Q1256/(C1256*100),0),L1256)))</f>
        <v>2</v>
      </c>
      <c r="M1257" s="29">
        <f>IF(G1257="","",IF(VLOOKUP(I1257,settings!$B$12:$C$1012,2,0)*C1257*L1257*100-settings!$C$5*L1257&lt;0,"",VLOOKUP(I1257,settings!$B$12:$C$1012,2,0)*C1257*L1257*100-settings!$C$5*L1257))</f>
        <v>447.50639216000002</v>
      </c>
      <c r="N1257" s="29">
        <f>IF(M1257="","",M1257*settings!$C$7)</f>
        <v>111.87659804</v>
      </c>
      <c r="O1257" s="29">
        <f t="shared" si="156"/>
        <v>335.62979412000004</v>
      </c>
      <c r="P1257" s="29">
        <f>IF(G1257="","",C1257*100*settings!$C$6)</f>
        <v>0</v>
      </c>
      <c r="Q1257" s="29">
        <f>IF(G1257="","",IF(E1257=1,settings!$C$4-K1257*100,IF(O1257="",Q1256,IF(F1257=1,K1256*L1256*100+Q1256+O1256-K1257*L1257*100,Q1256+O1256))))</f>
        <v>5601.559524167038</v>
      </c>
      <c r="R1257" s="29">
        <f t="shared" si="157"/>
        <v>45867.999200000006</v>
      </c>
      <c r="S1257" s="29">
        <f t="shared" si="158"/>
        <v>51469.558724167044</v>
      </c>
    </row>
    <row r="1258" spans="2:19" x14ac:dyDescent="0.25">
      <c r="B1258" s="2">
        <v>42772</v>
      </c>
      <c r="C1258" s="3">
        <v>231.509995</v>
      </c>
      <c r="D1258" s="1">
        <f t="shared" si="152"/>
        <v>9.4619300507878812E-3</v>
      </c>
      <c r="E1258">
        <f>IF(B1258&lt;settings!$C$2,"",IF(B1258=settings!$C$2,1,IF(C1258&gt;K1257,MAX($E$4:E1257)+1,"")))</f>
        <v>170</v>
      </c>
      <c r="F1258">
        <f t="shared" si="153"/>
        <v>1</v>
      </c>
      <c r="G1258">
        <f t="shared" si="154"/>
        <v>1</v>
      </c>
      <c r="H1258" s="36">
        <f>IF(SUM($F$4:F1258)&lt;2,"",IF(F1258=1,G1257,""))</f>
        <v>1</v>
      </c>
      <c r="I1258" s="7">
        <f t="shared" si="159"/>
        <v>-2E-3</v>
      </c>
      <c r="J1258" s="64" t="str">
        <f t="shared" si="155"/>
        <v>PUT</v>
      </c>
      <c r="K1258" s="29">
        <f>IF(SUM($F$4:F1258)&lt;1,"",IF(F1258="",K1257,ROUND(C1258,0)))</f>
        <v>232</v>
      </c>
      <c r="L1258" s="32">
        <f>IF(SUM($F$4:F1258)&lt;1,"",IF(E1258=1,1,IF(AND(F1257=1,ROUNDDOWN(Q1257/(C1257*100),0)&gt;=1),L1257+ROUNDDOWN(Q1257/(C1257*100),0),L1257)))</f>
        <v>2</v>
      </c>
      <c r="M1258" s="29">
        <f>IF(G1258="","",IF(VLOOKUP(I1258,settings!$B$12:$C$1012,2,0)*C1258*L1258*100-settings!$C$5*L1258&lt;0,"",VLOOKUP(I1258,settings!$B$12:$C$1012,2,0)*C1258*L1258*100-settings!$C$5*L1258))</f>
        <v>442.68439839600001</v>
      </c>
      <c r="N1258" s="29">
        <f>IF(M1258="","",M1258*settings!$C$7)</f>
        <v>110.671099599</v>
      </c>
      <c r="O1258" s="29">
        <f t="shared" si="156"/>
        <v>332.013298797</v>
      </c>
      <c r="P1258" s="29">
        <f>IF(G1258="","",C1258*100*settings!$C$6)</f>
        <v>0</v>
      </c>
      <c r="Q1258" s="29">
        <f>IF(G1258="","",IF(E1258=1,settings!$C$4-K1258*100,IF(O1258="",Q1257,IF(F1258=1,K1257*L1257*100+Q1257+O1257-K1258*L1258*100,Q1257+O1257))))</f>
        <v>5337.1893182870408</v>
      </c>
      <c r="R1258" s="29">
        <f t="shared" si="157"/>
        <v>46301.999000000003</v>
      </c>
      <c r="S1258" s="29">
        <f t="shared" si="158"/>
        <v>51639.188318287044</v>
      </c>
    </row>
    <row r="1259" spans="2:19" x14ac:dyDescent="0.25">
      <c r="B1259" s="2">
        <v>42779</v>
      </c>
      <c r="C1259" s="3">
        <v>235.08999600000001</v>
      </c>
      <c r="D1259" s="1">
        <f t="shared" si="152"/>
        <v>1.5463699526234276E-2</v>
      </c>
      <c r="E1259">
        <f>IF(B1259&lt;settings!$C$2,"",IF(B1259=settings!$C$2,1,IF(C1259&gt;K1258,MAX($E$4:E1258)+1,"")))</f>
        <v>171</v>
      </c>
      <c r="F1259">
        <f t="shared" si="153"/>
        <v>1</v>
      </c>
      <c r="G1259">
        <f t="shared" si="154"/>
        <v>1</v>
      </c>
      <c r="H1259" s="36">
        <f>IF(SUM($F$4:F1259)&lt;2,"",IF(F1259=1,G1258,""))</f>
        <v>1</v>
      </c>
      <c r="I1259" s="7">
        <f t="shared" si="159"/>
        <v>0</v>
      </c>
      <c r="J1259" s="64" t="str">
        <f t="shared" si="155"/>
        <v>PUT</v>
      </c>
      <c r="K1259" s="29">
        <f>IF(SUM($F$4:F1259)&lt;1,"",IF(F1259="",K1258,ROUND(C1259,0)))</f>
        <v>235</v>
      </c>
      <c r="L1259" s="32">
        <f>IF(SUM($F$4:F1259)&lt;1,"",IF(E1259=1,1,IF(AND(F1258=1,ROUNDDOWN(Q1258/(C1258*100),0)&gt;=1),L1258+ROUNDDOWN(Q1258/(C1258*100),0),L1258)))</f>
        <v>2</v>
      </c>
      <c r="M1259" s="29">
        <f>IF(G1259="","",IF(VLOOKUP(I1259,settings!$B$12:$C$1012,2,0)*C1259*L1259*100-settings!$C$5*L1259&lt;0,"",VLOOKUP(I1259,settings!$B$12:$C$1012,2,0)*C1259*L1259*100-settings!$C$5*L1259))</f>
        <v>468.17999200000003</v>
      </c>
      <c r="N1259" s="29">
        <f>IF(M1259="","",M1259*settings!$C$7)</f>
        <v>117.04499800000001</v>
      </c>
      <c r="O1259" s="29">
        <f t="shared" si="156"/>
        <v>351.13499400000001</v>
      </c>
      <c r="P1259" s="29">
        <f>IF(G1259="","",C1259*100*settings!$C$6)</f>
        <v>0</v>
      </c>
      <c r="Q1259" s="29">
        <f>IF(G1259="","",IF(E1259=1,settings!$C$4-K1259*100,IF(O1259="",Q1258,IF(F1259=1,K1258*L1258*100+Q1258+O1258-K1259*L1259*100,Q1258+O1258))))</f>
        <v>5069.20261708404</v>
      </c>
      <c r="R1259" s="29">
        <f t="shared" si="157"/>
        <v>47017.999200000006</v>
      </c>
      <c r="S1259" s="29">
        <f t="shared" si="158"/>
        <v>52087.201817084046</v>
      </c>
    </row>
    <row r="1260" spans="2:19" x14ac:dyDescent="0.25">
      <c r="B1260" s="2">
        <v>42786</v>
      </c>
      <c r="C1260" s="3">
        <v>236.740005</v>
      </c>
      <c r="D1260" s="1">
        <f t="shared" si="152"/>
        <v>7.0186270282635022E-3</v>
      </c>
      <c r="E1260">
        <f>IF(B1260&lt;settings!$C$2,"",IF(B1260=settings!$C$2,1,IF(C1260&gt;K1259,MAX($E$4:E1259)+1,"")))</f>
        <v>172</v>
      </c>
      <c r="F1260">
        <f t="shared" si="153"/>
        <v>1</v>
      </c>
      <c r="G1260">
        <f t="shared" si="154"/>
        <v>1</v>
      </c>
      <c r="H1260" s="36">
        <f>IF(SUM($F$4:F1260)&lt;2,"",IF(F1260=1,G1259,""))</f>
        <v>1</v>
      </c>
      <c r="I1260" s="7">
        <f t="shared" si="159"/>
        <v>-1E-3</v>
      </c>
      <c r="J1260" s="64" t="str">
        <f t="shared" si="155"/>
        <v>PUT</v>
      </c>
      <c r="K1260" s="29">
        <f>IF(SUM($F$4:F1260)&lt;1,"",IF(F1260="",K1259,ROUND(C1260,0)))</f>
        <v>237</v>
      </c>
      <c r="L1260" s="32">
        <f>IF(SUM($F$4:F1260)&lt;1,"",IF(E1260=1,1,IF(AND(F1259=1,ROUNDDOWN(Q1259/(C1259*100),0)&gt;=1),L1259+ROUNDDOWN(Q1259/(C1259*100),0),L1259)))</f>
        <v>2</v>
      </c>
      <c r="M1260" s="29">
        <f>IF(G1260="","",IF(VLOOKUP(I1260,settings!$B$12:$C$1012,2,0)*C1260*L1260*100-settings!$C$5*L1260&lt;0,"",VLOOKUP(I1260,settings!$B$12:$C$1012,2,0)*C1260*L1260*100-settings!$C$5*L1260))</f>
        <v>462.01040979999999</v>
      </c>
      <c r="N1260" s="29">
        <f>IF(M1260="","",M1260*settings!$C$7)</f>
        <v>115.50260245</v>
      </c>
      <c r="O1260" s="29">
        <f t="shared" si="156"/>
        <v>346.50780735000001</v>
      </c>
      <c r="P1260" s="29">
        <f>IF(G1260="","",C1260*100*settings!$C$6)</f>
        <v>0</v>
      </c>
      <c r="Q1260" s="29">
        <f>IF(G1260="","",IF(E1260=1,settings!$C$4-K1260*100,IF(O1260="",Q1259,IF(F1260=1,K1259*L1259*100+Q1259+O1259-K1260*L1260*100,Q1259+O1259))))</f>
        <v>5020.33761108404</v>
      </c>
      <c r="R1260" s="29">
        <f t="shared" si="157"/>
        <v>47348.000999999997</v>
      </c>
      <c r="S1260" s="29">
        <f t="shared" si="158"/>
        <v>52368.338611084037</v>
      </c>
    </row>
    <row r="1261" spans="2:19" x14ac:dyDescent="0.25">
      <c r="B1261" s="2">
        <v>42793</v>
      </c>
      <c r="C1261" s="3">
        <v>238.41999799999999</v>
      </c>
      <c r="D1261" s="1">
        <f t="shared" si="152"/>
        <v>7.0963629488813851E-3</v>
      </c>
      <c r="E1261">
        <f>IF(B1261&lt;settings!$C$2,"",IF(B1261=settings!$C$2,1,IF(C1261&gt;K1260,MAX($E$4:E1260)+1,"")))</f>
        <v>173</v>
      </c>
      <c r="F1261">
        <f t="shared" si="153"/>
        <v>1</v>
      </c>
      <c r="G1261">
        <f t="shared" si="154"/>
        <v>1</v>
      </c>
      <c r="H1261" s="36">
        <f>IF(SUM($F$4:F1261)&lt;2,"",IF(F1261=1,G1260,""))</f>
        <v>1</v>
      </c>
      <c r="I1261" s="7">
        <f t="shared" si="159"/>
        <v>2E-3</v>
      </c>
      <c r="J1261" s="64" t="str">
        <f t="shared" si="155"/>
        <v>PUT</v>
      </c>
      <c r="K1261" s="29">
        <f>IF(SUM($F$4:F1261)&lt;1,"",IF(F1261="",K1260,ROUND(C1261,0)))</f>
        <v>238</v>
      </c>
      <c r="L1261" s="32">
        <f>IF(SUM($F$4:F1261)&lt;1,"",IF(E1261=1,1,IF(AND(F1260=1,ROUNDDOWN(Q1260/(C1260*100),0)&gt;=1),L1260+ROUNDDOWN(Q1260/(C1260*100),0),L1260)))</f>
        <v>2</v>
      </c>
      <c r="M1261" s="29">
        <f>IF(G1261="","",IF(VLOOKUP(I1261,settings!$B$12:$C$1012,2,0)*C1261*L1261*100-settings!$C$5*L1261&lt;0,"",VLOOKUP(I1261,settings!$B$12:$C$1012,2,0)*C1261*L1261*100-settings!$C$5*L1261))</f>
        <v>455.95713215839999</v>
      </c>
      <c r="N1261" s="29">
        <f>IF(M1261="","",M1261*settings!$C$7)</f>
        <v>113.9892830396</v>
      </c>
      <c r="O1261" s="29">
        <f t="shared" si="156"/>
        <v>341.96784911880002</v>
      </c>
      <c r="P1261" s="29">
        <f>IF(G1261="","",C1261*100*settings!$C$6)</f>
        <v>0</v>
      </c>
      <c r="Q1261" s="29">
        <f>IF(G1261="","",IF(E1261=1,settings!$C$4-K1261*100,IF(O1261="",Q1260,IF(F1261=1,K1260*L1260*100+Q1260+O1260-K1261*L1261*100,Q1260+O1260))))</f>
        <v>5166.8454184340371</v>
      </c>
      <c r="R1261" s="29">
        <f t="shared" si="157"/>
        <v>47683.999599999996</v>
      </c>
      <c r="S1261" s="29">
        <f t="shared" si="158"/>
        <v>52850.845018434033</v>
      </c>
    </row>
    <row r="1262" spans="2:19" x14ac:dyDescent="0.25">
      <c r="B1262" s="2">
        <v>42800</v>
      </c>
      <c r="C1262" s="3">
        <v>237.69000199999999</v>
      </c>
      <c r="D1262" s="1">
        <f t="shared" si="152"/>
        <v>-3.0618069210788246E-3</v>
      </c>
      <c r="E1262" t="str">
        <f>IF(B1262&lt;settings!$C$2,"",IF(B1262=settings!$C$2,1,IF(C1262&gt;K1261,MAX($E$4:E1261)+1,"")))</f>
        <v/>
      </c>
      <c r="F1262" t="str">
        <f t="shared" si="153"/>
        <v/>
      </c>
      <c r="G1262">
        <f t="shared" si="154"/>
        <v>2</v>
      </c>
      <c r="H1262" s="36" t="str">
        <f>IF(SUM($F$4:F1262)&lt;2,"",IF(F1262=1,G1261,""))</f>
        <v/>
      </c>
      <c r="I1262" s="7">
        <f t="shared" si="159"/>
        <v>-1E-3</v>
      </c>
      <c r="J1262" s="64" t="str">
        <f t="shared" si="155"/>
        <v>CALL</v>
      </c>
      <c r="K1262" s="29">
        <f>IF(SUM($F$4:F1262)&lt;1,"",IF(F1262="",K1261,ROUND(C1262,0)))</f>
        <v>238</v>
      </c>
      <c r="L1262" s="32">
        <f>IF(SUM($F$4:F1262)&lt;1,"",IF(E1262=1,1,IF(AND(F1261=1,ROUNDDOWN(Q1261/(C1261*100),0)&gt;=1),L1261+ROUNDDOWN(Q1261/(C1261*100),0),L1261)))</f>
        <v>2</v>
      </c>
      <c r="M1262" s="29">
        <f>IF(G1262="","",IF(VLOOKUP(I1262,settings!$B$12:$C$1012,2,0)*C1262*L1262*100-settings!$C$5*L1262&lt;0,"",VLOOKUP(I1262,settings!$B$12:$C$1012,2,0)*C1262*L1262*100-settings!$C$5*L1262))</f>
        <v>463.87240392000001</v>
      </c>
      <c r="N1262" s="29">
        <f>IF(M1262="","",M1262*settings!$C$7)</f>
        <v>115.96810098</v>
      </c>
      <c r="O1262" s="29">
        <f t="shared" si="156"/>
        <v>347.90430293999998</v>
      </c>
      <c r="P1262" s="29">
        <f>IF(G1262="","",C1262*100*settings!$C$6)</f>
        <v>0</v>
      </c>
      <c r="Q1262" s="29">
        <f>IF(G1262="","",IF(E1262=1,settings!$C$4-K1262*100,IF(O1262="",Q1261,IF(F1262=1,K1261*L1261*100+Q1261+O1261-K1262*L1262*100,Q1261+O1261))))</f>
        <v>5508.8132675528368</v>
      </c>
      <c r="R1262" s="29">
        <f t="shared" si="157"/>
        <v>47538.000399999997</v>
      </c>
      <c r="S1262" s="29">
        <f t="shared" si="158"/>
        <v>53046.813667552837</v>
      </c>
    </row>
    <row r="1263" spans="2:19" x14ac:dyDescent="0.25">
      <c r="B1263" s="2">
        <v>42807</v>
      </c>
      <c r="C1263" s="3">
        <v>237.029999</v>
      </c>
      <c r="D1263" s="1">
        <f t="shared" si="152"/>
        <v>-2.7767385857483395E-3</v>
      </c>
      <c r="E1263" t="str">
        <f>IF(B1263&lt;settings!$C$2,"",IF(B1263=settings!$C$2,1,IF(C1263&gt;K1262,MAX($E$4:E1262)+1,"")))</f>
        <v/>
      </c>
      <c r="F1263" t="str">
        <f t="shared" si="153"/>
        <v/>
      </c>
      <c r="G1263">
        <f t="shared" si="154"/>
        <v>3</v>
      </c>
      <c r="H1263" s="36" t="str">
        <f>IF(SUM($F$4:F1263)&lt;2,"",IF(F1263=1,G1262,""))</f>
        <v/>
      </c>
      <c r="I1263" s="7">
        <f t="shared" si="159"/>
        <v>-4.0000000000000001E-3</v>
      </c>
      <c r="J1263" s="64" t="str">
        <f t="shared" si="155"/>
        <v>CALL</v>
      </c>
      <c r="K1263" s="29">
        <f>IF(SUM($F$4:F1263)&lt;1,"",IF(F1263="",K1262,ROUND(C1263,0)))</f>
        <v>238</v>
      </c>
      <c r="L1263" s="32">
        <f>IF(SUM($F$4:F1263)&lt;1,"",IF(E1263=1,1,IF(AND(F1262=1,ROUNDDOWN(Q1262/(C1262*100),0)&gt;=1),L1262+ROUNDDOWN(Q1262/(C1262*100),0),L1262)))</f>
        <v>2</v>
      </c>
      <c r="M1263" s="29">
        <f>IF(G1263="","",IF(VLOOKUP(I1263,settings!$B$12:$C$1012,2,0)*C1263*L1263*100-settings!$C$5*L1263&lt;0,"",VLOOKUP(I1263,settings!$B$12:$C$1012,2,0)*C1263*L1263*100-settings!$C$5*L1263))</f>
        <v>435.25784808486361</v>
      </c>
      <c r="N1263" s="29">
        <f>IF(M1263="","",M1263*settings!$C$7)</f>
        <v>108.8144620212159</v>
      </c>
      <c r="O1263" s="29">
        <f t="shared" si="156"/>
        <v>326.44338606364772</v>
      </c>
      <c r="P1263" s="29">
        <f>IF(G1263="","",C1263*100*settings!$C$6)</f>
        <v>0</v>
      </c>
      <c r="Q1263" s="29">
        <f>IF(G1263="","",IF(E1263=1,settings!$C$4-K1263*100,IF(O1263="",Q1262,IF(F1263=1,K1262*L1262*100+Q1262+O1262-K1263*L1263*100,Q1262+O1262))))</f>
        <v>5856.7175704928368</v>
      </c>
      <c r="R1263" s="29">
        <f t="shared" si="157"/>
        <v>47405.999799999998</v>
      </c>
      <c r="S1263" s="29">
        <f t="shared" si="158"/>
        <v>53262.717370492835</v>
      </c>
    </row>
    <row r="1264" spans="2:19" x14ac:dyDescent="0.25">
      <c r="B1264" s="2">
        <v>42814</v>
      </c>
      <c r="C1264" s="3">
        <v>233.86000100000001</v>
      </c>
      <c r="D1264" s="1">
        <f t="shared" si="152"/>
        <v>-1.337382615438476E-2</v>
      </c>
      <c r="E1264" t="str">
        <f>IF(B1264&lt;settings!$C$2,"",IF(B1264=settings!$C$2,1,IF(C1264&gt;K1263,MAX($E$4:E1263)+1,"")))</f>
        <v/>
      </c>
      <c r="F1264" t="str">
        <f t="shared" si="153"/>
        <v/>
      </c>
      <c r="G1264">
        <f t="shared" si="154"/>
        <v>4</v>
      </c>
      <c r="H1264" s="36" t="str">
        <f>IF(SUM($F$4:F1264)&lt;2,"",IF(F1264=1,G1263,""))</f>
        <v/>
      </c>
      <c r="I1264" s="7">
        <f t="shared" si="159"/>
        <v>-1.7000000000000001E-2</v>
      </c>
      <c r="J1264" s="64" t="str">
        <f t="shared" si="155"/>
        <v>CALL</v>
      </c>
      <c r="K1264" s="29">
        <f>IF(SUM($F$4:F1264)&lt;1,"",IF(F1264="",K1263,ROUND(C1264,0)))</f>
        <v>238</v>
      </c>
      <c r="L1264" s="32">
        <f>IF(SUM($F$4:F1264)&lt;1,"",IF(E1264=1,1,IF(AND(F1263=1,ROUNDDOWN(Q1263/(C1263*100),0)&gt;=1),L1263+ROUNDDOWN(Q1263/(C1263*100),0),L1263)))</f>
        <v>2</v>
      </c>
      <c r="M1264" s="29">
        <f>IF(G1264="","",IF(VLOOKUP(I1264,settings!$B$12:$C$1012,2,0)*C1264*L1264*100-settings!$C$5*L1264&lt;0,"",VLOOKUP(I1264,settings!$B$12:$C$1012,2,0)*C1264*L1264*100-settings!$C$5*L1264))</f>
        <v>329.76397789665515</v>
      </c>
      <c r="N1264" s="29">
        <f>IF(M1264="","",M1264*settings!$C$7)</f>
        <v>82.440994474163787</v>
      </c>
      <c r="O1264" s="29">
        <f t="shared" si="156"/>
        <v>247.32298342249135</v>
      </c>
      <c r="P1264" s="29">
        <f>IF(G1264="","",C1264*100*settings!$C$6)</f>
        <v>0</v>
      </c>
      <c r="Q1264" s="29">
        <f>IF(G1264="","",IF(E1264=1,settings!$C$4-K1264*100,IF(O1264="",Q1263,IF(F1264=1,K1263*L1263*100+Q1263+O1263-K1264*L1264*100,Q1263+O1263))))</f>
        <v>6183.160956556485</v>
      </c>
      <c r="R1264" s="29">
        <f t="shared" si="157"/>
        <v>46772.000200000002</v>
      </c>
      <c r="S1264" s="29">
        <f t="shared" si="158"/>
        <v>52955.161156556489</v>
      </c>
    </row>
    <row r="1265" spans="2:19" x14ac:dyDescent="0.25">
      <c r="B1265" s="2">
        <v>42821</v>
      </c>
      <c r="C1265" s="3">
        <v>235.740005</v>
      </c>
      <c r="D1265" s="1">
        <f t="shared" si="152"/>
        <v>8.0390147608011553E-3</v>
      </c>
      <c r="E1265" t="str">
        <f>IF(B1265&lt;settings!$C$2,"",IF(B1265=settings!$C$2,1,IF(C1265&gt;K1264,MAX($E$4:E1264)+1,"")))</f>
        <v/>
      </c>
      <c r="F1265" t="str">
        <f t="shared" si="153"/>
        <v/>
      </c>
      <c r="G1265">
        <f t="shared" si="154"/>
        <v>5</v>
      </c>
      <c r="H1265" s="36" t="str">
        <f>IF(SUM($F$4:F1265)&lt;2,"",IF(F1265=1,G1264,""))</f>
        <v/>
      </c>
      <c r="I1265" s="7">
        <f t="shared" si="159"/>
        <v>-8.9999999999999993E-3</v>
      </c>
      <c r="J1265" s="64" t="str">
        <f t="shared" si="155"/>
        <v>CALL</v>
      </c>
      <c r="K1265" s="29">
        <f>IF(SUM($F$4:F1265)&lt;1,"",IF(F1265="",K1264,ROUND(C1265,0)))</f>
        <v>238</v>
      </c>
      <c r="L1265" s="32">
        <f>IF(SUM($F$4:F1265)&lt;1,"",IF(E1265=1,1,IF(AND(F1264=1,ROUNDDOWN(Q1264/(C1264*100),0)&gt;=1),L1264+ROUNDDOWN(Q1264/(C1264*100),0),L1264)))</f>
        <v>2</v>
      </c>
      <c r="M1265" s="29">
        <f>IF(G1265="","",IF(VLOOKUP(I1265,settings!$B$12:$C$1012,2,0)*C1265*L1265*100-settings!$C$5*L1265&lt;0,"",VLOOKUP(I1265,settings!$B$12:$C$1012,2,0)*C1265*L1265*100-settings!$C$5*L1265))</f>
        <v>391.09540322660052</v>
      </c>
      <c r="N1265" s="29">
        <f>IF(M1265="","",M1265*settings!$C$7)</f>
        <v>97.773850806650131</v>
      </c>
      <c r="O1265" s="29">
        <f t="shared" si="156"/>
        <v>293.32155241995042</v>
      </c>
      <c r="P1265" s="29">
        <f>IF(G1265="","",C1265*100*settings!$C$6)</f>
        <v>0</v>
      </c>
      <c r="Q1265" s="29">
        <f>IF(G1265="","",IF(E1265=1,settings!$C$4-K1265*100,IF(O1265="",Q1264,IF(F1265=1,K1264*L1264*100+Q1264+O1264-K1265*L1265*100,Q1264+O1264))))</f>
        <v>6430.4839399789762</v>
      </c>
      <c r="R1265" s="29">
        <f t="shared" si="157"/>
        <v>47148.000999999997</v>
      </c>
      <c r="S1265" s="29">
        <f t="shared" si="158"/>
        <v>53578.484939978975</v>
      </c>
    </row>
    <row r="1266" spans="2:19" x14ac:dyDescent="0.25">
      <c r="B1266" s="2">
        <v>42828</v>
      </c>
      <c r="C1266" s="3">
        <v>235.199997</v>
      </c>
      <c r="D1266" s="1">
        <f t="shared" si="152"/>
        <v>-2.2906930879211806E-3</v>
      </c>
      <c r="E1266" t="str">
        <f>IF(B1266&lt;settings!$C$2,"",IF(B1266=settings!$C$2,1,IF(C1266&gt;K1265,MAX($E$4:E1265)+1,"")))</f>
        <v/>
      </c>
      <c r="F1266" t="str">
        <f t="shared" si="153"/>
        <v/>
      </c>
      <c r="G1266">
        <f t="shared" si="154"/>
        <v>6</v>
      </c>
      <c r="H1266" s="36" t="str">
        <f>IF(SUM($F$4:F1266)&lt;2,"",IF(F1266=1,G1265,""))</f>
        <v/>
      </c>
      <c r="I1266" s="7">
        <f t="shared" si="159"/>
        <v>-1.2E-2</v>
      </c>
      <c r="J1266" s="64" t="str">
        <f t="shared" si="155"/>
        <v>CALL</v>
      </c>
      <c r="K1266" s="29">
        <f>IF(SUM($F$4:F1266)&lt;1,"",IF(F1266="",K1265,ROUND(C1266,0)))</f>
        <v>238</v>
      </c>
      <c r="L1266" s="32">
        <f>IF(SUM($F$4:F1266)&lt;1,"",IF(E1266=1,1,IF(AND(F1265=1,ROUNDDOWN(Q1265/(C1265*100),0)&gt;=1),L1265+ROUNDDOWN(Q1265/(C1265*100),0),L1265)))</f>
        <v>2</v>
      </c>
      <c r="M1266" s="29">
        <f>IF(G1266="","",IF(VLOOKUP(I1266,settings!$B$12:$C$1012,2,0)*C1266*L1266*100-settings!$C$5*L1266&lt;0,"",VLOOKUP(I1266,settings!$B$12:$C$1012,2,0)*C1266*L1266*100-settings!$C$5*L1266))</f>
        <v>367.13074213654949</v>
      </c>
      <c r="N1266" s="29">
        <f>IF(M1266="","",M1266*settings!$C$7)</f>
        <v>91.782685534137372</v>
      </c>
      <c r="O1266" s="29">
        <f t="shared" si="156"/>
        <v>275.3480566024121</v>
      </c>
      <c r="P1266" s="29">
        <f>IF(G1266="","",C1266*100*settings!$C$6)</f>
        <v>0</v>
      </c>
      <c r="Q1266" s="29">
        <f>IF(G1266="","",IF(E1266=1,settings!$C$4-K1266*100,IF(O1266="",Q1265,IF(F1266=1,K1265*L1265*100+Q1265+O1265-K1266*L1266*100,Q1265+O1265))))</f>
        <v>6723.8054923989266</v>
      </c>
      <c r="R1266" s="29">
        <f t="shared" si="157"/>
        <v>47039.999400000001</v>
      </c>
      <c r="S1266" s="29">
        <f t="shared" si="158"/>
        <v>53763.804892398926</v>
      </c>
    </row>
    <row r="1267" spans="2:19" x14ac:dyDescent="0.25">
      <c r="B1267" s="2">
        <v>42835</v>
      </c>
      <c r="C1267" s="3">
        <v>232.509995</v>
      </c>
      <c r="D1267" s="1">
        <f t="shared" si="152"/>
        <v>-1.143708347921446E-2</v>
      </c>
      <c r="E1267" t="str">
        <f>IF(B1267&lt;settings!$C$2,"",IF(B1267=settings!$C$2,1,IF(C1267&gt;K1266,MAX($E$4:E1266)+1,"")))</f>
        <v/>
      </c>
      <c r="F1267" t="str">
        <f t="shared" si="153"/>
        <v/>
      </c>
      <c r="G1267">
        <f t="shared" si="154"/>
        <v>7</v>
      </c>
      <c r="H1267" s="36" t="str">
        <f>IF(SUM($F$4:F1267)&lt;2,"",IF(F1267=1,G1266,""))</f>
        <v/>
      </c>
      <c r="I1267" s="7">
        <f t="shared" si="159"/>
        <v>-2.3E-2</v>
      </c>
      <c r="J1267" s="64" t="str">
        <f t="shared" si="155"/>
        <v>CALL</v>
      </c>
      <c r="K1267" s="29">
        <f>IF(SUM($F$4:F1267)&lt;1,"",IF(F1267="",K1266,ROUND(C1267,0)))</f>
        <v>238</v>
      </c>
      <c r="L1267" s="32">
        <f>IF(SUM($F$4:F1267)&lt;1,"",IF(E1267=1,1,IF(AND(F1266=1,ROUNDDOWN(Q1266/(C1266*100),0)&gt;=1),L1266+ROUNDDOWN(Q1266/(C1266*100),0),L1266)))</f>
        <v>2</v>
      </c>
      <c r="M1267" s="29">
        <f>IF(G1267="","",IF(VLOOKUP(I1267,settings!$B$12:$C$1012,2,0)*C1267*L1267*100-settings!$C$5*L1267&lt;0,"",VLOOKUP(I1267,settings!$B$12:$C$1012,2,0)*C1267*L1267*100-settings!$C$5*L1267))</f>
        <v>290.1940468629063</v>
      </c>
      <c r="N1267" s="29">
        <f>IF(M1267="","",M1267*settings!$C$7)</f>
        <v>72.548511715726576</v>
      </c>
      <c r="O1267" s="29">
        <f t="shared" si="156"/>
        <v>217.64553514717971</v>
      </c>
      <c r="P1267" s="29">
        <f>IF(G1267="","",C1267*100*settings!$C$6)</f>
        <v>0</v>
      </c>
      <c r="Q1267" s="29">
        <f>IF(G1267="","",IF(E1267=1,settings!$C$4-K1267*100,IF(O1267="",Q1266,IF(F1267=1,K1266*L1266*100+Q1266+O1266-K1267*L1267*100,Q1266+O1266))))</f>
        <v>6999.1535490013384</v>
      </c>
      <c r="R1267" s="29">
        <f t="shared" si="157"/>
        <v>46501.999000000003</v>
      </c>
      <c r="S1267" s="29">
        <f t="shared" si="158"/>
        <v>53501.152549001345</v>
      </c>
    </row>
    <row r="1268" spans="2:19" x14ac:dyDescent="0.25">
      <c r="B1268" s="2">
        <v>42842</v>
      </c>
      <c r="C1268" s="3">
        <v>234.58999600000001</v>
      </c>
      <c r="D1268" s="1">
        <f t="shared" si="152"/>
        <v>8.9458562845867728E-3</v>
      </c>
      <c r="E1268" t="str">
        <f>IF(B1268&lt;settings!$C$2,"",IF(B1268=settings!$C$2,1,IF(C1268&gt;K1267,MAX($E$4:E1267)+1,"")))</f>
        <v/>
      </c>
      <c r="F1268" t="str">
        <f t="shared" si="153"/>
        <v/>
      </c>
      <c r="G1268">
        <f t="shared" si="154"/>
        <v>8</v>
      </c>
      <c r="H1268" s="36" t="str">
        <f>IF(SUM($F$4:F1268)&lt;2,"",IF(F1268=1,G1267,""))</f>
        <v/>
      </c>
      <c r="I1268" s="7">
        <f t="shared" si="159"/>
        <v>-1.4E-2</v>
      </c>
      <c r="J1268" s="64" t="str">
        <f t="shared" si="155"/>
        <v>CALL</v>
      </c>
      <c r="K1268" s="29">
        <f>IF(SUM($F$4:F1268)&lt;1,"",IF(F1268="",K1267,ROUND(C1268,0)))</f>
        <v>238</v>
      </c>
      <c r="L1268" s="32">
        <f>IF(SUM($F$4:F1268)&lt;1,"",IF(E1268=1,1,IF(AND(F1267=1,ROUNDDOWN(Q1267/(C1267*100),0)&gt;=1),L1267+ROUNDDOWN(Q1267/(C1267*100),0),L1267)))</f>
        <v>2</v>
      </c>
      <c r="M1268" s="29">
        <f>IF(G1268="","",IF(VLOOKUP(I1268,settings!$B$12:$C$1012,2,0)*C1268*L1268*100-settings!$C$5*L1268&lt;0,"",VLOOKUP(I1268,settings!$B$12:$C$1012,2,0)*C1268*L1268*100-settings!$C$5*L1268))</f>
        <v>351.59372007205889</v>
      </c>
      <c r="N1268" s="29">
        <f>IF(M1268="","",M1268*settings!$C$7)</f>
        <v>87.898430018014722</v>
      </c>
      <c r="O1268" s="29">
        <f t="shared" si="156"/>
        <v>263.69529005404416</v>
      </c>
      <c r="P1268" s="29">
        <f>IF(G1268="","",C1268*100*settings!$C$6)</f>
        <v>0</v>
      </c>
      <c r="Q1268" s="29">
        <f>IF(G1268="","",IF(E1268=1,settings!$C$4-K1268*100,IF(O1268="",Q1267,IF(F1268=1,K1267*L1267*100+Q1267+O1267-K1268*L1268*100,Q1267+O1267))))</f>
        <v>7216.799084148518</v>
      </c>
      <c r="R1268" s="29">
        <f t="shared" si="157"/>
        <v>46917.999200000006</v>
      </c>
      <c r="S1268" s="29">
        <f t="shared" si="158"/>
        <v>54134.798284148521</v>
      </c>
    </row>
    <row r="1269" spans="2:19" x14ac:dyDescent="0.25">
      <c r="B1269" s="2">
        <v>42849</v>
      </c>
      <c r="C1269" s="3">
        <v>238.08000200000001</v>
      </c>
      <c r="D1269" s="1">
        <f t="shared" si="152"/>
        <v>1.4877045311002979E-2</v>
      </c>
      <c r="E1269">
        <f>IF(B1269&lt;settings!$C$2,"",IF(B1269=settings!$C$2,1,IF(C1269&gt;K1268,MAX($E$4:E1268)+1,"")))</f>
        <v>174</v>
      </c>
      <c r="F1269">
        <f t="shared" si="153"/>
        <v>1</v>
      </c>
      <c r="G1269">
        <f t="shared" si="154"/>
        <v>1</v>
      </c>
      <c r="H1269" s="36">
        <f>IF(SUM($F$4:F1269)&lt;2,"",IF(F1269=1,G1268,""))</f>
        <v>8</v>
      </c>
      <c r="I1269" s="7">
        <f t="shared" si="159"/>
        <v>0</v>
      </c>
      <c r="J1269" s="64" t="str">
        <f t="shared" si="155"/>
        <v>PUT</v>
      </c>
      <c r="K1269" s="29">
        <f>IF(SUM($F$4:F1269)&lt;1,"",IF(F1269="",K1268,ROUND(C1269,0)))</f>
        <v>238</v>
      </c>
      <c r="L1269" s="32">
        <f>IF(SUM($F$4:F1269)&lt;1,"",IF(E1269=1,1,IF(AND(F1268=1,ROUNDDOWN(Q1268/(C1268*100),0)&gt;=1),L1268+ROUNDDOWN(Q1268/(C1268*100),0),L1268)))</f>
        <v>2</v>
      </c>
      <c r="M1269" s="29">
        <f>IF(G1269="","",IF(VLOOKUP(I1269,settings!$B$12:$C$1012,2,0)*C1269*L1269*100-settings!$C$5*L1269&lt;0,"",VLOOKUP(I1269,settings!$B$12:$C$1012,2,0)*C1269*L1269*100-settings!$C$5*L1269))</f>
        <v>474.16000400000001</v>
      </c>
      <c r="N1269" s="29">
        <f>IF(M1269="","",M1269*settings!$C$7)</f>
        <v>118.540001</v>
      </c>
      <c r="O1269" s="29">
        <f t="shared" si="156"/>
        <v>355.620003</v>
      </c>
      <c r="P1269" s="29">
        <f>IF(G1269="","",C1269*100*settings!$C$6)</f>
        <v>0</v>
      </c>
      <c r="Q1269" s="29">
        <f>IF(G1269="","",IF(E1269=1,settings!$C$4-K1269*100,IF(O1269="",Q1268,IF(F1269=1,K1268*L1268*100+Q1268+O1268-K1269*L1269*100,Q1268+O1268))))</f>
        <v>7480.4943742025571</v>
      </c>
      <c r="R1269" s="29">
        <f t="shared" si="157"/>
        <v>47616.000400000004</v>
      </c>
      <c r="S1269" s="29">
        <f t="shared" si="158"/>
        <v>55096.494774202562</v>
      </c>
    </row>
    <row r="1270" spans="2:19" x14ac:dyDescent="0.25">
      <c r="B1270" s="2">
        <v>42856</v>
      </c>
      <c r="C1270" s="3">
        <v>239.699997</v>
      </c>
      <c r="D1270" s="1">
        <f t="shared" si="152"/>
        <v>6.8044144253660566E-3</v>
      </c>
      <c r="E1270">
        <f>IF(B1270&lt;settings!$C$2,"",IF(B1270=settings!$C$2,1,IF(C1270&gt;K1269,MAX($E$4:E1269)+1,"")))</f>
        <v>175</v>
      </c>
      <c r="F1270">
        <f t="shared" si="153"/>
        <v>1</v>
      </c>
      <c r="G1270">
        <f t="shared" si="154"/>
        <v>1</v>
      </c>
      <c r="H1270" s="36">
        <f>IF(SUM($F$4:F1270)&lt;2,"",IF(F1270=1,G1269,""))</f>
        <v>1</v>
      </c>
      <c r="I1270" s="7">
        <f t="shared" si="159"/>
        <v>-1E-3</v>
      </c>
      <c r="J1270" s="64" t="str">
        <f t="shared" si="155"/>
        <v>PUT</v>
      </c>
      <c r="K1270" s="29">
        <f>IF(SUM($F$4:F1270)&lt;1,"",IF(F1270="",K1269,ROUND(C1270,0)))</f>
        <v>240</v>
      </c>
      <c r="L1270" s="32">
        <f>IF(SUM($F$4:F1270)&lt;1,"",IF(E1270=1,1,IF(AND(F1269=1,ROUNDDOWN(Q1269/(C1269*100),0)&gt;=1),L1269+ROUNDDOWN(Q1269/(C1269*100),0),L1269)))</f>
        <v>2</v>
      </c>
      <c r="M1270" s="29">
        <f>IF(G1270="","",IF(VLOOKUP(I1270,settings!$B$12:$C$1012,2,0)*C1270*L1270*100-settings!$C$5*L1270&lt;0,"",VLOOKUP(I1270,settings!$B$12:$C$1012,2,0)*C1270*L1270*100-settings!$C$5*L1270))</f>
        <v>467.81199412000001</v>
      </c>
      <c r="N1270" s="29">
        <f>IF(M1270="","",M1270*settings!$C$7)</f>
        <v>116.95299853</v>
      </c>
      <c r="O1270" s="29">
        <f t="shared" si="156"/>
        <v>350.85899559000001</v>
      </c>
      <c r="P1270" s="29">
        <f>IF(G1270="","",C1270*100*settings!$C$6)</f>
        <v>0</v>
      </c>
      <c r="Q1270" s="29">
        <f>IF(G1270="","",IF(E1270=1,settings!$C$4-K1270*100,IF(O1270="",Q1269,IF(F1270=1,K1269*L1269*100+Q1269+O1269-K1270*L1270*100,Q1269+O1269))))</f>
        <v>7436.1143772025534</v>
      </c>
      <c r="R1270" s="29">
        <f t="shared" si="157"/>
        <v>47939.999400000001</v>
      </c>
      <c r="S1270" s="29">
        <f t="shared" si="158"/>
        <v>55376.113777202554</v>
      </c>
    </row>
    <row r="1271" spans="2:19" x14ac:dyDescent="0.25">
      <c r="B1271" s="2">
        <v>42863</v>
      </c>
      <c r="C1271" s="3">
        <v>238.979996</v>
      </c>
      <c r="D1271" s="1">
        <f t="shared" si="152"/>
        <v>-3.0037589028422129E-3</v>
      </c>
      <c r="E1271" t="str">
        <f>IF(B1271&lt;settings!$C$2,"",IF(B1271=settings!$C$2,1,IF(C1271&gt;K1270,MAX($E$4:E1270)+1,"")))</f>
        <v/>
      </c>
      <c r="F1271" t="str">
        <f t="shared" si="153"/>
        <v/>
      </c>
      <c r="G1271">
        <f t="shared" si="154"/>
        <v>2</v>
      </c>
      <c r="H1271" s="36" t="str">
        <f>IF(SUM($F$4:F1271)&lt;2,"",IF(F1271=1,G1270,""))</f>
        <v/>
      </c>
      <c r="I1271" s="7">
        <f t="shared" si="159"/>
        <v>-4.0000000000000001E-3</v>
      </c>
      <c r="J1271" s="64" t="str">
        <f t="shared" si="155"/>
        <v>CALL</v>
      </c>
      <c r="K1271" s="29">
        <f>IF(SUM($F$4:F1271)&lt;1,"",IF(F1271="",K1270,ROUND(C1271,0)))</f>
        <v>240</v>
      </c>
      <c r="L1271" s="32">
        <f>IF(SUM($F$4:F1271)&lt;1,"",IF(E1271=1,1,IF(AND(F1270=1,ROUNDDOWN(Q1270/(C1270*100),0)&gt;=1),L1270+ROUNDDOWN(Q1270/(C1270*100),0),L1270)))</f>
        <v>2</v>
      </c>
      <c r="M1271" s="29">
        <f>IF(G1271="","",IF(VLOOKUP(I1271,settings!$B$12:$C$1012,2,0)*C1271*L1271*100-settings!$C$5*L1271&lt;0,"",VLOOKUP(I1271,settings!$B$12:$C$1012,2,0)*C1271*L1271*100-settings!$C$5*L1271))</f>
        <v>438.85507837465468</v>
      </c>
      <c r="N1271" s="29">
        <f>IF(M1271="","",M1271*settings!$C$7)</f>
        <v>109.71376959366367</v>
      </c>
      <c r="O1271" s="29">
        <f t="shared" si="156"/>
        <v>329.14130878099104</v>
      </c>
      <c r="P1271" s="29">
        <f>IF(G1271="","",C1271*100*settings!$C$6)</f>
        <v>0</v>
      </c>
      <c r="Q1271" s="29">
        <f>IF(G1271="","",IF(E1271=1,settings!$C$4-K1271*100,IF(O1271="",Q1270,IF(F1271=1,K1270*L1270*100+Q1270+O1270-K1271*L1271*100,Q1270+O1270))))</f>
        <v>7786.9733727925532</v>
      </c>
      <c r="R1271" s="29">
        <f t="shared" si="157"/>
        <v>47795.999199999998</v>
      </c>
      <c r="S1271" s="29">
        <f t="shared" si="158"/>
        <v>55582.972572792554</v>
      </c>
    </row>
    <row r="1272" spans="2:19" x14ac:dyDescent="0.25">
      <c r="B1272" s="2">
        <v>42870</v>
      </c>
      <c r="C1272" s="3">
        <v>238.30999800000001</v>
      </c>
      <c r="D1272" s="1">
        <f t="shared" si="152"/>
        <v>-2.8035735677223173E-3</v>
      </c>
      <c r="E1272" t="str">
        <f>IF(B1272&lt;settings!$C$2,"",IF(B1272=settings!$C$2,1,IF(C1272&gt;K1271,MAX($E$4:E1271)+1,"")))</f>
        <v/>
      </c>
      <c r="F1272" t="str">
        <f t="shared" si="153"/>
        <v/>
      </c>
      <c r="G1272">
        <f t="shared" si="154"/>
        <v>3</v>
      </c>
      <c r="H1272" s="36" t="str">
        <f>IF(SUM($F$4:F1272)&lt;2,"",IF(F1272=1,G1271,""))</f>
        <v/>
      </c>
      <c r="I1272" s="7">
        <f t="shared" si="159"/>
        <v>-7.0000000000000001E-3</v>
      </c>
      <c r="J1272" s="64" t="str">
        <f t="shared" si="155"/>
        <v>CALL</v>
      </c>
      <c r="K1272" s="29">
        <f>IF(SUM($F$4:F1272)&lt;1,"",IF(F1272="",K1271,ROUND(C1272,0)))</f>
        <v>240</v>
      </c>
      <c r="L1272" s="32">
        <f>IF(SUM($F$4:F1272)&lt;1,"",IF(E1272=1,1,IF(AND(F1271=1,ROUNDDOWN(Q1271/(C1271*100),0)&gt;=1),L1271+ROUNDDOWN(Q1271/(C1271*100),0),L1271)))</f>
        <v>2</v>
      </c>
      <c r="M1272" s="29">
        <f>IF(G1272="","",IF(VLOOKUP(I1272,settings!$B$12:$C$1012,2,0)*C1272*L1272*100-settings!$C$5*L1272&lt;0,"",VLOOKUP(I1272,settings!$B$12:$C$1012,2,0)*C1272*L1272*100-settings!$C$5*L1272))</f>
        <v>411.76598818354938</v>
      </c>
      <c r="N1272" s="29">
        <f>IF(M1272="","",M1272*settings!$C$7)</f>
        <v>102.94149704588735</v>
      </c>
      <c r="O1272" s="29">
        <f t="shared" si="156"/>
        <v>308.82449113766205</v>
      </c>
      <c r="P1272" s="29">
        <f>IF(G1272="","",C1272*100*settings!$C$6)</f>
        <v>0</v>
      </c>
      <c r="Q1272" s="29">
        <f>IF(G1272="","",IF(E1272=1,settings!$C$4-K1272*100,IF(O1272="",Q1271,IF(F1272=1,K1271*L1271*100+Q1271+O1271-K1272*L1272*100,Q1271+O1271))))</f>
        <v>8116.1146815735447</v>
      </c>
      <c r="R1272" s="29">
        <f t="shared" si="157"/>
        <v>47661.999600000003</v>
      </c>
      <c r="S1272" s="29">
        <f t="shared" si="158"/>
        <v>55778.114281573551</v>
      </c>
    </row>
    <row r="1273" spans="2:19" x14ac:dyDescent="0.25">
      <c r="B1273" s="2">
        <v>42877</v>
      </c>
      <c r="C1273" s="3">
        <v>241.71000699999999</v>
      </c>
      <c r="D1273" s="1">
        <f t="shared" si="152"/>
        <v>1.4267168933466134E-2</v>
      </c>
      <c r="E1273">
        <f>IF(B1273&lt;settings!$C$2,"",IF(B1273=settings!$C$2,1,IF(C1273&gt;K1272,MAX($E$4:E1272)+1,"")))</f>
        <v>176</v>
      </c>
      <c r="F1273">
        <f t="shared" si="153"/>
        <v>1</v>
      </c>
      <c r="G1273">
        <f t="shared" si="154"/>
        <v>1</v>
      </c>
      <c r="H1273" s="36">
        <f>IF(SUM($F$4:F1273)&lt;2,"",IF(F1273=1,G1272,""))</f>
        <v>3</v>
      </c>
      <c r="I1273" s="7">
        <f t="shared" si="159"/>
        <v>-1E-3</v>
      </c>
      <c r="J1273" s="64" t="str">
        <f t="shared" si="155"/>
        <v>PUT</v>
      </c>
      <c r="K1273" s="29">
        <f>IF(SUM($F$4:F1273)&lt;1,"",IF(F1273="",K1272,ROUND(C1273,0)))</f>
        <v>242</v>
      </c>
      <c r="L1273" s="32">
        <f>IF(SUM($F$4:F1273)&lt;1,"",IF(E1273=1,1,IF(AND(F1272=1,ROUNDDOWN(Q1272/(C1272*100),0)&gt;=1),L1272+ROUNDDOWN(Q1272/(C1272*100),0),L1272)))</f>
        <v>2</v>
      </c>
      <c r="M1273" s="29">
        <f>IF(G1273="","",IF(VLOOKUP(I1273,settings!$B$12:$C$1012,2,0)*C1273*L1273*100-settings!$C$5*L1273&lt;0,"",VLOOKUP(I1273,settings!$B$12:$C$1012,2,0)*C1273*L1273*100-settings!$C$5*L1273))</f>
        <v>471.75161372000002</v>
      </c>
      <c r="N1273" s="29">
        <f>IF(M1273="","",M1273*settings!$C$7)</f>
        <v>117.93790343000001</v>
      </c>
      <c r="O1273" s="29">
        <f t="shared" si="156"/>
        <v>353.81371029000002</v>
      </c>
      <c r="P1273" s="29">
        <f>IF(G1273="","",C1273*100*settings!$C$6)</f>
        <v>0</v>
      </c>
      <c r="Q1273" s="29">
        <f>IF(G1273="","",IF(E1273=1,settings!$C$4-K1273*100,IF(O1273="",Q1272,IF(F1273=1,K1272*L1272*100+Q1272+O1272-K1273*L1273*100,Q1272+O1272))))</f>
        <v>8024.9391727112015</v>
      </c>
      <c r="R1273" s="29">
        <f t="shared" si="157"/>
        <v>48342.001400000001</v>
      </c>
      <c r="S1273" s="29">
        <f t="shared" si="158"/>
        <v>56366.940572711203</v>
      </c>
    </row>
    <row r="1274" spans="2:19" x14ac:dyDescent="0.25">
      <c r="B1274" s="2">
        <v>42884</v>
      </c>
      <c r="C1274" s="3">
        <v>244.16999799999999</v>
      </c>
      <c r="D1274" s="1">
        <f t="shared" si="152"/>
        <v>1.0177447886963176E-2</v>
      </c>
      <c r="E1274">
        <f>IF(B1274&lt;settings!$C$2,"",IF(B1274=settings!$C$2,1,IF(C1274&gt;K1273,MAX($E$4:E1273)+1,"")))</f>
        <v>177</v>
      </c>
      <c r="F1274">
        <f t="shared" si="153"/>
        <v>1</v>
      </c>
      <c r="G1274">
        <f t="shared" si="154"/>
        <v>1</v>
      </c>
      <c r="H1274" s="36">
        <f>IF(SUM($F$4:F1274)&lt;2,"",IF(F1274=1,G1273,""))</f>
        <v>1</v>
      </c>
      <c r="I1274" s="7">
        <f t="shared" si="159"/>
        <v>1E-3</v>
      </c>
      <c r="J1274" s="64" t="str">
        <f t="shared" si="155"/>
        <v>PUT</v>
      </c>
      <c r="K1274" s="29">
        <f>IF(SUM($F$4:F1274)&lt;1,"",IF(F1274="",K1273,ROUND(C1274,0)))</f>
        <v>244</v>
      </c>
      <c r="L1274" s="32">
        <f>IF(SUM($F$4:F1274)&lt;1,"",IF(E1274=1,1,IF(AND(F1273=1,ROUNDDOWN(Q1273/(C1273*100),0)&gt;=1),L1273+ROUNDDOWN(Q1273/(C1273*100),0),L1273)))</f>
        <v>2</v>
      </c>
      <c r="M1274" s="29">
        <f>IF(G1274="","",IF(VLOOKUP(I1274,settings!$B$12:$C$1012,2,0)*C1274*L1274*100-settings!$C$5*L1274&lt;0,"",VLOOKUP(I1274,settings!$B$12:$C$1012,2,0)*C1274*L1274*100-settings!$C$5*L1274))</f>
        <v>476.57319608</v>
      </c>
      <c r="N1274" s="29">
        <f>IF(M1274="","",M1274*settings!$C$7)</f>
        <v>119.14329902</v>
      </c>
      <c r="O1274" s="29">
        <f t="shared" si="156"/>
        <v>357.42989706000003</v>
      </c>
      <c r="P1274" s="29">
        <f>IF(G1274="","",C1274*100*settings!$C$6)</f>
        <v>0</v>
      </c>
      <c r="Q1274" s="29">
        <f>IF(G1274="","",IF(E1274=1,settings!$C$4-K1274*100,IF(O1274="",Q1273,IF(F1274=1,K1273*L1273*100+Q1273+O1273-K1274*L1274*100,Q1273+O1273))))</f>
        <v>7978.7528830012016</v>
      </c>
      <c r="R1274" s="29">
        <f t="shared" si="157"/>
        <v>48833.999599999996</v>
      </c>
      <c r="S1274" s="29">
        <f t="shared" si="158"/>
        <v>56812.752483001197</v>
      </c>
    </row>
    <row r="1275" spans="2:19" x14ac:dyDescent="0.25">
      <c r="B1275" s="2">
        <v>42891</v>
      </c>
      <c r="C1275" s="3">
        <v>243.41000399999999</v>
      </c>
      <c r="D1275" s="1">
        <f t="shared" si="152"/>
        <v>-3.1125609461650772E-3</v>
      </c>
      <c r="E1275" t="str">
        <f>IF(B1275&lt;settings!$C$2,"",IF(B1275=settings!$C$2,1,IF(C1275&gt;K1274,MAX($E$4:E1274)+1,"")))</f>
        <v/>
      </c>
      <c r="F1275" t="str">
        <f t="shared" si="153"/>
        <v/>
      </c>
      <c r="G1275">
        <f t="shared" si="154"/>
        <v>2</v>
      </c>
      <c r="H1275" s="36" t="str">
        <f>IF(SUM($F$4:F1275)&lt;2,"",IF(F1275=1,G1274,""))</f>
        <v/>
      </c>
      <c r="I1275" s="7">
        <f t="shared" si="159"/>
        <v>-2E-3</v>
      </c>
      <c r="J1275" s="64" t="str">
        <f t="shared" si="155"/>
        <v>CALL</v>
      </c>
      <c r="K1275" s="29">
        <f>IF(SUM($F$4:F1275)&lt;1,"",IF(F1275="",K1274,ROUND(C1275,0)))</f>
        <v>244</v>
      </c>
      <c r="L1275" s="32">
        <f>IF(SUM($F$4:F1275)&lt;1,"",IF(E1275=1,1,IF(AND(F1274=1,ROUNDDOWN(Q1274/(C1274*100),0)&gt;=1),L1274+ROUNDDOWN(Q1274/(C1274*100),0),L1274)))</f>
        <v>2</v>
      </c>
      <c r="M1275" s="29">
        <f>IF(G1275="","",IF(VLOOKUP(I1275,settings!$B$12:$C$1012,2,0)*C1275*L1275*100-settings!$C$5*L1275&lt;0,"",VLOOKUP(I1275,settings!$B$12:$C$1012,2,0)*C1275*L1275*100-settings!$C$5*L1275))</f>
        <v>465.54193568319994</v>
      </c>
      <c r="N1275" s="29">
        <f>IF(M1275="","",M1275*settings!$C$7)</f>
        <v>116.38548392079998</v>
      </c>
      <c r="O1275" s="29">
        <f t="shared" si="156"/>
        <v>349.15645176239997</v>
      </c>
      <c r="P1275" s="29">
        <f>IF(G1275="","",C1275*100*settings!$C$6)</f>
        <v>0</v>
      </c>
      <c r="Q1275" s="29">
        <f>IF(G1275="","",IF(E1275=1,settings!$C$4-K1275*100,IF(O1275="",Q1274,IF(F1275=1,K1274*L1274*100+Q1274+O1274-K1275*L1275*100,Q1274+O1274))))</f>
        <v>8336.1827800612009</v>
      </c>
      <c r="R1275" s="29">
        <f t="shared" si="157"/>
        <v>48682.000799999994</v>
      </c>
      <c r="S1275" s="29">
        <f t="shared" si="158"/>
        <v>57018.183580061195</v>
      </c>
    </row>
    <row r="1276" spans="2:19" x14ac:dyDescent="0.25">
      <c r="B1276" s="2">
        <v>42898</v>
      </c>
      <c r="C1276" s="3">
        <v>242.63999899999999</v>
      </c>
      <c r="D1276" s="1">
        <f t="shared" si="152"/>
        <v>-3.163407367595239E-3</v>
      </c>
      <c r="E1276" t="str">
        <f>IF(B1276&lt;settings!$C$2,"",IF(B1276=settings!$C$2,1,IF(C1276&gt;K1275,MAX($E$4:E1275)+1,"")))</f>
        <v/>
      </c>
      <c r="F1276" t="str">
        <f t="shared" si="153"/>
        <v/>
      </c>
      <c r="G1276">
        <f t="shared" si="154"/>
        <v>3</v>
      </c>
      <c r="H1276" s="36" t="str">
        <f>IF(SUM($F$4:F1276)&lt;2,"",IF(F1276=1,G1275,""))</f>
        <v/>
      </c>
      <c r="I1276" s="7">
        <f t="shared" si="159"/>
        <v>-6.0000000000000001E-3</v>
      </c>
      <c r="J1276" s="64" t="str">
        <f t="shared" si="155"/>
        <v>CALL</v>
      </c>
      <c r="K1276" s="29">
        <f>IF(SUM($F$4:F1276)&lt;1,"",IF(F1276="",K1275,ROUND(C1276,0)))</f>
        <v>244</v>
      </c>
      <c r="L1276" s="32">
        <f>IF(SUM($F$4:F1276)&lt;1,"",IF(E1276=1,1,IF(AND(F1275=1,ROUNDDOWN(Q1275/(C1275*100),0)&gt;=1),L1275+ROUNDDOWN(Q1275/(C1275*100),0),L1275)))</f>
        <v>2</v>
      </c>
      <c r="M1276" s="29">
        <f>IF(G1276="","",IF(VLOOKUP(I1276,settings!$B$12:$C$1012,2,0)*C1276*L1276*100-settings!$C$5*L1276&lt;0,"",VLOOKUP(I1276,settings!$B$12:$C$1012,2,0)*C1276*L1276*100-settings!$C$5*L1276))</f>
        <v>427.88158881399698</v>
      </c>
      <c r="N1276" s="29">
        <f>IF(M1276="","",M1276*settings!$C$7)</f>
        <v>106.97039720349925</v>
      </c>
      <c r="O1276" s="29">
        <f t="shared" si="156"/>
        <v>320.91119161049772</v>
      </c>
      <c r="P1276" s="29">
        <f>IF(G1276="","",C1276*100*settings!$C$6)</f>
        <v>0</v>
      </c>
      <c r="Q1276" s="29">
        <f>IF(G1276="","",IF(E1276=1,settings!$C$4-K1276*100,IF(O1276="",Q1275,IF(F1276=1,K1275*L1275*100+Q1275+O1275-K1276*L1276*100,Q1275+O1275))))</f>
        <v>8685.3392318236001</v>
      </c>
      <c r="R1276" s="29">
        <f t="shared" si="157"/>
        <v>48527.999799999998</v>
      </c>
      <c r="S1276" s="29">
        <f t="shared" si="158"/>
        <v>57213.339031823598</v>
      </c>
    </row>
    <row r="1277" spans="2:19" x14ac:dyDescent="0.25">
      <c r="B1277" s="2">
        <v>42905</v>
      </c>
      <c r="C1277" s="3">
        <v>243.13000500000001</v>
      </c>
      <c r="D1277" s="1">
        <f t="shared" si="152"/>
        <v>2.0194774234236768E-3</v>
      </c>
      <c r="E1277" t="str">
        <f>IF(B1277&lt;settings!$C$2,"",IF(B1277=settings!$C$2,1,IF(C1277&gt;K1276,MAX($E$4:E1276)+1,"")))</f>
        <v/>
      </c>
      <c r="F1277" t="str">
        <f t="shared" si="153"/>
        <v/>
      </c>
      <c r="G1277">
        <f t="shared" si="154"/>
        <v>4</v>
      </c>
      <c r="H1277" s="36" t="str">
        <f>IF(SUM($F$4:F1277)&lt;2,"",IF(F1277=1,G1276,""))</f>
        <v/>
      </c>
      <c r="I1277" s="7">
        <f t="shared" si="159"/>
        <v>-4.0000000000000001E-3</v>
      </c>
      <c r="J1277" s="64" t="str">
        <f t="shared" si="155"/>
        <v>CALL</v>
      </c>
      <c r="K1277" s="29">
        <f>IF(SUM($F$4:F1277)&lt;1,"",IF(F1277="",K1276,ROUND(C1277,0)))</f>
        <v>244</v>
      </c>
      <c r="L1277" s="32">
        <f>IF(SUM($F$4:F1277)&lt;1,"",IF(E1277=1,1,IF(AND(F1276=1,ROUNDDOWN(Q1276/(C1276*100),0)&gt;=1),L1276+ROUNDDOWN(Q1276/(C1276*100),0),L1276)))</f>
        <v>2</v>
      </c>
      <c r="M1277" s="29">
        <f>IF(G1277="","",IF(VLOOKUP(I1277,settings!$B$12:$C$1012,2,0)*C1277*L1277*100-settings!$C$5*L1277&lt;0,"",VLOOKUP(I1277,settings!$B$12:$C$1012,2,0)*C1277*L1277*100-settings!$C$5*L1277))</f>
        <v>446.51075070528157</v>
      </c>
      <c r="N1277" s="29">
        <f>IF(M1277="","",M1277*settings!$C$7)</f>
        <v>111.62768767632039</v>
      </c>
      <c r="O1277" s="29">
        <f t="shared" si="156"/>
        <v>334.88306302896115</v>
      </c>
      <c r="P1277" s="29">
        <f>IF(G1277="","",C1277*100*settings!$C$6)</f>
        <v>0</v>
      </c>
      <c r="Q1277" s="29">
        <f>IF(G1277="","",IF(E1277=1,settings!$C$4-K1277*100,IF(O1277="",Q1276,IF(F1277=1,K1276*L1276*100+Q1276+O1276-K1277*L1277*100,Q1276+O1276))))</f>
        <v>9006.2504234340977</v>
      </c>
      <c r="R1277" s="29">
        <f t="shared" si="157"/>
        <v>48626.001000000004</v>
      </c>
      <c r="S1277" s="29">
        <f t="shared" si="158"/>
        <v>57632.2514234341</v>
      </c>
    </row>
    <row r="1278" spans="2:19" x14ac:dyDescent="0.25">
      <c r="B1278" s="2">
        <v>42912</v>
      </c>
      <c r="C1278" s="3">
        <v>241.800003</v>
      </c>
      <c r="D1278" s="1">
        <f t="shared" si="152"/>
        <v>-5.4703326313015888E-3</v>
      </c>
      <c r="E1278" t="str">
        <f>IF(B1278&lt;settings!$C$2,"",IF(B1278=settings!$C$2,1,IF(C1278&gt;K1277,MAX($E$4:E1277)+1,"")))</f>
        <v/>
      </c>
      <c r="F1278" t="str">
        <f t="shared" si="153"/>
        <v/>
      </c>
      <c r="G1278">
        <f t="shared" si="154"/>
        <v>5</v>
      </c>
      <c r="H1278" s="36" t="str">
        <f>IF(SUM($F$4:F1278)&lt;2,"",IF(F1278=1,G1277,""))</f>
        <v/>
      </c>
      <c r="I1278" s="7">
        <f t="shared" si="159"/>
        <v>-8.9999999999999993E-3</v>
      </c>
      <c r="J1278" s="64" t="str">
        <f t="shared" si="155"/>
        <v>CALL</v>
      </c>
      <c r="K1278" s="29">
        <f>IF(SUM($F$4:F1278)&lt;1,"",IF(F1278="",K1277,ROUND(C1278,0)))</f>
        <v>244</v>
      </c>
      <c r="L1278" s="32">
        <f>IF(SUM($F$4:F1278)&lt;1,"",IF(E1278=1,1,IF(AND(F1277=1,ROUNDDOWN(Q1277/(C1277*100),0)&gt;=1),L1277+ROUNDDOWN(Q1277/(C1277*100),0),L1277)))</f>
        <v>2</v>
      </c>
      <c r="M1278" s="29">
        <f>IF(G1278="","",IF(VLOOKUP(I1278,settings!$B$12:$C$1012,2,0)*C1278*L1278*100-settings!$C$5*L1278&lt;0,"",VLOOKUP(I1278,settings!$B$12:$C$1012,2,0)*C1278*L1278*100-settings!$C$5*L1278))</f>
        <v>401.20042276862694</v>
      </c>
      <c r="N1278" s="29">
        <f>IF(M1278="","",M1278*settings!$C$7)</f>
        <v>100.30010569215673</v>
      </c>
      <c r="O1278" s="29">
        <f t="shared" si="156"/>
        <v>300.90031707647017</v>
      </c>
      <c r="P1278" s="29">
        <f>IF(G1278="","",C1278*100*settings!$C$6)</f>
        <v>0</v>
      </c>
      <c r="Q1278" s="29">
        <f>IF(G1278="","",IF(E1278=1,settings!$C$4-K1278*100,IF(O1278="",Q1277,IF(F1278=1,K1277*L1277*100+Q1277+O1277-K1278*L1278*100,Q1277+O1277))))</f>
        <v>9341.1334864630589</v>
      </c>
      <c r="R1278" s="29">
        <f t="shared" si="157"/>
        <v>48360.000599999999</v>
      </c>
      <c r="S1278" s="29">
        <f t="shared" si="158"/>
        <v>57701.134086463062</v>
      </c>
    </row>
    <row r="1279" spans="2:19" x14ac:dyDescent="0.25">
      <c r="B1279" s="2">
        <v>42919</v>
      </c>
      <c r="C1279" s="3">
        <v>242.11000100000001</v>
      </c>
      <c r="D1279" s="1">
        <f t="shared" si="152"/>
        <v>1.2820429948465772E-3</v>
      </c>
      <c r="E1279" t="str">
        <f>IF(B1279&lt;settings!$C$2,"",IF(B1279=settings!$C$2,1,IF(C1279&gt;K1278,MAX($E$4:E1278)+1,"")))</f>
        <v/>
      </c>
      <c r="F1279" t="str">
        <f t="shared" si="153"/>
        <v/>
      </c>
      <c r="G1279">
        <f t="shared" si="154"/>
        <v>6</v>
      </c>
      <c r="H1279" s="36" t="str">
        <f>IF(SUM($F$4:F1279)&lt;2,"",IF(F1279=1,G1278,""))</f>
        <v/>
      </c>
      <c r="I1279" s="7">
        <f t="shared" si="159"/>
        <v>-8.0000000000000002E-3</v>
      </c>
      <c r="J1279" s="64" t="str">
        <f t="shared" si="155"/>
        <v>CALL</v>
      </c>
      <c r="K1279" s="29">
        <f>IF(SUM($F$4:F1279)&lt;1,"",IF(F1279="",K1278,ROUND(C1279,0)))</f>
        <v>244</v>
      </c>
      <c r="L1279" s="32">
        <f>IF(SUM($F$4:F1279)&lt;1,"",IF(E1279=1,1,IF(AND(F1278=1,ROUNDDOWN(Q1278/(C1278*100),0)&gt;=1),L1278+ROUNDDOWN(Q1278/(C1278*100),0),L1278)))</f>
        <v>2</v>
      </c>
      <c r="M1279" s="29">
        <f>IF(G1279="","",IF(VLOOKUP(I1279,settings!$B$12:$C$1012,2,0)*C1279*L1279*100-settings!$C$5*L1279&lt;0,"",VLOOKUP(I1279,settings!$B$12:$C$1012,2,0)*C1279*L1279*100-settings!$C$5*L1279))</f>
        <v>409.95647249607816</v>
      </c>
      <c r="N1279" s="29">
        <f>IF(M1279="","",M1279*settings!$C$7)</f>
        <v>102.48911812401954</v>
      </c>
      <c r="O1279" s="29">
        <f t="shared" si="156"/>
        <v>307.46735437205859</v>
      </c>
      <c r="P1279" s="29">
        <f>IF(G1279="","",C1279*100*settings!$C$6)</f>
        <v>0</v>
      </c>
      <c r="Q1279" s="29">
        <f>IF(G1279="","",IF(E1279=1,settings!$C$4-K1279*100,IF(O1279="",Q1278,IF(F1279=1,K1278*L1278*100+Q1278+O1278-K1279*L1279*100,Q1278+O1278))))</f>
        <v>9642.0338035395289</v>
      </c>
      <c r="R1279" s="29">
        <f t="shared" si="157"/>
        <v>48422.000200000002</v>
      </c>
      <c r="S1279" s="29">
        <f t="shared" si="158"/>
        <v>58064.034003539535</v>
      </c>
    </row>
    <row r="1280" spans="2:19" x14ac:dyDescent="0.25">
      <c r="B1280" s="2">
        <v>42926</v>
      </c>
      <c r="C1280" s="3">
        <v>245.55999800000001</v>
      </c>
      <c r="D1280" s="1">
        <f t="shared" si="152"/>
        <v>1.4249708751188583E-2</v>
      </c>
      <c r="E1280">
        <f>IF(B1280&lt;settings!$C$2,"",IF(B1280=settings!$C$2,1,IF(C1280&gt;K1279,MAX($E$4:E1279)+1,"")))</f>
        <v>178</v>
      </c>
      <c r="F1280">
        <f t="shared" si="153"/>
        <v>1</v>
      </c>
      <c r="G1280">
        <f t="shared" si="154"/>
        <v>1</v>
      </c>
      <c r="H1280" s="36">
        <f>IF(SUM($F$4:F1280)&lt;2,"",IF(F1280=1,G1279,""))</f>
        <v>6</v>
      </c>
      <c r="I1280" s="7">
        <f t="shared" si="159"/>
        <v>-2E-3</v>
      </c>
      <c r="J1280" s="64" t="str">
        <f t="shared" si="155"/>
        <v>PUT</v>
      </c>
      <c r="K1280" s="29">
        <f>IF(SUM($F$4:F1280)&lt;1,"",IF(F1280="",K1279,ROUND(C1280,0)))</f>
        <v>246</v>
      </c>
      <c r="L1280" s="32">
        <f>IF(SUM($F$4:F1280)&lt;1,"",IF(E1280=1,1,IF(AND(F1279=1,ROUNDDOWN(Q1279/(C1279*100),0)&gt;=1),L1279+ROUNDDOWN(Q1279/(C1279*100),0),L1279)))</f>
        <v>2</v>
      </c>
      <c r="M1280" s="29">
        <f>IF(G1280="","",IF(VLOOKUP(I1280,settings!$B$12:$C$1012,2,0)*C1280*L1280*100-settings!$C$5*L1280&lt;0,"",VLOOKUP(I1280,settings!$B$12:$C$1012,2,0)*C1280*L1280*100-settings!$C$5*L1280))</f>
        <v>469.67164415840006</v>
      </c>
      <c r="N1280" s="29">
        <f>IF(M1280="","",M1280*settings!$C$7)</f>
        <v>117.41791103960001</v>
      </c>
      <c r="O1280" s="29">
        <f t="shared" si="156"/>
        <v>352.25373311880003</v>
      </c>
      <c r="P1280" s="29">
        <f>IF(G1280="","",C1280*100*settings!$C$6)</f>
        <v>0</v>
      </c>
      <c r="Q1280" s="29">
        <f>IF(G1280="","",IF(E1280=1,settings!$C$4-K1280*100,IF(O1280="",Q1279,IF(F1280=1,K1279*L1279*100+Q1279+O1279-K1280*L1280*100,Q1279+O1279))))</f>
        <v>9549.5011579115817</v>
      </c>
      <c r="R1280" s="29">
        <f t="shared" si="157"/>
        <v>49111.999600000003</v>
      </c>
      <c r="S1280" s="29">
        <f t="shared" si="158"/>
        <v>58661.500757911585</v>
      </c>
    </row>
    <row r="1281" spans="2:19" x14ac:dyDescent="0.25">
      <c r="B1281" s="2">
        <v>42933</v>
      </c>
      <c r="C1281" s="3">
        <v>246.88000500000001</v>
      </c>
      <c r="D1281" s="1">
        <f t="shared" si="152"/>
        <v>5.37549686736849E-3</v>
      </c>
      <c r="E1281">
        <f>IF(B1281&lt;settings!$C$2,"",IF(B1281=settings!$C$2,1,IF(C1281&gt;K1280,MAX($E$4:E1280)+1,"")))</f>
        <v>179</v>
      </c>
      <c r="F1281">
        <f t="shared" si="153"/>
        <v>1</v>
      </c>
      <c r="G1281">
        <f t="shared" si="154"/>
        <v>1</v>
      </c>
      <c r="H1281" s="36">
        <f>IF(SUM($F$4:F1281)&lt;2,"",IF(F1281=1,G1280,""))</f>
        <v>1</v>
      </c>
      <c r="I1281" s="7">
        <f t="shared" si="159"/>
        <v>0</v>
      </c>
      <c r="J1281" s="64" t="str">
        <f t="shared" si="155"/>
        <v>PUT</v>
      </c>
      <c r="K1281" s="29">
        <f>IF(SUM($F$4:F1281)&lt;1,"",IF(F1281="",K1280,ROUND(C1281,0)))</f>
        <v>247</v>
      </c>
      <c r="L1281" s="32">
        <f>IF(SUM($F$4:F1281)&lt;1,"",IF(E1281=1,1,IF(AND(F1280=1,ROUNDDOWN(Q1280/(C1280*100),0)&gt;=1),L1280+ROUNDDOWN(Q1280/(C1280*100),0),L1280)))</f>
        <v>2</v>
      </c>
      <c r="M1281" s="29">
        <f>IF(G1281="","",IF(VLOOKUP(I1281,settings!$B$12:$C$1012,2,0)*C1281*L1281*100-settings!$C$5*L1281&lt;0,"",VLOOKUP(I1281,settings!$B$12:$C$1012,2,0)*C1281*L1281*100-settings!$C$5*L1281))</f>
        <v>491.76001000000002</v>
      </c>
      <c r="N1281" s="29">
        <f>IF(M1281="","",M1281*settings!$C$7)</f>
        <v>122.94000250000001</v>
      </c>
      <c r="O1281" s="29">
        <f t="shared" si="156"/>
        <v>368.82000750000003</v>
      </c>
      <c r="P1281" s="29">
        <f>IF(G1281="","",C1281*100*settings!$C$6)</f>
        <v>0</v>
      </c>
      <c r="Q1281" s="29">
        <f>IF(G1281="","",IF(E1281=1,settings!$C$4-K1281*100,IF(O1281="",Q1280,IF(F1281=1,K1280*L1280*100+Q1280+O1280-K1281*L1281*100,Q1280+O1280))))</f>
        <v>9701.7548910303813</v>
      </c>
      <c r="R1281" s="29">
        <f t="shared" si="157"/>
        <v>49376.001000000004</v>
      </c>
      <c r="S1281" s="29">
        <f t="shared" si="158"/>
        <v>59077.755891030385</v>
      </c>
    </row>
    <row r="1282" spans="2:19" x14ac:dyDescent="0.25">
      <c r="B1282" s="2">
        <v>42940</v>
      </c>
      <c r="C1282" s="3">
        <v>246.91000399999999</v>
      </c>
      <c r="D1282" s="1">
        <f t="shared" si="152"/>
        <v>1.2151247323566317E-4</v>
      </c>
      <c r="E1282" t="str">
        <f>IF(B1282&lt;settings!$C$2,"",IF(B1282=settings!$C$2,1,IF(C1282&gt;K1281,MAX($E$4:E1281)+1,"")))</f>
        <v/>
      </c>
      <c r="F1282" t="str">
        <f t="shared" si="153"/>
        <v/>
      </c>
      <c r="G1282">
        <f t="shared" si="154"/>
        <v>2</v>
      </c>
      <c r="H1282" s="36" t="str">
        <f>IF(SUM($F$4:F1282)&lt;2,"",IF(F1282=1,G1281,""))</f>
        <v/>
      </c>
      <c r="I1282" s="7">
        <f t="shared" si="159"/>
        <v>0</v>
      </c>
      <c r="J1282" s="64" t="str">
        <f t="shared" si="155"/>
        <v>CALL</v>
      </c>
      <c r="K1282" s="29">
        <f>IF(SUM($F$4:F1282)&lt;1,"",IF(F1282="",K1281,ROUND(C1282,0)))</f>
        <v>247</v>
      </c>
      <c r="L1282" s="32">
        <f>IF(SUM($F$4:F1282)&lt;1,"",IF(E1282=1,1,IF(AND(F1281=1,ROUNDDOWN(Q1281/(C1281*100),0)&gt;=1),L1281+ROUNDDOWN(Q1281/(C1281*100),0),L1281)))</f>
        <v>2</v>
      </c>
      <c r="M1282" s="29">
        <f>IF(G1282="","",IF(VLOOKUP(I1282,settings!$B$12:$C$1012,2,0)*C1282*L1282*100-settings!$C$5*L1282&lt;0,"",VLOOKUP(I1282,settings!$B$12:$C$1012,2,0)*C1282*L1282*100-settings!$C$5*L1282))</f>
        <v>491.82000799999997</v>
      </c>
      <c r="N1282" s="29">
        <f>IF(M1282="","",M1282*settings!$C$7)</f>
        <v>122.95500199999999</v>
      </c>
      <c r="O1282" s="29">
        <f t="shared" si="156"/>
        <v>368.86500599999999</v>
      </c>
      <c r="P1282" s="29">
        <f>IF(G1282="","",C1282*100*settings!$C$6)</f>
        <v>0</v>
      </c>
      <c r="Q1282" s="29">
        <f>IF(G1282="","",IF(E1282=1,settings!$C$4-K1282*100,IF(O1282="",Q1281,IF(F1282=1,K1281*L1281*100+Q1281+O1281-K1282*L1282*100,Q1281+O1281))))</f>
        <v>10070.574898530382</v>
      </c>
      <c r="R1282" s="29">
        <f t="shared" si="157"/>
        <v>49382.000799999994</v>
      </c>
      <c r="S1282" s="29">
        <f t="shared" si="158"/>
        <v>59452.575698530374</v>
      </c>
    </row>
    <row r="1283" spans="2:19" x14ac:dyDescent="0.25">
      <c r="B1283" s="2">
        <v>42947</v>
      </c>
      <c r="C1283" s="3">
        <v>247.41000399999999</v>
      </c>
      <c r="D1283" s="1">
        <f t="shared" si="152"/>
        <v>2.0250293301198319E-3</v>
      </c>
      <c r="E1283">
        <f>IF(B1283&lt;settings!$C$2,"",IF(B1283=settings!$C$2,1,IF(C1283&gt;K1282,MAX($E$4:E1282)+1,"")))</f>
        <v>180</v>
      </c>
      <c r="F1283">
        <f t="shared" si="153"/>
        <v>1</v>
      </c>
      <c r="G1283">
        <f t="shared" si="154"/>
        <v>1</v>
      </c>
      <c r="H1283" s="36">
        <f>IF(SUM($F$4:F1283)&lt;2,"",IF(F1283=1,G1282,""))</f>
        <v>2</v>
      </c>
      <c r="I1283" s="7">
        <f t="shared" si="159"/>
        <v>2E-3</v>
      </c>
      <c r="J1283" s="64" t="str">
        <f t="shared" si="155"/>
        <v>PUT</v>
      </c>
      <c r="K1283" s="29">
        <f>IF(SUM($F$4:F1283)&lt;1,"",IF(F1283="",K1282,ROUND(C1283,0)))</f>
        <v>247</v>
      </c>
      <c r="L1283" s="32">
        <f>IF(SUM($F$4:F1283)&lt;1,"",IF(E1283=1,1,IF(AND(F1282=1,ROUNDDOWN(Q1282/(C1282*100),0)&gt;=1),L1282+ROUNDDOWN(Q1282/(C1282*100),0),L1282)))</f>
        <v>2</v>
      </c>
      <c r="M1283" s="29">
        <f>IF(G1283="","",IF(VLOOKUP(I1283,settings!$B$12:$C$1012,2,0)*C1283*L1283*100-settings!$C$5*L1283&lt;0,"",VLOOKUP(I1283,settings!$B$12:$C$1012,2,0)*C1283*L1283*100-settings!$C$5*L1283))</f>
        <v>473.22513568319999</v>
      </c>
      <c r="N1283" s="29">
        <f>IF(M1283="","",M1283*settings!$C$7)</f>
        <v>118.3062839208</v>
      </c>
      <c r="O1283" s="29">
        <f t="shared" si="156"/>
        <v>354.91885176239998</v>
      </c>
      <c r="P1283" s="29">
        <f>IF(G1283="","",C1283*100*settings!$C$6)</f>
        <v>0</v>
      </c>
      <c r="Q1283" s="29">
        <f>IF(G1283="","",IF(E1283=1,settings!$C$4-K1283*100,IF(O1283="",Q1282,IF(F1283=1,K1282*L1282*100+Q1282+O1282-K1283*L1283*100,Q1282+O1282))))</f>
        <v>10439.43990453038</v>
      </c>
      <c r="R1283" s="29">
        <f t="shared" si="157"/>
        <v>49482.000799999994</v>
      </c>
      <c r="S1283" s="29">
        <f t="shared" si="158"/>
        <v>59921.440704530374</v>
      </c>
    </row>
    <row r="1284" spans="2:19" x14ac:dyDescent="0.25">
      <c r="B1284" s="2">
        <v>42954</v>
      </c>
      <c r="C1284" s="3">
        <v>244.11999499999999</v>
      </c>
      <c r="D1284" s="1">
        <f t="shared" si="152"/>
        <v>-1.3297801005653698E-2</v>
      </c>
      <c r="E1284" t="str">
        <f>IF(B1284&lt;settings!$C$2,"",IF(B1284=settings!$C$2,1,IF(C1284&gt;K1283,MAX($E$4:E1283)+1,"")))</f>
        <v/>
      </c>
      <c r="F1284" t="str">
        <f t="shared" si="153"/>
        <v/>
      </c>
      <c r="G1284">
        <f t="shared" si="154"/>
        <v>2</v>
      </c>
      <c r="H1284" s="36" t="str">
        <f>IF(SUM($F$4:F1284)&lt;2,"",IF(F1284=1,G1283,""))</f>
        <v/>
      </c>
      <c r="I1284" s="7">
        <f t="shared" si="159"/>
        <v>-1.2E-2</v>
      </c>
      <c r="J1284" s="64" t="str">
        <f t="shared" si="155"/>
        <v>CALL</v>
      </c>
      <c r="K1284" s="29">
        <f>IF(SUM($F$4:F1284)&lt;1,"",IF(F1284="",K1283,ROUND(C1284,0)))</f>
        <v>247</v>
      </c>
      <c r="L1284" s="32">
        <f>IF(SUM($F$4:F1284)&lt;1,"",IF(E1284=1,1,IF(AND(F1283=1,ROUNDDOWN(Q1283/(C1283*100),0)&gt;=1),L1283+ROUNDDOWN(Q1283/(C1283*100),0),L1283)))</f>
        <v>2</v>
      </c>
      <c r="M1284" s="29">
        <f>IF(G1284="","",IF(VLOOKUP(I1284,settings!$B$12:$C$1012,2,0)*C1284*L1284*100-settings!$C$5*L1284&lt;0,"",VLOOKUP(I1284,settings!$B$12:$C$1012,2,0)*C1284*L1284*100-settings!$C$5*L1284))</f>
        <v>381.13008534911137</v>
      </c>
      <c r="N1284" s="29">
        <f>IF(M1284="","",M1284*settings!$C$7)</f>
        <v>95.282521337277842</v>
      </c>
      <c r="O1284" s="29">
        <f t="shared" si="156"/>
        <v>285.84756401183353</v>
      </c>
      <c r="P1284" s="29">
        <f>IF(G1284="","",C1284*100*settings!$C$6)</f>
        <v>0</v>
      </c>
      <c r="Q1284" s="29">
        <f>IF(G1284="","",IF(E1284=1,settings!$C$4-K1284*100,IF(O1284="",Q1283,IF(F1284=1,K1283*L1283*100+Q1283+O1283-K1284*L1284*100,Q1283+O1283))))</f>
        <v>10794.358756292781</v>
      </c>
      <c r="R1284" s="29">
        <f t="shared" si="157"/>
        <v>48823.998999999996</v>
      </c>
      <c r="S1284" s="29">
        <f t="shared" si="158"/>
        <v>59618.357756292775</v>
      </c>
    </row>
    <row r="1285" spans="2:19" x14ac:dyDescent="0.25">
      <c r="B1285" s="2">
        <v>42961</v>
      </c>
      <c r="C1285" s="3">
        <v>242.71000699999999</v>
      </c>
      <c r="D1285" s="1">
        <f t="shared" ref="D1285:D1348" si="160">IFERROR(C1285/C1284-1,"")</f>
        <v>-5.7757989057799497E-3</v>
      </c>
      <c r="E1285" t="str">
        <f>IF(B1285&lt;settings!$C$2,"",IF(B1285=settings!$C$2,1,IF(C1285&gt;K1284,MAX($E$4:E1284)+1,"")))</f>
        <v/>
      </c>
      <c r="F1285" t="str">
        <f t="shared" ref="F1285:F1348" si="161">IF(E1285&lt;&gt;"",1,"")</f>
        <v/>
      </c>
      <c r="G1285">
        <f t="shared" ref="G1285:G1348" si="162">IFERROR(IF(E1285&lt;&gt;"",1,G1284+1),"")</f>
        <v>3</v>
      </c>
      <c r="H1285" s="36" t="str">
        <f>IF(SUM($F$4:F1285)&lt;2,"",IF(F1285=1,G1284,""))</f>
        <v/>
      </c>
      <c r="I1285" s="7">
        <f t="shared" si="159"/>
        <v>-1.7000000000000001E-2</v>
      </c>
      <c r="J1285" s="64" t="str">
        <f t="shared" ref="J1285:J1348" si="163">IF(G1285="","",IF(F1285=1,"PUT",IF(M1285&lt;&gt;"","CALL","")))</f>
        <v>CALL</v>
      </c>
      <c r="K1285" s="29">
        <f>IF(SUM($F$4:F1285)&lt;1,"",IF(F1285="",K1284,ROUND(C1285,0)))</f>
        <v>247</v>
      </c>
      <c r="L1285" s="32">
        <f>IF(SUM($F$4:F1285)&lt;1,"",IF(E1285=1,1,IF(AND(F1284=1,ROUNDDOWN(Q1284/(C1284*100),0)&gt;=1),L1284+ROUNDDOWN(Q1284/(C1284*100),0),L1284)))</f>
        <v>2</v>
      </c>
      <c r="M1285" s="29">
        <f>IF(G1285="","",IF(VLOOKUP(I1285,settings!$B$12:$C$1012,2,0)*C1285*L1285*100-settings!$C$5*L1285&lt;0,"",VLOOKUP(I1285,settings!$B$12:$C$1012,2,0)*C1285*L1285*100-settings!$C$5*L1285))</f>
        <v>342.31898166991374</v>
      </c>
      <c r="N1285" s="29">
        <f>IF(M1285="","",M1285*settings!$C$7)</f>
        <v>85.579745417478435</v>
      </c>
      <c r="O1285" s="29">
        <f t="shared" ref="O1285:O1348" si="164">IFERROR(IF(G1285="","",M1285-N1285),0)</f>
        <v>256.73923625243532</v>
      </c>
      <c r="P1285" s="29">
        <f>IF(G1285="","",C1285*100*settings!$C$6)</f>
        <v>0</v>
      </c>
      <c r="Q1285" s="29">
        <f>IF(G1285="","",IF(E1285=1,settings!$C$4-K1285*100,IF(O1285="",Q1284,IF(F1285=1,K1284*L1284*100+Q1284+O1284-K1285*L1285*100,Q1284+O1284))))</f>
        <v>11080.206320304615</v>
      </c>
      <c r="R1285" s="29">
        <f t="shared" ref="R1285:R1348" si="165">IF(G1285="","",L1285*C1285*100)</f>
        <v>48542.001400000001</v>
      </c>
      <c r="S1285" s="29">
        <f t="shared" ref="S1285:S1348" si="166">IF(G1285="","",R1285+Q1285)</f>
        <v>59622.207720304614</v>
      </c>
    </row>
    <row r="1286" spans="2:19" x14ac:dyDescent="0.25">
      <c r="B1286" s="2">
        <v>42968</v>
      </c>
      <c r="C1286" s="3">
        <v>244.55999800000001</v>
      </c>
      <c r="D1286" s="1">
        <f t="shared" si="160"/>
        <v>7.6222279537077053E-3</v>
      </c>
      <c r="E1286" t="str">
        <f>IF(B1286&lt;settings!$C$2,"",IF(B1286=settings!$C$2,1,IF(C1286&gt;K1285,MAX($E$4:E1285)+1,"")))</f>
        <v/>
      </c>
      <c r="F1286" t="str">
        <f t="shared" si="161"/>
        <v/>
      </c>
      <c r="G1286">
        <f t="shared" si="162"/>
        <v>4</v>
      </c>
      <c r="H1286" s="36" t="str">
        <f>IF(SUM($F$4:F1286)&lt;2,"",IF(F1286=1,G1285,""))</f>
        <v/>
      </c>
      <c r="I1286" s="7">
        <f t="shared" ref="I1286:I1349" si="167">IF(G1286="","",ROUND(C1286/K1286-1,3))</f>
        <v>-0.01</v>
      </c>
      <c r="J1286" s="64" t="str">
        <f t="shared" si="163"/>
        <v>CALL</v>
      </c>
      <c r="K1286" s="29">
        <f>IF(SUM($F$4:F1286)&lt;1,"",IF(F1286="",K1285,ROUND(C1286,0)))</f>
        <v>247</v>
      </c>
      <c r="L1286" s="32">
        <f>IF(SUM($F$4:F1286)&lt;1,"",IF(E1286=1,1,IF(AND(F1285=1,ROUNDDOWN(Q1285/(C1285*100),0)&gt;=1),L1285+ROUNDDOWN(Q1285/(C1285*100),0),L1285)))</f>
        <v>2</v>
      </c>
      <c r="M1286" s="29">
        <f>IF(G1286="","",IF(VLOOKUP(I1286,settings!$B$12:$C$1012,2,0)*C1286*L1286*100-settings!$C$5*L1286&lt;0,"",VLOOKUP(I1286,settings!$B$12:$C$1012,2,0)*C1286*L1286*100-settings!$C$5*L1286))</f>
        <v>397.64664803654563</v>
      </c>
      <c r="N1286" s="29">
        <f>IF(M1286="","",M1286*settings!$C$7)</f>
        <v>99.411662009136407</v>
      </c>
      <c r="O1286" s="29">
        <f t="shared" si="164"/>
        <v>298.23498602740921</v>
      </c>
      <c r="P1286" s="29">
        <f>IF(G1286="","",C1286*100*settings!$C$6)</f>
        <v>0</v>
      </c>
      <c r="Q1286" s="29">
        <f>IF(G1286="","",IF(E1286=1,settings!$C$4-K1286*100,IF(O1286="",Q1285,IF(F1286=1,K1285*L1285*100+Q1285+O1285-K1286*L1286*100,Q1285+O1285))))</f>
        <v>11336.94555655705</v>
      </c>
      <c r="R1286" s="29">
        <f t="shared" si="165"/>
        <v>48911.999600000003</v>
      </c>
      <c r="S1286" s="29">
        <f t="shared" si="166"/>
        <v>60248.945156557049</v>
      </c>
    </row>
    <row r="1287" spans="2:19" x14ac:dyDescent="0.25">
      <c r="B1287" s="2">
        <v>42975</v>
      </c>
      <c r="C1287" s="3">
        <v>247.83999600000001</v>
      </c>
      <c r="D1287" s="1">
        <f t="shared" si="160"/>
        <v>1.3411833606573831E-2</v>
      </c>
      <c r="E1287">
        <f>IF(B1287&lt;settings!$C$2,"",IF(B1287=settings!$C$2,1,IF(C1287&gt;K1286,MAX($E$4:E1286)+1,"")))</f>
        <v>181</v>
      </c>
      <c r="F1287">
        <f t="shared" si="161"/>
        <v>1</v>
      </c>
      <c r="G1287">
        <f t="shared" si="162"/>
        <v>1</v>
      </c>
      <c r="H1287" s="36">
        <f>IF(SUM($F$4:F1287)&lt;2,"",IF(F1287=1,G1286,""))</f>
        <v>4</v>
      </c>
      <c r="I1287" s="7">
        <f t="shared" si="167"/>
        <v>-1E-3</v>
      </c>
      <c r="J1287" s="64" t="str">
        <f t="shared" si="163"/>
        <v>PUT</v>
      </c>
      <c r="K1287" s="29">
        <f>IF(SUM($F$4:F1287)&lt;1,"",IF(F1287="",K1286,ROUND(C1287,0)))</f>
        <v>248</v>
      </c>
      <c r="L1287" s="32">
        <f>IF(SUM($F$4:F1287)&lt;1,"",IF(E1287=1,1,IF(AND(F1286=1,ROUNDDOWN(Q1286/(C1286*100),0)&gt;=1),L1286+ROUNDDOWN(Q1286/(C1286*100),0),L1286)))</f>
        <v>2</v>
      </c>
      <c r="M1287" s="29">
        <f>IF(G1287="","",IF(VLOOKUP(I1287,settings!$B$12:$C$1012,2,0)*C1287*L1287*100-settings!$C$5*L1287&lt;0,"",VLOOKUP(I1287,settings!$B$12:$C$1012,2,0)*C1287*L1287*100-settings!$C$5*L1287))</f>
        <v>483.76639216000001</v>
      </c>
      <c r="N1287" s="29">
        <f>IF(M1287="","",M1287*settings!$C$7)</f>
        <v>120.94159804</v>
      </c>
      <c r="O1287" s="29">
        <f t="shared" si="164"/>
        <v>362.82479411999998</v>
      </c>
      <c r="P1287" s="29">
        <f>IF(G1287="","",C1287*100*settings!$C$6)</f>
        <v>0</v>
      </c>
      <c r="Q1287" s="29">
        <f>IF(G1287="","",IF(E1287=1,settings!$C$4-K1287*100,IF(O1287="",Q1286,IF(F1287=1,K1286*L1286*100+Q1286+O1286-K1287*L1287*100,Q1286+O1286))))</f>
        <v>11435.180542584465</v>
      </c>
      <c r="R1287" s="29">
        <f t="shared" si="165"/>
        <v>49567.999200000006</v>
      </c>
      <c r="S1287" s="29">
        <f t="shared" si="166"/>
        <v>61003.179742584471</v>
      </c>
    </row>
    <row r="1288" spans="2:19" x14ac:dyDescent="0.25">
      <c r="B1288" s="2">
        <v>42982</v>
      </c>
      <c r="C1288" s="3">
        <v>246.58000200000001</v>
      </c>
      <c r="D1288" s="1">
        <f t="shared" si="160"/>
        <v>-5.0839009858603124E-3</v>
      </c>
      <c r="E1288" t="str">
        <f>IF(B1288&lt;settings!$C$2,"",IF(B1288=settings!$C$2,1,IF(C1288&gt;K1287,MAX($E$4:E1287)+1,"")))</f>
        <v/>
      </c>
      <c r="F1288" t="str">
        <f t="shared" si="161"/>
        <v/>
      </c>
      <c r="G1288">
        <f t="shared" si="162"/>
        <v>2</v>
      </c>
      <c r="H1288" s="36" t="str">
        <f>IF(SUM($F$4:F1288)&lt;2,"",IF(F1288=1,G1287,""))</f>
        <v/>
      </c>
      <c r="I1288" s="7">
        <f t="shared" si="167"/>
        <v>-6.0000000000000001E-3</v>
      </c>
      <c r="J1288" s="64" t="str">
        <f t="shared" si="163"/>
        <v>CALL</v>
      </c>
      <c r="K1288" s="29">
        <f>IF(SUM($F$4:F1288)&lt;1,"",IF(F1288="",K1287,ROUND(C1288,0)))</f>
        <v>248</v>
      </c>
      <c r="L1288" s="32">
        <f>IF(SUM($F$4:F1288)&lt;1,"",IF(E1288=1,1,IF(AND(F1287=1,ROUNDDOWN(Q1287/(C1287*100),0)&gt;=1),L1287+ROUNDDOWN(Q1287/(C1287*100),0),L1287)))</f>
        <v>2</v>
      </c>
      <c r="M1288" s="29">
        <f>IF(G1288="","",IF(VLOOKUP(I1288,settings!$B$12:$C$1012,2,0)*C1288*L1288*100-settings!$C$5*L1288&lt;0,"",VLOOKUP(I1288,settings!$B$12:$C$1012,2,0)*C1288*L1288*100-settings!$C$5*L1288))</f>
        <v>434.86203209025967</v>
      </c>
      <c r="N1288" s="29">
        <f>IF(M1288="","",M1288*settings!$C$7)</f>
        <v>108.71550802256492</v>
      </c>
      <c r="O1288" s="29">
        <f t="shared" si="164"/>
        <v>326.14652406769477</v>
      </c>
      <c r="P1288" s="29">
        <f>IF(G1288="","",C1288*100*settings!$C$6)</f>
        <v>0</v>
      </c>
      <c r="Q1288" s="29">
        <f>IF(G1288="","",IF(E1288=1,settings!$C$4-K1288*100,IF(O1288="",Q1287,IF(F1288=1,K1287*L1287*100+Q1287+O1287-K1288*L1288*100,Q1287+O1287))))</f>
        <v>11798.005336704466</v>
      </c>
      <c r="R1288" s="29">
        <f t="shared" si="165"/>
        <v>49316.000400000004</v>
      </c>
      <c r="S1288" s="29">
        <f t="shared" si="166"/>
        <v>61114.005736704472</v>
      </c>
    </row>
    <row r="1289" spans="2:19" x14ac:dyDescent="0.25">
      <c r="B1289" s="2">
        <v>42989</v>
      </c>
      <c r="C1289" s="3">
        <v>249.19000199999999</v>
      </c>
      <c r="D1289" s="1">
        <f t="shared" si="160"/>
        <v>1.058479997903472E-2</v>
      </c>
      <c r="E1289">
        <f>IF(B1289&lt;settings!$C$2,"",IF(B1289=settings!$C$2,1,IF(C1289&gt;K1288,MAX($E$4:E1288)+1,"")))</f>
        <v>182</v>
      </c>
      <c r="F1289">
        <f t="shared" si="161"/>
        <v>1</v>
      </c>
      <c r="G1289">
        <f t="shared" si="162"/>
        <v>1</v>
      </c>
      <c r="H1289" s="36">
        <f>IF(SUM($F$4:F1289)&lt;2,"",IF(F1289=1,G1288,""))</f>
        <v>2</v>
      </c>
      <c r="I1289" s="7">
        <f t="shared" si="167"/>
        <v>1E-3</v>
      </c>
      <c r="J1289" s="64" t="str">
        <f t="shared" si="163"/>
        <v>PUT</v>
      </c>
      <c r="K1289" s="29">
        <f>IF(SUM($F$4:F1289)&lt;1,"",IF(F1289="",K1288,ROUND(C1289,0)))</f>
        <v>249</v>
      </c>
      <c r="L1289" s="32">
        <f>IF(SUM($F$4:F1289)&lt;1,"",IF(E1289=1,1,IF(AND(F1288=1,ROUNDDOWN(Q1288/(C1288*100),0)&gt;=1),L1288+ROUNDDOWN(Q1288/(C1288*100),0),L1288)))</f>
        <v>2</v>
      </c>
      <c r="M1289" s="29">
        <f>IF(G1289="","",IF(VLOOKUP(I1289,settings!$B$12:$C$1012,2,0)*C1289*L1289*100-settings!$C$5*L1289&lt;0,"",VLOOKUP(I1289,settings!$B$12:$C$1012,2,0)*C1289*L1289*100-settings!$C$5*L1289))</f>
        <v>486.41240391999997</v>
      </c>
      <c r="N1289" s="29">
        <f>IF(M1289="","",M1289*settings!$C$7)</f>
        <v>121.60310097999999</v>
      </c>
      <c r="O1289" s="29">
        <f t="shared" si="164"/>
        <v>364.80930293999995</v>
      </c>
      <c r="P1289" s="29">
        <f>IF(G1289="","",C1289*100*settings!$C$6)</f>
        <v>0</v>
      </c>
      <c r="Q1289" s="29">
        <f>IF(G1289="","",IF(E1289=1,settings!$C$4-K1289*100,IF(O1289="",Q1288,IF(F1289=1,K1288*L1288*100+Q1288+O1288-K1289*L1289*100,Q1288+O1288))))</f>
        <v>11924.151860772159</v>
      </c>
      <c r="R1289" s="29">
        <f t="shared" si="165"/>
        <v>49838.000399999997</v>
      </c>
      <c r="S1289" s="29">
        <f t="shared" si="166"/>
        <v>61762.152260772156</v>
      </c>
    </row>
    <row r="1290" spans="2:19" x14ac:dyDescent="0.25">
      <c r="B1290" s="2">
        <v>42996</v>
      </c>
      <c r="C1290" s="3">
        <v>249.44000199999999</v>
      </c>
      <c r="D1290" s="1">
        <f t="shared" si="160"/>
        <v>1.0032505236707845E-3</v>
      </c>
      <c r="E1290">
        <f>IF(B1290&lt;settings!$C$2,"",IF(B1290=settings!$C$2,1,IF(C1290&gt;K1289,MAX($E$4:E1289)+1,"")))</f>
        <v>183</v>
      </c>
      <c r="F1290">
        <f t="shared" si="161"/>
        <v>1</v>
      </c>
      <c r="G1290">
        <f t="shared" si="162"/>
        <v>1</v>
      </c>
      <c r="H1290" s="36">
        <f>IF(SUM($F$4:F1290)&lt;2,"",IF(F1290=1,G1289,""))</f>
        <v>1</v>
      </c>
      <c r="I1290" s="7">
        <f t="shared" si="167"/>
        <v>2E-3</v>
      </c>
      <c r="J1290" s="64" t="str">
        <f t="shared" si="163"/>
        <v>PUT</v>
      </c>
      <c r="K1290" s="29">
        <f>IF(SUM($F$4:F1290)&lt;1,"",IF(F1290="",K1289,ROUND(C1290,0)))</f>
        <v>249</v>
      </c>
      <c r="L1290" s="32">
        <f>IF(SUM($F$4:F1290)&lt;1,"",IF(E1290=1,1,IF(AND(F1289=1,ROUNDDOWN(Q1289/(C1289*100),0)&gt;=1),L1289+ROUNDDOWN(Q1289/(C1289*100),0),L1289)))</f>
        <v>2</v>
      </c>
      <c r="M1290" s="29">
        <f>IF(G1290="","",IF(VLOOKUP(I1290,settings!$B$12:$C$1012,2,0)*C1290*L1290*100-settings!$C$5*L1290&lt;0,"",VLOOKUP(I1290,settings!$B$12:$C$1012,2,0)*C1290*L1290*100-settings!$C$5*L1290))</f>
        <v>477.12435584159994</v>
      </c>
      <c r="N1290" s="29">
        <f>IF(M1290="","",M1290*settings!$C$7)</f>
        <v>119.28108896039998</v>
      </c>
      <c r="O1290" s="29">
        <f t="shared" si="164"/>
        <v>357.84326688119995</v>
      </c>
      <c r="P1290" s="29">
        <f>IF(G1290="","",C1290*100*settings!$C$6)</f>
        <v>0</v>
      </c>
      <c r="Q1290" s="29">
        <f>IF(G1290="","",IF(E1290=1,settings!$C$4-K1290*100,IF(O1290="",Q1289,IF(F1290=1,K1289*L1289*100+Q1289+O1289-K1290*L1290*100,Q1289+O1289))))</f>
        <v>12288.961163712156</v>
      </c>
      <c r="R1290" s="29">
        <f t="shared" si="165"/>
        <v>49888.000399999997</v>
      </c>
      <c r="S1290" s="29">
        <f t="shared" si="166"/>
        <v>62176.961563712153</v>
      </c>
    </row>
    <row r="1291" spans="2:19" x14ac:dyDescent="0.25">
      <c r="B1291" s="2">
        <v>43003</v>
      </c>
      <c r="C1291" s="3">
        <v>251.229996</v>
      </c>
      <c r="D1291" s="1">
        <f t="shared" si="160"/>
        <v>7.1760502952529226E-3</v>
      </c>
      <c r="E1291">
        <f>IF(B1291&lt;settings!$C$2,"",IF(B1291=settings!$C$2,1,IF(C1291&gt;K1290,MAX($E$4:E1290)+1,"")))</f>
        <v>184</v>
      </c>
      <c r="F1291">
        <f t="shared" si="161"/>
        <v>1</v>
      </c>
      <c r="G1291">
        <f t="shared" si="162"/>
        <v>1</v>
      </c>
      <c r="H1291" s="36">
        <f>IF(SUM($F$4:F1291)&lt;2,"",IF(F1291=1,G1290,""))</f>
        <v>1</v>
      </c>
      <c r="I1291" s="7">
        <f t="shared" si="167"/>
        <v>1E-3</v>
      </c>
      <c r="J1291" s="64" t="str">
        <f t="shared" si="163"/>
        <v>PUT</v>
      </c>
      <c r="K1291" s="29">
        <f>IF(SUM($F$4:F1291)&lt;1,"",IF(F1291="",K1290,ROUND(C1291,0)))</f>
        <v>251</v>
      </c>
      <c r="L1291" s="32">
        <f>IF(SUM($F$4:F1291)&lt;1,"",IF(E1291=1,1,IF(AND(F1290=1,ROUNDDOWN(Q1290/(C1290*100),0)&gt;=1),L1290+ROUNDDOWN(Q1290/(C1290*100),0),L1290)))</f>
        <v>2</v>
      </c>
      <c r="M1291" s="29">
        <f>IF(G1291="","",IF(VLOOKUP(I1291,settings!$B$12:$C$1012,2,0)*C1291*L1291*100-settings!$C$5*L1291&lt;0,"",VLOOKUP(I1291,settings!$B$12:$C$1012,2,0)*C1291*L1291*100-settings!$C$5*L1291))</f>
        <v>490.41079216000003</v>
      </c>
      <c r="N1291" s="29">
        <f>IF(M1291="","",M1291*settings!$C$7)</f>
        <v>122.60269804000001</v>
      </c>
      <c r="O1291" s="29">
        <f t="shared" si="164"/>
        <v>367.80809412000002</v>
      </c>
      <c r="P1291" s="29">
        <f>IF(G1291="","",C1291*100*settings!$C$6)</f>
        <v>0</v>
      </c>
      <c r="Q1291" s="29">
        <f>IF(G1291="","",IF(E1291=1,settings!$C$4-K1291*100,IF(O1291="",Q1290,IF(F1291=1,K1290*L1290*100+Q1290+O1290-K1291*L1291*100,Q1290+O1290))))</f>
        <v>12246.804430593358</v>
      </c>
      <c r="R1291" s="29">
        <f t="shared" si="165"/>
        <v>50245.999199999998</v>
      </c>
      <c r="S1291" s="29">
        <f t="shared" si="166"/>
        <v>62492.803630593357</v>
      </c>
    </row>
    <row r="1292" spans="2:19" x14ac:dyDescent="0.25">
      <c r="B1292" s="2">
        <v>43010</v>
      </c>
      <c r="C1292" s="3">
        <v>254.36999499999999</v>
      </c>
      <c r="D1292" s="1">
        <f t="shared" si="160"/>
        <v>1.2498503562448748E-2</v>
      </c>
      <c r="E1292">
        <f>IF(B1292&lt;settings!$C$2,"",IF(B1292=settings!$C$2,1,IF(C1292&gt;K1291,MAX($E$4:E1291)+1,"")))</f>
        <v>185</v>
      </c>
      <c r="F1292">
        <f t="shared" si="161"/>
        <v>1</v>
      </c>
      <c r="G1292">
        <f t="shared" si="162"/>
        <v>1</v>
      </c>
      <c r="H1292" s="36">
        <f>IF(SUM($F$4:F1292)&lt;2,"",IF(F1292=1,G1291,""))</f>
        <v>1</v>
      </c>
      <c r="I1292" s="7">
        <f t="shared" si="167"/>
        <v>1E-3</v>
      </c>
      <c r="J1292" s="64" t="str">
        <f t="shared" si="163"/>
        <v>PUT</v>
      </c>
      <c r="K1292" s="29">
        <f>IF(SUM($F$4:F1292)&lt;1,"",IF(F1292="",K1291,ROUND(C1292,0)))</f>
        <v>254</v>
      </c>
      <c r="L1292" s="32">
        <f>IF(SUM($F$4:F1292)&lt;1,"",IF(E1292=1,1,IF(AND(F1291=1,ROUNDDOWN(Q1291/(C1291*100),0)&gt;=1),L1291+ROUNDDOWN(Q1291/(C1291*100),0),L1291)))</f>
        <v>2</v>
      </c>
      <c r="M1292" s="29">
        <f>IF(G1292="","",IF(VLOOKUP(I1292,settings!$B$12:$C$1012,2,0)*C1292*L1292*100-settings!$C$5*L1292&lt;0,"",VLOOKUP(I1292,settings!$B$12:$C$1012,2,0)*C1292*L1292*100-settings!$C$5*L1292))</f>
        <v>496.56519019999996</v>
      </c>
      <c r="N1292" s="29">
        <f>IF(M1292="","",M1292*settings!$C$7)</f>
        <v>124.14129754999999</v>
      </c>
      <c r="O1292" s="29">
        <f t="shared" si="164"/>
        <v>372.42389264999997</v>
      </c>
      <c r="P1292" s="29">
        <f>IF(G1292="","",C1292*100*settings!$C$6)</f>
        <v>0</v>
      </c>
      <c r="Q1292" s="29">
        <f>IF(G1292="","",IF(E1292=1,settings!$C$4-K1292*100,IF(O1292="",Q1291,IF(F1292=1,K1291*L1291*100+Q1291+O1291-K1292*L1292*100,Q1291+O1291))))</f>
        <v>12014.61252471336</v>
      </c>
      <c r="R1292" s="29">
        <f t="shared" si="165"/>
        <v>50873.998999999996</v>
      </c>
      <c r="S1292" s="29">
        <f t="shared" si="166"/>
        <v>62888.611524713357</v>
      </c>
    </row>
    <row r="1293" spans="2:19" x14ac:dyDescent="0.25">
      <c r="B1293" s="2">
        <v>43017</v>
      </c>
      <c r="C1293" s="3">
        <v>254.949997</v>
      </c>
      <c r="D1293" s="1">
        <f t="shared" si="160"/>
        <v>2.2801510060177499E-3</v>
      </c>
      <c r="E1293">
        <f>IF(B1293&lt;settings!$C$2,"",IF(B1293=settings!$C$2,1,IF(C1293&gt;K1292,MAX($E$4:E1292)+1,"")))</f>
        <v>186</v>
      </c>
      <c r="F1293">
        <f t="shared" si="161"/>
        <v>1</v>
      </c>
      <c r="G1293">
        <f t="shared" si="162"/>
        <v>1</v>
      </c>
      <c r="H1293" s="36">
        <f>IF(SUM($F$4:F1293)&lt;2,"",IF(F1293=1,G1292,""))</f>
        <v>1</v>
      </c>
      <c r="I1293" s="7">
        <f t="shared" si="167"/>
        <v>0</v>
      </c>
      <c r="J1293" s="64" t="str">
        <f t="shared" si="163"/>
        <v>PUT</v>
      </c>
      <c r="K1293" s="29">
        <f>IF(SUM($F$4:F1293)&lt;1,"",IF(F1293="",K1292,ROUND(C1293,0)))</f>
        <v>255</v>
      </c>
      <c r="L1293" s="32">
        <f>IF(SUM($F$4:F1293)&lt;1,"",IF(E1293=1,1,IF(AND(F1292=1,ROUNDDOWN(Q1292/(C1292*100),0)&gt;=1),L1292+ROUNDDOWN(Q1292/(C1292*100),0),L1292)))</f>
        <v>2</v>
      </c>
      <c r="M1293" s="29">
        <f>IF(G1293="","",IF(VLOOKUP(I1293,settings!$B$12:$C$1012,2,0)*C1293*L1293*100-settings!$C$5*L1293&lt;0,"",VLOOKUP(I1293,settings!$B$12:$C$1012,2,0)*C1293*L1293*100-settings!$C$5*L1293))</f>
        <v>507.89999399999999</v>
      </c>
      <c r="N1293" s="29">
        <f>IF(M1293="","",M1293*settings!$C$7)</f>
        <v>126.9749985</v>
      </c>
      <c r="O1293" s="29">
        <f t="shared" si="164"/>
        <v>380.92499550000002</v>
      </c>
      <c r="P1293" s="29">
        <f>IF(G1293="","",C1293*100*settings!$C$6)</f>
        <v>0</v>
      </c>
      <c r="Q1293" s="29">
        <f>IF(G1293="","",IF(E1293=1,settings!$C$4-K1293*100,IF(O1293="",Q1292,IF(F1293=1,K1292*L1292*100+Q1292+O1292-K1293*L1293*100,Q1292+O1292))))</f>
        <v>12187.036417363357</v>
      </c>
      <c r="R1293" s="29">
        <f t="shared" si="165"/>
        <v>50989.999400000001</v>
      </c>
      <c r="S1293" s="29">
        <f t="shared" si="166"/>
        <v>63177.035817363358</v>
      </c>
    </row>
    <row r="1294" spans="2:19" x14ac:dyDescent="0.25">
      <c r="B1294" s="2">
        <v>43024</v>
      </c>
      <c r="C1294" s="3">
        <v>257.10998499999999</v>
      </c>
      <c r="D1294" s="1">
        <f t="shared" si="160"/>
        <v>8.4722024923185035E-3</v>
      </c>
      <c r="E1294">
        <f>IF(B1294&lt;settings!$C$2,"",IF(B1294=settings!$C$2,1,IF(C1294&gt;K1293,MAX($E$4:E1293)+1,"")))</f>
        <v>187</v>
      </c>
      <c r="F1294">
        <f t="shared" si="161"/>
        <v>1</v>
      </c>
      <c r="G1294">
        <f t="shared" si="162"/>
        <v>1</v>
      </c>
      <c r="H1294" s="36">
        <f>IF(SUM($F$4:F1294)&lt;2,"",IF(F1294=1,G1293,""))</f>
        <v>1</v>
      </c>
      <c r="I1294" s="7">
        <f t="shared" si="167"/>
        <v>0</v>
      </c>
      <c r="J1294" s="64" t="str">
        <f t="shared" si="163"/>
        <v>PUT</v>
      </c>
      <c r="K1294" s="29">
        <f>IF(SUM($F$4:F1294)&lt;1,"",IF(F1294="",K1293,ROUND(C1294,0)))</f>
        <v>257</v>
      </c>
      <c r="L1294" s="32">
        <f>IF(SUM($F$4:F1294)&lt;1,"",IF(E1294=1,1,IF(AND(F1293=1,ROUNDDOWN(Q1293/(C1293*100),0)&gt;=1),L1293+ROUNDDOWN(Q1293/(C1293*100),0),L1293)))</f>
        <v>2</v>
      </c>
      <c r="M1294" s="29">
        <f>IF(G1294="","",IF(VLOOKUP(I1294,settings!$B$12:$C$1012,2,0)*C1294*L1294*100-settings!$C$5*L1294&lt;0,"",VLOOKUP(I1294,settings!$B$12:$C$1012,2,0)*C1294*L1294*100-settings!$C$5*L1294))</f>
        <v>512.21996999999999</v>
      </c>
      <c r="N1294" s="29">
        <f>IF(M1294="","",M1294*settings!$C$7)</f>
        <v>128.0549925</v>
      </c>
      <c r="O1294" s="29">
        <f t="shared" si="164"/>
        <v>384.16497749999996</v>
      </c>
      <c r="P1294" s="29">
        <f>IF(G1294="","",C1294*100*settings!$C$6)</f>
        <v>0</v>
      </c>
      <c r="Q1294" s="29">
        <f>IF(G1294="","",IF(E1294=1,settings!$C$4-K1294*100,IF(O1294="",Q1293,IF(F1294=1,K1293*L1293*100+Q1293+O1293-K1294*L1294*100,Q1293+O1293))))</f>
        <v>12167.961412863355</v>
      </c>
      <c r="R1294" s="29">
        <f t="shared" si="165"/>
        <v>51421.996999999996</v>
      </c>
      <c r="S1294" s="29">
        <f t="shared" si="166"/>
        <v>63589.958412863351</v>
      </c>
    </row>
    <row r="1295" spans="2:19" x14ac:dyDescent="0.25">
      <c r="B1295" s="2">
        <v>43031</v>
      </c>
      <c r="C1295" s="3">
        <v>257.709991</v>
      </c>
      <c r="D1295" s="1">
        <f t="shared" si="160"/>
        <v>2.3336549920456306E-3</v>
      </c>
      <c r="E1295">
        <f>IF(B1295&lt;settings!$C$2,"",IF(B1295=settings!$C$2,1,IF(C1295&gt;K1294,MAX($E$4:E1294)+1,"")))</f>
        <v>188</v>
      </c>
      <c r="F1295">
        <f t="shared" si="161"/>
        <v>1</v>
      </c>
      <c r="G1295">
        <f t="shared" si="162"/>
        <v>1</v>
      </c>
      <c r="H1295" s="36">
        <f>IF(SUM($F$4:F1295)&lt;2,"",IF(F1295=1,G1294,""))</f>
        <v>1</v>
      </c>
      <c r="I1295" s="7">
        <f t="shared" si="167"/>
        <v>-1E-3</v>
      </c>
      <c r="J1295" s="64" t="str">
        <f t="shared" si="163"/>
        <v>PUT</v>
      </c>
      <c r="K1295" s="29">
        <f>IF(SUM($F$4:F1295)&lt;1,"",IF(F1295="",K1294,ROUND(C1295,0)))</f>
        <v>258</v>
      </c>
      <c r="L1295" s="32">
        <f>IF(SUM($F$4:F1295)&lt;1,"",IF(E1295=1,1,IF(AND(F1294=1,ROUNDDOWN(Q1294/(C1294*100),0)&gt;=1),L1294+ROUNDDOWN(Q1294/(C1294*100),0),L1294)))</f>
        <v>2</v>
      </c>
      <c r="M1295" s="29">
        <f>IF(G1295="","",IF(VLOOKUP(I1295,settings!$B$12:$C$1012,2,0)*C1295*L1295*100-settings!$C$5*L1295&lt;0,"",VLOOKUP(I1295,settings!$B$12:$C$1012,2,0)*C1295*L1295*100-settings!$C$5*L1295))</f>
        <v>503.11158236</v>
      </c>
      <c r="N1295" s="29">
        <f>IF(M1295="","",M1295*settings!$C$7)</f>
        <v>125.77789559</v>
      </c>
      <c r="O1295" s="29">
        <f t="shared" si="164"/>
        <v>377.33368676999999</v>
      </c>
      <c r="P1295" s="29">
        <f>IF(G1295="","",C1295*100*settings!$C$6)</f>
        <v>0</v>
      </c>
      <c r="Q1295" s="29">
        <f>IF(G1295="","",IF(E1295=1,settings!$C$4-K1295*100,IF(O1295="",Q1294,IF(F1295=1,K1294*L1294*100+Q1294+O1294-K1295*L1295*100,Q1294+O1294))))</f>
        <v>12352.126390363352</v>
      </c>
      <c r="R1295" s="29">
        <f t="shared" si="165"/>
        <v>51541.998200000002</v>
      </c>
      <c r="S1295" s="29">
        <f t="shared" si="166"/>
        <v>63894.124590363353</v>
      </c>
    </row>
    <row r="1296" spans="2:19" x14ac:dyDescent="0.25">
      <c r="B1296" s="2">
        <v>43038</v>
      </c>
      <c r="C1296" s="3">
        <v>258.45001200000002</v>
      </c>
      <c r="D1296" s="1">
        <f t="shared" si="160"/>
        <v>2.8715262343088632E-3</v>
      </c>
      <c r="E1296">
        <f>IF(B1296&lt;settings!$C$2,"",IF(B1296=settings!$C$2,1,IF(C1296&gt;K1295,MAX($E$4:E1295)+1,"")))</f>
        <v>189</v>
      </c>
      <c r="F1296">
        <f t="shared" si="161"/>
        <v>1</v>
      </c>
      <c r="G1296">
        <f t="shared" si="162"/>
        <v>1</v>
      </c>
      <c r="H1296" s="36">
        <f>IF(SUM($F$4:F1296)&lt;2,"",IF(F1296=1,G1295,""))</f>
        <v>1</v>
      </c>
      <c r="I1296" s="7">
        <f t="shared" si="167"/>
        <v>2E-3</v>
      </c>
      <c r="J1296" s="64" t="str">
        <f t="shared" si="163"/>
        <v>PUT</v>
      </c>
      <c r="K1296" s="29">
        <f>IF(SUM($F$4:F1296)&lt;1,"",IF(F1296="",K1295,ROUND(C1296,0)))</f>
        <v>258</v>
      </c>
      <c r="L1296" s="32">
        <f>IF(SUM($F$4:F1296)&lt;1,"",IF(E1296=1,1,IF(AND(F1295=1,ROUNDDOWN(Q1295/(C1295*100),0)&gt;=1),L1295+ROUNDDOWN(Q1295/(C1295*100),0),L1295)))</f>
        <v>2</v>
      </c>
      <c r="M1296" s="29">
        <f>IF(G1296="","",IF(VLOOKUP(I1296,settings!$B$12:$C$1012,2,0)*C1296*L1296*100-settings!$C$5*L1296&lt;0,"",VLOOKUP(I1296,settings!$B$12:$C$1012,2,0)*C1296*L1296*100-settings!$C$5*L1296))</f>
        <v>494.4307830496</v>
      </c>
      <c r="N1296" s="29">
        <f>IF(M1296="","",M1296*settings!$C$7)</f>
        <v>123.6076957624</v>
      </c>
      <c r="O1296" s="29">
        <f t="shared" si="164"/>
        <v>370.8230872872</v>
      </c>
      <c r="P1296" s="29">
        <f>IF(G1296="","",C1296*100*settings!$C$6)</f>
        <v>0</v>
      </c>
      <c r="Q1296" s="29">
        <f>IF(G1296="","",IF(E1296=1,settings!$C$4-K1296*100,IF(O1296="",Q1295,IF(F1296=1,K1295*L1295*100+Q1295+O1295-K1296*L1296*100,Q1295+O1295))))</f>
        <v>12729.46007713335</v>
      </c>
      <c r="R1296" s="29">
        <f t="shared" si="165"/>
        <v>51690.002400000005</v>
      </c>
      <c r="S1296" s="29">
        <f t="shared" si="166"/>
        <v>64419.462477133355</v>
      </c>
    </row>
    <row r="1297" spans="2:19" x14ac:dyDescent="0.25">
      <c r="B1297" s="2">
        <v>43045</v>
      </c>
      <c r="C1297" s="3">
        <v>258.08999599999999</v>
      </c>
      <c r="D1297" s="1">
        <f t="shared" si="160"/>
        <v>-1.3929811696044014E-3</v>
      </c>
      <c r="E1297">
        <f>IF(B1297&lt;settings!$C$2,"",IF(B1297=settings!$C$2,1,IF(C1297&gt;K1296,MAX($E$4:E1296)+1,"")))</f>
        <v>190</v>
      </c>
      <c r="F1297">
        <f t="shared" si="161"/>
        <v>1</v>
      </c>
      <c r="G1297">
        <f t="shared" si="162"/>
        <v>1</v>
      </c>
      <c r="H1297" s="36">
        <f>IF(SUM($F$4:F1297)&lt;2,"",IF(F1297=1,G1296,""))</f>
        <v>1</v>
      </c>
      <c r="I1297" s="7">
        <f t="shared" si="167"/>
        <v>0</v>
      </c>
      <c r="J1297" s="64" t="str">
        <f t="shared" si="163"/>
        <v>PUT</v>
      </c>
      <c r="K1297" s="29">
        <f>IF(SUM($F$4:F1297)&lt;1,"",IF(F1297="",K1296,ROUND(C1297,0)))</f>
        <v>258</v>
      </c>
      <c r="L1297" s="32">
        <f>IF(SUM($F$4:F1297)&lt;1,"",IF(E1297=1,1,IF(AND(F1296=1,ROUNDDOWN(Q1296/(C1296*100),0)&gt;=1),L1296+ROUNDDOWN(Q1296/(C1296*100),0),L1296)))</f>
        <v>2</v>
      </c>
      <c r="M1297" s="29">
        <f>IF(G1297="","",IF(VLOOKUP(I1297,settings!$B$12:$C$1012,2,0)*C1297*L1297*100-settings!$C$5*L1297&lt;0,"",VLOOKUP(I1297,settings!$B$12:$C$1012,2,0)*C1297*L1297*100-settings!$C$5*L1297))</f>
        <v>514.17999199999997</v>
      </c>
      <c r="N1297" s="29">
        <f>IF(M1297="","",M1297*settings!$C$7)</f>
        <v>128.54499799999999</v>
      </c>
      <c r="O1297" s="29">
        <f t="shared" si="164"/>
        <v>385.63499400000001</v>
      </c>
      <c r="P1297" s="29">
        <f>IF(G1297="","",C1297*100*settings!$C$6)</f>
        <v>0</v>
      </c>
      <c r="Q1297" s="29">
        <f>IF(G1297="","",IF(E1297=1,settings!$C$4-K1297*100,IF(O1297="",Q1296,IF(F1297=1,K1296*L1296*100+Q1296+O1296-K1297*L1297*100,Q1296+O1296))))</f>
        <v>13100.283164420551</v>
      </c>
      <c r="R1297" s="29">
        <f t="shared" si="165"/>
        <v>51617.999199999998</v>
      </c>
      <c r="S1297" s="29">
        <f t="shared" si="166"/>
        <v>64718.282364420549</v>
      </c>
    </row>
    <row r="1298" spans="2:19" x14ac:dyDescent="0.25">
      <c r="B1298" s="2">
        <v>43052</v>
      </c>
      <c r="C1298" s="3">
        <v>257.85998499999999</v>
      </c>
      <c r="D1298" s="1">
        <f t="shared" si="160"/>
        <v>-8.9120463235614622E-4</v>
      </c>
      <c r="E1298" t="str">
        <f>IF(B1298&lt;settings!$C$2,"",IF(B1298=settings!$C$2,1,IF(C1298&gt;K1297,MAX($E$4:E1297)+1,"")))</f>
        <v/>
      </c>
      <c r="F1298" t="str">
        <f t="shared" si="161"/>
        <v/>
      </c>
      <c r="G1298">
        <f t="shared" si="162"/>
        <v>2</v>
      </c>
      <c r="H1298" s="36" t="str">
        <f>IF(SUM($F$4:F1298)&lt;2,"",IF(F1298=1,G1297,""))</f>
        <v/>
      </c>
      <c r="I1298" s="7">
        <f t="shared" si="167"/>
        <v>-1E-3</v>
      </c>
      <c r="J1298" s="64" t="str">
        <f t="shared" si="163"/>
        <v>CALL</v>
      </c>
      <c r="K1298" s="29">
        <f>IF(SUM($F$4:F1298)&lt;1,"",IF(F1298="",K1297,ROUND(C1298,0)))</f>
        <v>258</v>
      </c>
      <c r="L1298" s="32">
        <f>IF(SUM($F$4:F1298)&lt;1,"",IF(E1298=1,1,IF(AND(F1297=1,ROUNDDOWN(Q1297/(C1297*100),0)&gt;=1),L1297+ROUNDDOWN(Q1297/(C1297*100),0),L1297)))</f>
        <v>2</v>
      </c>
      <c r="M1298" s="29">
        <f>IF(G1298="","",IF(VLOOKUP(I1298,settings!$B$12:$C$1012,2,0)*C1298*L1298*100-settings!$C$5*L1298&lt;0,"",VLOOKUP(I1298,settings!$B$12:$C$1012,2,0)*C1298*L1298*100-settings!$C$5*L1298))</f>
        <v>503.40557059999998</v>
      </c>
      <c r="N1298" s="29">
        <f>IF(M1298="","",M1298*settings!$C$7)</f>
        <v>125.85139264999999</v>
      </c>
      <c r="O1298" s="29">
        <f t="shared" si="164"/>
        <v>377.55417795</v>
      </c>
      <c r="P1298" s="29">
        <f>IF(G1298="","",C1298*100*settings!$C$6)</f>
        <v>0</v>
      </c>
      <c r="Q1298" s="29">
        <f>IF(G1298="","",IF(E1298=1,settings!$C$4-K1298*100,IF(O1298="",Q1297,IF(F1298=1,K1297*L1297*100+Q1297+O1297-K1298*L1298*100,Q1297+O1297))))</f>
        <v>13485.918158420551</v>
      </c>
      <c r="R1298" s="29">
        <f t="shared" si="165"/>
        <v>51571.996999999996</v>
      </c>
      <c r="S1298" s="29">
        <f t="shared" si="166"/>
        <v>65057.915158420547</v>
      </c>
    </row>
    <row r="1299" spans="2:19" x14ac:dyDescent="0.25">
      <c r="B1299" s="2">
        <v>43059</v>
      </c>
      <c r="C1299" s="3">
        <v>260.35998499999999</v>
      </c>
      <c r="D1299" s="1">
        <f t="shared" si="160"/>
        <v>9.6951839968499876E-3</v>
      </c>
      <c r="E1299">
        <f>IF(B1299&lt;settings!$C$2,"",IF(B1299=settings!$C$2,1,IF(C1299&gt;K1298,MAX($E$4:E1298)+1,"")))</f>
        <v>191</v>
      </c>
      <c r="F1299">
        <f t="shared" si="161"/>
        <v>1</v>
      </c>
      <c r="G1299">
        <f t="shared" si="162"/>
        <v>1</v>
      </c>
      <c r="H1299" s="36">
        <f>IF(SUM($F$4:F1299)&lt;2,"",IF(F1299=1,G1298,""))</f>
        <v>2</v>
      </c>
      <c r="I1299" s="7">
        <f t="shared" si="167"/>
        <v>1E-3</v>
      </c>
      <c r="J1299" s="64" t="str">
        <f t="shared" si="163"/>
        <v>PUT</v>
      </c>
      <c r="K1299" s="29">
        <f>IF(SUM($F$4:F1299)&lt;1,"",IF(F1299="",K1298,ROUND(C1299,0)))</f>
        <v>260</v>
      </c>
      <c r="L1299" s="32">
        <f>IF(SUM($F$4:F1299)&lt;1,"",IF(E1299=1,1,IF(AND(F1298=1,ROUNDDOWN(Q1298/(C1298*100),0)&gt;=1),L1298+ROUNDDOWN(Q1298/(C1298*100),0),L1298)))</f>
        <v>2</v>
      </c>
      <c r="M1299" s="29">
        <f>IF(G1299="","",IF(VLOOKUP(I1299,settings!$B$12:$C$1012,2,0)*C1299*L1299*100-settings!$C$5*L1299&lt;0,"",VLOOKUP(I1299,settings!$B$12:$C$1012,2,0)*C1299*L1299*100-settings!$C$5*L1299))</f>
        <v>508.30557060000001</v>
      </c>
      <c r="N1299" s="29">
        <f>IF(M1299="","",M1299*settings!$C$7)</f>
        <v>127.07639265</v>
      </c>
      <c r="O1299" s="29">
        <f t="shared" si="164"/>
        <v>381.22917795000001</v>
      </c>
      <c r="P1299" s="29">
        <f>IF(G1299="","",C1299*100*settings!$C$6)</f>
        <v>0</v>
      </c>
      <c r="Q1299" s="29">
        <f>IF(G1299="","",IF(E1299=1,settings!$C$4-K1299*100,IF(O1299="",Q1298,IF(F1299=1,K1298*L1298*100+Q1298+O1298-K1299*L1299*100,Q1298+O1298))))</f>
        <v>13463.472336370549</v>
      </c>
      <c r="R1299" s="29">
        <f t="shared" si="165"/>
        <v>52071.996999999996</v>
      </c>
      <c r="S1299" s="29">
        <f t="shared" si="166"/>
        <v>65535.469336370545</v>
      </c>
    </row>
    <row r="1300" spans="2:19" x14ac:dyDescent="0.25">
      <c r="B1300" s="2">
        <v>43066</v>
      </c>
      <c r="C1300" s="3">
        <v>264.459991</v>
      </c>
      <c r="D1300" s="1">
        <f t="shared" si="160"/>
        <v>1.5747450592302092E-2</v>
      </c>
      <c r="E1300">
        <f>IF(B1300&lt;settings!$C$2,"",IF(B1300=settings!$C$2,1,IF(C1300&gt;K1299,MAX($E$4:E1299)+1,"")))</f>
        <v>192</v>
      </c>
      <c r="F1300">
        <f t="shared" si="161"/>
        <v>1</v>
      </c>
      <c r="G1300">
        <f t="shared" si="162"/>
        <v>1</v>
      </c>
      <c r="H1300" s="36">
        <f>IF(SUM($F$4:F1300)&lt;2,"",IF(F1300=1,G1299,""))</f>
        <v>1</v>
      </c>
      <c r="I1300" s="7">
        <f t="shared" si="167"/>
        <v>2E-3</v>
      </c>
      <c r="J1300" s="64" t="str">
        <f t="shared" si="163"/>
        <v>PUT</v>
      </c>
      <c r="K1300" s="29">
        <f>IF(SUM($F$4:F1300)&lt;1,"",IF(F1300="",K1299,ROUND(C1300,0)))</f>
        <v>264</v>
      </c>
      <c r="L1300" s="32">
        <f>IF(SUM($F$4:F1300)&lt;1,"",IF(E1300=1,1,IF(AND(F1299=1,ROUNDDOWN(Q1299/(C1299*100),0)&gt;=1),L1299+ROUNDDOWN(Q1299/(C1299*100),0),L1299)))</f>
        <v>2</v>
      </c>
      <c r="M1300" s="29">
        <f>IF(G1300="","",IF(VLOOKUP(I1300,settings!$B$12:$C$1012,2,0)*C1300*L1300*100-settings!$C$5*L1300&lt;0,"",VLOOKUP(I1300,settings!$B$12:$C$1012,2,0)*C1300*L1300*100-settings!$C$5*L1300))</f>
        <v>505.97475071280002</v>
      </c>
      <c r="N1300" s="29">
        <f>IF(M1300="","",M1300*settings!$C$7)</f>
        <v>126.4936876782</v>
      </c>
      <c r="O1300" s="29">
        <f t="shared" si="164"/>
        <v>379.48106303460003</v>
      </c>
      <c r="P1300" s="29">
        <f>IF(G1300="","",C1300*100*settings!$C$6)</f>
        <v>0</v>
      </c>
      <c r="Q1300" s="29">
        <f>IF(G1300="","",IF(E1300=1,settings!$C$4-K1300*100,IF(O1300="",Q1299,IF(F1300=1,K1299*L1299*100+Q1299+O1299-K1300*L1300*100,Q1299+O1299))))</f>
        <v>13044.70151432055</v>
      </c>
      <c r="R1300" s="29">
        <f t="shared" si="165"/>
        <v>52891.998200000002</v>
      </c>
      <c r="S1300" s="29">
        <f t="shared" si="166"/>
        <v>65936.699714320552</v>
      </c>
    </row>
    <row r="1301" spans="2:19" x14ac:dyDescent="0.25">
      <c r="B1301" s="2">
        <v>43073</v>
      </c>
      <c r="C1301" s="3">
        <v>265.51001000000002</v>
      </c>
      <c r="D1301" s="1">
        <f t="shared" si="160"/>
        <v>3.9704266646518604E-3</v>
      </c>
      <c r="E1301">
        <f>IF(B1301&lt;settings!$C$2,"",IF(B1301=settings!$C$2,1,IF(C1301&gt;K1300,MAX($E$4:E1300)+1,"")))</f>
        <v>193</v>
      </c>
      <c r="F1301">
        <f t="shared" si="161"/>
        <v>1</v>
      </c>
      <c r="G1301">
        <f t="shared" si="162"/>
        <v>1</v>
      </c>
      <c r="H1301" s="36">
        <f>IF(SUM($F$4:F1301)&lt;2,"",IF(F1301=1,G1300,""))</f>
        <v>1</v>
      </c>
      <c r="I1301" s="7">
        <f t="shared" si="167"/>
        <v>-2E-3</v>
      </c>
      <c r="J1301" s="64" t="str">
        <f t="shared" si="163"/>
        <v>PUT</v>
      </c>
      <c r="K1301" s="29">
        <f>IF(SUM($F$4:F1301)&lt;1,"",IF(F1301="",K1300,ROUND(C1301,0)))</f>
        <v>266</v>
      </c>
      <c r="L1301" s="32">
        <f>IF(SUM($F$4:F1301)&lt;1,"",IF(E1301=1,1,IF(AND(F1300=1,ROUNDDOWN(Q1300/(C1300*100),0)&gt;=1),L1300+ROUNDDOWN(Q1300/(C1300*100),0),L1300)))</f>
        <v>2</v>
      </c>
      <c r="M1301" s="29">
        <f>IF(G1301="","",IF(VLOOKUP(I1301,settings!$B$12:$C$1012,2,0)*C1301*L1301*100-settings!$C$5*L1301&lt;0,"",VLOOKUP(I1301,settings!$B$12:$C$1012,2,0)*C1301*L1301*100-settings!$C$5*L1301))</f>
        <v>507.99162720800007</v>
      </c>
      <c r="N1301" s="29">
        <f>IF(M1301="","",M1301*settings!$C$7)</f>
        <v>126.99790680200002</v>
      </c>
      <c r="O1301" s="29">
        <f t="shared" si="164"/>
        <v>380.99372040600008</v>
      </c>
      <c r="P1301" s="29">
        <f>IF(G1301="","",C1301*100*settings!$C$6)</f>
        <v>0</v>
      </c>
      <c r="Q1301" s="29">
        <f>IF(G1301="","",IF(E1301=1,settings!$C$4-K1301*100,IF(O1301="",Q1300,IF(F1301=1,K1300*L1300*100+Q1300+O1300-K1301*L1301*100,Q1300+O1300))))</f>
        <v>13024.182577355154</v>
      </c>
      <c r="R1301" s="29">
        <f t="shared" si="165"/>
        <v>53102.002000000008</v>
      </c>
      <c r="S1301" s="29">
        <f t="shared" si="166"/>
        <v>66126.184577355161</v>
      </c>
    </row>
    <row r="1302" spans="2:19" x14ac:dyDescent="0.25">
      <c r="B1302" s="2">
        <v>43080</v>
      </c>
      <c r="C1302" s="3">
        <v>266.51001000000002</v>
      </c>
      <c r="D1302" s="1">
        <f t="shared" si="160"/>
        <v>3.7663363426485574E-3</v>
      </c>
      <c r="E1302">
        <f>IF(B1302&lt;settings!$C$2,"",IF(B1302=settings!$C$2,1,IF(C1302&gt;K1301,MAX($E$4:E1301)+1,"")))</f>
        <v>194</v>
      </c>
      <c r="F1302">
        <f t="shared" si="161"/>
        <v>1</v>
      </c>
      <c r="G1302">
        <f t="shared" si="162"/>
        <v>1</v>
      </c>
      <c r="H1302" s="36">
        <f>IF(SUM($F$4:F1302)&lt;2,"",IF(F1302=1,G1301,""))</f>
        <v>1</v>
      </c>
      <c r="I1302" s="7">
        <f t="shared" si="167"/>
        <v>-2E-3</v>
      </c>
      <c r="J1302" s="64" t="str">
        <f t="shared" si="163"/>
        <v>PUT</v>
      </c>
      <c r="K1302" s="29">
        <f>IF(SUM($F$4:F1302)&lt;1,"",IF(F1302="",K1301,ROUND(C1302,0)))</f>
        <v>267</v>
      </c>
      <c r="L1302" s="32">
        <f>IF(SUM($F$4:F1302)&lt;1,"",IF(E1302=1,1,IF(AND(F1301=1,ROUNDDOWN(Q1301/(C1301*100),0)&gt;=1),L1301+ROUNDDOWN(Q1301/(C1301*100),0),L1301)))</f>
        <v>2</v>
      </c>
      <c r="M1302" s="29">
        <f>IF(G1302="","",IF(VLOOKUP(I1302,settings!$B$12:$C$1012,2,0)*C1302*L1302*100-settings!$C$5*L1302&lt;0,"",VLOOKUP(I1302,settings!$B$12:$C$1012,2,0)*C1302*L1302*100-settings!$C$5*L1302))</f>
        <v>509.91242720800005</v>
      </c>
      <c r="N1302" s="29">
        <f>IF(M1302="","",M1302*settings!$C$7)</f>
        <v>127.47810680200001</v>
      </c>
      <c r="O1302" s="29">
        <f t="shared" si="164"/>
        <v>382.43432040600004</v>
      </c>
      <c r="P1302" s="29">
        <f>IF(G1302="","",C1302*100*settings!$C$6)</f>
        <v>0</v>
      </c>
      <c r="Q1302" s="29">
        <f>IF(G1302="","",IF(E1302=1,settings!$C$4-K1302*100,IF(O1302="",Q1301,IF(F1302=1,K1301*L1301*100+Q1301+O1301-K1302*L1302*100,Q1301+O1301))))</f>
        <v>13205.176297761151</v>
      </c>
      <c r="R1302" s="29">
        <f t="shared" si="165"/>
        <v>53302.002000000008</v>
      </c>
      <c r="S1302" s="29">
        <f t="shared" si="166"/>
        <v>66507.178297761158</v>
      </c>
    </row>
    <row r="1303" spans="2:19" x14ac:dyDescent="0.25">
      <c r="B1303" s="2">
        <v>43087</v>
      </c>
      <c r="C1303" s="3">
        <v>267.51001000000002</v>
      </c>
      <c r="D1303" s="1">
        <f t="shared" si="160"/>
        <v>3.752204279306337E-3</v>
      </c>
      <c r="E1303">
        <f>IF(B1303&lt;settings!$C$2,"",IF(B1303=settings!$C$2,1,IF(C1303&gt;K1302,MAX($E$4:E1302)+1,"")))</f>
        <v>195</v>
      </c>
      <c r="F1303">
        <f t="shared" si="161"/>
        <v>1</v>
      </c>
      <c r="G1303">
        <f t="shared" si="162"/>
        <v>1</v>
      </c>
      <c r="H1303" s="36">
        <f>IF(SUM($F$4:F1303)&lt;2,"",IF(F1303=1,G1302,""))</f>
        <v>1</v>
      </c>
      <c r="I1303" s="7">
        <f t="shared" si="167"/>
        <v>-2E-3</v>
      </c>
      <c r="J1303" s="64" t="str">
        <f t="shared" si="163"/>
        <v>PUT</v>
      </c>
      <c r="K1303" s="29">
        <f>IF(SUM($F$4:F1303)&lt;1,"",IF(F1303="",K1302,ROUND(C1303,0)))</f>
        <v>268</v>
      </c>
      <c r="L1303" s="32">
        <f>IF(SUM($F$4:F1303)&lt;1,"",IF(E1303=1,1,IF(AND(F1302=1,ROUNDDOWN(Q1302/(C1302*100),0)&gt;=1),L1302+ROUNDDOWN(Q1302/(C1302*100),0),L1302)))</f>
        <v>2</v>
      </c>
      <c r="M1303" s="29">
        <f>IF(G1303="","",IF(VLOOKUP(I1303,settings!$B$12:$C$1012,2,0)*C1303*L1303*100-settings!$C$5*L1303&lt;0,"",VLOOKUP(I1303,settings!$B$12:$C$1012,2,0)*C1303*L1303*100-settings!$C$5*L1303))</f>
        <v>511.83322720800004</v>
      </c>
      <c r="N1303" s="29">
        <f>IF(M1303="","",M1303*settings!$C$7)</f>
        <v>127.95830680200001</v>
      </c>
      <c r="O1303" s="29">
        <f t="shared" si="164"/>
        <v>383.874920406</v>
      </c>
      <c r="P1303" s="29">
        <f>IF(G1303="","",C1303*100*settings!$C$6)</f>
        <v>0</v>
      </c>
      <c r="Q1303" s="29">
        <f>IF(G1303="","",IF(E1303=1,settings!$C$4-K1303*100,IF(O1303="",Q1302,IF(F1303=1,K1302*L1302*100+Q1302+O1302-K1303*L1303*100,Q1302+O1302))))</f>
        <v>13387.610618167149</v>
      </c>
      <c r="R1303" s="29">
        <f t="shared" si="165"/>
        <v>53502.002000000008</v>
      </c>
      <c r="S1303" s="29">
        <f t="shared" si="166"/>
        <v>66889.612618167157</v>
      </c>
    </row>
    <row r="1304" spans="2:19" x14ac:dyDescent="0.25">
      <c r="B1304" s="2">
        <v>43094</v>
      </c>
      <c r="C1304" s="3">
        <v>266.85998499999999</v>
      </c>
      <c r="D1304" s="1">
        <f t="shared" si="160"/>
        <v>-2.4299090714401395E-3</v>
      </c>
      <c r="E1304" t="str">
        <f>IF(B1304&lt;settings!$C$2,"",IF(B1304=settings!$C$2,1,IF(C1304&gt;K1303,MAX($E$4:E1303)+1,"")))</f>
        <v/>
      </c>
      <c r="F1304" t="str">
        <f t="shared" si="161"/>
        <v/>
      </c>
      <c r="G1304">
        <f t="shared" si="162"/>
        <v>2</v>
      </c>
      <c r="H1304" s="36" t="str">
        <f>IF(SUM($F$4:F1304)&lt;2,"",IF(F1304=1,G1303,""))</f>
        <v/>
      </c>
      <c r="I1304" s="7">
        <f t="shared" si="167"/>
        <v>-4.0000000000000001E-3</v>
      </c>
      <c r="J1304" s="64" t="str">
        <f t="shared" si="163"/>
        <v>CALL</v>
      </c>
      <c r="K1304" s="29">
        <f>IF(SUM($F$4:F1304)&lt;1,"",IF(F1304="",K1303,ROUND(C1304,0)))</f>
        <v>268</v>
      </c>
      <c r="L1304" s="32">
        <f>IF(SUM($F$4:F1304)&lt;1,"",IF(E1304=1,1,IF(AND(F1303=1,ROUNDDOWN(Q1303/(C1303*100),0)&gt;=1),L1303+ROUNDDOWN(Q1303/(C1303*100),0),L1303)))</f>
        <v>2</v>
      </c>
      <c r="M1304" s="29">
        <f>IF(G1304="","",IF(VLOOKUP(I1304,settings!$B$12:$C$1012,2,0)*C1304*L1304*100-settings!$C$5*L1304&lt;0,"",VLOOKUP(I1304,settings!$B$12:$C$1012,2,0)*C1304*L1304*100-settings!$C$5*L1304))</f>
        <v>490.28630668415514</v>
      </c>
      <c r="N1304" s="29">
        <f>IF(M1304="","",M1304*settings!$C$7)</f>
        <v>122.57157667103878</v>
      </c>
      <c r="O1304" s="29">
        <f t="shared" si="164"/>
        <v>367.71473001311637</v>
      </c>
      <c r="P1304" s="29">
        <f>IF(G1304="","",C1304*100*settings!$C$6)</f>
        <v>0</v>
      </c>
      <c r="Q1304" s="29">
        <f>IF(G1304="","",IF(E1304=1,settings!$C$4-K1304*100,IF(O1304="",Q1303,IF(F1304=1,K1303*L1303*100+Q1303+O1303-K1304*L1304*100,Q1303+O1303))))</f>
        <v>13771.48553857315</v>
      </c>
      <c r="R1304" s="29">
        <f t="shared" si="165"/>
        <v>53371.996999999996</v>
      </c>
      <c r="S1304" s="29">
        <f t="shared" si="166"/>
        <v>67143.482538573153</v>
      </c>
    </row>
    <row r="1305" spans="2:19" x14ac:dyDescent="0.25">
      <c r="B1305" s="2">
        <v>43101</v>
      </c>
      <c r="C1305" s="3">
        <v>273.42001299999998</v>
      </c>
      <c r="D1305" s="1">
        <f t="shared" si="160"/>
        <v>2.4582284226689177E-2</v>
      </c>
      <c r="E1305">
        <f>IF(B1305&lt;settings!$C$2,"",IF(B1305=settings!$C$2,1,IF(C1305&gt;K1304,MAX($E$4:E1304)+1,"")))</f>
        <v>196</v>
      </c>
      <c r="F1305">
        <f t="shared" si="161"/>
        <v>1</v>
      </c>
      <c r="G1305">
        <f t="shared" si="162"/>
        <v>1</v>
      </c>
      <c r="H1305" s="36">
        <f>IF(SUM($F$4:F1305)&lt;2,"",IF(F1305=1,G1304,""))</f>
        <v>2</v>
      </c>
      <c r="I1305" s="7">
        <f t="shared" si="167"/>
        <v>2E-3</v>
      </c>
      <c r="J1305" s="64" t="str">
        <f t="shared" si="163"/>
        <v>PUT</v>
      </c>
      <c r="K1305" s="29">
        <f>IF(SUM($F$4:F1305)&lt;1,"",IF(F1305="",K1304,ROUND(C1305,0)))</f>
        <v>273</v>
      </c>
      <c r="L1305" s="32">
        <f>IF(SUM($F$4:F1305)&lt;1,"",IF(E1305=1,1,IF(AND(F1304=1,ROUNDDOWN(Q1304/(C1304*100),0)&gt;=1),L1304+ROUNDDOWN(Q1304/(C1304*100),0),L1304)))</f>
        <v>2</v>
      </c>
      <c r="M1305" s="29">
        <f>IF(G1305="","",IF(VLOOKUP(I1305,settings!$B$12:$C$1012,2,0)*C1305*L1305*100-settings!$C$5*L1305&lt;0,"",VLOOKUP(I1305,settings!$B$12:$C$1012,2,0)*C1305*L1305*100-settings!$C$5*L1305))</f>
        <v>523.18516097039992</v>
      </c>
      <c r="N1305" s="29">
        <f>IF(M1305="","",M1305*settings!$C$7)</f>
        <v>130.79629024259998</v>
      </c>
      <c r="O1305" s="29">
        <f t="shared" si="164"/>
        <v>392.38887072779994</v>
      </c>
      <c r="P1305" s="29">
        <f>IF(G1305="","",C1305*100*settings!$C$6)</f>
        <v>0</v>
      </c>
      <c r="Q1305" s="29">
        <f>IF(G1305="","",IF(E1305=1,settings!$C$4-K1305*100,IF(O1305="",Q1304,IF(F1305=1,K1304*L1304*100+Q1304+O1304-K1305*L1305*100,Q1304+O1304))))</f>
        <v>13139.200268586268</v>
      </c>
      <c r="R1305" s="29">
        <f t="shared" si="165"/>
        <v>54684.0026</v>
      </c>
      <c r="S1305" s="29">
        <f t="shared" si="166"/>
        <v>67823.202868586261</v>
      </c>
    </row>
    <row r="1306" spans="2:19" x14ac:dyDescent="0.25">
      <c r="B1306" s="2">
        <v>43108</v>
      </c>
      <c r="C1306" s="3">
        <v>277.92001299999998</v>
      </c>
      <c r="D1306" s="1">
        <f t="shared" si="160"/>
        <v>1.6458195399178699E-2</v>
      </c>
      <c r="E1306">
        <f>IF(B1306&lt;settings!$C$2,"",IF(B1306=settings!$C$2,1,IF(C1306&gt;K1305,MAX($E$4:E1305)+1,"")))</f>
        <v>197</v>
      </c>
      <c r="F1306">
        <f t="shared" si="161"/>
        <v>1</v>
      </c>
      <c r="G1306">
        <f t="shared" si="162"/>
        <v>1</v>
      </c>
      <c r="H1306" s="36">
        <f>IF(SUM($F$4:F1306)&lt;2,"",IF(F1306=1,G1305,""))</f>
        <v>1</v>
      </c>
      <c r="I1306" s="7">
        <f t="shared" si="167"/>
        <v>0</v>
      </c>
      <c r="J1306" s="64" t="str">
        <f t="shared" si="163"/>
        <v>PUT</v>
      </c>
      <c r="K1306" s="29">
        <f>IF(SUM($F$4:F1306)&lt;1,"",IF(F1306="",K1305,ROUND(C1306,0)))</f>
        <v>278</v>
      </c>
      <c r="L1306" s="32">
        <f>IF(SUM($F$4:F1306)&lt;1,"",IF(E1306=1,1,IF(AND(F1305=1,ROUNDDOWN(Q1305/(C1305*100),0)&gt;=1),L1305+ROUNDDOWN(Q1305/(C1305*100),0),L1305)))</f>
        <v>2</v>
      </c>
      <c r="M1306" s="29">
        <f>IF(G1306="","",IF(VLOOKUP(I1306,settings!$B$12:$C$1012,2,0)*C1306*L1306*100-settings!$C$5*L1306&lt;0,"",VLOOKUP(I1306,settings!$B$12:$C$1012,2,0)*C1306*L1306*100-settings!$C$5*L1306))</f>
        <v>553.84002599999997</v>
      </c>
      <c r="N1306" s="29">
        <f>IF(M1306="","",M1306*settings!$C$7)</f>
        <v>138.46000649999999</v>
      </c>
      <c r="O1306" s="29">
        <f t="shared" si="164"/>
        <v>415.3800195</v>
      </c>
      <c r="P1306" s="29">
        <f>IF(G1306="","",C1306*100*settings!$C$6)</f>
        <v>0</v>
      </c>
      <c r="Q1306" s="29">
        <f>IF(G1306="","",IF(E1306=1,settings!$C$4-K1306*100,IF(O1306="",Q1305,IF(F1306=1,K1305*L1305*100+Q1305+O1305-K1306*L1306*100,Q1305+O1305))))</f>
        <v>12531.589139314063</v>
      </c>
      <c r="R1306" s="29">
        <f t="shared" si="165"/>
        <v>55584.0026</v>
      </c>
      <c r="S1306" s="29">
        <f t="shared" si="166"/>
        <v>68115.591739314055</v>
      </c>
    </row>
    <row r="1307" spans="2:19" x14ac:dyDescent="0.25">
      <c r="B1307" s="2">
        <v>43115</v>
      </c>
      <c r="C1307" s="3">
        <v>280.41000400000001</v>
      </c>
      <c r="D1307" s="1">
        <f t="shared" si="160"/>
        <v>8.9593799781522154E-3</v>
      </c>
      <c r="E1307">
        <f>IF(B1307&lt;settings!$C$2,"",IF(B1307=settings!$C$2,1,IF(C1307&gt;K1306,MAX($E$4:E1306)+1,"")))</f>
        <v>198</v>
      </c>
      <c r="F1307">
        <f t="shared" si="161"/>
        <v>1</v>
      </c>
      <c r="G1307">
        <f t="shared" si="162"/>
        <v>1</v>
      </c>
      <c r="H1307" s="36">
        <f>IF(SUM($F$4:F1307)&lt;2,"",IF(F1307=1,G1306,""))</f>
        <v>1</v>
      </c>
      <c r="I1307" s="7">
        <f t="shared" si="167"/>
        <v>1E-3</v>
      </c>
      <c r="J1307" s="64" t="str">
        <f t="shared" si="163"/>
        <v>PUT</v>
      </c>
      <c r="K1307" s="29">
        <f>IF(SUM($F$4:F1307)&lt;1,"",IF(F1307="",K1306,ROUND(C1307,0)))</f>
        <v>280</v>
      </c>
      <c r="L1307" s="32">
        <f>IF(SUM($F$4:F1307)&lt;1,"",IF(E1307=1,1,IF(AND(F1306=1,ROUNDDOWN(Q1306/(C1306*100),0)&gt;=1),L1306+ROUNDDOWN(Q1306/(C1306*100),0),L1306)))</f>
        <v>2</v>
      </c>
      <c r="M1307" s="29">
        <f>IF(G1307="","",IF(VLOOKUP(I1307,settings!$B$12:$C$1012,2,0)*C1307*L1307*100-settings!$C$5*L1307&lt;0,"",VLOOKUP(I1307,settings!$B$12:$C$1012,2,0)*C1307*L1307*100-settings!$C$5*L1307))</f>
        <v>547.60360784</v>
      </c>
      <c r="N1307" s="29">
        <f>IF(M1307="","",M1307*settings!$C$7)</f>
        <v>136.90090196</v>
      </c>
      <c r="O1307" s="29">
        <f t="shared" si="164"/>
        <v>410.70270588</v>
      </c>
      <c r="P1307" s="29">
        <f>IF(G1307="","",C1307*100*settings!$C$6)</f>
        <v>0</v>
      </c>
      <c r="Q1307" s="29">
        <f>IF(G1307="","",IF(E1307=1,settings!$C$4-K1307*100,IF(O1307="",Q1306,IF(F1307=1,K1306*L1306*100+Q1306+O1306-K1307*L1307*100,Q1306+O1306))))</f>
        <v>12546.969158814056</v>
      </c>
      <c r="R1307" s="29">
        <f t="shared" si="165"/>
        <v>56082.000800000002</v>
      </c>
      <c r="S1307" s="29">
        <f t="shared" si="166"/>
        <v>68628.969958814065</v>
      </c>
    </row>
    <row r="1308" spans="2:19" x14ac:dyDescent="0.25">
      <c r="B1308" s="2">
        <v>43122</v>
      </c>
      <c r="C1308" s="3">
        <v>286.57998700000002</v>
      </c>
      <c r="D1308" s="1">
        <f t="shared" si="160"/>
        <v>2.2003433943105666E-2</v>
      </c>
      <c r="E1308">
        <f>IF(B1308&lt;settings!$C$2,"",IF(B1308=settings!$C$2,1,IF(C1308&gt;K1307,MAX($E$4:E1307)+1,"")))</f>
        <v>199</v>
      </c>
      <c r="F1308">
        <f t="shared" si="161"/>
        <v>1</v>
      </c>
      <c r="G1308">
        <f t="shared" si="162"/>
        <v>1</v>
      </c>
      <c r="H1308" s="36">
        <f>IF(SUM($F$4:F1308)&lt;2,"",IF(F1308=1,G1307,""))</f>
        <v>1</v>
      </c>
      <c r="I1308" s="7">
        <f t="shared" si="167"/>
        <v>-1E-3</v>
      </c>
      <c r="J1308" s="64" t="str">
        <f t="shared" si="163"/>
        <v>PUT</v>
      </c>
      <c r="K1308" s="29">
        <f>IF(SUM($F$4:F1308)&lt;1,"",IF(F1308="",K1307,ROUND(C1308,0)))</f>
        <v>287</v>
      </c>
      <c r="L1308" s="32">
        <f>IF(SUM($F$4:F1308)&lt;1,"",IF(E1308=1,1,IF(AND(F1307=1,ROUNDDOWN(Q1307/(C1307*100),0)&gt;=1),L1307+ROUNDDOWN(Q1307/(C1307*100),0),L1307)))</f>
        <v>2</v>
      </c>
      <c r="M1308" s="29">
        <f>IF(G1308="","",IF(VLOOKUP(I1308,settings!$B$12:$C$1012,2,0)*C1308*L1308*100-settings!$C$5*L1308&lt;0,"",VLOOKUP(I1308,settings!$B$12:$C$1012,2,0)*C1308*L1308*100-settings!$C$5*L1308))</f>
        <v>559.69677451999996</v>
      </c>
      <c r="N1308" s="29">
        <f>IF(M1308="","",M1308*settings!$C$7)</f>
        <v>139.92419362999999</v>
      </c>
      <c r="O1308" s="29">
        <f t="shared" si="164"/>
        <v>419.77258088999997</v>
      </c>
      <c r="P1308" s="29">
        <f>IF(G1308="","",C1308*100*settings!$C$6)</f>
        <v>0</v>
      </c>
      <c r="Q1308" s="29">
        <f>IF(G1308="","",IF(E1308=1,settings!$C$4-K1308*100,IF(O1308="",Q1307,IF(F1308=1,K1307*L1307*100+Q1307+O1307-K1308*L1308*100,Q1307+O1307))))</f>
        <v>11557.671864694057</v>
      </c>
      <c r="R1308" s="29">
        <f t="shared" si="165"/>
        <v>57315.9974</v>
      </c>
      <c r="S1308" s="29">
        <f t="shared" si="166"/>
        <v>68873.669264694065</v>
      </c>
    </row>
    <row r="1309" spans="2:19" x14ac:dyDescent="0.25">
      <c r="B1309" s="2">
        <v>43129</v>
      </c>
      <c r="C1309" s="3">
        <v>275.45001200000002</v>
      </c>
      <c r="D1309" s="1">
        <f t="shared" si="160"/>
        <v>-3.8837237437658212E-2</v>
      </c>
      <c r="E1309" t="str">
        <f>IF(B1309&lt;settings!$C$2,"",IF(B1309=settings!$C$2,1,IF(C1309&gt;K1308,MAX($E$4:E1308)+1,"")))</f>
        <v/>
      </c>
      <c r="F1309" t="str">
        <f t="shared" si="161"/>
        <v/>
      </c>
      <c r="G1309">
        <f t="shared" si="162"/>
        <v>2</v>
      </c>
      <c r="H1309" s="36" t="str">
        <f>IF(SUM($F$4:F1309)&lt;2,"",IF(F1309=1,G1308,""))</f>
        <v/>
      </c>
      <c r="I1309" s="7">
        <f t="shared" si="167"/>
        <v>-0.04</v>
      </c>
      <c r="J1309" s="64" t="str">
        <f t="shared" si="163"/>
        <v>CALL</v>
      </c>
      <c r="K1309" s="29">
        <f>IF(SUM($F$4:F1309)&lt;1,"",IF(F1309="",K1308,ROUND(C1309,0)))</f>
        <v>287</v>
      </c>
      <c r="L1309" s="32">
        <f>IF(SUM($F$4:F1309)&lt;1,"",IF(E1309=1,1,IF(AND(F1308=1,ROUNDDOWN(Q1308/(C1308*100),0)&gt;=1),L1308+ROUNDDOWN(Q1308/(C1308*100),0),L1308)))</f>
        <v>2</v>
      </c>
      <c r="M1309" s="29">
        <f>IF(G1309="","",IF(VLOOKUP(I1309,settings!$B$12:$C$1012,2,0)*C1309*L1309*100-settings!$C$5*L1309&lt;0,"",VLOOKUP(I1309,settings!$B$12:$C$1012,2,0)*C1309*L1309*100-settings!$C$5*L1309))</f>
        <v>243.53636323338844</v>
      </c>
      <c r="N1309" s="29">
        <f>IF(M1309="","",M1309*settings!$C$7)</f>
        <v>60.884090808347111</v>
      </c>
      <c r="O1309" s="29">
        <f t="shared" si="164"/>
        <v>182.65227242504133</v>
      </c>
      <c r="P1309" s="29">
        <f>IF(G1309="","",C1309*100*settings!$C$6)</f>
        <v>0</v>
      </c>
      <c r="Q1309" s="29">
        <f>IF(G1309="","",IF(E1309=1,settings!$C$4-K1309*100,IF(O1309="",Q1308,IF(F1309=1,K1308*L1308*100+Q1308+O1308-K1309*L1309*100,Q1308+O1308))))</f>
        <v>11977.444445584057</v>
      </c>
      <c r="R1309" s="29">
        <f t="shared" si="165"/>
        <v>55090.002400000005</v>
      </c>
      <c r="S1309" s="29">
        <f t="shared" si="166"/>
        <v>67067.446845584054</v>
      </c>
    </row>
    <row r="1310" spans="2:19" x14ac:dyDescent="0.25">
      <c r="B1310" s="2">
        <v>43136</v>
      </c>
      <c r="C1310" s="3">
        <v>261.5</v>
      </c>
      <c r="D1310" s="1">
        <f t="shared" si="160"/>
        <v>-5.0644441431354936E-2</v>
      </c>
      <c r="E1310" t="str">
        <f>IF(B1310&lt;settings!$C$2,"",IF(B1310=settings!$C$2,1,IF(C1310&gt;K1309,MAX($E$4:E1309)+1,"")))</f>
        <v/>
      </c>
      <c r="F1310" t="str">
        <f t="shared" si="161"/>
        <v/>
      </c>
      <c r="G1310">
        <f t="shared" si="162"/>
        <v>3</v>
      </c>
      <c r="H1310" s="36" t="str">
        <f>IF(SUM($F$4:F1310)&lt;2,"",IF(F1310=1,G1309,""))</f>
        <v/>
      </c>
      <c r="I1310" s="7">
        <f t="shared" si="167"/>
        <v>-8.8999999999999996E-2</v>
      </c>
      <c r="J1310" s="64" t="str">
        <f t="shared" si="163"/>
        <v>CALL</v>
      </c>
      <c r="K1310" s="29">
        <f>IF(SUM($F$4:F1310)&lt;1,"",IF(F1310="",K1309,ROUND(C1310,0)))</f>
        <v>287</v>
      </c>
      <c r="L1310" s="32">
        <f>IF(SUM($F$4:F1310)&lt;1,"",IF(E1310=1,1,IF(AND(F1309=1,ROUNDDOWN(Q1309/(C1309*100),0)&gt;=1),L1309+ROUNDDOWN(Q1309/(C1309*100),0),L1309)))</f>
        <v>2</v>
      </c>
      <c r="M1310" s="29">
        <f>IF(G1310="","",IF(VLOOKUP(I1310,settings!$B$12:$C$1012,2,0)*C1310*L1310*100-settings!$C$5*L1310&lt;0,"",VLOOKUP(I1310,settings!$B$12:$C$1012,2,0)*C1310*L1310*100-settings!$C$5*L1310))</f>
        <v>84.620846889543984</v>
      </c>
      <c r="N1310" s="29">
        <f>IF(M1310="","",M1310*settings!$C$7)</f>
        <v>21.155211722385996</v>
      </c>
      <c r="O1310" s="29">
        <f t="shared" si="164"/>
        <v>63.465635167157984</v>
      </c>
      <c r="P1310" s="29">
        <f>IF(G1310="","",C1310*100*settings!$C$6)</f>
        <v>0</v>
      </c>
      <c r="Q1310" s="29">
        <f>IF(G1310="","",IF(E1310=1,settings!$C$4-K1310*100,IF(O1310="",Q1309,IF(F1310=1,K1309*L1309*100+Q1309+O1309-K1310*L1310*100,Q1309+O1309))))</f>
        <v>12160.096718009097</v>
      </c>
      <c r="R1310" s="29">
        <f t="shared" si="165"/>
        <v>52300</v>
      </c>
      <c r="S1310" s="29">
        <f t="shared" si="166"/>
        <v>64460.096718009096</v>
      </c>
    </row>
    <row r="1311" spans="2:19" x14ac:dyDescent="0.25">
      <c r="B1311" s="2">
        <v>43143</v>
      </c>
      <c r="C1311" s="3">
        <v>273.10998499999999</v>
      </c>
      <c r="D1311" s="1">
        <f t="shared" si="160"/>
        <v>4.4397648183556404E-2</v>
      </c>
      <c r="E1311" t="str">
        <f>IF(B1311&lt;settings!$C$2,"",IF(B1311=settings!$C$2,1,IF(C1311&gt;K1310,MAX($E$4:E1310)+1,"")))</f>
        <v/>
      </c>
      <c r="F1311" t="str">
        <f t="shared" si="161"/>
        <v/>
      </c>
      <c r="G1311">
        <f t="shared" si="162"/>
        <v>4</v>
      </c>
      <c r="H1311" s="36" t="str">
        <f>IF(SUM($F$4:F1311)&lt;2,"",IF(F1311=1,G1310,""))</f>
        <v/>
      </c>
      <c r="I1311" s="7">
        <f t="shared" si="167"/>
        <v>-4.8000000000000001E-2</v>
      </c>
      <c r="J1311" s="64" t="str">
        <f t="shared" si="163"/>
        <v>CALL</v>
      </c>
      <c r="K1311" s="29">
        <f>IF(SUM($F$4:F1311)&lt;1,"",IF(F1311="",K1310,ROUND(C1311,0)))</f>
        <v>287</v>
      </c>
      <c r="L1311" s="32">
        <f>IF(SUM($F$4:F1311)&lt;1,"",IF(E1311=1,1,IF(AND(F1310=1,ROUNDDOWN(Q1310/(C1310*100),0)&gt;=1),L1310+ROUNDDOWN(Q1310/(C1310*100),0),L1310)))</f>
        <v>2</v>
      </c>
      <c r="M1311" s="29">
        <f>IF(G1311="","",IF(VLOOKUP(I1311,settings!$B$12:$C$1012,2,0)*C1311*L1311*100-settings!$C$5*L1311&lt;0,"",VLOOKUP(I1311,settings!$B$12:$C$1012,2,0)*C1311*L1311*100-settings!$C$5*L1311))</f>
        <v>205.11865028331374</v>
      </c>
      <c r="N1311" s="29">
        <f>IF(M1311="","",M1311*settings!$C$7)</f>
        <v>51.279662570828435</v>
      </c>
      <c r="O1311" s="29">
        <f t="shared" si="164"/>
        <v>153.83898771248531</v>
      </c>
      <c r="P1311" s="29">
        <f>IF(G1311="","",C1311*100*settings!$C$6)</f>
        <v>0</v>
      </c>
      <c r="Q1311" s="29">
        <f>IF(G1311="","",IF(E1311=1,settings!$C$4-K1311*100,IF(O1311="",Q1310,IF(F1311=1,K1310*L1310*100+Q1310+O1310-K1311*L1311*100,Q1310+O1310))))</f>
        <v>12223.562353176256</v>
      </c>
      <c r="R1311" s="29">
        <f t="shared" si="165"/>
        <v>54621.996999999996</v>
      </c>
      <c r="S1311" s="29">
        <f t="shared" si="166"/>
        <v>66845.559353176257</v>
      </c>
    </row>
    <row r="1312" spans="2:19" x14ac:dyDescent="0.25">
      <c r="B1312" s="2">
        <v>43150</v>
      </c>
      <c r="C1312" s="3">
        <v>274.709991</v>
      </c>
      <c r="D1312" s="1">
        <f t="shared" si="160"/>
        <v>5.8584676060087215E-3</v>
      </c>
      <c r="E1312" t="str">
        <f>IF(B1312&lt;settings!$C$2,"",IF(B1312=settings!$C$2,1,IF(C1312&gt;K1311,MAX($E$4:E1311)+1,"")))</f>
        <v/>
      </c>
      <c r="F1312" t="str">
        <f t="shared" si="161"/>
        <v/>
      </c>
      <c r="G1312">
        <f t="shared" si="162"/>
        <v>5</v>
      </c>
      <c r="H1312" s="36" t="str">
        <f>IF(SUM($F$4:F1312)&lt;2,"",IF(F1312=1,G1311,""))</f>
        <v/>
      </c>
      <c r="I1312" s="7">
        <f t="shared" si="167"/>
        <v>-4.2999999999999997E-2</v>
      </c>
      <c r="J1312" s="64" t="str">
        <f t="shared" si="163"/>
        <v>CALL</v>
      </c>
      <c r="K1312" s="29">
        <f>IF(SUM($F$4:F1312)&lt;1,"",IF(F1312="",K1311,ROUND(C1312,0)))</f>
        <v>287</v>
      </c>
      <c r="L1312" s="32">
        <f>IF(SUM($F$4:F1312)&lt;1,"",IF(E1312=1,1,IF(AND(F1311=1,ROUNDDOWN(Q1311/(C1311*100),0)&gt;=1),L1311+ROUNDDOWN(Q1311/(C1311*100),0),L1311)))</f>
        <v>2</v>
      </c>
      <c r="M1312" s="29">
        <f>IF(G1312="","",IF(VLOOKUP(I1312,settings!$B$12:$C$1012,2,0)*C1312*L1312*100-settings!$C$5*L1312&lt;0,"",VLOOKUP(I1312,settings!$B$12:$C$1012,2,0)*C1312*L1312*100-settings!$C$5*L1312))</f>
        <v>228.47599847699263</v>
      </c>
      <c r="N1312" s="29">
        <f>IF(M1312="","",M1312*settings!$C$7)</f>
        <v>57.118999619248157</v>
      </c>
      <c r="O1312" s="29">
        <f t="shared" si="164"/>
        <v>171.35699885774449</v>
      </c>
      <c r="P1312" s="29">
        <f>IF(G1312="","",C1312*100*settings!$C$6)</f>
        <v>0</v>
      </c>
      <c r="Q1312" s="29">
        <f>IF(G1312="","",IF(E1312=1,settings!$C$4-K1312*100,IF(O1312="",Q1311,IF(F1312=1,K1311*L1311*100+Q1311+O1311-K1312*L1312*100,Q1311+O1311))))</f>
        <v>12377.40134088874</v>
      </c>
      <c r="R1312" s="29">
        <f t="shared" si="165"/>
        <v>54941.998200000002</v>
      </c>
      <c r="S1312" s="29">
        <f t="shared" si="166"/>
        <v>67319.399540888742</v>
      </c>
    </row>
    <row r="1313" spans="2:19" x14ac:dyDescent="0.25">
      <c r="B1313" s="2">
        <v>43157</v>
      </c>
      <c r="C1313" s="3">
        <v>269.07998700000002</v>
      </c>
      <c r="D1313" s="1">
        <f t="shared" si="160"/>
        <v>-2.049435471751726E-2</v>
      </c>
      <c r="E1313" t="str">
        <f>IF(B1313&lt;settings!$C$2,"",IF(B1313=settings!$C$2,1,IF(C1313&gt;K1312,MAX($E$4:E1312)+1,"")))</f>
        <v/>
      </c>
      <c r="F1313" t="str">
        <f t="shared" si="161"/>
        <v/>
      </c>
      <c r="G1313">
        <f t="shared" si="162"/>
        <v>6</v>
      </c>
      <c r="H1313" s="36" t="str">
        <f>IF(SUM($F$4:F1313)&lt;2,"",IF(F1313=1,G1312,""))</f>
        <v/>
      </c>
      <c r="I1313" s="7">
        <f t="shared" si="167"/>
        <v>-6.2E-2</v>
      </c>
      <c r="J1313" s="64" t="str">
        <f t="shared" si="163"/>
        <v>CALL</v>
      </c>
      <c r="K1313" s="29">
        <f>IF(SUM($F$4:F1313)&lt;1,"",IF(F1313="",K1312,ROUND(C1313,0)))</f>
        <v>287</v>
      </c>
      <c r="L1313" s="32">
        <f>IF(SUM($F$4:F1313)&lt;1,"",IF(E1313=1,1,IF(AND(F1312=1,ROUNDDOWN(Q1312/(C1312*100),0)&gt;=1),L1312+ROUNDDOWN(Q1312/(C1312*100),0),L1312)))</f>
        <v>2</v>
      </c>
      <c r="M1313" s="29">
        <f>IF(G1313="","",IF(VLOOKUP(I1313,settings!$B$12:$C$1012,2,0)*C1313*L1313*100-settings!$C$5*L1313&lt;0,"",VLOOKUP(I1313,settings!$B$12:$C$1012,2,0)*C1313*L1313*100-settings!$C$5*L1313))</f>
        <v>151.7899963500314</v>
      </c>
      <c r="N1313" s="29">
        <f>IF(M1313="","",M1313*settings!$C$7)</f>
        <v>37.94749908750785</v>
      </c>
      <c r="O1313" s="29">
        <f t="shared" si="164"/>
        <v>113.84249726252355</v>
      </c>
      <c r="P1313" s="29">
        <f>IF(G1313="","",C1313*100*settings!$C$6)</f>
        <v>0</v>
      </c>
      <c r="Q1313" s="29">
        <f>IF(G1313="","",IF(E1313=1,settings!$C$4-K1313*100,IF(O1313="",Q1312,IF(F1313=1,K1312*L1312*100+Q1312+O1312-K1313*L1313*100,Q1312+O1312))))</f>
        <v>12548.758339746484</v>
      </c>
      <c r="R1313" s="29">
        <f t="shared" si="165"/>
        <v>53815.9974</v>
      </c>
      <c r="S1313" s="29">
        <f t="shared" si="166"/>
        <v>66364.755739746484</v>
      </c>
    </row>
    <row r="1314" spans="2:19" x14ac:dyDescent="0.25">
      <c r="B1314" s="2">
        <v>43164</v>
      </c>
      <c r="C1314" s="3">
        <v>278.86999500000002</v>
      </c>
      <c r="D1314" s="1">
        <f t="shared" si="160"/>
        <v>3.6383263241349884E-2</v>
      </c>
      <c r="E1314" t="str">
        <f>IF(B1314&lt;settings!$C$2,"",IF(B1314=settings!$C$2,1,IF(C1314&gt;K1313,MAX($E$4:E1313)+1,"")))</f>
        <v/>
      </c>
      <c r="F1314" t="str">
        <f t="shared" si="161"/>
        <v/>
      </c>
      <c r="G1314">
        <f t="shared" si="162"/>
        <v>7</v>
      </c>
      <c r="H1314" s="36" t="str">
        <f>IF(SUM($F$4:F1314)&lt;2,"",IF(F1314=1,G1313,""))</f>
        <v/>
      </c>
      <c r="I1314" s="7">
        <f t="shared" si="167"/>
        <v>-2.8000000000000001E-2</v>
      </c>
      <c r="J1314" s="64" t="str">
        <f t="shared" si="163"/>
        <v>CALL</v>
      </c>
      <c r="K1314" s="29">
        <f>IF(SUM($F$4:F1314)&lt;1,"",IF(F1314="",K1313,ROUND(C1314,0)))</f>
        <v>287</v>
      </c>
      <c r="L1314" s="32">
        <f>IF(SUM($F$4:F1314)&lt;1,"",IF(E1314=1,1,IF(AND(F1313=1,ROUNDDOWN(Q1313/(C1313*100),0)&gt;=1),L1313+ROUNDDOWN(Q1313/(C1313*100),0),L1313)))</f>
        <v>2</v>
      </c>
      <c r="M1314" s="29">
        <f>IF(G1314="","",IF(VLOOKUP(I1314,settings!$B$12:$C$1012,2,0)*C1314*L1314*100-settings!$C$5*L1314&lt;0,"",VLOOKUP(I1314,settings!$B$12:$C$1012,2,0)*C1314*L1314*100-settings!$C$5*L1314))</f>
        <v>314.78302669462425</v>
      </c>
      <c r="N1314" s="29">
        <f>IF(M1314="","",M1314*settings!$C$7)</f>
        <v>78.695756673656064</v>
      </c>
      <c r="O1314" s="29">
        <f t="shared" si="164"/>
        <v>236.08727002096819</v>
      </c>
      <c r="P1314" s="29">
        <f>IF(G1314="","",C1314*100*settings!$C$6)</f>
        <v>0</v>
      </c>
      <c r="Q1314" s="29">
        <f>IF(G1314="","",IF(E1314=1,settings!$C$4-K1314*100,IF(O1314="",Q1313,IF(F1314=1,K1313*L1313*100+Q1313+O1313-K1314*L1314*100,Q1313+O1313))))</f>
        <v>12662.600837009008</v>
      </c>
      <c r="R1314" s="29">
        <f t="shared" si="165"/>
        <v>55773.999000000003</v>
      </c>
      <c r="S1314" s="29">
        <f t="shared" si="166"/>
        <v>68436.599837009009</v>
      </c>
    </row>
    <row r="1315" spans="2:19" x14ac:dyDescent="0.25">
      <c r="B1315" s="2">
        <v>43171</v>
      </c>
      <c r="C1315" s="3">
        <v>274.20001200000002</v>
      </c>
      <c r="D1315" s="1">
        <f t="shared" si="160"/>
        <v>-1.6746093461937339E-2</v>
      </c>
      <c r="E1315" t="str">
        <f>IF(B1315&lt;settings!$C$2,"",IF(B1315=settings!$C$2,1,IF(C1315&gt;K1314,MAX($E$4:E1314)+1,"")))</f>
        <v/>
      </c>
      <c r="F1315" t="str">
        <f t="shared" si="161"/>
        <v/>
      </c>
      <c r="G1315">
        <f t="shared" si="162"/>
        <v>8</v>
      </c>
      <c r="H1315" s="36" t="str">
        <f>IF(SUM($F$4:F1315)&lt;2,"",IF(F1315=1,G1314,""))</f>
        <v/>
      </c>
      <c r="I1315" s="7">
        <f t="shared" si="167"/>
        <v>-4.4999999999999998E-2</v>
      </c>
      <c r="J1315" s="64" t="str">
        <f t="shared" si="163"/>
        <v>CALL</v>
      </c>
      <c r="K1315" s="29">
        <f>IF(SUM($F$4:F1315)&lt;1,"",IF(F1315="",K1314,ROUND(C1315,0)))</f>
        <v>287</v>
      </c>
      <c r="L1315" s="32">
        <f>IF(SUM($F$4:F1315)&lt;1,"",IF(E1315=1,1,IF(AND(F1314=1,ROUNDDOWN(Q1314/(C1314*100),0)&gt;=1),L1314+ROUNDDOWN(Q1314/(C1314*100),0),L1314)))</f>
        <v>2</v>
      </c>
      <c r="M1315" s="29">
        <f>IF(G1315="","",IF(VLOOKUP(I1315,settings!$B$12:$C$1012,2,0)*C1315*L1315*100-settings!$C$5*L1315&lt;0,"",VLOOKUP(I1315,settings!$B$12:$C$1012,2,0)*C1315*L1315*100-settings!$C$5*L1315))</f>
        <v>218.93823043661516</v>
      </c>
      <c r="N1315" s="29">
        <f>IF(M1315="","",M1315*settings!$C$7)</f>
        <v>54.734557609153789</v>
      </c>
      <c r="O1315" s="29">
        <f t="shared" si="164"/>
        <v>164.20367282746136</v>
      </c>
      <c r="P1315" s="29">
        <f>IF(G1315="","",C1315*100*settings!$C$6)</f>
        <v>0</v>
      </c>
      <c r="Q1315" s="29">
        <f>IF(G1315="","",IF(E1315=1,settings!$C$4-K1315*100,IF(O1315="",Q1314,IF(F1315=1,K1314*L1314*100+Q1314+O1314-K1315*L1315*100,Q1314+O1314))))</f>
        <v>12898.688107029975</v>
      </c>
      <c r="R1315" s="29">
        <f t="shared" si="165"/>
        <v>54840.002400000005</v>
      </c>
      <c r="S1315" s="29">
        <f t="shared" si="166"/>
        <v>67738.690507029984</v>
      </c>
    </row>
    <row r="1316" spans="2:19" x14ac:dyDescent="0.25">
      <c r="B1316" s="2">
        <v>43178</v>
      </c>
      <c r="C1316" s="3">
        <v>258.04998799999998</v>
      </c>
      <c r="D1316" s="1">
        <f t="shared" si="160"/>
        <v>-5.8898699099984131E-2</v>
      </c>
      <c r="E1316" t="str">
        <f>IF(B1316&lt;settings!$C$2,"",IF(B1316=settings!$C$2,1,IF(C1316&gt;K1315,MAX($E$4:E1315)+1,"")))</f>
        <v/>
      </c>
      <c r="F1316" t="str">
        <f t="shared" si="161"/>
        <v/>
      </c>
      <c r="G1316">
        <f t="shared" si="162"/>
        <v>9</v>
      </c>
      <c r="H1316" s="36" t="str">
        <f>IF(SUM($F$4:F1316)&lt;2,"",IF(F1316=1,G1315,""))</f>
        <v/>
      </c>
      <c r="I1316" s="7">
        <f t="shared" si="167"/>
        <v>-0.10100000000000001</v>
      </c>
      <c r="J1316" s="64" t="str">
        <f t="shared" si="163"/>
        <v>CALL</v>
      </c>
      <c r="K1316" s="29">
        <f>IF(SUM($F$4:F1316)&lt;1,"",IF(F1316="",K1315,ROUND(C1316,0)))</f>
        <v>287</v>
      </c>
      <c r="L1316" s="32">
        <f>IF(SUM($F$4:F1316)&lt;1,"",IF(E1316=1,1,IF(AND(F1315=1,ROUNDDOWN(Q1315/(C1315*100),0)&gt;=1),L1315+ROUNDDOWN(Q1315/(C1315*100),0),L1315)))</f>
        <v>2</v>
      </c>
      <c r="M1316" s="29">
        <f>IF(G1316="","",IF(VLOOKUP(I1316,settings!$B$12:$C$1012,2,0)*C1316*L1316*100-settings!$C$5*L1316&lt;0,"",VLOOKUP(I1316,settings!$B$12:$C$1012,2,0)*C1316*L1316*100-settings!$C$5*L1316))</f>
        <v>65.076050622124399</v>
      </c>
      <c r="N1316" s="29">
        <f>IF(M1316="","",M1316*settings!$C$7)</f>
        <v>16.2690126555311</v>
      </c>
      <c r="O1316" s="29">
        <f t="shared" si="164"/>
        <v>48.807037966593299</v>
      </c>
      <c r="P1316" s="29">
        <f>IF(G1316="","",C1316*100*settings!$C$6)</f>
        <v>0</v>
      </c>
      <c r="Q1316" s="29">
        <f>IF(G1316="","",IF(E1316=1,settings!$C$4-K1316*100,IF(O1316="",Q1315,IF(F1316=1,K1315*L1315*100+Q1315+O1315-K1316*L1316*100,Q1315+O1315))))</f>
        <v>13062.891779857437</v>
      </c>
      <c r="R1316" s="29">
        <f t="shared" si="165"/>
        <v>51609.997599999995</v>
      </c>
      <c r="S1316" s="29">
        <f t="shared" si="166"/>
        <v>64672.889379857428</v>
      </c>
    </row>
    <row r="1317" spans="2:19" x14ac:dyDescent="0.25">
      <c r="B1317" s="2">
        <v>43185</v>
      </c>
      <c r="C1317" s="3">
        <v>263.14999399999999</v>
      </c>
      <c r="D1317" s="1">
        <f t="shared" si="160"/>
        <v>1.9763635873526919E-2</v>
      </c>
      <c r="E1317" t="str">
        <f>IF(B1317&lt;settings!$C$2,"",IF(B1317=settings!$C$2,1,IF(C1317&gt;K1316,MAX($E$4:E1316)+1,"")))</f>
        <v/>
      </c>
      <c r="F1317" t="str">
        <f t="shared" si="161"/>
        <v/>
      </c>
      <c r="G1317">
        <f t="shared" si="162"/>
        <v>10</v>
      </c>
      <c r="H1317" s="36" t="str">
        <f>IF(SUM($F$4:F1317)&lt;2,"",IF(F1317=1,G1316,""))</f>
        <v/>
      </c>
      <c r="I1317" s="7">
        <f t="shared" si="167"/>
        <v>-8.3000000000000004E-2</v>
      </c>
      <c r="J1317" s="64" t="str">
        <f t="shared" si="163"/>
        <v>CALL</v>
      </c>
      <c r="K1317" s="29">
        <f>IF(SUM($F$4:F1317)&lt;1,"",IF(F1317="",K1316,ROUND(C1317,0)))</f>
        <v>287</v>
      </c>
      <c r="L1317" s="32">
        <f>IF(SUM($F$4:F1317)&lt;1,"",IF(E1317=1,1,IF(AND(F1316=1,ROUNDDOWN(Q1316/(C1316*100),0)&gt;=1),L1316+ROUNDDOWN(Q1316/(C1316*100),0),L1316)))</f>
        <v>2</v>
      </c>
      <c r="M1317" s="29">
        <f>IF(G1317="","",IF(VLOOKUP(I1317,settings!$B$12:$C$1012,2,0)*C1317*L1317*100-settings!$C$5*L1317&lt;0,"",VLOOKUP(I1317,settings!$B$12:$C$1012,2,0)*C1317*L1317*100-settings!$C$5*L1317))</f>
        <v>96.400576443326273</v>
      </c>
      <c r="N1317" s="29">
        <f>IF(M1317="","",M1317*settings!$C$7)</f>
        <v>24.100144110831568</v>
      </c>
      <c r="O1317" s="29">
        <f t="shared" si="164"/>
        <v>72.300432332494708</v>
      </c>
      <c r="P1317" s="29">
        <f>IF(G1317="","",C1317*100*settings!$C$6)</f>
        <v>0</v>
      </c>
      <c r="Q1317" s="29">
        <f>IF(G1317="","",IF(E1317=1,settings!$C$4-K1317*100,IF(O1317="",Q1316,IF(F1317=1,K1316*L1316*100+Q1316+O1316-K1317*L1317*100,Q1316+O1316))))</f>
        <v>13111.69881782403</v>
      </c>
      <c r="R1317" s="29">
        <f t="shared" si="165"/>
        <v>52629.998800000001</v>
      </c>
      <c r="S1317" s="29">
        <f t="shared" si="166"/>
        <v>65741.697617824029</v>
      </c>
    </row>
    <row r="1318" spans="2:19" x14ac:dyDescent="0.25">
      <c r="B1318" s="2">
        <v>43192</v>
      </c>
      <c r="C1318" s="3">
        <v>259.72000100000002</v>
      </c>
      <c r="D1318" s="1">
        <f t="shared" si="160"/>
        <v>-1.3034364728125247E-2</v>
      </c>
      <c r="E1318" t="str">
        <f>IF(B1318&lt;settings!$C$2,"",IF(B1318=settings!$C$2,1,IF(C1318&gt;K1317,MAX($E$4:E1317)+1,"")))</f>
        <v/>
      </c>
      <c r="F1318" t="str">
        <f t="shared" si="161"/>
        <v/>
      </c>
      <c r="G1318">
        <f t="shared" si="162"/>
        <v>11</v>
      </c>
      <c r="H1318" s="36" t="str">
        <f>IF(SUM($F$4:F1318)&lt;2,"",IF(F1318=1,G1317,""))</f>
        <v/>
      </c>
      <c r="I1318" s="7">
        <f t="shared" si="167"/>
        <v>-9.5000000000000001E-2</v>
      </c>
      <c r="J1318" s="64" t="str">
        <f t="shared" si="163"/>
        <v>CALL</v>
      </c>
      <c r="K1318" s="29">
        <f>IF(SUM($F$4:F1318)&lt;1,"",IF(F1318="",K1317,ROUND(C1318,0)))</f>
        <v>287</v>
      </c>
      <c r="L1318" s="32">
        <f>IF(SUM($F$4:F1318)&lt;1,"",IF(E1318=1,1,IF(AND(F1317=1,ROUNDDOWN(Q1317/(C1317*100),0)&gt;=1),L1317+ROUNDDOWN(Q1317/(C1317*100),0),L1317)))</f>
        <v>2</v>
      </c>
      <c r="M1318" s="29">
        <f>IF(G1318="","",IF(VLOOKUP(I1318,settings!$B$12:$C$1012,2,0)*C1318*L1318*100-settings!$C$5*L1318&lt;0,"",VLOOKUP(I1318,settings!$B$12:$C$1012,2,0)*C1318*L1318*100-settings!$C$5*L1318))</f>
        <v>74.210108920031445</v>
      </c>
      <c r="N1318" s="29">
        <f>IF(M1318="","",M1318*settings!$C$7)</f>
        <v>18.552527230007861</v>
      </c>
      <c r="O1318" s="29">
        <f t="shared" si="164"/>
        <v>55.657581690023584</v>
      </c>
      <c r="P1318" s="29">
        <f>IF(G1318="","",C1318*100*settings!$C$6)</f>
        <v>0</v>
      </c>
      <c r="Q1318" s="29">
        <f>IF(G1318="","",IF(E1318=1,settings!$C$4-K1318*100,IF(O1318="",Q1317,IF(F1318=1,K1317*L1317*100+Q1317+O1317-K1318*L1318*100,Q1317+O1317))))</f>
        <v>13183.999250156525</v>
      </c>
      <c r="R1318" s="29">
        <f t="shared" si="165"/>
        <v>51944.000200000002</v>
      </c>
      <c r="S1318" s="29">
        <f t="shared" si="166"/>
        <v>65127.999450156523</v>
      </c>
    </row>
    <row r="1319" spans="2:19" x14ac:dyDescent="0.25">
      <c r="B1319" s="2">
        <v>43199</v>
      </c>
      <c r="C1319" s="3">
        <v>265.14999399999999</v>
      </c>
      <c r="D1319" s="1">
        <f t="shared" si="160"/>
        <v>2.0907103723597942E-2</v>
      </c>
      <c r="E1319" t="str">
        <f>IF(B1319&lt;settings!$C$2,"",IF(B1319=settings!$C$2,1,IF(C1319&gt;K1318,MAX($E$4:E1318)+1,"")))</f>
        <v/>
      </c>
      <c r="F1319" t="str">
        <f t="shared" si="161"/>
        <v/>
      </c>
      <c r="G1319">
        <f t="shared" si="162"/>
        <v>12</v>
      </c>
      <c r="H1319" s="36" t="str">
        <f>IF(SUM($F$4:F1319)&lt;2,"",IF(F1319=1,G1318,""))</f>
        <v/>
      </c>
      <c r="I1319" s="7">
        <f t="shared" si="167"/>
        <v>-7.5999999999999998E-2</v>
      </c>
      <c r="J1319" s="64" t="str">
        <f t="shared" si="163"/>
        <v>CALL</v>
      </c>
      <c r="K1319" s="29">
        <f>IF(SUM($F$4:F1319)&lt;1,"",IF(F1319="",K1318,ROUND(C1319,0)))</f>
        <v>287</v>
      </c>
      <c r="L1319" s="32">
        <f>IF(SUM($F$4:F1319)&lt;1,"",IF(E1319=1,1,IF(AND(F1318=1,ROUNDDOWN(Q1318/(C1318*100),0)&gt;=1),L1318+ROUNDDOWN(Q1318/(C1318*100),0),L1318)))</f>
        <v>2</v>
      </c>
      <c r="M1319" s="29">
        <f>IF(G1319="","",IF(VLOOKUP(I1319,settings!$B$12:$C$1012,2,0)*C1319*L1319*100-settings!$C$5*L1319&lt;0,"",VLOOKUP(I1319,settings!$B$12:$C$1012,2,0)*C1319*L1319*100-settings!$C$5*L1319))</f>
        <v>112.2097997124272</v>
      </c>
      <c r="N1319" s="29">
        <f>IF(M1319="","",M1319*settings!$C$7)</f>
        <v>28.0524499281068</v>
      </c>
      <c r="O1319" s="29">
        <f t="shared" si="164"/>
        <v>84.157349784320402</v>
      </c>
      <c r="P1319" s="29">
        <f>IF(G1319="","",C1319*100*settings!$C$6)</f>
        <v>0</v>
      </c>
      <c r="Q1319" s="29">
        <f>IF(G1319="","",IF(E1319=1,settings!$C$4-K1319*100,IF(O1319="",Q1318,IF(F1319=1,K1318*L1318*100+Q1318+O1318-K1319*L1319*100,Q1318+O1318))))</f>
        <v>13239.656831846549</v>
      </c>
      <c r="R1319" s="29">
        <f t="shared" si="165"/>
        <v>53029.998800000001</v>
      </c>
      <c r="S1319" s="29">
        <f t="shared" si="166"/>
        <v>66269.655631846545</v>
      </c>
    </row>
    <row r="1320" spans="2:19" x14ac:dyDescent="0.25">
      <c r="B1320" s="2">
        <v>43206</v>
      </c>
      <c r="C1320" s="3">
        <v>266.60998499999999</v>
      </c>
      <c r="D1320" s="1">
        <f t="shared" si="160"/>
        <v>5.5062833605041828E-3</v>
      </c>
      <c r="E1320" t="str">
        <f>IF(B1320&lt;settings!$C$2,"",IF(B1320=settings!$C$2,1,IF(C1320&gt;K1319,MAX($E$4:E1319)+1,"")))</f>
        <v/>
      </c>
      <c r="F1320" t="str">
        <f t="shared" si="161"/>
        <v/>
      </c>
      <c r="G1320">
        <f t="shared" si="162"/>
        <v>13</v>
      </c>
      <c r="H1320" s="36" t="str">
        <f>IF(SUM($F$4:F1320)&lt;2,"",IF(F1320=1,G1319,""))</f>
        <v/>
      </c>
      <c r="I1320" s="7">
        <f t="shared" si="167"/>
        <v>-7.0999999999999994E-2</v>
      </c>
      <c r="J1320" s="64" t="str">
        <f t="shared" si="163"/>
        <v>CALL</v>
      </c>
      <c r="K1320" s="29">
        <f>IF(SUM($F$4:F1320)&lt;1,"",IF(F1320="",K1319,ROUND(C1320,0)))</f>
        <v>287</v>
      </c>
      <c r="L1320" s="32">
        <f>IF(SUM($F$4:F1320)&lt;1,"",IF(E1320=1,1,IF(AND(F1319=1,ROUNDDOWN(Q1319/(C1319*100),0)&gt;=1),L1319+ROUNDDOWN(Q1319/(C1319*100),0),L1319)))</f>
        <v>2</v>
      </c>
      <c r="M1320" s="29">
        <f>IF(G1320="","",IF(VLOOKUP(I1320,settings!$B$12:$C$1012,2,0)*C1320*L1320*100-settings!$C$5*L1320&lt;0,"",VLOOKUP(I1320,settings!$B$12:$C$1012,2,0)*C1320*L1320*100-settings!$C$5*L1320))</f>
        <v>125.04505930025556</v>
      </c>
      <c r="N1320" s="29">
        <f>IF(M1320="","",M1320*settings!$C$7)</f>
        <v>31.26126482506389</v>
      </c>
      <c r="O1320" s="29">
        <f t="shared" si="164"/>
        <v>93.783794475191669</v>
      </c>
      <c r="P1320" s="29">
        <f>IF(G1320="","",C1320*100*settings!$C$6)</f>
        <v>0</v>
      </c>
      <c r="Q1320" s="29">
        <f>IF(G1320="","",IF(E1320=1,settings!$C$4-K1320*100,IF(O1320="",Q1319,IF(F1320=1,K1319*L1319*100+Q1319+O1319-K1320*L1320*100,Q1319+O1319))))</f>
        <v>13323.814181630869</v>
      </c>
      <c r="R1320" s="29">
        <f t="shared" si="165"/>
        <v>53321.996999999996</v>
      </c>
      <c r="S1320" s="29">
        <f t="shared" si="166"/>
        <v>66645.811181630866</v>
      </c>
    </row>
    <row r="1321" spans="2:19" x14ac:dyDescent="0.25">
      <c r="B1321" s="2">
        <v>43213</v>
      </c>
      <c r="C1321" s="3">
        <v>266.55999800000001</v>
      </c>
      <c r="D1321" s="1">
        <f t="shared" si="160"/>
        <v>-1.874911024055681E-4</v>
      </c>
      <c r="E1321" t="str">
        <f>IF(B1321&lt;settings!$C$2,"",IF(B1321=settings!$C$2,1,IF(C1321&gt;K1320,MAX($E$4:E1320)+1,"")))</f>
        <v/>
      </c>
      <c r="F1321" t="str">
        <f t="shared" si="161"/>
        <v/>
      </c>
      <c r="G1321">
        <f t="shared" si="162"/>
        <v>14</v>
      </c>
      <c r="H1321" s="36" t="str">
        <f>IF(SUM($F$4:F1321)&lt;2,"",IF(F1321=1,G1320,""))</f>
        <v/>
      </c>
      <c r="I1321" s="7">
        <f t="shared" si="167"/>
        <v>-7.0999999999999994E-2</v>
      </c>
      <c r="J1321" s="64" t="str">
        <f t="shared" si="163"/>
        <v>CALL</v>
      </c>
      <c r="K1321" s="29">
        <f>IF(SUM($F$4:F1321)&lt;1,"",IF(F1321="",K1320,ROUND(C1321,0)))</f>
        <v>287</v>
      </c>
      <c r="L1321" s="32">
        <f>IF(SUM($F$4:F1321)&lt;1,"",IF(E1321=1,1,IF(AND(F1320=1,ROUNDDOWN(Q1320/(C1320*100),0)&gt;=1),L1320+ROUNDDOWN(Q1320/(C1320*100),0),L1320)))</f>
        <v>2</v>
      </c>
      <c r="M1321" s="29">
        <f>IF(G1321="","",IF(VLOOKUP(I1321,settings!$B$12:$C$1012,2,0)*C1321*L1321*100-settings!$C$5*L1321&lt;0,"",VLOOKUP(I1321,settings!$B$12:$C$1012,2,0)*C1321*L1321*100-settings!$C$5*L1321))</f>
        <v>125.02123948203217</v>
      </c>
      <c r="N1321" s="29">
        <f>IF(M1321="","",M1321*settings!$C$7)</f>
        <v>31.255309870508043</v>
      </c>
      <c r="O1321" s="29">
        <f t="shared" si="164"/>
        <v>93.765929611524129</v>
      </c>
      <c r="P1321" s="29">
        <f>IF(G1321="","",C1321*100*settings!$C$6)</f>
        <v>0</v>
      </c>
      <c r="Q1321" s="29">
        <f>IF(G1321="","",IF(E1321=1,settings!$C$4-K1321*100,IF(O1321="",Q1320,IF(F1321=1,K1320*L1320*100+Q1320+O1320-K1321*L1321*100,Q1320+O1320))))</f>
        <v>13417.597976106061</v>
      </c>
      <c r="R1321" s="29">
        <f t="shared" si="165"/>
        <v>53311.999600000003</v>
      </c>
      <c r="S1321" s="29">
        <f t="shared" si="166"/>
        <v>66729.597576106069</v>
      </c>
    </row>
    <row r="1322" spans="2:19" x14ac:dyDescent="0.25">
      <c r="B1322" s="2">
        <v>43220</v>
      </c>
      <c r="C1322" s="3">
        <v>266.01998900000001</v>
      </c>
      <c r="D1322" s="1">
        <f t="shared" si="160"/>
        <v>-2.0258441028349061E-3</v>
      </c>
      <c r="E1322" t="str">
        <f>IF(B1322&lt;settings!$C$2,"",IF(B1322=settings!$C$2,1,IF(C1322&gt;K1321,MAX($E$4:E1321)+1,"")))</f>
        <v/>
      </c>
      <c r="F1322" t="str">
        <f t="shared" si="161"/>
        <v/>
      </c>
      <c r="G1322">
        <f t="shared" si="162"/>
        <v>15</v>
      </c>
      <c r="H1322" s="36" t="str">
        <f>IF(SUM($F$4:F1322)&lt;2,"",IF(F1322=1,G1321,""))</f>
        <v/>
      </c>
      <c r="I1322" s="7">
        <f t="shared" si="167"/>
        <v>-7.2999999999999995E-2</v>
      </c>
      <c r="J1322" s="64" t="str">
        <f t="shared" si="163"/>
        <v>CALL</v>
      </c>
      <c r="K1322" s="29">
        <f>IF(SUM($F$4:F1322)&lt;1,"",IF(F1322="",K1321,ROUND(C1322,0)))</f>
        <v>287</v>
      </c>
      <c r="L1322" s="32">
        <f>IF(SUM($F$4:F1322)&lt;1,"",IF(E1322=1,1,IF(AND(F1321=1,ROUNDDOWN(Q1321/(C1321*100),0)&gt;=1),L1321+ROUNDDOWN(Q1321/(C1321*100),0),L1321)))</f>
        <v>2</v>
      </c>
      <c r="M1322" s="29">
        <f>IF(G1322="","",IF(VLOOKUP(I1322,settings!$B$12:$C$1012,2,0)*C1322*L1322*100-settings!$C$5*L1322&lt;0,"",VLOOKUP(I1322,settings!$B$12:$C$1012,2,0)*C1322*L1322*100-settings!$C$5*L1322))</f>
        <v>119.74406324867024</v>
      </c>
      <c r="N1322" s="29">
        <f>IF(M1322="","",M1322*settings!$C$7)</f>
        <v>29.936015812167561</v>
      </c>
      <c r="O1322" s="29">
        <f t="shared" si="164"/>
        <v>89.808047436502676</v>
      </c>
      <c r="P1322" s="29">
        <f>IF(G1322="","",C1322*100*settings!$C$6)</f>
        <v>0</v>
      </c>
      <c r="Q1322" s="29">
        <f>IF(G1322="","",IF(E1322=1,settings!$C$4-K1322*100,IF(O1322="",Q1321,IF(F1322=1,K1321*L1321*100+Q1321+O1321-K1322*L1322*100,Q1321+O1321))))</f>
        <v>13511.363905717584</v>
      </c>
      <c r="R1322" s="29">
        <f t="shared" si="165"/>
        <v>53203.997800000005</v>
      </c>
      <c r="S1322" s="29">
        <f t="shared" si="166"/>
        <v>66715.361705717587</v>
      </c>
    </row>
    <row r="1323" spans="2:19" x14ac:dyDescent="0.25">
      <c r="B1323" s="2">
        <v>43227</v>
      </c>
      <c r="C1323" s="3">
        <v>272.85000600000001</v>
      </c>
      <c r="D1323" s="1">
        <f t="shared" si="160"/>
        <v>2.5674826262773731E-2</v>
      </c>
      <c r="E1323" t="str">
        <f>IF(B1323&lt;settings!$C$2,"",IF(B1323=settings!$C$2,1,IF(C1323&gt;K1322,MAX($E$4:E1322)+1,"")))</f>
        <v/>
      </c>
      <c r="F1323" t="str">
        <f t="shared" si="161"/>
        <v/>
      </c>
      <c r="G1323">
        <f t="shared" si="162"/>
        <v>16</v>
      </c>
      <c r="H1323" s="36" t="str">
        <f>IF(SUM($F$4:F1323)&lt;2,"",IF(F1323=1,G1322,""))</f>
        <v/>
      </c>
      <c r="I1323" s="7">
        <f t="shared" si="167"/>
        <v>-4.9000000000000002E-2</v>
      </c>
      <c r="J1323" s="64" t="str">
        <f t="shared" si="163"/>
        <v>CALL</v>
      </c>
      <c r="K1323" s="29">
        <f>IF(SUM($F$4:F1323)&lt;1,"",IF(F1323="",K1322,ROUND(C1323,0)))</f>
        <v>287</v>
      </c>
      <c r="L1323" s="32">
        <f>IF(SUM($F$4:F1323)&lt;1,"",IF(E1323=1,1,IF(AND(F1322=1,ROUNDDOWN(Q1322/(C1322*100),0)&gt;=1),L1322+ROUNDDOWN(Q1322/(C1322*100),0),L1322)))</f>
        <v>2</v>
      </c>
      <c r="M1323" s="29">
        <f>IF(G1323="","",IF(VLOOKUP(I1323,settings!$B$12:$C$1012,2,0)*C1323*L1323*100-settings!$C$5*L1323&lt;0,"",VLOOKUP(I1323,settings!$B$12:$C$1012,2,0)*C1323*L1323*100-settings!$C$5*L1323))</f>
        <v>200.78305999344468</v>
      </c>
      <c r="N1323" s="29">
        <f>IF(M1323="","",M1323*settings!$C$7)</f>
        <v>50.19576499836117</v>
      </c>
      <c r="O1323" s="29">
        <f t="shared" si="164"/>
        <v>150.58729499508351</v>
      </c>
      <c r="P1323" s="29">
        <f>IF(G1323="","",C1323*100*settings!$C$6)</f>
        <v>0</v>
      </c>
      <c r="Q1323" s="29">
        <f>IF(G1323="","",IF(E1323=1,settings!$C$4-K1323*100,IF(O1323="",Q1322,IF(F1323=1,K1322*L1322*100+Q1322+O1322-K1323*L1323*100,Q1322+O1322))))</f>
        <v>13601.171953154088</v>
      </c>
      <c r="R1323" s="29">
        <f t="shared" si="165"/>
        <v>54570.001199999999</v>
      </c>
      <c r="S1323" s="29">
        <f t="shared" si="166"/>
        <v>68171.173153154086</v>
      </c>
    </row>
    <row r="1324" spans="2:19" x14ac:dyDescent="0.25">
      <c r="B1324" s="2">
        <v>43234</v>
      </c>
      <c r="C1324" s="3">
        <v>271.32998700000002</v>
      </c>
      <c r="D1324" s="1">
        <f t="shared" si="160"/>
        <v>-5.570895974251866E-3</v>
      </c>
      <c r="E1324" t="str">
        <f>IF(B1324&lt;settings!$C$2,"",IF(B1324=settings!$C$2,1,IF(C1324&gt;K1323,MAX($E$4:E1323)+1,"")))</f>
        <v/>
      </c>
      <c r="F1324" t="str">
        <f t="shared" si="161"/>
        <v/>
      </c>
      <c r="G1324">
        <f t="shared" si="162"/>
        <v>17</v>
      </c>
      <c r="H1324" s="36" t="str">
        <f>IF(SUM($F$4:F1324)&lt;2,"",IF(F1324=1,G1323,""))</f>
        <v/>
      </c>
      <c r="I1324" s="7">
        <f t="shared" si="167"/>
        <v>-5.5E-2</v>
      </c>
      <c r="J1324" s="64" t="str">
        <f t="shared" si="163"/>
        <v>CALL</v>
      </c>
      <c r="K1324" s="29">
        <f>IF(SUM($F$4:F1324)&lt;1,"",IF(F1324="",K1323,ROUND(C1324,0)))</f>
        <v>287</v>
      </c>
      <c r="L1324" s="32">
        <f>IF(SUM($F$4:F1324)&lt;1,"",IF(E1324=1,1,IF(AND(F1323=1,ROUNDDOWN(Q1323/(C1323*100),0)&gt;=1),L1323+ROUNDDOWN(Q1323/(C1323*100),0),L1323)))</f>
        <v>2</v>
      </c>
      <c r="M1324" s="29">
        <f>IF(G1324="","",IF(VLOOKUP(I1324,settings!$B$12:$C$1012,2,0)*C1324*L1324*100-settings!$C$5*L1324&lt;0,"",VLOOKUP(I1324,settings!$B$12:$C$1012,2,0)*C1324*L1324*100-settings!$C$5*L1324))</f>
        <v>176.63310729053958</v>
      </c>
      <c r="N1324" s="29">
        <f>IF(M1324="","",M1324*settings!$C$7)</f>
        <v>44.158276822634896</v>
      </c>
      <c r="O1324" s="29">
        <f t="shared" si="164"/>
        <v>132.4748304679047</v>
      </c>
      <c r="P1324" s="29">
        <f>IF(G1324="","",C1324*100*settings!$C$6)</f>
        <v>0</v>
      </c>
      <c r="Q1324" s="29">
        <f>IF(G1324="","",IF(E1324=1,settings!$C$4-K1324*100,IF(O1324="",Q1323,IF(F1324=1,K1323*L1323*100+Q1323+O1323-K1324*L1324*100,Q1323+O1323))))</f>
        <v>13751.75924814917</v>
      </c>
      <c r="R1324" s="29">
        <f t="shared" si="165"/>
        <v>54265.9974</v>
      </c>
      <c r="S1324" s="29">
        <f t="shared" si="166"/>
        <v>68017.756648149167</v>
      </c>
    </row>
    <row r="1325" spans="2:19" x14ac:dyDescent="0.25">
      <c r="B1325" s="2">
        <v>43241</v>
      </c>
      <c r="C1325" s="3">
        <v>272.14999399999999</v>
      </c>
      <c r="D1325" s="1">
        <f t="shared" si="160"/>
        <v>3.0221760929063368E-3</v>
      </c>
      <c r="E1325" t="str">
        <f>IF(B1325&lt;settings!$C$2,"",IF(B1325=settings!$C$2,1,IF(C1325&gt;K1324,MAX($E$4:E1324)+1,"")))</f>
        <v/>
      </c>
      <c r="F1325" t="str">
        <f t="shared" si="161"/>
        <v/>
      </c>
      <c r="G1325">
        <f t="shared" si="162"/>
        <v>18</v>
      </c>
      <c r="H1325" s="36" t="str">
        <f>IF(SUM($F$4:F1325)&lt;2,"",IF(F1325=1,G1324,""))</f>
        <v/>
      </c>
      <c r="I1325" s="7">
        <f t="shared" si="167"/>
        <v>-5.1999999999999998E-2</v>
      </c>
      <c r="J1325" s="64" t="str">
        <f t="shared" si="163"/>
        <v>CALL</v>
      </c>
      <c r="K1325" s="29">
        <f>IF(SUM($F$4:F1325)&lt;1,"",IF(F1325="",K1324,ROUND(C1325,0)))</f>
        <v>287</v>
      </c>
      <c r="L1325" s="32">
        <f>IF(SUM($F$4:F1325)&lt;1,"",IF(E1325=1,1,IF(AND(F1324=1,ROUNDDOWN(Q1324/(C1324*100),0)&gt;=1),L1324+ROUNDDOWN(Q1324/(C1324*100),0),L1324)))</f>
        <v>2</v>
      </c>
      <c r="M1325" s="29">
        <f>IF(G1325="","",IF(VLOOKUP(I1325,settings!$B$12:$C$1012,2,0)*C1325*L1325*100-settings!$C$5*L1325&lt;0,"",VLOOKUP(I1325,settings!$B$12:$C$1012,2,0)*C1325*L1325*100-settings!$C$5*L1325))</f>
        <v>188.36813742232678</v>
      </c>
      <c r="N1325" s="29">
        <f>IF(M1325="","",M1325*settings!$C$7)</f>
        <v>47.092034355581696</v>
      </c>
      <c r="O1325" s="29">
        <f t="shared" si="164"/>
        <v>141.27610306674509</v>
      </c>
      <c r="P1325" s="29">
        <f>IF(G1325="","",C1325*100*settings!$C$6)</f>
        <v>0</v>
      </c>
      <c r="Q1325" s="29">
        <f>IF(G1325="","",IF(E1325=1,settings!$C$4-K1325*100,IF(O1325="",Q1324,IF(F1325=1,K1324*L1324*100+Q1324+O1324-K1325*L1325*100,Q1324+O1324))))</f>
        <v>13884.234078617075</v>
      </c>
      <c r="R1325" s="29">
        <f t="shared" si="165"/>
        <v>54429.998800000001</v>
      </c>
      <c r="S1325" s="29">
        <f t="shared" si="166"/>
        <v>68314.232878617069</v>
      </c>
    </row>
    <row r="1326" spans="2:19" x14ac:dyDescent="0.25">
      <c r="B1326" s="2">
        <v>43248</v>
      </c>
      <c r="C1326" s="3">
        <v>273.60000600000001</v>
      </c>
      <c r="D1326" s="1">
        <f t="shared" si="160"/>
        <v>5.3279883592429744E-3</v>
      </c>
      <c r="E1326" t="str">
        <f>IF(B1326&lt;settings!$C$2,"",IF(B1326=settings!$C$2,1,IF(C1326&gt;K1325,MAX($E$4:E1325)+1,"")))</f>
        <v/>
      </c>
      <c r="F1326" t="str">
        <f t="shared" si="161"/>
        <v/>
      </c>
      <c r="G1326">
        <f t="shared" si="162"/>
        <v>19</v>
      </c>
      <c r="H1326" s="36" t="str">
        <f>IF(SUM($F$4:F1326)&lt;2,"",IF(F1326=1,G1325,""))</f>
        <v/>
      </c>
      <c r="I1326" s="7">
        <f t="shared" si="167"/>
        <v>-4.7E-2</v>
      </c>
      <c r="J1326" s="64" t="str">
        <f t="shared" si="163"/>
        <v>CALL</v>
      </c>
      <c r="K1326" s="29">
        <f>IF(SUM($F$4:F1326)&lt;1,"",IF(F1326="",K1325,ROUND(C1326,0)))</f>
        <v>287</v>
      </c>
      <c r="L1326" s="32">
        <f>IF(SUM($F$4:F1326)&lt;1,"",IF(E1326=1,1,IF(AND(F1325=1,ROUNDDOWN(Q1325/(C1325*100),0)&gt;=1),L1325+ROUNDDOWN(Q1325/(C1325*100),0),L1325)))</f>
        <v>2</v>
      </c>
      <c r="M1326" s="29">
        <f>IF(G1326="","",IF(VLOOKUP(I1326,settings!$B$12:$C$1012,2,0)*C1326*L1326*100-settings!$C$5*L1326&lt;0,"",VLOOKUP(I1326,settings!$B$12:$C$1012,2,0)*C1326*L1326*100-settings!$C$5*L1326))</f>
        <v>209.72476318722056</v>
      </c>
      <c r="N1326" s="29">
        <f>IF(M1326="","",M1326*settings!$C$7)</f>
        <v>52.43119079680514</v>
      </c>
      <c r="O1326" s="29">
        <f t="shared" si="164"/>
        <v>157.29357239041542</v>
      </c>
      <c r="P1326" s="29">
        <f>IF(G1326="","",C1326*100*settings!$C$6)</f>
        <v>0</v>
      </c>
      <c r="Q1326" s="29">
        <f>IF(G1326="","",IF(E1326=1,settings!$C$4-K1326*100,IF(O1326="",Q1325,IF(F1326=1,K1325*L1325*100+Q1325+O1325-K1326*L1326*100,Q1325+O1325))))</f>
        <v>14025.51018168382</v>
      </c>
      <c r="R1326" s="29">
        <f t="shared" si="165"/>
        <v>54720.001199999999</v>
      </c>
      <c r="S1326" s="29">
        <f t="shared" si="166"/>
        <v>68745.511381683813</v>
      </c>
    </row>
    <row r="1327" spans="2:19" x14ac:dyDescent="0.25">
      <c r="B1327" s="2">
        <v>43255</v>
      </c>
      <c r="C1327" s="3">
        <v>278.19000199999999</v>
      </c>
      <c r="D1327" s="1">
        <f t="shared" si="160"/>
        <v>1.6776300801689237E-2</v>
      </c>
      <c r="E1327" t="str">
        <f>IF(B1327&lt;settings!$C$2,"",IF(B1327=settings!$C$2,1,IF(C1327&gt;K1326,MAX($E$4:E1326)+1,"")))</f>
        <v/>
      </c>
      <c r="F1327" t="str">
        <f t="shared" si="161"/>
        <v/>
      </c>
      <c r="G1327">
        <f t="shared" si="162"/>
        <v>20</v>
      </c>
      <c r="H1327" s="36" t="str">
        <f>IF(SUM($F$4:F1327)&lt;2,"",IF(F1327=1,G1326,""))</f>
        <v/>
      </c>
      <c r="I1327" s="7">
        <f t="shared" si="167"/>
        <v>-3.1E-2</v>
      </c>
      <c r="J1327" s="64" t="str">
        <f t="shared" si="163"/>
        <v>CALL</v>
      </c>
      <c r="K1327" s="29">
        <f>IF(SUM($F$4:F1327)&lt;1,"",IF(F1327="",K1326,ROUND(C1327,0)))</f>
        <v>287</v>
      </c>
      <c r="L1327" s="32">
        <f>IF(SUM($F$4:F1327)&lt;1,"",IF(E1327=1,1,IF(AND(F1326=1,ROUNDDOWN(Q1326/(C1326*100),0)&gt;=1),L1326+ROUNDDOWN(Q1326/(C1326*100),0),L1326)))</f>
        <v>2</v>
      </c>
      <c r="M1327" s="29">
        <f>IF(G1327="","",IF(VLOOKUP(I1327,settings!$B$12:$C$1012,2,0)*C1327*L1327*100-settings!$C$5*L1327&lt;0,"",VLOOKUP(I1327,settings!$B$12:$C$1012,2,0)*C1327*L1327*100-settings!$C$5*L1327))</f>
        <v>295.42663644393878</v>
      </c>
      <c r="N1327" s="29">
        <f>IF(M1327="","",M1327*settings!$C$7)</f>
        <v>73.856659110984694</v>
      </c>
      <c r="O1327" s="29">
        <f t="shared" si="164"/>
        <v>221.56997733295407</v>
      </c>
      <c r="P1327" s="29">
        <f>IF(G1327="","",C1327*100*settings!$C$6)</f>
        <v>0</v>
      </c>
      <c r="Q1327" s="29">
        <f>IF(G1327="","",IF(E1327=1,settings!$C$4-K1327*100,IF(O1327="",Q1326,IF(F1327=1,K1326*L1326*100+Q1326+O1326-K1327*L1327*100,Q1326+O1326))))</f>
        <v>14182.803754074235</v>
      </c>
      <c r="R1327" s="29">
        <f t="shared" si="165"/>
        <v>55638.000399999997</v>
      </c>
      <c r="S1327" s="29">
        <f t="shared" si="166"/>
        <v>69820.804154074227</v>
      </c>
    </row>
    <row r="1328" spans="2:19" x14ac:dyDescent="0.25">
      <c r="B1328" s="2">
        <v>43262</v>
      </c>
      <c r="C1328" s="3">
        <v>277.13000499999998</v>
      </c>
      <c r="D1328" s="1">
        <f t="shared" si="160"/>
        <v>-3.8103346359658063E-3</v>
      </c>
      <c r="E1328" t="str">
        <f>IF(B1328&lt;settings!$C$2,"",IF(B1328=settings!$C$2,1,IF(C1328&gt;K1327,MAX($E$4:E1327)+1,"")))</f>
        <v/>
      </c>
      <c r="F1328" t="str">
        <f t="shared" si="161"/>
        <v/>
      </c>
      <c r="G1328">
        <f t="shared" si="162"/>
        <v>21</v>
      </c>
      <c r="H1328" s="36" t="str">
        <f>IF(SUM($F$4:F1328)&lt;2,"",IF(F1328=1,G1327,""))</f>
        <v/>
      </c>
      <c r="I1328" s="7">
        <f t="shared" si="167"/>
        <v>-3.4000000000000002E-2</v>
      </c>
      <c r="J1328" s="64" t="str">
        <f t="shared" si="163"/>
        <v>CALL</v>
      </c>
      <c r="K1328" s="29">
        <f>IF(SUM($F$4:F1328)&lt;1,"",IF(F1328="",K1327,ROUND(C1328,0)))</f>
        <v>287</v>
      </c>
      <c r="L1328" s="32">
        <f>IF(SUM($F$4:F1328)&lt;1,"",IF(E1328=1,1,IF(AND(F1327=1,ROUNDDOWN(Q1327/(C1327*100),0)&gt;=1),L1327+ROUNDDOWN(Q1327/(C1327*100),0),L1327)))</f>
        <v>2</v>
      </c>
      <c r="M1328" s="29">
        <f>IF(G1328="","",IF(VLOOKUP(I1328,settings!$B$12:$C$1012,2,0)*C1328*L1328*100-settings!$C$5*L1328&lt;0,"",VLOOKUP(I1328,settings!$B$12:$C$1012,2,0)*C1328*L1328*100-settings!$C$5*L1328))</f>
        <v>276.86892260665519</v>
      </c>
      <c r="N1328" s="29">
        <f>IF(M1328="","",M1328*settings!$C$7)</f>
        <v>69.217230651663797</v>
      </c>
      <c r="O1328" s="29">
        <f t="shared" si="164"/>
        <v>207.65169195499141</v>
      </c>
      <c r="P1328" s="29">
        <f>IF(G1328="","",C1328*100*settings!$C$6)</f>
        <v>0</v>
      </c>
      <c r="Q1328" s="29">
        <f>IF(G1328="","",IF(E1328=1,settings!$C$4-K1328*100,IF(O1328="",Q1327,IF(F1328=1,K1327*L1327*100+Q1327+O1327-K1328*L1328*100,Q1327+O1327))))</f>
        <v>14404.37373140719</v>
      </c>
      <c r="R1328" s="29">
        <f t="shared" si="165"/>
        <v>55426.000999999997</v>
      </c>
      <c r="S1328" s="29">
        <f t="shared" si="166"/>
        <v>69830.374731407181</v>
      </c>
    </row>
    <row r="1329" spans="2:19" x14ac:dyDescent="0.25">
      <c r="B1329" s="2">
        <v>43269</v>
      </c>
      <c r="C1329" s="3">
        <v>274.73998999999998</v>
      </c>
      <c r="D1329" s="1">
        <f t="shared" si="160"/>
        <v>-8.6241653984743261E-3</v>
      </c>
      <c r="E1329" t="str">
        <f>IF(B1329&lt;settings!$C$2,"",IF(B1329=settings!$C$2,1,IF(C1329&gt;K1328,MAX($E$4:E1328)+1,"")))</f>
        <v/>
      </c>
      <c r="F1329" t="str">
        <f t="shared" si="161"/>
        <v/>
      </c>
      <c r="G1329">
        <f t="shared" si="162"/>
        <v>22</v>
      </c>
      <c r="H1329" s="36" t="str">
        <f>IF(SUM($F$4:F1329)&lt;2,"",IF(F1329=1,G1328,""))</f>
        <v/>
      </c>
      <c r="I1329" s="7">
        <f t="shared" si="167"/>
        <v>-4.2999999999999997E-2</v>
      </c>
      <c r="J1329" s="64" t="str">
        <f t="shared" si="163"/>
        <v>CALL</v>
      </c>
      <c r="K1329" s="29">
        <f>IF(SUM($F$4:F1329)&lt;1,"",IF(F1329="",K1328,ROUND(C1329,0)))</f>
        <v>287</v>
      </c>
      <c r="L1329" s="32">
        <f>IF(SUM($F$4:F1329)&lt;1,"",IF(E1329=1,1,IF(AND(F1328=1,ROUNDDOWN(Q1328/(C1328*100),0)&gt;=1),L1328+ROUNDDOWN(Q1328/(C1328*100),0),L1328)))</f>
        <v>2</v>
      </c>
      <c r="M1329" s="29">
        <f>IF(G1329="","",IF(VLOOKUP(I1329,settings!$B$12:$C$1012,2,0)*C1329*L1329*100-settings!$C$5*L1329&lt;0,"",VLOOKUP(I1329,settings!$B$12:$C$1012,2,0)*C1329*L1329*100-settings!$C$5*L1329))</f>
        <v>228.50116701728905</v>
      </c>
      <c r="N1329" s="29">
        <f>IF(M1329="","",M1329*settings!$C$7)</f>
        <v>57.125291754322262</v>
      </c>
      <c r="O1329" s="29">
        <f t="shared" si="164"/>
        <v>171.37587526296679</v>
      </c>
      <c r="P1329" s="29">
        <f>IF(G1329="","",C1329*100*settings!$C$6)</f>
        <v>0</v>
      </c>
      <c r="Q1329" s="29">
        <f>IF(G1329="","",IF(E1329=1,settings!$C$4-K1329*100,IF(O1329="",Q1328,IF(F1329=1,K1328*L1328*100+Q1328+O1328-K1329*L1329*100,Q1328+O1328))))</f>
        <v>14612.025423362182</v>
      </c>
      <c r="R1329" s="29">
        <f t="shared" si="165"/>
        <v>54947.997999999992</v>
      </c>
      <c r="S1329" s="29">
        <f t="shared" si="166"/>
        <v>69560.023423362174</v>
      </c>
    </row>
    <row r="1330" spans="2:19" x14ac:dyDescent="0.25">
      <c r="B1330" s="2">
        <v>43276</v>
      </c>
      <c r="C1330" s="3">
        <v>271.27999899999998</v>
      </c>
      <c r="D1330" s="1">
        <f t="shared" si="160"/>
        <v>-1.2593692676482915E-2</v>
      </c>
      <c r="E1330" t="str">
        <f>IF(B1330&lt;settings!$C$2,"",IF(B1330=settings!$C$2,1,IF(C1330&gt;K1329,MAX($E$4:E1329)+1,"")))</f>
        <v/>
      </c>
      <c r="F1330" t="str">
        <f t="shared" si="161"/>
        <v/>
      </c>
      <c r="G1330">
        <f t="shared" si="162"/>
        <v>23</v>
      </c>
      <c r="H1330" s="36" t="str">
        <f>IF(SUM($F$4:F1330)&lt;2,"",IF(F1330=1,G1329,""))</f>
        <v/>
      </c>
      <c r="I1330" s="7">
        <f t="shared" si="167"/>
        <v>-5.5E-2</v>
      </c>
      <c r="J1330" s="64" t="str">
        <f t="shared" si="163"/>
        <v>CALL</v>
      </c>
      <c r="K1330" s="29">
        <f>IF(SUM($F$4:F1330)&lt;1,"",IF(F1330="",K1329,ROUND(C1330,0)))</f>
        <v>287</v>
      </c>
      <c r="L1330" s="32">
        <f>IF(SUM($F$4:F1330)&lt;1,"",IF(E1330=1,1,IF(AND(F1329=1,ROUNDDOWN(Q1329/(C1329*100),0)&gt;=1),L1329+ROUNDDOWN(Q1329/(C1329*100),0),L1329)))</f>
        <v>2</v>
      </c>
      <c r="M1330" s="29">
        <f>IF(G1330="","",IF(VLOOKUP(I1330,settings!$B$12:$C$1012,2,0)*C1330*L1330*100-settings!$C$5*L1330&lt;0,"",VLOOKUP(I1330,settings!$B$12:$C$1012,2,0)*C1330*L1330*100-settings!$C$5*L1330))</f>
        <v>176.60019713613323</v>
      </c>
      <c r="N1330" s="29">
        <f>IF(M1330="","",M1330*settings!$C$7)</f>
        <v>44.150049284033308</v>
      </c>
      <c r="O1330" s="29">
        <f t="shared" si="164"/>
        <v>132.45014785209992</v>
      </c>
      <c r="P1330" s="29">
        <f>IF(G1330="","",C1330*100*settings!$C$6)</f>
        <v>0</v>
      </c>
      <c r="Q1330" s="29">
        <f>IF(G1330="","",IF(E1330=1,settings!$C$4-K1330*100,IF(O1330="",Q1329,IF(F1330=1,K1329*L1329*100+Q1329+O1329-K1330*L1330*100,Q1329+O1329))))</f>
        <v>14783.401298625149</v>
      </c>
      <c r="R1330" s="29">
        <f t="shared" si="165"/>
        <v>54255.999799999998</v>
      </c>
      <c r="S1330" s="29">
        <f t="shared" si="166"/>
        <v>69039.401098625152</v>
      </c>
    </row>
    <row r="1331" spans="2:19" x14ac:dyDescent="0.25">
      <c r="B1331" s="2">
        <v>43283</v>
      </c>
      <c r="C1331" s="3">
        <v>275.42001299999998</v>
      </c>
      <c r="D1331" s="1">
        <f t="shared" si="160"/>
        <v>1.5261036623639868E-2</v>
      </c>
      <c r="E1331" t="str">
        <f>IF(B1331&lt;settings!$C$2,"",IF(B1331=settings!$C$2,1,IF(C1331&gt;K1330,MAX($E$4:E1330)+1,"")))</f>
        <v/>
      </c>
      <c r="F1331" t="str">
        <f t="shared" si="161"/>
        <v/>
      </c>
      <c r="G1331">
        <f t="shared" si="162"/>
        <v>24</v>
      </c>
      <c r="H1331" s="36" t="str">
        <f>IF(SUM($F$4:F1331)&lt;2,"",IF(F1331=1,G1330,""))</f>
        <v/>
      </c>
      <c r="I1331" s="7">
        <f t="shared" si="167"/>
        <v>-0.04</v>
      </c>
      <c r="J1331" s="64" t="str">
        <f t="shared" si="163"/>
        <v>CALL</v>
      </c>
      <c r="K1331" s="29">
        <f>IF(SUM($F$4:F1331)&lt;1,"",IF(F1331="",K1330,ROUND(C1331,0)))</f>
        <v>287</v>
      </c>
      <c r="L1331" s="32">
        <f>IF(SUM($F$4:F1331)&lt;1,"",IF(E1331=1,1,IF(AND(F1330=1,ROUNDDOWN(Q1330/(C1330*100),0)&gt;=1),L1330+ROUNDDOWN(Q1330/(C1330*100),0),L1330)))</f>
        <v>2</v>
      </c>
      <c r="M1331" s="29">
        <f>IF(G1331="","",IF(VLOOKUP(I1331,settings!$B$12:$C$1012,2,0)*C1331*L1331*100-settings!$C$5*L1331&lt;0,"",VLOOKUP(I1331,settings!$B$12:$C$1012,2,0)*C1331*L1331*100-settings!$C$5*L1331))</f>
        <v>243.50962210055221</v>
      </c>
      <c r="N1331" s="29">
        <f>IF(M1331="","",M1331*settings!$C$7)</f>
        <v>60.877405525138052</v>
      </c>
      <c r="O1331" s="29">
        <f t="shared" si="164"/>
        <v>182.63221657541416</v>
      </c>
      <c r="P1331" s="29">
        <f>IF(G1331="","",C1331*100*settings!$C$6)</f>
        <v>0</v>
      </c>
      <c r="Q1331" s="29">
        <f>IF(G1331="","",IF(E1331=1,settings!$C$4-K1331*100,IF(O1331="",Q1330,IF(F1331=1,K1330*L1330*100+Q1330+O1330-K1331*L1331*100,Q1330+O1330))))</f>
        <v>14915.851446477249</v>
      </c>
      <c r="R1331" s="29">
        <f t="shared" si="165"/>
        <v>55084.0026</v>
      </c>
      <c r="S1331" s="29">
        <f t="shared" si="166"/>
        <v>69999.854046477252</v>
      </c>
    </row>
    <row r="1332" spans="2:19" x14ac:dyDescent="0.25">
      <c r="B1332" s="2">
        <v>43290</v>
      </c>
      <c r="C1332" s="3">
        <v>279.58999599999999</v>
      </c>
      <c r="D1332" s="1">
        <f t="shared" si="160"/>
        <v>1.5140450233004588E-2</v>
      </c>
      <c r="E1332" t="str">
        <f>IF(B1332&lt;settings!$C$2,"",IF(B1332=settings!$C$2,1,IF(C1332&gt;K1331,MAX($E$4:E1331)+1,"")))</f>
        <v/>
      </c>
      <c r="F1332" t="str">
        <f t="shared" si="161"/>
        <v/>
      </c>
      <c r="G1332">
        <f t="shared" si="162"/>
        <v>25</v>
      </c>
      <c r="H1332" s="36" t="str">
        <f>IF(SUM($F$4:F1332)&lt;2,"",IF(F1332=1,G1331,""))</f>
        <v/>
      </c>
      <c r="I1332" s="7">
        <f t="shared" si="167"/>
        <v>-2.5999999999999999E-2</v>
      </c>
      <c r="J1332" s="64" t="str">
        <f t="shared" si="163"/>
        <v>CALL</v>
      </c>
      <c r="K1332" s="29">
        <f>IF(SUM($F$4:F1332)&lt;1,"",IF(F1332="",K1331,ROUND(C1332,0)))</f>
        <v>287</v>
      </c>
      <c r="L1332" s="32">
        <f>IF(SUM($F$4:F1332)&lt;1,"",IF(E1332=1,1,IF(AND(F1331=1,ROUNDDOWN(Q1331/(C1331*100),0)&gt;=1),L1331+ROUNDDOWN(Q1331/(C1331*100),0),L1331)))</f>
        <v>2</v>
      </c>
      <c r="M1332" s="29">
        <f>IF(G1332="","",IF(VLOOKUP(I1332,settings!$B$12:$C$1012,2,0)*C1332*L1332*100-settings!$C$5*L1332&lt;0,"",VLOOKUP(I1332,settings!$B$12:$C$1012,2,0)*C1332*L1332*100-settings!$C$5*L1332))</f>
        <v>328.69649471464464</v>
      </c>
      <c r="N1332" s="29">
        <f>IF(M1332="","",M1332*settings!$C$7)</f>
        <v>82.174123678661161</v>
      </c>
      <c r="O1332" s="29">
        <f t="shared" si="164"/>
        <v>246.5223710359835</v>
      </c>
      <c r="P1332" s="29">
        <f>IF(G1332="","",C1332*100*settings!$C$6)</f>
        <v>0</v>
      </c>
      <c r="Q1332" s="29">
        <f>IF(G1332="","",IF(E1332=1,settings!$C$4-K1332*100,IF(O1332="",Q1331,IF(F1332=1,K1331*L1331*100+Q1331+O1331-K1332*L1332*100,Q1331+O1331))))</f>
        <v>15098.483663052662</v>
      </c>
      <c r="R1332" s="29">
        <f t="shared" si="165"/>
        <v>55917.999199999998</v>
      </c>
      <c r="S1332" s="29">
        <f t="shared" si="166"/>
        <v>71016.482863052661</v>
      </c>
    </row>
    <row r="1333" spans="2:19" x14ac:dyDescent="0.25">
      <c r="B1333" s="2">
        <v>43297</v>
      </c>
      <c r="C1333" s="3">
        <v>279.67999300000002</v>
      </c>
      <c r="D1333" s="1">
        <f t="shared" si="160"/>
        <v>3.2188919949782679E-4</v>
      </c>
      <c r="E1333" t="str">
        <f>IF(B1333&lt;settings!$C$2,"",IF(B1333=settings!$C$2,1,IF(C1333&gt;K1332,MAX($E$4:E1332)+1,"")))</f>
        <v/>
      </c>
      <c r="F1333" t="str">
        <f t="shared" si="161"/>
        <v/>
      </c>
      <c r="G1333">
        <f t="shared" si="162"/>
        <v>26</v>
      </c>
      <c r="H1333" s="36" t="str">
        <f>IF(SUM($F$4:F1333)&lt;2,"",IF(F1333=1,G1332,""))</f>
        <v/>
      </c>
      <c r="I1333" s="7">
        <f t="shared" si="167"/>
        <v>-2.5999999999999999E-2</v>
      </c>
      <c r="J1333" s="64" t="str">
        <f t="shared" si="163"/>
        <v>CALL</v>
      </c>
      <c r="K1333" s="29">
        <f>IF(SUM($F$4:F1333)&lt;1,"",IF(F1333="",K1332,ROUND(C1333,0)))</f>
        <v>287</v>
      </c>
      <c r="L1333" s="32">
        <f>IF(SUM($F$4:F1333)&lt;1,"",IF(E1333=1,1,IF(AND(F1332=1,ROUNDDOWN(Q1332/(C1332*100),0)&gt;=1),L1332+ROUNDDOWN(Q1332/(C1332*100),0),L1332)))</f>
        <v>2</v>
      </c>
      <c r="M1333" s="29">
        <f>IF(G1333="","",IF(VLOOKUP(I1333,settings!$B$12:$C$1012,2,0)*C1333*L1333*100-settings!$C$5*L1333&lt;0,"",VLOOKUP(I1333,settings!$B$12:$C$1012,2,0)*C1333*L1333*100-settings!$C$5*L1333))</f>
        <v>328.80294234460507</v>
      </c>
      <c r="N1333" s="29">
        <f>IF(M1333="","",M1333*settings!$C$7)</f>
        <v>82.200735586151268</v>
      </c>
      <c r="O1333" s="29">
        <f t="shared" si="164"/>
        <v>246.6022067584538</v>
      </c>
      <c r="P1333" s="29">
        <f>IF(G1333="","",C1333*100*settings!$C$6)</f>
        <v>0</v>
      </c>
      <c r="Q1333" s="29">
        <f>IF(G1333="","",IF(E1333=1,settings!$C$4-K1333*100,IF(O1333="",Q1332,IF(F1333=1,K1332*L1332*100+Q1332+O1332-K1333*L1333*100,Q1332+O1332))))</f>
        <v>15345.006034088647</v>
      </c>
      <c r="R1333" s="29">
        <f t="shared" si="165"/>
        <v>55935.998600000006</v>
      </c>
      <c r="S1333" s="29">
        <f t="shared" si="166"/>
        <v>71281.004634088647</v>
      </c>
    </row>
    <row r="1334" spans="2:19" x14ac:dyDescent="0.25">
      <c r="B1334" s="2">
        <v>43304</v>
      </c>
      <c r="C1334" s="3">
        <v>281.42001299999998</v>
      </c>
      <c r="D1334" s="1">
        <f t="shared" si="160"/>
        <v>6.2214675470189107E-3</v>
      </c>
      <c r="E1334" t="str">
        <f>IF(B1334&lt;settings!$C$2,"",IF(B1334=settings!$C$2,1,IF(C1334&gt;K1333,MAX($E$4:E1333)+1,"")))</f>
        <v/>
      </c>
      <c r="F1334" t="str">
        <f t="shared" si="161"/>
        <v/>
      </c>
      <c r="G1334">
        <f t="shared" si="162"/>
        <v>27</v>
      </c>
      <c r="H1334" s="36" t="str">
        <f>IF(SUM($F$4:F1334)&lt;2,"",IF(F1334=1,G1333,""))</f>
        <v/>
      </c>
      <c r="I1334" s="7">
        <f t="shared" si="167"/>
        <v>-1.9E-2</v>
      </c>
      <c r="J1334" s="64" t="str">
        <f t="shared" si="163"/>
        <v>CALL</v>
      </c>
      <c r="K1334" s="29">
        <f>IF(SUM($F$4:F1334)&lt;1,"",IF(F1334="",K1333,ROUND(C1334,0)))</f>
        <v>287</v>
      </c>
      <c r="L1334" s="32">
        <f>IF(SUM($F$4:F1334)&lt;1,"",IF(E1334=1,1,IF(AND(F1333=1,ROUNDDOWN(Q1333/(C1333*100),0)&gt;=1),L1333+ROUNDDOWN(Q1333/(C1333*100),0),L1333)))</f>
        <v>2</v>
      </c>
      <c r="M1334" s="29">
        <f>IF(G1334="","",IF(VLOOKUP(I1334,settings!$B$12:$C$1012,2,0)*C1334*L1334*100-settings!$C$5*L1334&lt;0,"",VLOOKUP(I1334,settings!$B$12:$C$1012,2,0)*C1334*L1334*100-settings!$C$5*L1334))</f>
        <v>381.42498793922908</v>
      </c>
      <c r="N1334" s="29">
        <f>IF(M1334="","",M1334*settings!$C$7)</f>
        <v>95.356246984807271</v>
      </c>
      <c r="O1334" s="29">
        <f t="shared" si="164"/>
        <v>286.0687409544218</v>
      </c>
      <c r="P1334" s="29">
        <f>IF(G1334="","",C1334*100*settings!$C$6)</f>
        <v>0</v>
      </c>
      <c r="Q1334" s="29">
        <f>IF(G1334="","",IF(E1334=1,settings!$C$4-K1334*100,IF(O1334="",Q1333,IF(F1334=1,K1333*L1333*100+Q1333+O1333-K1334*L1334*100,Q1333+O1333))))</f>
        <v>15591.608240847101</v>
      </c>
      <c r="R1334" s="29">
        <f t="shared" si="165"/>
        <v>56284.0026</v>
      </c>
      <c r="S1334" s="29">
        <f t="shared" si="166"/>
        <v>71875.610840847105</v>
      </c>
    </row>
    <row r="1335" spans="2:19" x14ac:dyDescent="0.25">
      <c r="B1335" s="2">
        <v>43311</v>
      </c>
      <c r="C1335" s="3">
        <v>283.60000600000001</v>
      </c>
      <c r="D1335" s="1">
        <f t="shared" si="160"/>
        <v>7.7464035935497222E-3</v>
      </c>
      <c r="E1335" t="str">
        <f>IF(B1335&lt;settings!$C$2,"",IF(B1335=settings!$C$2,1,IF(C1335&gt;K1334,MAX($E$4:E1334)+1,"")))</f>
        <v/>
      </c>
      <c r="F1335" t="str">
        <f t="shared" si="161"/>
        <v/>
      </c>
      <c r="G1335">
        <f t="shared" si="162"/>
        <v>28</v>
      </c>
      <c r="H1335" s="36" t="str">
        <f>IF(SUM($F$4:F1335)&lt;2,"",IF(F1335=1,G1334,""))</f>
        <v/>
      </c>
      <c r="I1335" s="7">
        <f t="shared" si="167"/>
        <v>-1.2E-2</v>
      </c>
      <c r="J1335" s="64" t="str">
        <f t="shared" si="163"/>
        <v>CALL</v>
      </c>
      <c r="K1335" s="29">
        <f>IF(SUM($F$4:F1335)&lt;1,"",IF(F1335="",K1334,ROUND(C1335,0)))</f>
        <v>287</v>
      </c>
      <c r="L1335" s="32">
        <f>IF(SUM($F$4:F1335)&lt;1,"",IF(E1335=1,1,IF(AND(F1334=1,ROUNDDOWN(Q1334/(C1334*100),0)&gt;=1),L1334+ROUNDDOWN(Q1334/(C1334*100),0),L1334)))</f>
        <v>2</v>
      </c>
      <c r="M1335" s="29">
        <f>IF(G1335="","",IF(VLOOKUP(I1335,settings!$B$12:$C$1012,2,0)*C1335*L1335*100-settings!$C$5*L1335&lt;0,"",VLOOKUP(I1335,settings!$B$12:$C$1012,2,0)*C1335*L1335*100-settings!$C$5*L1335))</f>
        <v>443.09133511897909</v>
      </c>
      <c r="N1335" s="29">
        <f>IF(M1335="","",M1335*settings!$C$7)</f>
        <v>110.77283377974477</v>
      </c>
      <c r="O1335" s="29">
        <f t="shared" si="164"/>
        <v>332.31850133923433</v>
      </c>
      <c r="P1335" s="29">
        <f>IF(G1335="","",C1335*100*settings!$C$6)</f>
        <v>0</v>
      </c>
      <c r="Q1335" s="29">
        <f>IF(G1335="","",IF(E1335=1,settings!$C$4-K1335*100,IF(O1335="",Q1334,IF(F1335=1,K1334*L1334*100+Q1334+O1334-K1335*L1335*100,Q1334+O1334))))</f>
        <v>15877.676981801524</v>
      </c>
      <c r="R1335" s="29">
        <f t="shared" si="165"/>
        <v>56720.001199999999</v>
      </c>
      <c r="S1335" s="29">
        <f t="shared" si="166"/>
        <v>72597.678181801515</v>
      </c>
    </row>
    <row r="1336" spans="2:19" x14ac:dyDescent="0.25">
      <c r="B1336" s="2">
        <v>43318</v>
      </c>
      <c r="C1336" s="3">
        <v>283.16000400000001</v>
      </c>
      <c r="D1336" s="1">
        <f t="shared" si="160"/>
        <v>-1.5514879784592761E-3</v>
      </c>
      <c r="E1336" t="str">
        <f>IF(B1336&lt;settings!$C$2,"",IF(B1336=settings!$C$2,1,IF(C1336&gt;K1335,MAX($E$4:E1335)+1,"")))</f>
        <v/>
      </c>
      <c r="F1336" t="str">
        <f t="shared" si="161"/>
        <v/>
      </c>
      <c r="G1336">
        <f t="shared" si="162"/>
        <v>29</v>
      </c>
      <c r="H1336" s="36" t="str">
        <f>IF(SUM($F$4:F1336)&lt;2,"",IF(F1336=1,G1335,""))</f>
        <v/>
      </c>
      <c r="I1336" s="7">
        <f t="shared" si="167"/>
        <v>-1.2999999999999999E-2</v>
      </c>
      <c r="J1336" s="64" t="str">
        <f t="shared" si="163"/>
        <v>CALL</v>
      </c>
      <c r="K1336" s="29">
        <f>IF(SUM($F$4:F1336)&lt;1,"",IF(F1336="",K1335,ROUND(C1336,0)))</f>
        <v>287</v>
      </c>
      <c r="L1336" s="32">
        <f>IF(SUM($F$4:F1336)&lt;1,"",IF(E1336=1,1,IF(AND(F1335=1,ROUNDDOWN(Q1335/(C1335*100),0)&gt;=1),L1335+ROUNDDOWN(Q1335/(C1335*100),0),L1335)))</f>
        <v>2</v>
      </c>
      <c r="M1336" s="29">
        <f>IF(G1336="","",IF(VLOOKUP(I1336,settings!$B$12:$C$1012,2,0)*C1336*L1336*100-settings!$C$5*L1336&lt;0,"",VLOOKUP(I1336,settings!$B$12:$C$1012,2,0)*C1336*L1336*100-settings!$C$5*L1336))</f>
        <v>433.51276563796108</v>
      </c>
      <c r="N1336" s="29">
        <f>IF(M1336="","",M1336*settings!$C$7)</f>
        <v>108.37819140949027</v>
      </c>
      <c r="O1336" s="29">
        <f t="shared" si="164"/>
        <v>325.1345742284708</v>
      </c>
      <c r="P1336" s="29">
        <f>IF(G1336="","",C1336*100*settings!$C$6)</f>
        <v>0</v>
      </c>
      <c r="Q1336" s="29">
        <f>IF(G1336="","",IF(E1336=1,settings!$C$4-K1336*100,IF(O1336="",Q1335,IF(F1336=1,K1335*L1335*100+Q1335+O1335-K1336*L1336*100,Q1335+O1335))))</f>
        <v>16209.995483140758</v>
      </c>
      <c r="R1336" s="29">
        <f t="shared" si="165"/>
        <v>56632.000800000002</v>
      </c>
      <c r="S1336" s="29">
        <f t="shared" si="166"/>
        <v>72841.996283140761</v>
      </c>
    </row>
    <row r="1337" spans="2:19" x14ac:dyDescent="0.25">
      <c r="B1337" s="2">
        <v>43325</v>
      </c>
      <c r="C1337" s="3">
        <v>285.05999800000001</v>
      </c>
      <c r="D1337" s="1">
        <f t="shared" si="160"/>
        <v>6.7099660021194829E-3</v>
      </c>
      <c r="E1337" t="str">
        <f>IF(B1337&lt;settings!$C$2,"",IF(B1337=settings!$C$2,1,IF(C1337&gt;K1336,MAX($E$4:E1336)+1,"")))</f>
        <v/>
      </c>
      <c r="F1337" t="str">
        <f t="shared" si="161"/>
        <v/>
      </c>
      <c r="G1337">
        <f t="shared" si="162"/>
        <v>30</v>
      </c>
      <c r="H1337" s="36" t="str">
        <f>IF(SUM($F$4:F1337)&lt;2,"",IF(F1337=1,G1336,""))</f>
        <v/>
      </c>
      <c r="I1337" s="7">
        <f t="shared" si="167"/>
        <v>-7.0000000000000001E-3</v>
      </c>
      <c r="J1337" s="64" t="str">
        <f t="shared" si="163"/>
        <v>CALL</v>
      </c>
      <c r="K1337" s="29">
        <f>IF(SUM($F$4:F1337)&lt;1,"",IF(F1337="",K1336,ROUND(C1337,0)))</f>
        <v>287</v>
      </c>
      <c r="L1337" s="32">
        <f>IF(SUM($F$4:F1337)&lt;1,"",IF(E1337=1,1,IF(AND(F1336=1,ROUNDDOWN(Q1336/(C1336*100),0)&gt;=1),L1336+ROUNDDOWN(Q1336/(C1336*100),0),L1336)))</f>
        <v>2</v>
      </c>
      <c r="M1337" s="29">
        <f>IF(G1337="","",IF(VLOOKUP(I1337,settings!$B$12:$C$1012,2,0)*C1337*L1337*100-settings!$C$5*L1337&lt;0,"",VLOOKUP(I1337,settings!$B$12:$C$1012,2,0)*C1337*L1337*100-settings!$C$5*L1337))</f>
        <v>492.93572554211767</v>
      </c>
      <c r="N1337" s="29">
        <f>IF(M1337="","",M1337*settings!$C$7)</f>
        <v>123.23393138552942</v>
      </c>
      <c r="O1337" s="29">
        <f t="shared" si="164"/>
        <v>369.70179415658822</v>
      </c>
      <c r="P1337" s="29">
        <f>IF(G1337="","",C1337*100*settings!$C$6)</f>
        <v>0</v>
      </c>
      <c r="Q1337" s="29">
        <f>IF(G1337="","",IF(E1337=1,settings!$C$4-K1337*100,IF(O1337="",Q1336,IF(F1337=1,K1336*L1336*100+Q1336+O1336-K1337*L1337*100,Q1336+O1336))))</f>
        <v>16535.130057369228</v>
      </c>
      <c r="R1337" s="29">
        <f t="shared" si="165"/>
        <v>57011.999600000003</v>
      </c>
      <c r="S1337" s="29">
        <f t="shared" si="166"/>
        <v>73547.129657369223</v>
      </c>
    </row>
    <row r="1338" spans="2:19" x14ac:dyDescent="0.25">
      <c r="B1338" s="2">
        <v>43332</v>
      </c>
      <c r="C1338" s="3">
        <v>287.51001000000002</v>
      </c>
      <c r="D1338" s="1">
        <f t="shared" si="160"/>
        <v>8.5947239780728157E-3</v>
      </c>
      <c r="E1338">
        <f>IF(B1338&lt;settings!$C$2,"",IF(B1338=settings!$C$2,1,IF(C1338&gt;K1337,MAX($E$4:E1337)+1,"")))</f>
        <v>200</v>
      </c>
      <c r="F1338">
        <f t="shared" si="161"/>
        <v>1</v>
      </c>
      <c r="G1338">
        <f t="shared" si="162"/>
        <v>1</v>
      </c>
      <c r="H1338" s="36">
        <f>IF(SUM($F$4:F1338)&lt;2,"",IF(F1338=1,G1337,""))</f>
        <v>30</v>
      </c>
      <c r="I1338" s="7">
        <f t="shared" si="167"/>
        <v>-2E-3</v>
      </c>
      <c r="J1338" s="64" t="str">
        <f t="shared" si="163"/>
        <v>PUT</v>
      </c>
      <c r="K1338" s="29">
        <f>IF(SUM($F$4:F1338)&lt;1,"",IF(F1338="",K1337,ROUND(C1338,0)))</f>
        <v>288</v>
      </c>
      <c r="L1338" s="32">
        <f>IF(SUM($F$4:F1338)&lt;1,"",IF(E1338=1,1,IF(AND(F1337=1,ROUNDDOWN(Q1337/(C1337*100),0)&gt;=1),L1337+ROUNDDOWN(Q1337/(C1337*100),0),L1337)))</f>
        <v>2</v>
      </c>
      <c r="M1338" s="29">
        <f>IF(G1338="","",IF(VLOOKUP(I1338,settings!$B$12:$C$1012,2,0)*C1338*L1338*100-settings!$C$5*L1338&lt;0,"",VLOOKUP(I1338,settings!$B$12:$C$1012,2,0)*C1338*L1338*100-settings!$C$5*L1338))</f>
        <v>550.24922720799998</v>
      </c>
      <c r="N1338" s="29">
        <f>IF(M1338="","",M1338*settings!$C$7)</f>
        <v>137.56230680199999</v>
      </c>
      <c r="O1338" s="29">
        <f t="shared" si="164"/>
        <v>412.68692040600001</v>
      </c>
      <c r="P1338" s="29">
        <f>IF(G1338="","",C1338*100*settings!$C$6)</f>
        <v>0</v>
      </c>
      <c r="Q1338" s="29">
        <f>IF(G1338="","",IF(E1338=1,settings!$C$4-K1338*100,IF(O1338="",Q1337,IF(F1338=1,K1337*L1337*100+Q1337+O1337-K1338*L1338*100,Q1337+O1337))))</f>
        <v>16704.831851525814</v>
      </c>
      <c r="R1338" s="29">
        <f t="shared" si="165"/>
        <v>57502.002000000008</v>
      </c>
      <c r="S1338" s="29">
        <f t="shared" si="166"/>
        <v>74206.833851525822</v>
      </c>
    </row>
    <row r="1339" spans="2:19" x14ac:dyDescent="0.25">
      <c r="B1339" s="2">
        <v>43339</v>
      </c>
      <c r="C1339" s="3">
        <v>290.30999800000001</v>
      </c>
      <c r="D1339" s="1">
        <f t="shared" si="160"/>
        <v>9.738749617795861E-3</v>
      </c>
      <c r="E1339">
        <f>IF(B1339&lt;settings!$C$2,"",IF(B1339=settings!$C$2,1,IF(C1339&gt;K1338,MAX($E$4:E1338)+1,"")))</f>
        <v>201</v>
      </c>
      <c r="F1339">
        <f t="shared" si="161"/>
        <v>1</v>
      </c>
      <c r="G1339">
        <f t="shared" si="162"/>
        <v>1</v>
      </c>
      <c r="H1339" s="36">
        <f>IF(SUM($F$4:F1339)&lt;2,"",IF(F1339=1,G1338,""))</f>
        <v>1</v>
      </c>
      <c r="I1339" s="7">
        <f t="shared" si="167"/>
        <v>1E-3</v>
      </c>
      <c r="J1339" s="64" t="str">
        <f t="shared" si="163"/>
        <v>PUT</v>
      </c>
      <c r="K1339" s="29">
        <f>IF(SUM($F$4:F1339)&lt;1,"",IF(F1339="",K1338,ROUND(C1339,0)))</f>
        <v>290</v>
      </c>
      <c r="L1339" s="32">
        <f>IF(SUM($F$4:F1339)&lt;1,"",IF(E1339=1,1,IF(AND(F1338=1,ROUNDDOWN(Q1338/(C1338*100),0)&gt;=1),L1338+ROUNDDOWN(Q1338/(C1338*100),0),L1338)))</f>
        <v>2</v>
      </c>
      <c r="M1339" s="29">
        <f>IF(G1339="","",IF(VLOOKUP(I1339,settings!$B$12:$C$1012,2,0)*C1339*L1339*100-settings!$C$5*L1339&lt;0,"",VLOOKUP(I1339,settings!$B$12:$C$1012,2,0)*C1339*L1339*100-settings!$C$5*L1339))</f>
        <v>567.00759607999998</v>
      </c>
      <c r="N1339" s="29">
        <f>IF(M1339="","",M1339*settings!$C$7)</f>
        <v>141.75189902</v>
      </c>
      <c r="O1339" s="29">
        <f t="shared" si="164"/>
        <v>425.25569705999999</v>
      </c>
      <c r="P1339" s="29">
        <f>IF(G1339="","",C1339*100*settings!$C$6)</f>
        <v>0</v>
      </c>
      <c r="Q1339" s="29">
        <f>IF(G1339="","",IF(E1339=1,settings!$C$4-K1339*100,IF(O1339="",Q1338,IF(F1339=1,K1338*L1338*100+Q1338+O1338-K1339*L1339*100,Q1338+O1338))))</f>
        <v>16717.51877193182</v>
      </c>
      <c r="R1339" s="29">
        <f t="shared" si="165"/>
        <v>58061.999600000003</v>
      </c>
      <c r="S1339" s="29">
        <f t="shared" si="166"/>
        <v>74779.51837193183</v>
      </c>
    </row>
    <row r="1340" spans="2:19" x14ac:dyDescent="0.25">
      <c r="B1340" s="2">
        <v>43346</v>
      </c>
      <c r="C1340" s="3">
        <v>287.60000600000001</v>
      </c>
      <c r="D1340" s="1">
        <f t="shared" si="160"/>
        <v>-9.3348214621254977E-3</v>
      </c>
      <c r="E1340" t="str">
        <f>IF(B1340&lt;settings!$C$2,"",IF(B1340=settings!$C$2,1,IF(C1340&gt;K1339,MAX($E$4:E1339)+1,"")))</f>
        <v/>
      </c>
      <c r="F1340" t="str">
        <f t="shared" si="161"/>
        <v/>
      </c>
      <c r="G1340">
        <f t="shared" si="162"/>
        <v>2</v>
      </c>
      <c r="H1340" s="36" t="str">
        <f>IF(SUM($F$4:F1340)&lt;2,"",IF(F1340=1,G1339,""))</f>
        <v/>
      </c>
      <c r="I1340" s="7">
        <f t="shared" si="167"/>
        <v>-8.0000000000000002E-3</v>
      </c>
      <c r="J1340" s="64" t="str">
        <f t="shared" si="163"/>
        <v>CALL</v>
      </c>
      <c r="K1340" s="29">
        <f>IF(SUM($F$4:F1340)&lt;1,"",IF(F1340="",K1339,ROUND(C1340,0)))</f>
        <v>290</v>
      </c>
      <c r="L1340" s="32">
        <f>IF(SUM($F$4:F1340)&lt;1,"",IF(E1340=1,1,IF(AND(F1339=1,ROUNDDOWN(Q1339/(C1339*100),0)&gt;=1),L1339+ROUNDDOWN(Q1339/(C1339*100),0),L1339)))</f>
        <v>2</v>
      </c>
      <c r="M1340" s="29">
        <f>IF(G1340="","",IF(VLOOKUP(I1340,settings!$B$12:$C$1012,2,0)*C1340*L1340*100-settings!$C$5*L1340&lt;0,"",VLOOKUP(I1340,settings!$B$12:$C$1012,2,0)*C1340*L1340*100-settings!$C$5*L1340))</f>
        <v>487.35890079819916</v>
      </c>
      <c r="N1340" s="29">
        <f>IF(M1340="","",M1340*settings!$C$7)</f>
        <v>121.83972519954979</v>
      </c>
      <c r="O1340" s="29">
        <f t="shared" si="164"/>
        <v>365.51917559864938</v>
      </c>
      <c r="P1340" s="29">
        <f>IF(G1340="","",C1340*100*settings!$C$6)</f>
        <v>0</v>
      </c>
      <c r="Q1340" s="29">
        <f>IF(G1340="","",IF(E1340=1,settings!$C$4-K1340*100,IF(O1340="",Q1339,IF(F1340=1,K1339*L1339*100+Q1339+O1339-K1340*L1340*100,Q1339+O1339))))</f>
        <v>17142.774468991822</v>
      </c>
      <c r="R1340" s="29">
        <f t="shared" si="165"/>
        <v>57520.001199999999</v>
      </c>
      <c r="S1340" s="29">
        <f t="shared" si="166"/>
        <v>74662.775668991817</v>
      </c>
    </row>
    <row r="1341" spans="2:19" x14ac:dyDescent="0.25">
      <c r="B1341" s="2">
        <v>43353</v>
      </c>
      <c r="C1341" s="3">
        <v>290.88000499999998</v>
      </c>
      <c r="D1341" s="1">
        <f t="shared" si="160"/>
        <v>1.1404725075005562E-2</v>
      </c>
      <c r="E1341">
        <f>IF(B1341&lt;settings!$C$2,"",IF(B1341=settings!$C$2,1,IF(C1341&gt;K1340,MAX($E$4:E1340)+1,"")))</f>
        <v>202</v>
      </c>
      <c r="F1341">
        <f t="shared" si="161"/>
        <v>1</v>
      </c>
      <c r="G1341">
        <f t="shared" si="162"/>
        <v>1</v>
      </c>
      <c r="H1341" s="36">
        <f>IF(SUM($F$4:F1341)&lt;2,"",IF(F1341=1,G1340,""))</f>
        <v>2</v>
      </c>
      <c r="I1341" s="7">
        <f t="shared" si="167"/>
        <v>0</v>
      </c>
      <c r="J1341" s="64" t="str">
        <f t="shared" si="163"/>
        <v>PUT</v>
      </c>
      <c r="K1341" s="29">
        <f>IF(SUM($F$4:F1341)&lt;1,"",IF(F1341="",K1340,ROUND(C1341,0)))</f>
        <v>291</v>
      </c>
      <c r="L1341" s="32">
        <f>IF(SUM($F$4:F1341)&lt;1,"",IF(E1341=1,1,IF(AND(F1340=1,ROUNDDOWN(Q1340/(C1340*100),0)&gt;=1),L1340+ROUNDDOWN(Q1340/(C1340*100),0),L1340)))</f>
        <v>2</v>
      </c>
      <c r="M1341" s="29">
        <f>IF(G1341="","",IF(VLOOKUP(I1341,settings!$B$12:$C$1012,2,0)*C1341*L1341*100-settings!$C$5*L1341&lt;0,"",VLOOKUP(I1341,settings!$B$12:$C$1012,2,0)*C1341*L1341*100-settings!$C$5*L1341))</f>
        <v>579.76000999999997</v>
      </c>
      <c r="N1341" s="29">
        <f>IF(M1341="","",M1341*settings!$C$7)</f>
        <v>144.94000249999999</v>
      </c>
      <c r="O1341" s="29">
        <f t="shared" si="164"/>
        <v>434.82000749999997</v>
      </c>
      <c r="P1341" s="29">
        <f>IF(G1341="","",C1341*100*settings!$C$6)</f>
        <v>0</v>
      </c>
      <c r="Q1341" s="29">
        <f>IF(G1341="","",IF(E1341=1,settings!$C$4-K1341*100,IF(O1341="",Q1340,IF(F1341=1,K1340*L1340*100+Q1340+O1340-K1341*L1341*100,Q1340+O1340))))</f>
        <v>17308.293644590463</v>
      </c>
      <c r="R1341" s="29">
        <f t="shared" si="165"/>
        <v>58176.000999999997</v>
      </c>
      <c r="S1341" s="29">
        <f t="shared" si="166"/>
        <v>75484.294644590467</v>
      </c>
    </row>
    <row r="1342" spans="2:19" x14ac:dyDescent="0.25">
      <c r="B1342" s="2">
        <v>43360</v>
      </c>
      <c r="C1342" s="3">
        <v>291.98998999999998</v>
      </c>
      <c r="D1342" s="1">
        <f t="shared" si="160"/>
        <v>3.8159549674099402E-3</v>
      </c>
      <c r="E1342">
        <f>IF(B1342&lt;settings!$C$2,"",IF(B1342=settings!$C$2,1,IF(C1342&gt;K1341,MAX($E$4:E1341)+1,"")))</f>
        <v>203</v>
      </c>
      <c r="F1342">
        <f t="shared" si="161"/>
        <v>1</v>
      </c>
      <c r="G1342">
        <f t="shared" si="162"/>
        <v>1</v>
      </c>
      <c r="H1342" s="36">
        <f>IF(SUM($F$4:F1342)&lt;2,"",IF(F1342=1,G1341,""))</f>
        <v>1</v>
      </c>
      <c r="I1342" s="7">
        <f t="shared" si="167"/>
        <v>0</v>
      </c>
      <c r="J1342" s="64" t="str">
        <f t="shared" si="163"/>
        <v>PUT</v>
      </c>
      <c r="K1342" s="29">
        <f>IF(SUM($F$4:F1342)&lt;1,"",IF(F1342="",K1341,ROUND(C1342,0)))</f>
        <v>292</v>
      </c>
      <c r="L1342" s="32">
        <f>IF(SUM($F$4:F1342)&lt;1,"",IF(E1342=1,1,IF(AND(F1341=1,ROUNDDOWN(Q1341/(C1341*100),0)&gt;=1),L1341+ROUNDDOWN(Q1341/(C1341*100),0),L1341)))</f>
        <v>2</v>
      </c>
      <c r="M1342" s="29">
        <f>IF(G1342="","",IF(VLOOKUP(I1342,settings!$B$12:$C$1012,2,0)*C1342*L1342*100-settings!$C$5*L1342&lt;0,"",VLOOKUP(I1342,settings!$B$12:$C$1012,2,0)*C1342*L1342*100-settings!$C$5*L1342))</f>
        <v>581.97997999999995</v>
      </c>
      <c r="N1342" s="29">
        <f>IF(M1342="","",M1342*settings!$C$7)</f>
        <v>145.49499499999999</v>
      </c>
      <c r="O1342" s="29">
        <f t="shared" si="164"/>
        <v>436.48498499999994</v>
      </c>
      <c r="P1342" s="29">
        <f>IF(G1342="","",C1342*100*settings!$C$6)</f>
        <v>0</v>
      </c>
      <c r="Q1342" s="29">
        <f>IF(G1342="","",IF(E1342=1,settings!$C$4-K1342*100,IF(O1342="",Q1341,IF(F1342=1,K1341*L1341*100+Q1341+O1341-K1342*L1342*100,Q1341+O1341))))</f>
        <v>17543.113652090469</v>
      </c>
      <c r="R1342" s="29">
        <f t="shared" si="165"/>
        <v>58397.997999999992</v>
      </c>
      <c r="S1342" s="29">
        <f t="shared" si="166"/>
        <v>75941.111652090462</v>
      </c>
    </row>
    <row r="1343" spans="2:19" x14ac:dyDescent="0.25">
      <c r="B1343" s="2">
        <v>43367</v>
      </c>
      <c r="C1343" s="3">
        <v>290.72000100000002</v>
      </c>
      <c r="D1343" s="1">
        <f t="shared" si="160"/>
        <v>-4.3494264991753573E-3</v>
      </c>
      <c r="E1343" t="str">
        <f>IF(B1343&lt;settings!$C$2,"",IF(B1343=settings!$C$2,1,IF(C1343&gt;K1342,MAX($E$4:E1342)+1,"")))</f>
        <v/>
      </c>
      <c r="F1343" t="str">
        <f t="shared" si="161"/>
        <v/>
      </c>
      <c r="G1343">
        <f t="shared" si="162"/>
        <v>2</v>
      </c>
      <c r="H1343" s="36" t="str">
        <f>IF(SUM($F$4:F1343)&lt;2,"",IF(F1343=1,G1342,""))</f>
        <v/>
      </c>
      <c r="I1343" s="7">
        <f t="shared" si="167"/>
        <v>-4.0000000000000001E-3</v>
      </c>
      <c r="J1343" s="64" t="str">
        <f t="shared" si="163"/>
        <v>CALL</v>
      </c>
      <c r="K1343" s="29">
        <f>IF(SUM($F$4:F1343)&lt;1,"",IF(F1343="",K1342,ROUND(C1343,0)))</f>
        <v>292</v>
      </c>
      <c r="L1343" s="32">
        <f>IF(SUM($F$4:F1343)&lt;1,"",IF(E1343=1,1,IF(AND(F1342=1,ROUNDDOWN(Q1342/(C1342*100),0)&gt;=1),L1342+ROUNDDOWN(Q1342/(C1342*100),0),L1342)))</f>
        <v>2</v>
      </c>
      <c r="M1343" s="29">
        <f>IF(G1343="","",IF(VLOOKUP(I1343,settings!$B$12:$C$1012,2,0)*C1343*L1343*100-settings!$C$5*L1343&lt;0,"",VLOOKUP(I1343,settings!$B$12:$C$1012,2,0)*C1343*L1343*100-settings!$C$5*L1343))</f>
        <v>534.30174479513619</v>
      </c>
      <c r="N1343" s="29">
        <f>IF(M1343="","",M1343*settings!$C$7)</f>
        <v>133.57543619878405</v>
      </c>
      <c r="O1343" s="29">
        <f t="shared" si="164"/>
        <v>400.72630859635217</v>
      </c>
      <c r="P1343" s="29">
        <f>IF(G1343="","",C1343*100*settings!$C$6)</f>
        <v>0</v>
      </c>
      <c r="Q1343" s="29">
        <f>IF(G1343="","",IF(E1343=1,settings!$C$4-K1343*100,IF(O1343="",Q1342,IF(F1343=1,K1342*L1342*100+Q1342+O1342-K1343*L1343*100,Q1342+O1342))))</f>
        <v>17979.598637090468</v>
      </c>
      <c r="R1343" s="29">
        <f t="shared" si="165"/>
        <v>58144.000200000002</v>
      </c>
      <c r="S1343" s="29">
        <f t="shared" si="166"/>
        <v>76123.598837090467</v>
      </c>
    </row>
    <row r="1344" spans="2:19" x14ac:dyDescent="0.25">
      <c r="B1344" s="2">
        <v>43374</v>
      </c>
      <c r="C1344" s="3">
        <v>287.82000699999998</v>
      </c>
      <c r="D1344" s="1">
        <f t="shared" si="160"/>
        <v>-9.9752132293093876E-3</v>
      </c>
      <c r="E1344" t="str">
        <f>IF(B1344&lt;settings!$C$2,"",IF(B1344=settings!$C$2,1,IF(C1344&gt;K1343,MAX($E$4:E1343)+1,"")))</f>
        <v/>
      </c>
      <c r="F1344" t="str">
        <f t="shared" si="161"/>
        <v/>
      </c>
      <c r="G1344">
        <f t="shared" si="162"/>
        <v>3</v>
      </c>
      <c r="H1344" s="36" t="str">
        <f>IF(SUM($F$4:F1344)&lt;2,"",IF(F1344=1,G1343,""))</f>
        <v/>
      </c>
      <c r="I1344" s="7">
        <f t="shared" si="167"/>
        <v>-1.4E-2</v>
      </c>
      <c r="J1344" s="64" t="str">
        <f t="shared" si="163"/>
        <v>CALL</v>
      </c>
      <c r="K1344" s="29">
        <f>IF(SUM($F$4:F1344)&lt;1,"",IF(F1344="",K1343,ROUND(C1344,0)))</f>
        <v>292</v>
      </c>
      <c r="L1344" s="32">
        <f>IF(SUM($F$4:F1344)&lt;1,"",IF(E1344=1,1,IF(AND(F1343=1,ROUNDDOWN(Q1343/(C1343*100),0)&gt;=1),L1343+ROUNDDOWN(Q1343/(C1343*100),0),L1343)))</f>
        <v>2</v>
      </c>
      <c r="M1344" s="29">
        <f>IF(G1344="","",IF(VLOOKUP(I1344,settings!$B$12:$C$1012,2,0)*C1344*L1344*100-settings!$C$5*L1344&lt;0,"",VLOOKUP(I1344,settings!$B$12:$C$1012,2,0)*C1344*L1344*100-settings!$C$5*L1344))</f>
        <v>431.82645774159954</v>
      </c>
      <c r="N1344" s="29">
        <f>IF(M1344="","",M1344*settings!$C$7)</f>
        <v>107.95661443539989</v>
      </c>
      <c r="O1344" s="29">
        <f t="shared" si="164"/>
        <v>323.86984330619964</v>
      </c>
      <c r="P1344" s="29">
        <f>IF(G1344="","",C1344*100*settings!$C$6)</f>
        <v>0</v>
      </c>
      <c r="Q1344" s="29">
        <f>IF(G1344="","",IF(E1344=1,settings!$C$4-K1344*100,IF(O1344="",Q1343,IF(F1344=1,K1343*L1343*100+Q1343+O1343-K1344*L1344*100,Q1343+O1343))))</f>
        <v>18380.324945686822</v>
      </c>
      <c r="R1344" s="29">
        <f t="shared" si="165"/>
        <v>57564.001399999994</v>
      </c>
      <c r="S1344" s="29">
        <f t="shared" si="166"/>
        <v>75944.326345686815</v>
      </c>
    </row>
    <row r="1345" spans="2:19" x14ac:dyDescent="0.25">
      <c r="B1345" s="2">
        <v>43381</v>
      </c>
      <c r="C1345" s="3">
        <v>275.95001200000002</v>
      </c>
      <c r="D1345" s="1">
        <f t="shared" si="160"/>
        <v>-4.1241035061193476E-2</v>
      </c>
      <c r="E1345" t="str">
        <f>IF(B1345&lt;settings!$C$2,"",IF(B1345=settings!$C$2,1,IF(C1345&gt;K1344,MAX($E$4:E1344)+1,"")))</f>
        <v/>
      </c>
      <c r="F1345" t="str">
        <f t="shared" si="161"/>
        <v/>
      </c>
      <c r="G1345">
        <f t="shared" si="162"/>
        <v>4</v>
      </c>
      <c r="H1345" s="36" t="str">
        <f>IF(SUM($F$4:F1345)&lt;2,"",IF(F1345=1,G1344,""))</f>
        <v/>
      </c>
      <c r="I1345" s="7">
        <f t="shared" si="167"/>
        <v>-5.5E-2</v>
      </c>
      <c r="J1345" s="64" t="str">
        <f t="shared" si="163"/>
        <v>CALL</v>
      </c>
      <c r="K1345" s="29">
        <f>IF(SUM($F$4:F1345)&lt;1,"",IF(F1345="",K1344,ROUND(C1345,0)))</f>
        <v>292</v>
      </c>
      <c r="L1345" s="32">
        <f>IF(SUM($F$4:F1345)&lt;1,"",IF(E1345=1,1,IF(AND(F1344=1,ROUNDDOWN(Q1344/(C1344*100),0)&gt;=1),L1344+ROUNDDOWN(Q1344/(C1344*100),0),L1344)))</f>
        <v>2</v>
      </c>
      <c r="M1345" s="29">
        <f>IF(G1345="","",IF(VLOOKUP(I1345,settings!$B$12:$C$1012,2,0)*C1345*L1345*100-settings!$C$5*L1345&lt;0,"",VLOOKUP(I1345,settings!$B$12:$C$1012,2,0)*C1345*L1345*100-settings!$C$5*L1345))</f>
        <v>179.67475200749442</v>
      </c>
      <c r="N1345" s="29">
        <f>IF(M1345="","",M1345*settings!$C$7)</f>
        <v>44.918688001873605</v>
      </c>
      <c r="O1345" s="29">
        <f t="shared" si="164"/>
        <v>134.75606400562083</v>
      </c>
      <c r="P1345" s="29">
        <f>IF(G1345="","",C1345*100*settings!$C$6)</f>
        <v>0</v>
      </c>
      <c r="Q1345" s="29">
        <f>IF(G1345="","",IF(E1345=1,settings!$C$4-K1345*100,IF(O1345="",Q1344,IF(F1345=1,K1344*L1344*100+Q1344+O1344-K1345*L1345*100,Q1344+O1344))))</f>
        <v>18704.19478899302</v>
      </c>
      <c r="R1345" s="29">
        <f t="shared" si="165"/>
        <v>55190.002400000005</v>
      </c>
      <c r="S1345" s="29">
        <f t="shared" si="166"/>
        <v>73894.197188993028</v>
      </c>
    </row>
    <row r="1346" spans="2:19" x14ac:dyDescent="0.25">
      <c r="B1346" s="2">
        <v>43388</v>
      </c>
      <c r="C1346" s="3">
        <v>276.25</v>
      </c>
      <c r="D1346" s="1">
        <f t="shared" si="160"/>
        <v>1.0871099364184733E-3</v>
      </c>
      <c r="E1346" t="str">
        <f>IF(B1346&lt;settings!$C$2,"",IF(B1346=settings!$C$2,1,IF(C1346&gt;K1345,MAX($E$4:E1345)+1,"")))</f>
        <v/>
      </c>
      <c r="F1346" t="str">
        <f t="shared" si="161"/>
        <v/>
      </c>
      <c r="G1346">
        <f t="shared" si="162"/>
        <v>5</v>
      </c>
      <c r="H1346" s="36" t="str">
        <f>IF(SUM($F$4:F1346)&lt;2,"",IF(F1346=1,G1345,""))</f>
        <v/>
      </c>
      <c r="I1346" s="7">
        <f t="shared" si="167"/>
        <v>-5.3999999999999999E-2</v>
      </c>
      <c r="J1346" s="64" t="str">
        <f t="shared" si="163"/>
        <v>CALL</v>
      </c>
      <c r="K1346" s="29">
        <f>IF(SUM($F$4:F1346)&lt;1,"",IF(F1346="",K1345,ROUND(C1346,0)))</f>
        <v>292</v>
      </c>
      <c r="L1346" s="32">
        <f>IF(SUM($F$4:F1346)&lt;1,"",IF(E1346=1,1,IF(AND(F1345=1,ROUNDDOWN(Q1345/(C1345*100),0)&gt;=1),L1345+ROUNDDOWN(Q1345/(C1345*100),0),L1345)))</f>
        <v>2</v>
      </c>
      <c r="M1346" s="29">
        <f>IF(G1346="","",IF(VLOOKUP(I1346,settings!$B$12:$C$1012,2,0)*C1346*L1346*100-settings!$C$5*L1346&lt;0,"",VLOOKUP(I1346,settings!$B$12:$C$1012,2,0)*C1346*L1346*100-settings!$C$5*L1346))</f>
        <v>183.58393105673275</v>
      </c>
      <c r="N1346" s="29">
        <f>IF(M1346="","",M1346*settings!$C$7)</f>
        <v>45.895982764183188</v>
      </c>
      <c r="O1346" s="29">
        <f t="shared" si="164"/>
        <v>137.68794829254955</v>
      </c>
      <c r="P1346" s="29">
        <f>IF(G1346="","",C1346*100*settings!$C$6)</f>
        <v>0</v>
      </c>
      <c r="Q1346" s="29">
        <f>IF(G1346="","",IF(E1346=1,settings!$C$4-K1346*100,IF(O1346="",Q1345,IF(F1346=1,K1345*L1345*100+Q1345+O1345-K1346*L1346*100,Q1345+O1345))))</f>
        <v>18838.950852998641</v>
      </c>
      <c r="R1346" s="29">
        <f t="shared" si="165"/>
        <v>55250</v>
      </c>
      <c r="S1346" s="29">
        <f t="shared" si="166"/>
        <v>74088.950852998649</v>
      </c>
    </row>
    <row r="1347" spans="2:19" x14ac:dyDescent="0.25">
      <c r="B1347" s="2">
        <v>43395</v>
      </c>
      <c r="C1347" s="3">
        <v>265.32998700000002</v>
      </c>
      <c r="D1347" s="1">
        <f t="shared" si="160"/>
        <v>-3.9529458823529318E-2</v>
      </c>
      <c r="E1347" t="str">
        <f>IF(B1347&lt;settings!$C$2,"",IF(B1347=settings!$C$2,1,IF(C1347&gt;K1346,MAX($E$4:E1346)+1,"")))</f>
        <v/>
      </c>
      <c r="F1347" t="str">
        <f t="shared" si="161"/>
        <v/>
      </c>
      <c r="G1347">
        <f t="shared" si="162"/>
        <v>6</v>
      </c>
      <c r="H1347" s="36" t="str">
        <f>IF(SUM($F$4:F1347)&lt;2,"",IF(F1347=1,G1346,""))</f>
        <v/>
      </c>
      <c r="I1347" s="7">
        <f t="shared" si="167"/>
        <v>-9.0999999999999998E-2</v>
      </c>
      <c r="J1347" s="64" t="str">
        <f t="shared" si="163"/>
        <v>CALL</v>
      </c>
      <c r="K1347" s="29">
        <f>IF(SUM($F$4:F1347)&lt;1,"",IF(F1347="",K1346,ROUND(C1347,0)))</f>
        <v>292</v>
      </c>
      <c r="L1347" s="32">
        <f>IF(SUM($F$4:F1347)&lt;1,"",IF(E1347=1,1,IF(AND(F1346=1,ROUNDDOWN(Q1346/(C1346*100),0)&gt;=1),L1346+ROUNDDOWN(Q1346/(C1346*100),0),L1346)))</f>
        <v>2</v>
      </c>
      <c r="M1347" s="29">
        <f>IF(G1347="","",IF(VLOOKUP(I1347,settings!$B$12:$C$1012,2,0)*C1347*L1347*100-settings!$C$5*L1347&lt;0,"",VLOOKUP(I1347,settings!$B$12:$C$1012,2,0)*C1347*L1347*100-settings!$C$5*L1347))</f>
        <v>82.409090230355957</v>
      </c>
      <c r="N1347" s="29">
        <f>IF(M1347="","",M1347*settings!$C$7)</f>
        <v>20.602272557588989</v>
      </c>
      <c r="O1347" s="29">
        <f t="shared" si="164"/>
        <v>61.806817672766968</v>
      </c>
      <c r="P1347" s="29">
        <f>IF(G1347="","",C1347*100*settings!$C$6)</f>
        <v>0</v>
      </c>
      <c r="Q1347" s="29">
        <f>IF(G1347="","",IF(E1347=1,settings!$C$4-K1347*100,IF(O1347="",Q1346,IF(F1347=1,K1346*L1346*100+Q1346+O1346-K1347*L1347*100,Q1346+O1346))))</f>
        <v>18976.638801291192</v>
      </c>
      <c r="R1347" s="29">
        <f t="shared" si="165"/>
        <v>53065.9974</v>
      </c>
      <c r="S1347" s="29">
        <f t="shared" si="166"/>
        <v>72042.6362012912</v>
      </c>
    </row>
    <row r="1348" spans="2:19" x14ac:dyDescent="0.25">
      <c r="B1348" s="2">
        <v>43402</v>
      </c>
      <c r="C1348" s="3">
        <v>271.89001500000001</v>
      </c>
      <c r="D1348" s="1">
        <f t="shared" si="160"/>
        <v>2.4724035432904135E-2</v>
      </c>
      <c r="E1348" t="str">
        <f>IF(B1348&lt;settings!$C$2,"",IF(B1348=settings!$C$2,1,IF(C1348&gt;K1347,MAX($E$4:E1347)+1,"")))</f>
        <v/>
      </c>
      <c r="F1348" t="str">
        <f t="shared" si="161"/>
        <v/>
      </c>
      <c r="G1348">
        <f t="shared" si="162"/>
        <v>7</v>
      </c>
      <c r="H1348" s="36" t="str">
        <f>IF(SUM($F$4:F1348)&lt;2,"",IF(F1348=1,G1347,""))</f>
        <v/>
      </c>
      <c r="I1348" s="7">
        <f t="shared" si="167"/>
        <v>-6.9000000000000006E-2</v>
      </c>
      <c r="J1348" s="64" t="str">
        <f t="shared" si="163"/>
        <v>CALL</v>
      </c>
      <c r="K1348" s="29">
        <f>IF(SUM($F$4:F1348)&lt;1,"",IF(F1348="",K1347,ROUND(C1348,0)))</f>
        <v>292</v>
      </c>
      <c r="L1348" s="32">
        <f>IF(SUM($F$4:F1348)&lt;1,"",IF(E1348=1,1,IF(AND(F1347=1,ROUNDDOWN(Q1347/(C1347*100),0)&gt;=1),L1347+ROUNDDOWN(Q1347/(C1347*100),0),L1347)))</f>
        <v>2</v>
      </c>
      <c r="M1348" s="29">
        <f>IF(G1348="","",IF(VLOOKUP(I1348,settings!$B$12:$C$1012,2,0)*C1348*L1348*100-settings!$C$5*L1348&lt;0,"",VLOOKUP(I1348,settings!$B$12:$C$1012,2,0)*C1348*L1348*100-settings!$C$5*L1348))</f>
        <v>132.90327006171009</v>
      </c>
      <c r="N1348" s="29">
        <f>IF(M1348="","",M1348*settings!$C$7)</f>
        <v>33.225817515427522</v>
      </c>
      <c r="O1348" s="29">
        <f t="shared" si="164"/>
        <v>99.677452546282566</v>
      </c>
      <c r="P1348" s="29">
        <f>IF(G1348="","",C1348*100*settings!$C$6)</f>
        <v>0</v>
      </c>
      <c r="Q1348" s="29">
        <f>IF(G1348="","",IF(E1348=1,settings!$C$4-K1348*100,IF(O1348="",Q1347,IF(F1348=1,K1347*L1347*100+Q1347+O1347-K1348*L1348*100,Q1347+O1347))))</f>
        <v>19038.44561896396</v>
      </c>
      <c r="R1348" s="29">
        <f t="shared" si="165"/>
        <v>54378.003000000004</v>
      </c>
      <c r="S1348" s="29">
        <f t="shared" si="166"/>
        <v>73416.448618963972</v>
      </c>
    </row>
    <row r="1349" spans="2:19" x14ac:dyDescent="0.25">
      <c r="B1349" s="2">
        <v>43409</v>
      </c>
      <c r="C1349" s="3">
        <v>277.76001000000002</v>
      </c>
      <c r="D1349" s="1">
        <f t="shared" ref="D1349:D1412" si="168">IFERROR(C1349/C1348-1,"")</f>
        <v>2.158959386574022E-2</v>
      </c>
      <c r="E1349" t="str">
        <f>IF(B1349&lt;settings!$C$2,"",IF(B1349=settings!$C$2,1,IF(C1349&gt;K1348,MAX($E$4:E1348)+1,"")))</f>
        <v/>
      </c>
      <c r="F1349" t="str">
        <f t="shared" ref="F1349:F1412" si="169">IF(E1349&lt;&gt;"",1,"")</f>
        <v/>
      </c>
      <c r="G1349">
        <f t="shared" ref="G1349:G1412" si="170">IFERROR(IF(E1349&lt;&gt;"",1,G1348+1),"")</f>
        <v>8</v>
      </c>
      <c r="H1349" s="36" t="str">
        <f>IF(SUM($F$4:F1349)&lt;2,"",IF(F1349=1,G1348,""))</f>
        <v/>
      </c>
      <c r="I1349" s="7">
        <f t="shared" si="167"/>
        <v>-4.9000000000000002E-2</v>
      </c>
      <c r="J1349" s="64" t="str">
        <f t="shared" ref="J1349:J1412" si="171">IF(G1349="","",IF(F1349=1,"PUT",IF(M1349&lt;&gt;"","CALL","")))</f>
        <v>CALL</v>
      </c>
      <c r="K1349" s="29">
        <f>IF(SUM($F$4:F1349)&lt;1,"",IF(F1349="",K1348,ROUND(C1349,0)))</f>
        <v>292</v>
      </c>
      <c r="L1349" s="32">
        <f>IF(SUM($F$4:F1349)&lt;1,"",IF(E1349=1,1,IF(AND(F1348=1,ROUNDDOWN(Q1348/(C1348*100),0)&gt;=1),L1348+ROUNDDOWN(Q1348/(C1348*100),0),L1348)))</f>
        <v>2</v>
      </c>
      <c r="M1349" s="29">
        <f>IF(G1349="","",IF(VLOOKUP(I1349,settings!$B$12:$C$1012,2,0)*C1349*L1349*100-settings!$C$5*L1349&lt;0,"",VLOOKUP(I1349,settings!$B$12:$C$1012,2,0)*C1349*L1349*100-settings!$C$5*L1349))</f>
        <v>204.43219180141705</v>
      </c>
      <c r="N1349" s="29">
        <f>IF(M1349="","",M1349*settings!$C$7)</f>
        <v>51.108047950354262</v>
      </c>
      <c r="O1349" s="29">
        <f t="shared" ref="O1349:O1412" si="172">IFERROR(IF(G1349="","",M1349-N1349),0)</f>
        <v>153.32414385106279</v>
      </c>
      <c r="P1349" s="29">
        <f>IF(G1349="","",C1349*100*settings!$C$6)</f>
        <v>0</v>
      </c>
      <c r="Q1349" s="29">
        <f>IF(G1349="","",IF(E1349=1,settings!$C$4-K1349*100,IF(O1349="",Q1348,IF(F1349=1,K1348*L1348*100+Q1348+O1348-K1349*L1349*100,Q1348+O1348))))</f>
        <v>19138.123071510243</v>
      </c>
      <c r="R1349" s="29">
        <f t="shared" ref="R1349:R1412" si="173">IF(G1349="","",L1349*C1349*100)</f>
        <v>55552.002000000008</v>
      </c>
      <c r="S1349" s="29">
        <f t="shared" ref="S1349:S1412" si="174">IF(G1349="","",R1349+Q1349)</f>
        <v>74690.125071510251</v>
      </c>
    </row>
    <row r="1350" spans="2:19" x14ac:dyDescent="0.25">
      <c r="B1350" s="2">
        <v>43416</v>
      </c>
      <c r="C1350" s="3">
        <v>273.73001099999999</v>
      </c>
      <c r="D1350" s="1">
        <f t="shared" si="168"/>
        <v>-1.4508924448843552E-2</v>
      </c>
      <c r="E1350" t="str">
        <f>IF(B1350&lt;settings!$C$2,"",IF(B1350=settings!$C$2,1,IF(C1350&gt;K1349,MAX($E$4:E1349)+1,"")))</f>
        <v/>
      </c>
      <c r="F1350" t="str">
        <f t="shared" si="169"/>
        <v/>
      </c>
      <c r="G1350">
        <f t="shared" si="170"/>
        <v>9</v>
      </c>
      <c r="H1350" s="36" t="str">
        <f>IF(SUM($F$4:F1350)&lt;2,"",IF(F1350=1,G1349,""))</f>
        <v/>
      </c>
      <c r="I1350" s="7">
        <f t="shared" ref="I1350:I1413" si="175">IF(G1350="","",ROUND(C1350/K1350-1,3))</f>
        <v>-6.3E-2</v>
      </c>
      <c r="J1350" s="64" t="str">
        <f t="shared" si="171"/>
        <v>CALL</v>
      </c>
      <c r="K1350" s="29">
        <f>IF(SUM($F$4:F1350)&lt;1,"",IF(F1350="",K1349,ROUND(C1350,0)))</f>
        <v>292</v>
      </c>
      <c r="L1350" s="32">
        <f>IF(SUM($F$4:F1350)&lt;1,"",IF(E1350=1,1,IF(AND(F1349=1,ROUNDDOWN(Q1349/(C1349*100),0)&gt;=1),L1349+ROUNDDOWN(Q1349/(C1349*100),0),L1349)))</f>
        <v>2</v>
      </c>
      <c r="M1350" s="29">
        <f>IF(G1350="","",IF(VLOOKUP(I1350,settings!$B$12:$C$1012,2,0)*C1350*L1350*100-settings!$C$5*L1350&lt;0,"",VLOOKUP(I1350,settings!$B$12:$C$1012,2,0)*C1350*L1350*100-settings!$C$5*L1350))</f>
        <v>151.31871799418653</v>
      </c>
      <c r="N1350" s="29">
        <f>IF(M1350="","",M1350*settings!$C$7)</f>
        <v>37.829679498546632</v>
      </c>
      <c r="O1350" s="29">
        <f t="shared" si="172"/>
        <v>113.4890384956399</v>
      </c>
      <c r="P1350" s="29">
        <f>IF(G1350="","",C1350*100*settings!$C$6)</f>
        <v>0</v>
      </c>
      <c r="Q1350" s="29">
        <f>IF(G1350="","",IF(E1350=1,settings!$C$4-K1350*100,IF(O1350="",Q1349,IF(F1350=1,K1349*L1349*100+Q1349+O1349-K1350*L1350*100,Q1349+O1349))))</f>
        <v>19291.447215361306</v>
      </c>
      <c r="R1350" s="29">
        <f t="shared" si="173"/>
        <v>54746.002199999995</v>
      </c>
      <c r="S1350" s="29">
        <f t="shared" si="174"/>
        <v>74037.449415361305</v>
      </c>
    </row>
    <row r="1351" spans="2:19" x14ac:dyDescent="0.25">
      <c r="B1351" s="2">
        <v>43423</v>
      </c>
      <c r="C1351" s="3">
        <v>263.25</v>
      </c>
      <c r="D1351" s="1">
        <f t="shared" si="168"/>
        <v>-3.8285940813409747E-2</v>
      </c>
      <c r="E1351" t="str">
        <f>IF(B1351&lt;settings!$C$2,"",IF(B1351=settings!$C$2,1,IF(C1351&gt;K1350,MAX($E$4:E1350)+1,"")))</f>
        <v/>
      </c>
      <c r="F1351" t="str">
        <f t="shared" si="169"/>
        <v/>
      </c>
      <c r="G1351">
        <f t="shared" si="170"/>
        <v>10</v>
      </c>
      <c r="H1351" s="36" t="str">
        <f>IF(SUM($F$4:F1351)&lt;2,"",IF(F1351=1,G1350,""))</f>
        <v/>
      </c>
      <c r="I1351" s="7">
        <f t="shared" si="175"/>
        <v>-9.8000000000000004E-2</v>
      </c>
      <c r="J1351" s="64" t="str">
        <f t="shared" si="171"/>
        <v>CALL</v>
      </c>
      <c r="K1351" s="29">
        <f>IF(SUM($F$4:F1351)&lt;1,"",IF(F1351="",K1350,ROUND(C1351,0)))</f>
        <v>292</v>
      </c>
      <c r="L1351" s="32">
        <f>IF(SUM($F$4:F1351)&lt;1,"",IF(E1351=1,1,IF(AND(F1350=1,ROUNDDOWN(Q1350/(C1350*100),0)&gt;=1),L1350+ROUNDDOWN(Q1350/(C1350*100),0),L1350)))</f>
        <v>2</v>
      </c>
      <c r="M1351" s="29">
        <f>IF(G1351="","",IF(VLOOKUP(I1351,settings!$B$12:$C$1012,2,0)*C1351*L1351*100-settings!$C$5*L1351&lt;0,"",VLOOKUP(I1351,settings!$B$12:$C$1012,2,0)*C1351*L1351*100-settings!$C$5*L1351))</f>
        <v>70.703244667417152</v>
      </c>
      <c r="N1351" s="29">
        <f>IF(M1351="","",M1351*settings!$C$7)</f>
        <v>17.675811166854288</v>
      </c>
      <c r="O1351" s="29">
        <f t="shared" si="172"/>
        <v>53.027433500562864</v>
      </c>
      <c r="P1351" s="29">
        <f>IF(G1351="","",C1351*100*settings!$C$6)</f>
        <v>0</v>
      </c>
      <c r="Q1351" s="29">
        <f>IF(G1351="","",IF(E1351=1,settings!$C$4-K1351*100,IF(O1351="",Q1350,IF(F1351=1,K1350*L1350*100+Q1350+O1350-K1351*L1351*100,Q1350+O1350))))</f>
        <v>19404.936253856948</v>
      </c>
      <c r="R1351" s="29">
        <f t="shared" si="173"/>
        <v>52650</v>
      </c>
      <c r="S1351" s="29">
        <f t="shared" si="174"/>
        <v>72054.936253856955</v>
      </c>
    </row>
    <row r="1352" spans="2:19" x14ac:dyDescent="0.25">
      <c r="B1352" s="2">
        <v>43430</v>
      </c>
      <c r="C1352" s="3">
        <v>275.64999399999999</v>
      </c>
      <c r="D1352" s="1">
        <f t="shared" si="168"/>
        <v>4.7103490978157581E-2</v>
      </c>
      <c r="E1352" t="str">
        <f>IF(B1352&lt;settings!$C$2,"",IF(B1352=settings!$C$2,1,IF(C1352&gt;K1351,MAX($E$4:E1351)+1,"")))</f>
        <v/>
      </c>
      <c r="F1352" t="str">
        <f t="shared" si="169"/>
        <v/>
      </c>
      <c r="G1352">
        <f t="shared" si="170"/>
        <v>11</v>
      </c>
      <c r="H1352" s="36" t="str">
        <f>IF(SUM($F$4:F1352)&lt;2,"",IF(F1352=1,G1351,""))</f>
        <v/>
      </c>
      <c r="I1352" s="7">
        <f t="shared" si="175"/>
        <v>-5.6000000000000001E-2</v>
      </c>
      <c r="J1352" s="64" t="str">
        <f t="shared" si="171"/>
        <v>CALL</v>
      </c>
      <c r="K1352" s="29">
        <f>IF(SUM($F$4:F1352)&lt;1,"",IF(F1352="",K1351,ROUND(C1352,0)))</f>
        <v>292</v>
      </c>
      <c r="L1352" s="32">
        <f>IF(SUM($F$4:F1352)&lt;1,"",IF(E1352=1,1,IF(AND(F1351=1,ROUNDDOWN(Q1351/(C1351*100),0)&gt;=1),L1351+ROUNDDOWN(Q1351/(C1351*100),0),L1351)))</f>
        <v>2</v>
      </c>
      <c r="M1352" s="29">
        <f>IF(G1352="","",IF(VLOOKUP(I1352,settings!$B$12:$C$1012,2,0)*C1352*L1352*100-settings!$C$5*L1352&lt;0,"",VLOOKUP(I1352,settings!$B$12:$C$1012,2,0)*C1352*L1352*100-settings!$C$5*L1352))</f>
        <v>175.84768719198669</v>
      </c>
      <c r="N1352" s="29">
        <f>IF(M1352="","",M1352*settings!$C$7)</f>
        <v>43.961921797996673</v>
      </c>
      <c r="O1352" s="29">
        <f t="shared" si="172"/>
        <v>131.88576539399003</v>
      </c>
      <c r="P1352" s="29">
        <f>IF(G1352="","",C1352*100*settings!$C$6)</f>
        <v>0</v>
      </c>
      <c r="Q1352" s="29">
        <f>IF(G1352="","",IF(E1352=1,settings!$C$4-K1352*100,IF(O1352="",Q1351,IF(F1352=1,K1351*L1351*100+Q1351+O1351-K1352*L1352*100,Q1351+O1351))))</f>
        <v>19457.963687357511</v>
      </c>
      <c r="R1352" s="29">
        <f t="shared" si="173"/>
        <v>55129.998800000001</v>
      </c>
      <c r="S1352" s="29">
        <f t="shared" si="174"/>
        <v>74587.962487357509</v>
      </c>
    </row>
    <row r="1353" spans="2:19" x14ac:dyDescent="0.25">
      <c r="B1353" s="2">
        <v>43437</v>
      </c>
      <c r="C1353" s="3">
        <v>263.57000699999998</v>
      </c>
      <c r="D1353" s="1">
        <f t="shared" si="168"/>
        <v>-4.3823643253915745E-2</v>
      </c>
      <c r="E1353" t="str">
        <f>IF(B1353&lt;settings!$C$2,"",IF(B1353=settings!$C$2,1,IF(C1353&gt;K1352,MAX($E$4:E1352)+1,"")))</f>
        <v/>
      </c>
      <c r="F1353" t="str">
        <f t="shared" si="169"/>
        <v/>
      </c>
      <c r="G1353">
        <f t="shared" si="170"/>
        <v>12</v>
      </c>
      <c r="H1353" s="36" t="str">
        <f>IF(SUM($F$4:F1353)&lt;2,"",IF(F1353=1,G1352,""))</f>
        <v/>
      </c>
      <c r="I1353" s="7">
        <f t="shared" si="175"/>
        <v>-9.7000000000000003E-2</v>
      </c>
      <c r="J1353" s="64" t="str">
        <f t="shared" si="171"/>
        <v>CALL</v>
      </c>
      <c r="K1353" s="29">
        <f>IF(SUM($F$4:F1353)&lt;1,"",IF(F1353="",K1352,ROUND(C1353,0)))</f>
        <v>292</v>
      </c>
      <c r="L1353" s="32">
        <f>IF(SUM($F$4:F1353)&lt;1,"",IF(E1353=1,1,IF(AND(F1352=1,ROUNDDOWN(Q1352/(C1352*100),0)&gt;=1),L1352+ROUNDDOWN(Q1352/(C1352*100),0),L1352)))</f>
        <v>2</v>
      </c>
      <c r="M1353" s="29">
        <f>IF(G1353="","",IF(VLOOKUP(I1353,settings!$B$12:$C$1012,2,0)*C1353*L1353*100-settings!$C$5*L1353&lt;0,"",VLOOKUP(I1353,settings!$B$12:$C$1012,2,0)*C1353*L1353*100-settings!$C$5*L1353))</f>
        <v>72.277166137232214</v>
      </c>
      <c r="N1353" s="29">
        <f>IF(M1353="","",M1353*settings!$C$7)</f>
        <v>18.069291534308054</v>
      </c>
      <c r="O1353" s="29">
        <f t="shared" si="172"/>
        <v>54.207874602924164</v>
      </c>
      <c r="P1353" s="29">
        <f>IF(G1353="","",C1353*100*settings!$C$6)</f>
        <v>0</v>
      </c>
      <c r="Q1353" s="29">
        <f>IF(G1353="","",IF(E1353=1,settings!$C$4-K1353*100,IF(O1353="",Q1352,IF(F1353=1,K1352*L1352*100+Q1352+O1352-K1353*L1353*100,Q1352+O1352))))</f>
        <v>19589.849452751499</v>
      </c>
      <c r="R1353" s="29">
        <f t="shared" si="173"/>
        <v>52714.001399999994</v>
      </c>
      <c r="S1353" s="29">
        <f t="shared" si="174"/>
        <v>72303.850852751493</v>
      </c>
    </row>
    <row r="1354" spans="2:19" x14ac:dyDescent="0.25">
      <c r="B1354" s="2">
        <v>43444</v>
      </c>
      <c r="C1354" s="3">
        <v>260.47000100000002</v>
      </c>
      <c r="D1354" s="1">
        <f t="shared" si="168"/>
        <v>-1.1761603815566013E-2</v>
      </c>
      <c r="E1354" t="str">
        <f>IF(B1354&lt;settings!$C$2,"",IF(B1354=settings!$C$2,1,IF(C1354&gt;K1353,MAX($E$4:E1353)+1,"")))</f>
        <v/>
      </c>
      <c r="F1354" t="str">
        <f t="shared" si="169"/>
        <v/>
      </c>
      <c r="G1354">
        <f t="shared" si="170"/>
        <v>13</v>
      </c>
      <c r="H1354" s="36" t="str">
        <f>IF(SUM($F$4:F1354)&lt;2,"",IF(F1354=1,G1353,""))</f>
        <v/>
      </c>
      <c r="I1354" s="7">
        <f t="shared" si="175"/>
        <v>-0.108</v>
      </c>
      <c r="J1354" s="64" t="str">
        <f t="shared" si="171"/>
        <v>CALL</v>
      </c>
      <c r="K1354" s="29">
        <f>IF(SUM($F$4:F1354)&lt;1,"",IF(F1354="",K1353,ROUND(C1354,0)))</f>
        <v>292</v>
      </c>
      <c r="L1354" s="32">
        <f>IF(SUM($F$4:F1354)&lt;1,"",IF(E1354=1,1,IF(AND(F1353=1,ROUNDDOWN(Q1353/(C1353*100),0)&gt;=1),L1353+ROUNDDOWN(Q1353/(C1353*100),0),L1353)))</f>
        <v>2</v>
      </c>
      <c r="M1354" s="29">
        <f>IF(G1354="","",IF(VLOOKUP(I1354,settings!$B$12:$C$1012,2,0)*C1354*L1354*100-settings!$C$5*L1354&lt;0,"",VLOOKUP(I1354,settings!$B$12:$C$1012,2,0)*C1354*L1354*100-settings!$C$5*L1354))</f>
        <v>56.776521768795028</v>
      </c>
      <c r="N1354" s="29">
        <f>IF(M1354="","",M1354*settings!$C$7)</f>
        <v>14.194130442198757</v>
      </c>
      <c r="O1354" s="29">
        <f t="shared" si="172"/>
        <v>42.582391326596273</v>
      </c>
      <c r="P1354" s="29">
        <f>IF(G1354="","",C1354*100*settings!$C$6)</f>
        <v>0</v>
      </c>
      <c r="Q1354" s="29">
        <f>IF(G1354="","",IF(E1354=1,settings!$C$4-K1354*100,IF(O1354="",Q1353,IF(F1354=1,K1353*L1353*100+Q1353+O1353-K1354*L1354*100,Q1353+O1353))))</f>
        <v>19644.057327354425</v>
      </c>
      <c r="R1354" s="29">
        <f t="shared" si="173"/>
        <v>52094.000200000002</v>
      </c>
      <c r="S1354" s="29">
        <f t="shared" si="174"/>
        <v>71738.057527354424</v>
      </c>
    </row>
    <row r="1355" spans="2:19" x14ac:dyDescent="0.25">
      <c r="B1355" s="2">
        <v>43451</v>
      </c>
      <c r="C1355" s="3">
        <v>240.699997</v>
      </c>
      <c r="D1355" s="1">
        <f t="shared" si="168"/>
        <v>-7.5901270488343164E-2</v>
      </c>
      <c r="E1355" t="str">
        <f>IF(B1355&lt;settings!$C$2,"",IF(B1355=settings!$C$2,1,IF(C1355&gt;K1354,MAX($E$4:E1354)+1,"")))</f>
        <v/>
      </c>
      <c r="F1355" t="str">
        <f t="shared" si="169"/>
        <v/>
      </c>
      <c r="G1355">
        <f t="shared" si="170"/>
        <v>14</v>
      </c>
      <c r="H1355" s="36" t="str">
        <f>IF(SUM($F$4:F1355)&lt;2,"",IF(F1355=1,G1354,""))</f>
        <v/>
      </c>
      <c r="I1355" s="7">
        <f t="shared" si="175"/>
        <v>-0.17599999999999999</v>
      </c>
      <c r="J1355" s="64" t="str">
        <f t="shared" si="171"/>
        <v>CALL</v>
      </c>
      <c r="K1355" s="29">
        <f>IF(SUM($F$4:F1355)&lt;1,"",IF(F1355="",K1354,ROUND(C1355,0)))</f>
        <v>292</v>
      </c>
      <c r="L1355" s="32">
        <f>IF(SUM($F$4:F1355)&lt;1,"",IF(E1355=1,1,IF(AND(F1354=1,ROUNDDOWN(Q1354/(C1354*100),0)&gt;=1),L1354+ROUNDDOWN(Q1354/(C1354*100),0),L1354)))</f>
        <v>2</v>
      </c>
      <c r="M1355" s="29">
        <f>IF(G1355="","",IF(VLOOKUP(I1355,settings!$B$12:$C$1012,2,0)*C1355*L1355*100-settings!$C$5*L1355&lt;0,"",VLOOKUP(I1355,settings!$B$12:$C$1012,2,0)*C1355*L1355*100-settings!$C$5*L1355))</f>
        <v>11.749769014168296</v>
      </c>
      <c r="N1355" s="29">
        <f>IF(M1355="","",M1355*settings!$C$7)</f>
        <v>2.9374422535420739</v>
      </c>
      <c r="O1355" s="29">
        <f t="shared" si="172"/>
        <v>8.8123267606262221</v>
      </c>
      <c r="P1355" s="29">
        <f>IF(G1355="","",C1355*100*settings!$C$6)</f>
        <v>0</v>
      </c>
      <c r="Q1355" s="29">
        <f>IF(G1355="","",IF(E1355=1,settings!$C$4-K1355*100,IF(O1355="",Q1354,IF(F1355=1,K1354*L1354*100+Q1354+O1354-K1355*L1355*100,Q1354+O1354))))</f>
        <v>19686.639718681021</v>
      </c>
      <c r="R1355" s="29">
        <f t="shared" si="173"/>
        <v>48139.999400000001</v>
      </c>
      <c r="S1355" s="29">
        <f t="shared" si="174"/>
        <v>67826.639118681022</v>
      </c>
    </row>
    <row r="1356" spans="2:19" x14ac:dyDescent="0.25">
      <c r="B1356" s="2">
        <v>43458</v>
      </c>
      <c r="C1356" s="3">
        <v>247.75</v>
      </c>
      <c r="D1356" s="1">
        <f t="shared" si="168"/>
        <v>2.9289584910132005E-2</v>
      </c>
      <c r="E1356" t="str">
        <f>IF(B1356&lt;settings!$C$2,"",IF(B1356=settings!$C$2,1,IF(C1356&gt;K1355,MAX($E$4:E1355)+1,"")))</f>
        <v/>
      </c>
      <c r="F1356" t="str">
        <f t="shared" si="169"/>
        <v/>
      </c>
      <c r="G1356">
        <f t="shared" si="170"/>
        <v>15</v>
      </c>
      <c r="H1356" s="36" t="str">
        <f>IF(SUM($F$4:F1356)&lt;2,"",IF(F1356=1,G1355,""))</f>
        <v/>
      </c>
      <c r="I1356" s="7">
        <f t="shared" si="175"/>
        <v>-0.152</v>
      </c>
      <c r="J1356" s="64" t="str">
        <f t="shared" si="171"/>
        <v>CALL</v>
      </c>
      <c r="K1356" s="29">
        <f>IF(SUM($F$4:F1356)&lt;1,"",IF(F1356="",K1355,ROUND(C1356,0)))</f>
        <v>292</v>
      </c>
      <c r="L1356" s="32">
        <f>IF(SUM($F$4:F1356)&lt;1,"",IF(E1356=1,1,IF(AND(F1355=1,ROUNDDOWN(Q1355/(C1355*100),0)&gt;=1),L1355+ROUNDDOWN(Q1355/(C1355*100),0),L1355)))</f>
        <v>2</v>
      </c>
      <c r="M1356" s="29">
        <f>IF(G1356="","",IF(VLOOKUP(I1356,settings!$B$12:$C$1012,2,0)*C1356*L1356*100-settings!$C$5*L1356&lt;0,"",VLOOKUP(I1356,settings!$B$12:$C$1012,2,0)*C1356*L1356*100-settings!$C$5*L1356))</f>
        <v>20.983023656512675</v>
      </c>
      <c r="N1356" s="29">
        <f>IF(M1356="","",M1356*settings!$C$7)</f>
        <v>5.2457559141281687</v>
      </c>
      <c r="O1356" s="29">
        <f t="shared" si="172"/>
        <v>15.737267742384507</v>
      </c>
      <c r="P1356" s="29">
        <f>IF(G1356="","",C1356*100*settings!$C$6)</f>
        <v>0</v>
      </c>
      <c r="Q1356" s="29">
        <f>IF(G1356="","",IF(E1356=1,settings!$C$4-K1356*100,IF(O1356="",Q1355,IF(F1356=1,K1355*L1355*100+Q1355+O1355-K1356*L1356*100,Q1355+O1355))))</f>
        <v>19695.452045441649</v>
      </c>
      <c r="R1356" s="29">
        <f t="shared" si="173"/>
        <v>49550</v>
      </c>
      <c r="S1356" s="29">
        <f t="shared" si="174"/>
        <v>69245.452045441649</v>
      </c>
    </row>
    <row r="1357" spans="2:19" x14ac:dyDescent="0.25">
      <c r="B1357" s="2">
        <v>43465</v>
      </c>
      <c r="C1357" s="3">
        <v>252.38999899999999</v>
      </c>
      <c r="D1357" s="1">
        <f t="shared" si="168"/>
        <v>1.8728552976791102E-2</v>
      </c>
      <c r="E1357" t="str">
        <f>IF(B1357&lt;settings!$C$2,"",IF(B1357=settings!$C$2,1,IF(C1357&gt;K1356,MAX($E$4:E1356)+1,"")))</f>
        <v/>
      </c>
      <c r="F1357" t="str">
        <f t="shared" si="169"/>
        <v/>
      </c>
      <c r="G1357">
        <f t="shared" si="170"/>
        <v>16</v>
      </c>
      <c r="H1357" s="36" t="str">
        <f>IF(SUM($F$4:F1357)&lt;2,"",IF(F1357=1,G1356,""))</f>
        <v/>
      </c>
      <c r="I1357" s="7">
        <f t="shared" si="175"/>
        <v>-0.13600000000000001</v>
      </c>
      <c r="J1357" s="64" t="str">
        <f t="shared" si="171"/>
        <v>CALL</v>
      </c>
      <c r="K1357" s="29">
        <f>IF(SUM($F$4:F1357)&lt;1,"",IF(F1357="",K1356,ROUND(C1357,0)))</f>
        <v>292</v>
      </c>
      <c r="L1357" s="32">
        <f>IF(SUM($F$4:F1357)&lt;1,"",IF(E1357=1,1,IF(AND(F1356=1,ROUNDDOWN(Q1356/(C1356*100),0)&gt;=1),L1356+ROUNDDOWN(Q1356/(C1356*100),0),L1356)))</f>
        <v>2</v>
      </c>
      <c r="M1357" s="29">
        <f>IF(G1357="","",IF(VLOOKUP(I1357,settings!$B$12:$C$1012,2,0)*C1357*L1357*100-settings!$C$5*L1357&lt;0,"",VLOOKUP(I1357,settings!$B$12:$C$1012,2,0)*C1357*L1357*100-settings!$C$5*L1357))</f>
        <v>30.348074284434638</v>
      </c>
      <c r="N1357" s="29">
        <f>IF(M1357="","",M1357*settings!$C$7)</f>
        <v>7.5870185711086595</v>
      </c>
      <c r="O1357" s="29">
        <f t="shared" si="172"/>
        <v>22.76105571332598</v>
      </c>
      <c r="P1357" s="29">
        <f>IF(G1357="","",C1357*100*settings!$C$6)</f>
        <v>0</v>
      </c>
      <c r="Q1357" s="29">
        <f>IF(G1357="","",IF(E1357=1,settings!$C$4-K1357*100,IF(O1357="",Q1356,IF(F1357=1,K1356*L1356*100+Q1356+O1356-K1357*L1357*100,Q1356+O1356))))</f>
        <v>19711.189313184033</v>
      </c>
      <c r="R1357" s="29">
        <f t="shared" si="173"/>
        <v>50477.999799999998</v>
      </c>
      <c r="S1357" s="29">
        <f t="shared" si="174"/>
        <v>70189.189113184024</v>
      </c>
    </row>
    <row r="1358" spans="2:19" x14ac:dyDescent="0.25">
      <c r="B1358" s="2">
        <v>43472</v>
      </c>
      <c r="C1358" s="3">
        <v>258.98001099999999</v>
      </c>
      <c r="D1358" s="1">
        <f t="shared" si="168"/>
        <v>2.6110432370975323E-2</v>
      </c>
      <c r="E1358" t="str">
        <f>IF(B1358&lt;settings!$C$2,"",IF(B1358=settings!$C$2,1,IF(C1358&gt;K1357,MAX($E$4:E1357)+1,"")))</f>
        <v/>
      </c>
      <c r="F1358" t="str">
        <f t="shared" si="169"/>
        <v/>
      </c>
      <c r="G1358">
        <f t="shared" si="170"/>
        <v>17</v>
      </c>
      <c r="H1358" s="36" t="str">
        <f>IF(SUM($F$4:F1358)&lt;2,"",IF(F1358=1,G1357,""))</f>
        <v/>
      </c>
      <c r="I1358" s="7">
        <f t="shared" si="175"/>
        <v>-0.113</v>
      </c>
      <c r="J1358" s="64" t="str">
        <f t="shared" si="171"/>
        <v>CALL</v>
      </c>
      <c r="K1358" s="29">
        <f>IF(SUM($F$4:F1358)&lt;1,"",IF(F1358="",K1357,ROUND(C1358,0)))</f>
        <v>292</v>
      </c>
      <c r="L1358" s="32">
        <f>IF(SUM($F$4:F1358)&lt;1,"",IF(E1358=1,1,IF(AND(F1357=1,ROUNDDOWN(Q1357/(C1357*100),0)&gt;=1),L1357+ROUNDDOWN(Q1357/(C1357*100),0),L1357)))</f>
        <v>2</v>
      </c>
      <c r="M1358" s="29">
        <f>IF(G1358="","",IF(VLOOKUP(I1358,settings!$B$12:$C$1012,2,0)*C1358*L1358*100-settings!$C$5*L1358&lt;0,"",VLOOKUP(I1358,settings!$B$12:$C$1012,2,0)*C1358*L1358*100-settings!$C$5*L1358))</f>
        <v>50.825399955074239</v>
      </c>
      <c r="N1358" s="29">
        <f>IF(M1358="","",M1358*settings!$C$7)</f>
        <v>12.70634998876856</v>
      </c>
      <c r="O1358" s="29">
        <f t="shared" si="172"/>
        <v>38.119049966305681</v>
      </c>
      <c r="P1358" s="29">
        <f>IF(G1358="","",C1358*100*settings!$C$6)</f>
        <v>0</v>
      </c>
      <c r="Q1358" s="29">
        <f>IF(G1358="","",IF(E1358=1,settings!$C$4-K1358*100,IF(O1358="",Q1357,IF(F1358=1,K1357*L1357*100+Q1357+O1357-K1358*L1358*100,Q1357+O1357))))</f>
        <v>19733.95036889736</v>
      </c>
      <c r="R1358" s="29">
        <f t="shared" si="173"/>
        <v>51796.002199999995</v>
      </c>
      <c r="S1358" s="29">
        <f t="shared" si="174"/>
        <v>71529.952568897352</v>
      </c>
    </row>
    <row r="1359" spans="2:19" x14ac:dyDescent="0.25">
      <c r="B1359" s="2">
        <v>43479</v>
      </c>
      <c r="C1359" s="3">
        <v>266.459991</v>
      </c>
      <c r="D1359" s="1">
        <f t="shared" si="168"/>
        <v>2.888246073941203E-2</v>
      </c>
      <c r="E1359" t="str">
        <f>IF(B1359&lt;settings!$C$2,"",IF(B1359=settings!$C$2,1,IF(C1359&gt;K1358,MAX($E$4:E1358)+1,"")))</f>
        <v/>
      </c>
      <c r="F1359" t="str">
        <f t="shared" si="169"/>
        <v/>
      </c>
      <c r="G1359">
        <f t="shared" si="170"/>
        <v>18</v>
      </c>
      <c r="H1359" s="36" t="str">
        <f>IF(SUM($F$4:F1359)&lt;2,"",IF(F1359=1,G1358,""))</f>
        <v/>
      </c>
      <c r="I1359" s="7">
        <f t="shared" si="175"/>
        <v>-8.6999999999999994E-2</v>
      </c>
      <c r="J1359" s="64" t="str">
        <f t="shared" si="171"/>
        <v>CALL</v>
      </c>
      <c r="K1359" s="29">
        <f>IF(SUM($F$4:F1359)&lt;1,"",IF(F1359="",K1358,ROUND(C1359,0)))</f>
        <v>292</v>
      </c>
      <c r="L1359" s="32">
        <f>IF(SUM($F$4:F1359)&lt;1,"",IF(E1359=1,1,IF(AND(F1358=1,ROUNDDOWN(Q1358/(C1358*100),0)&gt;=1),L1358+ROUNDDOWN(Q1358/(C1358*100),0),L1358)))</f>
        <v>2</v>
      </c>
      <c r="M1359" s="29">
        <f>IF(G1359="","",IF(VLOOKUP(I1359,settings!$B$12:$C$1012,2,0)*C1359*L1359*100-settings!$C$5*L1359&lt;0,"",VLOOKUP(I1359,settings!$B$12:$C$1012,2,0)*C1359*L1359*100-settings!$C$5*L1359))</f>
        <v>89.903190761817186</v>
      </c>
      <c r="N1359" s="29">
        <f>IF(M1359="","",M1359*settings!$C$7)</f>
        <v>22.475797690454296</v>
      </c>
      <c r="O1359" s="29">
        <f t="shared" si="172"/>
        <v>67.427393071362886</v>
      </c>
      <c r="P1359" s="29">
        <f>IF(G1359="","",C1359*100*settings!$C$6)</f>
        <v>0</v>
      </c>
      <c r="Q1359" s="29">
        <f>IF(G1359="","",IF(E1359=1,settings!$C$4-K1359*100,IF(O1359="",Q1358,IF(F1359=1,K1358*L1358*100+Q1358+O1358-K1359*L1359*100,Q1358+O1358))))</f>
        <v>19772.069418863666</v>
      </c>
      <c r="R1359" s="29">
        <f t="shared" si="173"/>
        <v>53291.998200000002</v>
      </c>
      <c r="S1359" s="29">
        <f t="shared" si="174"/>
        <v>73064.067618863672</v>
      </c>
    </row>
    <row r="1360" spans="2:19" x14ac:dyDescent="0.25">
      <c r="B1360" s="2">
        <v>43486</v>
      </c>
      <c r="C1360" s="3">
        <v>265.77999899999998</v>
      </c>
      <c r="D1360" s="1">
        <f t="shared" si="168"/>
        <v>-2.5519478457087796E-3</v>
      </c>
      <c r="E1360" t="str">
        <f>IF(B1360&lt;settings!$C$2,"",IF(B1360=settings!$C$2,1,IF(C1360&gt;K1359,MAX($E$4:E1359)+1,"")))</f>
        <v/>
      </c>
      <c r="F1360" t="str">
        <f t="shared" si="169"/>
        <v/>
      </c>
      <c r="G1360">
        <f t="shared" si="170"/>
        <v>19</v>
      </c>
      <c r="H1360" s="36" t="str">
        <f>IF(SUM($F$4:F1360)&lt;2,"",IF(F1360=1,G1359,""))</f>
        <v/>
      </c>
      <c r="I1360" s="7">
        <f t="shared" si="175"/>
        <v>-0.09</v>
      </c>
      <c r="J1360" s="64" t="str">
        <f t="shared" si="171"/>
        <v>CALL</v>
      </c>
      <c r="K1360" s="29">
        <f>IF(SUM($F$4:F1360)&lt;1,"",IF(F1360="",K1359,ROUND(C1360,0)))</f>
        <v>292</v>
      </c>
      <c r="L1360" s="32">
        <f>IF(SUM($F$4:F1360)&lt;1,"",IF(E1360=1,1,IF(AND(F1359=1,ROUNDDOWN(Q1359/(C1359*100),0)&gt;=1),L1359+ROUNDDOWN(Q1359/(C1359*100),0),L1359)))</f>
        <v>2</v>
      </c>
      <c r="M1360" s="29">
        <f>IF(G1360="","",IF(VLOOKUP(I1360,settings!$B$12:$C$1012,2,0)*C1360*L1360*100-settings!$C$5*L1360&lt;0,"",VLOOKUP(I1360,settings!$B$12:$C$1012,2,0)*C1360*L1360*100-settings!$C$5*L1360))</f>
        <v>84.277808136476139</v>
      </c>
      <c r="N1360" s="29">
        <f>IF(M1360="","",M1360*settings!$C$7)</f>
        <v>21.069452034119035</v>
      </c>
      <c r="O1360" s="29">
        <f t="shared" si="172"/>
        <v>63.208356102357101</v>
      </c>
      <c r="P1360" s="29">
        <f>IF(G1360="","",C1360*100*settings!$C$6)</f>
        <v>0</v>
      </c>
      <c r="Q1360" s="29">
        <f>IF(G1360="","",IF(E1360=1,settings!$C$4-K1360*100,IF(O1360="",Q1359,IF(F1360=1,K1359*L1359*100+Q1359+O1359-K1360*L1360*100,Q1359+O1359))))</f>
        <v>19839.496811935031</v>
      </c>
      <c r="R1360" s="29">
        <f t="shared" si="173"/>
        <v>53155.999799999998</v>
      </c>
      <c r="S1360" s="29">
        <f t="shared" si="174"/>
        <v>72995.496611935028</v>
      </c>
    </row>
    <row r="1361" spans="2:19" x14ac:dyDescent="0.25">
      <c r="B1361" s="2">
        <v>43493</v>
      </c>
      <c r="C1361" s="3">
        <v>270.05999800000001</v>
      </c>
      <c r="D1361" s="1">
        <f t="shared" si="168"/>
        <v>1.6103540582826259E-2</v>
      </c>
      <c r="E1361" t="str">
        <f>IF(B1361&lt;settings!$C$2,"",IF(B1361=settings!$C$2,1,IF(C1361&gt;K1360,MAX($E$4:E1360)+1,"")))</f>
        <v/>
      </c>
      <c r="F1361" t="str">
        <f t="shared" si="169"/>
        <v/>
      </c>
      <c r="G1361">
        <f t="shared" si="170"/>
        <v>20</v>
      </c>
      <c r="H1361" s="36" t="str">
        <f>IF(SUM($F$4:F1361)&lt;2,"",IF(F1361=1,G1360,""))</f>
        <v/>
      </c>
      <c r="I1361" s="7">
        <f t="shared" si="175"/>
        <v>-7.4999999999999997E-2</v>
      </c>
      <c r="J1361" s="64" t="str">
        <f t="shared" si="171"/>
        <v>CALL</v>
      </c>
      <c r="K1361" s="29">
        <f>IF(SUM($F$4:F1361)&lt;1,"",IF(F1361="",K1360,ROUND(C1361,0)))</f>
        <v>292</v>
      </c>
      <c r="L1361" s="32">
        <f>IF(SUM($F$4:F1361)&lt;1,"",IF(E1361=1,1,IF(AND(F1360=1,ROUNDDOWN(Q1360/(C1360*100),0)&gt;=1),L1360+ROUNDDOWN(Q1360/(C1360*100),0),L1360)))</f>
        <v>2</v>
      </c>
      <c r="M1361" s="29">
        <f>IF(G1361="","",IF(VLOOKUP(I1361,settings!$B$12:$C$1012,2,0)*C1361*L1361*100-settings!$C$5*L1361&lt;0,"",VLOOKUP(I1361,settings!$B$12:$C$1012,2,0)*C1361*L1361*100-settings!$C$5*L1361))</f>
        <v>116.69869184507344</v>
      </c>
      <c r="N1361" s="29">
        <f>IF(M1361="","",M1361*settings!$C$7)</f>
        <v>29.17467296126836</v>
      </c>
      <c r="O1361" s="29">
        <f t="shared" si="172"/>
        <v>87.524018883805084</v>
      </c>
      <c r="P1361" s="29">
        <f>IF(G1361="","",C1361*100*settings!$C$6)</f>
        <v>0</v>
      </c>
      <c r="Q1361" s="29">
        <f>IF(G1361="","",IF(E1361=1,settings!$C$4-K1361*100,IF(O1361="",Q1360,IF(F1361=1,K1360*L1360*100+Q1360+O1360-K1361*L1361*100,Q1360+O1360))))</f>
        <v>19902.705168037388</v>
      </c>
      <c r="R1361" s="29">
        <f t="shared" si="173"/>
        <v>54011.999600000003</v>
      </c>
      <c r="S1361" s="29">
        <f t="shared" si="174"/>
        <v>73914.704768037394</v>
      </c>
    </row>
    <row r="1362" spans="2:19" x14ac:dyDescent="0.25">
      <c r="B1362" s="2">
        <v>43500</v>
      </c>
      <c r="C1362" s="3">
        <v>270.47000100000002</v>
      </c>
      <c r="D1362" s="1">
        <f t="shared" si="168"/>
        <v>1.5181922648166424E-3</v>
      </c>
      <c r="E1362" t="str">
        <f>IF(B1362&lt;settings!$C$2,"",IF(B1362=settings!$C$2,1,IF(C1362&gt;K1361,MAX($E$4:E1361)+1,"")))</f>
        <v/>
      </c>
      <c r="F1362" t="str">
        <f t="shared" si="169"/>
        <v/>
      </c>
      <c r="G1362">
        <f t="shared" si="170"/>
        <v>21</v>
      </c>
      <c r="H1362" s="36" t="str">
        <f>IF(SUM($F$4:F1362)&lt;2,"",IF(F1362=1,G1361,""))</f>
        <v/>
      </c>
      <c r="I1362" s="7">
        <f t="shared" si="175"/>
        <v>-7.3999999999999996E-2</v>
      </c>
      <c r="J1362" s="64" t="str">
        <f t="shared" si="171"/>
        <v>CALL</v>
      </c>
      <c r="K1362" s="29">
        <f>IF(SUM($F$4:F1362)&lt;1,"",IF(F1362="",K1361,ROUND(C1362,0)))</f>
        <v>292</v>
      </c>
      <c r="L1362" s="32">
        <f>IF(SUM($F$4:F1362)&lt;1,"",IF(E1362=1,1,IF(AND(F1361=1,ROUNDDOWN(Q1361/(C1361*100),0)&gt;=1),L1361+ROUNDDOWN(Q1361/(C1361*100),0),L1361)))</f>
        <v>2</v>
      </c>
      <c r="M1362" s="29">
        <f>IF(G1362="","",IF(VLOOKUP(I1362,settings!$B$12:$C$1012,2,0)*C1362*L1362*100-settings!$C$5*L1362&lt;0,"",VLOOKUP(I1362,settings!$B$12:$C$1012,2,0)*C1362*L1362*100-settings!$C$5*L1362))</f>
        <v>119.30499926620051</v>
      </c>
      <c r="N1362" s="29">
        <f>IF(M1362="","",M1362*settings!$C$7)</f>
        <v>29.826249816550128</v>
      </c>
      <c r="O1362" s="29">
        <f t="shared" si="172"/>
        <v>89.47874944965038</v>
      </c>
      <c r="P1362" s="29">
        <f>IF(G1362="","",C1362*100*settings!$C$6)</f>
        <v>0</v>
      </c>
      <c r="Q1362" s="29">
        <f>IF(G1362="","",IF(E1362=1,settings!$C$4-K1362*100,IF(O1362="",Q1361,IF(F1362=1,K1361*L1361*100+Q1361+O1361-K1362*L1362*100,Q1361+O1361))))</f>
        <v>19990.229186921191</v>
      </c>
      <c r="R1362" s="29">
        <f t="shared" si="173"/>
        <v>54094.000200000002</v>
      </c>
      <c r="S1362" s="29">
        <f t="shared" si="174"/>
        <v>74084.229386921186</v>
      </c>
    </row>
    <row r="1363" spans="2:19" x14ac:dyDescent="0.25">
      <c r="B1363" s="2">
        <v>43507</v>
      </c>
      <c r="C1363" s="3">
        <v>277.36999500000002</v>
      </c>
      <c r="D1363" s="1">
        <f t="shared" si="168"/>
        <v>2.5511124984245459E-2</v>
      </c>
      <c r="E1363" t="str">
        <f>IF(B1363&lt;settings!$C$2,"",IF(B1363=settings!$C$2,1,IF(C1363&gt;K1362,MAX($E$4:E1362)+1,"")))</f>
        <v/>
      </c>
      <c r="F1363" t="str">
        <f t="shared" si="169"/>
        <v/>
      </c>
      <c r="G1363">
        <f t="shared" si="170"/>
        <v>22</v>
      </c>
      <c r="H1363" s="36" t="str">
        <f>IF(SUM($F$4:F1363)&lt;2,"",IF(F1363=1,G1362,""))</f>
        <v/>
      </c>
      <c r="I1363" s="7">
        <f t="shared" si="175"/>
        <v>-0.05</v>
      </c>
      <c r="J1363" s="64" t="str">
        <f t="shared" si="171"/>
        <v>CALL</v>
      </c>
      <c r="K1363" s="29">
        <f>IF(SUM($F$4:F1363)&lt;1,"",IF(F1363="",K1362,ROUND(C1363,0)))</f>
        <v>292</v>
      </c>
      <c r="L1363" s="32">
        <f>IF(SUM($F$4:F1363)&lt;1,"",IF(E1363=1,1,IF(AND(F1362=1,ROUNDDOWN(Q1362/(C1362*100),0)&gt;=1),L1362+ROUNDDOWN(Q1362/(C1362*100),0),L1362)))</f>
        <v>2</v>
      </c>
      <c r="M1363" s="29">
        <f>IF(G1363="","",IF(VLOOKUP(I1363,settings!$B$12:$C$1012,2,0)*C1363*L1363*100-settings!$C$5*L1363&lt;0,"",VLOOKUP(I1363,settings!$B$12:$C$1012,2,0)*C1363*L1363*100-settings!$C$5*L1363))</f>
        <v>200.01948468983036</v>
      </c>
      <c r="N1363" s="29">
        <f>IF(M1363="","",M1363*settings!$C$7)</f>
        <v>50.004871172457591</v>
      </c>
      <c r="O1363" s="29">
        <f t="shared" si="172"/>
        <v>150.01461351737277</v>
      </c>
      <c r="P1363" s="29">
        <f>IF(G1363="","",C1363*100*settings!$C$6)</f>
        <v>0</v>
      </c>
      <c r="Q1363" s="29">
        <f>IF(G1363="","",IF(E1363=1,settings!$C$4-K1363*100,IF(O1363="",Q1362,IF(F1363=1,K1362*L1362*100+Q1362+O1362-K1363*L1363*100,Q1362+O1362))))</f>
        <v>20079.70793637084</v>
      </c>
      <c r="R1363" s="29">
        <f t="shared" si="173"/>
        <v>55473.999000000003</v>
      </c>
      <c r="S1363" s="29">
        <f t="shared" si="174"/>
        <v>75553.706936370843</v>
      </c>
    </row>
    <row r="1364" spans="2:19" x14ac:dyDescent="0.25">
      <c r="B1364" s="2">
        <v>43514</v>
      </c>
      <c r="C1364" s="3">
        <v>279.14001500000001</v>
      </c>
      <c r="D1364" s="1">
        <f t="shared" si="168"/>
        <v>6.3814400688870787E-3</v>
      </c>
      <c r="E1364" t="str">
        <f>IF(B1364&lt;settings!$C$2,"",IF(B1364=settings!$C$2,1,IF(C1364&gt;K1363,MAX($E$4:E1363)+1,"")))</f>
        <v/>
      </c>
      <c r="F1364" t="str">
        <f t="shared" si="169"/>
        <v/>
      </c>
      <c r="G1364">
        <f t="shared" si="170"/>
        <v>23</v>
      </c>
      <c r="H1364" s="36" t="str">
        <f>IF(SUM($F$4:F1364)&lt;2,"",IF(F1364=1,G1363,""))</f>
        <v/>
      </c>
      <c r="I1364" s="7">
        <f t="shared" si="175"/>
        <v>-4.3999999999999997E-2</v>
      </c>
      <c r="J1364" s="64" t="str">
        <f t="shared" si="171"/>
        <v>CALL</v>
      </c>
      <c r="K1364" s="29">
        <f>IF(SUM($F$4:F1364)&lt;1,"",IF(F1364="",K1363,ROUND(C1364,0)))</f>
        <v>292</v>
      </c>
      <c r="L1364" s="32">
        <f>IF(SUM($F$4:F1364)&lt;1,"",IF(E1364=1,1,IF(AND(F1363=1,ROUNDDOWN(Q1363/(C1363*100),0)&gt;=1),L1363+ROUNDDOWN(Q1363/(C1363*100),0),L1363)))</f>
        <v>2</v>
      </c>
      <c r="M1364" s="29">
        <f>IF(G1364="","",IF(VLOOKUP(I1364,settings!$B$12:$C$1012,2,0)*C1364*L1364*100-settings!$C$5*L1364&lt;0,"",VLOOKUP(I1364,settings!$B$12:$C$1012,2,0)*C1364*L1364*100-settings!$C$5*L1364))</f>
        <v>227.50884301316711</v>
      </c>
      <c r="N1364" s="29">
        <f>IF(M1364="","",M1364*settings!$C$7)</f>
        <v>56.877210753291777</v>
      </c>
      <c r="O1364" s="29">
        <f t="shared" si="172"/>
        <v>170.63163225987535</v>
      </c>
      <c r="P1364" s="29">
        <f>IF(G1364="","",C1364*100*settings!$C$6)</f>
        <v>0</v>
      </c>
      <c r="Q1364" s="29">
        <f>IF(G1364="","",IF(E1364=1,settings!$C$4-K1364*100,IF(O1364="",Q1363,IF(F1364=1,K1363*L1363*100+Q1363+O1363-K1364*L1364*100,Q1363+O1363))))</f>
        <v>20229.722549888214</v>
      </c>
      <c r="R1364" s="29">
        <f t="shared" si="173"/>
        <v>55828.003000000004</v>
      </c>
      <c r="S1364" s="29">
        <f t="shared" si="174"/>
        <v>76057.725549888215</v>
      </c>
    </row>
    <row r="1365" spans="2:19" x14ac:dyDescent="0.25">
      <c r="B1365" s="2">
        <v>43521</v>
      </c>
      <c r="C1365" s="3">
        <v>280.42001299999998</v>
      </c>
      <c r="D1365" s="1">
        <f t="shared" si="168"/>
        <v>4.5855052347116843E-3</v>
      </c>
      <c r="E1365" t="str">
        <f>IF(B1365&lt;settings!$C$2,"",IF(B1365=settings!$C$2,1,IF(C1365&gt;K1364,MAX($E$4:E1364)+1,"")))</f>
        <v/>
      </c>
      <c r="F1365" t="str">
        <f t="shared" si="169"/>
        <v/>
      </c>
      <c r="G1365">
        <f t="shared" si="170"/>
        <v>24</v>
      </c>
      <c r="H1365" s="36" t="str">
        <f>IF(SUM($F$4:F1365)&lt;2,"",IF(F1365=1,G1364,""))</f>
        <v/>
      </c>
      <c r="I1365" s="7">
        <f t="shared" si="175"/>
        <v>-0.04</v>
      </c>
      <c r="J1365" s="64" t="str">
        <f t="shared" si="171"/>
        <v>CALL</v>
      </c>
      <c r="K1365" s="29">
        <f>IF(SUM($F$4:F1365)&lt;1,"",IF(F1365="",K1364,ROUND(C1365,0)))</f>
        <v>292</v>
      </c>
      <c r="L1365" s="32">
        <f>IF(SUM($F$4:F1365)&lt;1,"",IF(E1365=1,1,IF(AND(F1364=1,ROUNDDOWN(Q1364/(C1364*100),0)&gt;=1),L1364+ROUNDDOWN(Q1364/(C1364*100),0),L1364)))</f>
        <v>2</v>
      </c>
      <c r="M1365" s="29">
        <f>IF(G1365="","",IF(VLOOKUP(I1365,settings!$B$12:$C$1012,2,0)*C1365*L1365*100-settings!$C$5*L1365&lt;0,"",VLOOKUP(I1365,settings!$B$12:$C$1012,2,0)*C1365*L1365*100-settings!$C$5*L1365))</f>
        <v>247.96662614006172</v>
      </c>
      <c r="N1365" s="29">
        <f>IF(M1365="","",M1365*settings!$C$7)</f>
        <v>61.99165653501543</v>
      </c>
      <c r="O1365" s="29">
        <f t="shared" si="172"/>
        <v>185.97496960504628</v>
      </c>
      <c r="P1365" s="29">
        <f>IF(G1365="","",C1365*100*settings!$C$6)</f>
        <v>0</v>
      </c>
      <c r="Q1365" s="29">
        <f>IF(G1365="","",IF(E1365=1,settings!$C$4-K1365*100,IF(O1365="",Q1364,IF(F1365=1,K1364*L1364*100+Q1364+O1364-K1365*L1365*100,Q1364+O1364))))</f>
        <v>20400.35418214809</v>
      </c>
      <c r="R1365" s="29">
        <f t="shared" si="173"/>
        <v>56084.0026</v>
      </c>
      <c r="S1365" s="29">
        <f t="shared" si="174"/>
        <v>76484.356782148097</v>
      </c>
    </row>
    <row r="1366" spans="2:19" x14ac:dyDescent="0.25">
      <c r="B1366" s="2">
        <v>43528</v>
      </c>
      <c r="C1366" s="3">
        <v>274.459991</v>
      </c>
      <c r="D1366" s="1">
        <f t="shared" si="168"/>
        <v>-2.1253911003848325E-2</v>
      </c>
      <c r="E1366" t="str">
        <f>IF(B1366&lt;settings!$C$2,"",IF(B1366=settings!$C$2,1,IF(C1366&gt;K1365,MAX($E$4:E1365)+1,"")))</f>
        <v/>
      </c>
      <c r="F1366" t="str">
        <f t="shared" si="169"/>
        <v/>
      </c>
      <c r="G1366">
        <f t="shared" si="170"/>
        <v>25</v>
      </c>
      <c r="H1366" s="36" t="str">
        <f>IF(SUM($F$4:F1366)&lt;2,"",IF(F1366=1,G1365,""))</f>
        <v/>
      </c>
      <c r="I1366" s="7">
        <f t="shared" si="175"/>
        <v>-0.06</v>
      </c>
      <c r="J1366" s="64" t="str">
        <f t="shared" si="171"/>
        <v>CALL</v>
      </c>
      <c r="K1366" s="29">
        <f>IF(SUM($F$4:F1366)&lt;1,"",IF(F1366="",K1365,ROUND(C1366,0)))</f>
        <v>292</v>
      </c>
      <c r="L1366" s="32">
        <f>IF(SUM($F$4:F1366)&lt;1,"",IF(E1366=1,1,IF(AND(F1365=1,ROUNDDOWN(Q1365/(C1365*100),0)&gt;=1),L1365+ROUNDDOWN(Q1365/(C1365*100),0),L1365)))</f>
        <v>2</v>
      </c>
      <c r="M1366" s="29">
        <f>IF(G1366="","",IF(VLOOKUP(I1366,settings!$B$12:$C$1012,2,0)*C1366*L1366*100-settings!$C$5*L1366&lt;0,"",VLOOKUP(I1366,settings!$B$12:$C$1012,2,0)*C1366*L1366*100-settings!$C$5*L1366))</f>
        <v>161.33286573060224</v>
      </c>
      <c r="N1366" s="29">
        <f>IF(M1366="","",M1366*settings!$C$7)</f>
        <v>40.333216432650559</v>
      </c>
      <c r="O1366" s="29">
        <f t="shared" si="172"/>
        <v>120.99964929795168</v>
      </c>
      <c r="P1366" s="29">
        <f>IF(G1366="","",C1366*100*settings!$C$6)</f>
        <v>0</v>
      </c>
      <c r="Q1366" s="29">
        <f>IF(G1366="","",IF(E1366=1,settings!$C$4-K1366*100,IF(O1366="",Q1365,IF(F1366=1,K1365*L1365*100+Q1365+O1365-K1366*L1366*100,Q1365+O1365))))</f>
        <v>20586.329151753136</v>
      </c>
      <c r="R1366" s="29">
        <f t="shared" si="173"/>
        <v>54891.998200000002</v>
      </c>
      <c r="S1366" s="29">
        <f t="shared" si="174"/>
        <v>75478.327351753134</v>
      </c>
    </row>
    <row r="1367" spans="2:19" x14ac:dyDescent="0.25">
      <c r="B1367" s="2">
        <v>43535</v>
      </c>
      <c r="C1367" s="3">
        <v>281.30999800000001</v>
      </c>
      <c r="D1367" s="1">
        <f t="shared" si="168"/>
        <v>2.4958125863962399E-2</v>
      </c>
      <c r="E1367" t="str">
        <f>IF(B1367&lt;settings!$C$2,"",IF(B1367=settings!$C$2,1,IF(C1367&gt;K1366,MAX($E$4:E1366)+1,"")))</f>
        <v/>
      </c>
      <c r="F1367" t="str">
        <f t="shared" si="169"/>
        <v/>
      </c>
      <c r="G1367">
        <f t="shared" si="170"/>
        <v>26</v>
      </c>
      <c r="H1367" s="36" t="str">
        <f>IF(SUM($F$4:F1367)&lt;2,"",IF(F1367=1,G1366,""))</f>
        <v/>
      </c>
      <c r="I1367" s="7">
        <f t="shared" si="175"/>
        <v>-3.6999999999999998E-2</v>
      </c>
      <c r="J1367" s="64" t="str">
        <f t="shared" si="171"/>
        <v>CALL</v>
      </c>
      <c r="K1367" s="29">
        <f>IF(SUM($F$4:F1367)&lt;1,"",IF(F1367="",K1366,ROUND(C1367,0)))</f>
        <v>292</v>
      </c>
      <c r="L1367" s="32">
        <f>IF(SUM($F$4:F1367)&lt;1,"",IF(E1367=1,1,IF(AND(F1366=1,ROUNDDOWN(Q1366/(C1366*100),0)&gt;=1),L1366+ROUNDDOWN(Q1366/(C1366*100),0),L1366)))</f>
        <v>2</v>
      </c>
      <c r="M1367" s="29">
        <f>IF(G1367="","",IF(VLOOKUP(I1367,settings!$B$12:$C$1012,2,0)*C1367*L1367*100-settings!$C$5*L1367&lt;0,"",VLOOKUP(I1367,settings!$B$12:$C$1012,2,0)*C1367*L1367*100-settings!$C$5*L1367))</f>
        <v>264.42806089308272</v>
      </c>
      <c r="N1367" s="29">
        <f>IF(M1367="","",M1367*settings!$C$7)</f>
        <v>66.107015223270679</v>
      </c>
      <c r="O1367" s="29">
        <f t="shared" si="172"/>
        <v>198.32104566981204</v>
      </c>
      <c r="P1367" s="29">
        <f>IF(G1367="","",C1367*100*settings!$C$6)</f>
        <v>0</v>
      </c>
      <c r="Q1367" s="29">
        <f>IF(G1367="","",IF(E1367=1,settings!$C$4-K1367*100,IF(O1367="",Q1366,IF(F1367=1,K1366*L1366*100+Q1366+O1366-K1367*L1367*100,Q1366+O1366))))</f>
        <v>20707.328801051088</v>
      </c>
      <c r="R1367" s="29">
        <f t="shared" si="173"/>
        <v>56261.999600000003</v>
      </c>
      <c r="S1367" s="29">
        <f t="shared" si="174"/>
        <v>76969.328401051083</v>
      </c>
    </row>
    <row r="1368" spans="2:19" x14ac:dyDescent="0.25">
      <c r="B1368" s="2">
        <v>43542</v>
      </c>
      <c r="C1368" s="3">
        <v>279.25</v>
      </c>
      <c r="D1368" s="1">
        <f t="shared" si="168"/>
        <v>-7.3228751720371132E-3</v>
      </c>
      <c r="E1368" t="str">
        <f>IF(B1368&lt;settings!$C$2,"",IF(B1368=settings!$C$2,1,IF(C1368&gt;K1367,MAX($E$4:E1367)+1,"")))</f>
        <v/>
      </c>
      <c r="F1368" t="str">
        <f t="shared" si="169"/>
        <v/>
      </c>
      <c r="G1368">
        <f t="shared" si="170"/>
        <v>27</v>
      </c>
      <c r="H1368" s="36" t="str">
        <f>IF(SUM($F$4:F1368)&lt;2,"",IF(F1368=1,G1367,""))</f>
        <v/>
      </c>
      <c r="I1368" s="7">
        <f t="shared" si="175"/>
        <v>-4.3999999999999997E-2</v>
      </c>
      <c r="J1368" s="64" t="str">
        <f t="shared" si="171"/>
        <v>CALL</v>
      </c>
      <c r="K1368" s="29">
        <f>IF(SUM($F$4:F1368)&lt;1,"",IF(F1368="",K1367,ROUND(C1368,0)))</f>
        <v>292</v>
      </c>
      <c r="L1368" s="32">
        <f>IF(SUM($F$4:F1368)&lt;1,"",IF(E1368=1,1,IF(AND(F1367=1,ROUNDDOWN(Q1367/(C1367*100),0)&gt;=1),L1367+ROUNDDOWN(Q1367/(C1367*100),0),L1367)))</f>
        <v>2</v>
      </c>
      <c r="M1368" s="29">
        <f>IF(G1368="","",IF(VLOOKUP(I1368,settings!$B$12:$C$1012,2,0)*C1368*L1368*100-settings!$C$5*L1368&lt;0,"",VLOOKUP(I1368,settings!$B$12:$C$1012,2,0)*C1368*L1368*100-settings!$C$5*L1368))</f>
        <v>227.59927264970204</v>
      </c>
      <c r="N1368" s="29">
        <f>IF(M1368="","",M1368*settings!$C$7)</f>
        <v>56.899818162425511</v>
      </c>
      <c r="O1368" s="29">
        <f t="shared" si="172"/>
        <v>170.69945448727654</v>
      </c>
      <c r="P1368" s="29">
        <f>IF(G1368="","",C1368*100*settings!$C$6)</f>
        <v>0</v>
      </c>
      <c r="Q1368" s="29">
        <f>IF(G1368="","",IF(E1368=1,settings!$C$4-K1368*100,IF(O1368="",Q1367,IF(F1368=1,K1367*L1367*100+Q1367+O1367-K1368*L1368*100,Q1367+O1367))))</f>
        <v>20905.649846720898</v>
      </c>
      <c r="R1368" s="29">
        <f t="shared" si="173"/>
        <v>55850</v>
      </c>
      <c r="S1368" s="29">
        <f t="shared" si="174"/>
        <v>76755.649846720902</v>
      </c>
    </row>
    <row r="1369" spans="2:19" x14ac:dyDescent="0.25">
      <c r="B1369" s="2">
        <v>43549</v>
      </c>
      <c r="C1369" s="3">
        <v>282.48001099999999</v>
      </c>
      <c r="D1369" s="1">
        <f t="shared" si="168"/>
        <v>1.156673589973134E-2</v>
      </c>
      <c r="E1369" t="str">
        <f>IF(B1369&lt;settings!$C$2,"",IF(B1369=settings!$C$2,1,IF(C1369&gt;K1368,MAX($E$4:E1368)+1,"")))</f>
        <v/>
      </c>
      <c r="F1369" t="str">
        <f t="shared" si="169"/>
        <v/>
      </c>
      <c r="G1369">
        <f t="shared" si="170"/>
        <v>28</v>
      </c>
      <c r="H1369" s="36" t="str">
        <f>IF(SUM($F$4:F1369)&lt;2,"",IF(F1369=1,G1368,""))</f>
        <v/>
      </c>
      <c r="I1369" s="7">
        <f t="shared" si="175"/>
        <v>-3.3000000000000002E-2</v>
      </c>
      <c r="J1369" s="64" t="str">
        <f t="shared" si="171"/>
        <v>CALL</v>
      </c>
      <c r="K1369" s="29">
        <f>IF(SUM($F$4:F1369)&lt;1,"",IF(F1369="",K1368,ROUND(C1369,0)))</f>
        <v>292</v>
      </c>
      <c r="L1369" s="32">
        <f>IF(SUM($F$4:F1369)&lt;1,"",IF(E1369=1,1,IF(AND(F1368=1,ROUNDDOWN(Q1368/(C1368*100),0)&gt;=1),L1368+ROUNDDOWN(Q1368/(C1368*100),0),L1368)))</f>
        <v>2</v>
      </c>
      <c r="M1369" s="29">
        <f>IF(G1369="","",IF(VLOOKUP(I1369,settings!$B$12:$C$1012,2,0)*C1369*L1369*100-settings!$C$5*L1369&lt;0,"",VLOOKUP(I1369,settings!$B$12:$C$1012,2,0)*C1369*L1369*100-settings!$C$5*L1369))</f>
        <v>288.05356987924927</v>
      </c>
      <c r="N1369" s="29">
        <f>IF(M1369="","",M1369*settings!$C$7)</f>
        <v>72.013392469812317</v>
      </c>
      <c r="O1369" s="29">
        <f t="shared" si="172"/>
        <v>216.04017740943695</v>
      </c>
      <c r="P1369" s="29">
        <f>IF(G1369="","",C1369*100*settings!$C$6)</f>
        <v>0</v>
      </c>
      <c r="Q1369" s="29">
        <f>IF(G1369="","",IF(E1369=1,settings!$C$4-K1369*100,IF(O1369="",Q1368,IF(F1369=1,K1368*L1368*100+Q1368+O1368-K1369*L1369*100,Q1368+O1368))))</f>
        <v>21076.349301208174</v>
      </c>
      <c r="R1369" s="29">
        <f t="shared" si="173"/>
        <v>56496.002199999995</v>
      </c>
      <c r="S1369" s="29">
        <f t="shared" si="174"/>
        <v>77572.351501208177</v>
      </c>
    </row>
    <row r="1370" spans="2:19" x14ac:dyDescent="0.25">
      <c r="B1370" s="2">
        <v>43556</v>
      </c>
      <c r="C1370" s="3">
        <v>288.57000699999998</v>
      </c>
      <c r="D1370" s="1">
        <f t="shared" si="168"/>
        <v>2.1559033428386387E-2</v>
      </c>
      <c r="E1370" t="str">
        <f>IF(B1370&lt;settings!$C$2,"",IF(B1370=settings!$C$2,1,IF(C1370&gt;K1369,MAX($E$4:E1369)+1,"")))</f>
        <v/>
      </c>
      <c r="F1370" t="str">
        <f t="shared" si="169"/>
        <v/>
      </c>
      <c r="G1370">
        <f t="shared" si="170"/>
        <v>29</v>
      </c>
      <c r="H1370" s="36" t="str">
        <f>IF(SUM($F$4:F1370)&lt;2,"",IF(F1370=1,G1369,""))</f>
        <v/>
      </c>
      <c r="I1370" s="7">
        <f t="shared" si="175"/>
        <v>-1.2E-2</v>
      </c>
      <c r="J1370" s="64" t="str">
        <f t="shared" si="171"/>
        <v>CALL</v>
      </c>
      <c r="K1370" s="29">
        <f>IF(SUM($F$4:F1370)&lt;1,"",IF(F1370="",K1369,ROUND(C1370,0)))</f>
        <v>292</v>
      </c>
      <c r="L1370" s="32">
        <f>IF(SUM($F$4:F1370)&lt;1,"",IF(E1370=1,1,IF(AND(F1369=1,ROUNDDOWN(Q1369/(C1369*100),0)&gt;=1),L1369+ROUNDDOWN(Q1369/(C1369*100),0),L1369)))</f>
        <v>2</v>
      </c>
      <c r="M1370" s="29">
        <f>IF(G1370="","",IF(VLOOKUP(I1370,settings!$B$12:$C$1012,2,0)*C1370*L1370*100-settings!$C$5*L1370&lt;0,"",VLOOKUP(I1370,settings!$B$12:$C$1012,2,0)*C1370*L1370*100-settings!$C$5*L1370))</f>
        <v>450.89142092233641</v>
      </c>
      <c r="N1370" s="29">
        <f>IF(M1370="","",M1370*settings!$C$7)</f>
        <v>112.7228552305841</v>
      </c>
      <c r="O1370" s="29">
        <f t="shared" si="172"/>
        <v>338.16856569175229</v>
      </c>
      <c r="P1370" s="29">
        <f>IF(G1370="","",C1370*100*settings!$C$6)</f>
        <v>0</v>
      </c>
      <c r="Q1370" s="29">
        <f>IF(G1370="","",IF(E1370=1,settings!$C$4-K1370*100,IF(O1370="",Q1369,IF(F1370=1,K1369*L1369*100+Q1369+O1369-K1370*L1370*100,Q1369+O1369))))</f>
        <v>21292.38947861761</v>
      </c>
      <c r="R1370" s="29">
        <f t="shared" si="173"/>
        <v>57714.001399999994</v>
      </c>
      <c r="S1370" s="29">
        <f t="shared" si="174"/>
        <v>79006.390878617603</v>
      </c>
    </row>
    <row r="1371" spans="2:19" x14ac:dyDescent="0.25">
      <c r="B1371" s="2">
        <v>43563</v>
      </c>
      <c r="C1371" s="3">
        <v>290.16000400000001</v>
      </c>
      <c r="D1371" s="1">
        <f t="shared" si="168"/>
        <v>5.5099177372235353E-3</v>
      </c>
      <c r="E1371" t="str">
        <f>IF(B1371&lt;settings!$C$2,"",IF(B1371=settings!$C$2,1,IF(C1371&gt;K1370,MAX($E$4:E1370)+1,"")))</f>
        <v/>
      </c>
      <c r="F1371" t="str">
        <f t="shared" si="169"/>
        <v/>
      </c>
      <c r="G1371">
        <f t="shared" si="170"/>
        <v>30</v>
      </c>
      <c r="H1371" s="36" t="str">
        <f>IF(SUM($F$4:F1371)&lt;2,"",IF(F1371=1,G1370,""))</f>
        <v/>
      </c>
      <c r="I1371" s="7">
        <f t="shared" si="175"/>
        <v>-6.0000000000000001E-3</v>
      </c>
      <c r="J1371" s="64" t="str">
        <f t="shared" si="171"/>
        <v>CALL</v>
      </c>
      <c r="K1371" s="29">
        <f>IF(SUM($F$4:F1371)&lt;1,"",IF(F1371="",K1370,ROUND(C1371,0)))</f>
        <v>292</v>
      </c>
      <c r="L1371" s="32">
        <f>IF(SUM($F$4:F1371)&lt;1,"",IF(E1371=1,1,IF(AND(F1370=1,ROUNDDOWN(Q1370/(C1370*100),0)&gt;=1),L1370+ROUNDDOWN(Q1370/(C1370*100),0),L1370)))</f>
        <v>2</v>
      </c>
      <c r="M1371" s="29">
        <f>IF(G1371="","",IF(VLOOKUP(I1371,settings!$B$12:$C$1012,2,0)*C1371*L1371*100-settings!$C$5*L1371&lt;0,"",VLOOKUP(I1371,settings!$B$12:$C$1012,2,0)*C1371*L1371*100-settings!$C$5*L1371))</f>
        <v>512.07205754973552</v>
      </c>
      <c r="N1371" s="29">
        <f>IF(M1371="","",M1371*settings!$C$7)</f>
        <v>128.01801438743388</v>
      </c>
      <c r="O1371" s="29">
        <f t="shared" si="172"/>
        <v>384.05404316230164</v>
      </c>
      <c r="P1371" s="29">
        <f>IF(G1371="","",C1371*100*settings!$C$6)</f>
        <v>0</v>
      </c>
      <c r="Q1371" s="29">
        <f>IF(G1371="","",IF(E1371=1,settings!$C$4-K1371*100,IF(O1371="",Q1370,IF(F1371=1,K1370*L1370*100+Q1370+O1370-K1371*L1371*100,Q1370+O1370))))</f>
        <v>21630.55804430936</v>
      </c>
      <c r="R1371" s="29">
        <f t="shared" si="173"/>
        <v>58032.000800000002</v>
      </c>
      <c r="S1371" s="29">
        <f t="shared" si="174"/>
        <v>79662.558844309358</v>
      </c>
    </row>
    <row r="1372" spans="2:19" x14ac:dyDescent="0.25">
      <c r="B1372" s="2">
        <v>43570</v>
      </c>
      <c r="C1372" s="3">
        <v>290.01998900000001</v>
      </c>
      <c r="D1372" s="1">
        <f t="shared" si="168"/>
        <v>-4.8254410694037464E-4</v>
      </c>
      <c r="E1372" t="str">
        <f>IF(B1372&lt;settings!$C$2,"",IF(B1372=settings!$C$2,1,IF(C1372&gt;K1371,MAX($E$4:E1371)+1,"")))</f>
        <v/>
      </c>
      <c r="F1372" t="str">
        <f t="shared" si="169"/>
        <v/>
      </c>
      <c r="G1372">
        <f t="shared" si="170"/>
        <v>31</v>
      </c>
      <c r="H1372" s="36" t="str">
        <f>IF(SUM($F$4:F1372)&lt;2,"",IF(F1372=1,G1371,""))</f>
        <v/>
      </c>
      <c r="I1372" s="7">
        <f t="shared" si="175"/>
        <v>-7.0000000000000001E-3</v>
      </c>
      <c r="J1372" s="64" t="str">
        <f t="shared" si="171"/>
        <v>CALL</v>
      </c>
      <c r="K1372" s="29">
        <f>IF(SUM($F$4:F1372)&lt;1,"",IF(F1372="",K1371,ROUND(C1372,0)))</f>
        <v>292</v>
      </c>
      <c r="L1372" s="32">
        <f>IF(SUM($F$4:F1372)&lt;1,"",IF(E1372=1,1,IF(AND(F1371=1,ROUNDDOWN(Q1371/(C1371*100),0)&gt;=1),L1371+ROUNDDOWN(Q1371/(C1371*100),0),L1371)))</f>
        <v>2</v>
      </c>
      <c r="M1372" s="29">
        <f>IF(G1372="","",IF(VLOOKUP(I1372,settings!$B$12:$C$1012,2,0)*C1372*L1372*100-settings!$C$5*L1372&lt;0,"",VLOOKUP(I1372,settings!$B$12:$C$1012,2,0)*C1372*L1372*100-settings!$C$5*L1372))</f>
        <v>501.54751520566549</v>
      </c>
      <c r="N1372" s="29">
        <f>IF(M1372="","",M1372*settings!$C$7)</f>
        <v>125.38687880141637</v>
      </c>
      <c r="O1372" s="29">
        <f t="shared" si="172"/>
        <v>376.16063640424909</v>
      </c>
      <c r="P1372" s="29">
        <f>IF(G1372="","",C1372*100*settings!$C$6)</f>
        <v>0</v>
      </c>
      <c r="Q1372" s="29">
        <f>IF(G1372="","",IF(E1372=1,settings!$C$4-K1372*100,IF(O1372="",Q1371,IF(F1372=1,K1371*L1371*100+Q1371+O1371-K1372*L1372*100,Q1371+O1371))))</f>
        <v>22014.612087471662</v>
      </c>
      <c r="R1372" s="29">
        <f t="shared" si="173"/>
        <v>58003.997800000005</v>
      </c>
      <c r="S1372" s="29">
        <f t="shared" si="174"/>
        <v>80018.60988747167</v>
      </c>
    </row>
    <row r="1373" spans="2:19" x14ac:dyDescent="0.25">
      <c r="B1373" s="2">
        <v>43577</v>
      </c>
      <c r="C1373" s="3">
        <v>293.41000400000001</v>
      </c>
      <c r="D1373" s="1">
        <f t="shared" si="168"/>
        <v>1.1688901208805946E-2</v>
      </c>
      <c r="E1373">
        <f>IF(B1373&lt;settings!$C$2,"",IF(B1373=settings!$C$2,1,IF(C1373&gt;K1372,MAX($E$4:E1372)+1,"")))</f>
        <v>204</v>
      </c>
      <c r="F1373">
        <f t="shared" si="169"/>
        <v>1</v>
      </c>
      <c r="G1373">
        <f t="shared" si="170"/>
        <v>1</v>
      </c>
      <c r="H1373" s="36">
        <f>IF(SUM($F$4:F1373)&lt;2,"",IF(F1373=1,G1372,""))</f>
        <v>31</v>
      </c>
      <c r="I1373" s="7">
        <f t="shared" si="175"/>
        <v>1E-3</v>
      </c>
      <c r="J1373" s="64" t="str">
        <f t="shared" si="171"/>
        <v>PUT</v>
      </c>
      <c r="K1373" s="29">
        <f>IF(SUM($F$4:F1373)&lt;1,"",IF(F1373="",K1372,ROUND(C1373,0)))</f>
        <v>293</v>
      </c>
      <c r="L1373" s="32">
        <f>IF(SUM($F$4:F1373)&lt;1,"",IF(E1373=1,1,IF(AND(F1372=1,ROUNDDOWN(Q1372/(C1372*100),0)&gt;=1),L1372+ROUNDDOWN(Q1372/(C1372*100),0),L1372)))</f>
        <v>2</v>
      </c>
      <c r="M1373" s="29">
        <f>IF(G1373="","",IF(VLOOKUP(I1373,settings!$B$12:$C$1012,2,0)*C1373*L1373*100-settings!$C$5*L1373&lt;0,"",VLOOKUP(I1373,settings!$B$12:$C$1012,2,0)*C1373*L1373*100-settings!$C$5*L1373))</f>
        <v>573.08360784000001</v>
      </c>
      <c r="N1373" s="29">
        <f>IF(M1373="","",M1373*settings!$C$7)</f>
        <v>143.27090196</v>
      </c>
      <c r="O1373" s="29">
        <f t="shared" si="172"/>
        <v>429.81270588000001</v>
      </c>
      <c r="P1373" s="29">
        <f>IF(G1373="","",C1373*100*settings!$C$6)</f>
        <v>0</v>
      </c>
      <c r="Q1373" s="29">
        <f>IF(G1373="","",IF(E1373=1,settings!$C$4-K1373*100,IF(O1373="",Q1372,IF(F1373=1,K1372*L1372*100+Q1372+O1372-K1373*L1373*100,Q1372+O1372))))</f>
        <v>22190.772723875911</v>
      </c>
      <c r="R1373" s="29">
        <f t="shared" si="173"/>
        <v>58682.000800000002</v>
      </c>
      <c r="S1373" s="29">
        <f t="shared" si="174"/>
        <v>80872.77352387592</v>
      </c>
    </row>
    <row r="1374" spans="2:19" x14ac:dyDescent="0.25">
      <c r="B1374" s="2">
        <v>43584</v>
      </c>
      <c r="C1374" s="3">
        <v>294.02999899999998</v>
      </c>
      <c r="D1374" s="1">
        <f t="shared" si="168"/>
        <v>2.1130670104894111E-3</v>
      </c>
      <c r="E1374">
        <f>IF(B1374&lt;settings!$C$2,"",IF(B1374=settings!$C$2,1,IF(C1374&gt;K1373,MAX($E$4:E1373)+1,"")))</f>
        <v>205</v>
      </c>
      <c r="F1374">
        <f t="shared" si="169"/>
        <v>1</v>
      </c>
      <c r="G1374">
        <f t="shared" si="170"/>
        <v>1</v>
      </c>
      <c r="H1374" s="36">
        <f>IF(SUM($F$4:F1374)&lt;2,"",IF(F1374=1,G1373,""))</f>
        <v>1</v>
      </c>
      <c r="I1374" s="7">
        <f t="shared" si="175"/>
        <v>0</v>
      </c>
      <c r="J1374" s="64" t="str">
        <f t="shared" si="171"/>
        <v>PUT</v>
      </c>
      <c r="K1374" s="29">
        <f>IF(SUM($F$4:F1374)&lt;1,"",IF(F1374="",K1373,ROUND(C1374,0)))</f>
        <v>294</v>
      </c>
      <c r="L1374" s="32">
        <f>IF(SUM($F$4:F1374)&lt;1,"",IF(E1374=1,1,IF(AND(F1373=1,ROUNDDOWN(Q1373/(C1373*100),0)&gt;=1),L1373+ROUNDDOWN(Q1373/(C1373*100),0),L1373)))</f>
        <v>2</v>
      </c>
      <c r="M1374" s="29">
        <f>IF(G1374="","",IF(VLOOKUP(I1374,settings!$B$12:$C$1012,2,0)*C1374*L1374*100-settings!$C$5*L1374&lt;0,"",VLOOKUP(I1374,settings!$B$12:$C$1012,2,0)*C1374*L1374*100-settings!$C$5*L1374))</f>
        <v>586.05999799999995</v>
      </c>
      <c r="N1374" s="29">
        <f>IF(M1374="","",M1374*settings!$C$7)</f>
        <v>146.51499949999999</v>
      </c>
      <c r="O1374" s="29">
        <f t="shared" si="172"/>
        <v>439.54499849999996</v>
      </c>
      <c r="P1374" s="29">
        <f>IF(G1374="","",C1374*100*settings!$C$6)</f>
        <v>0</v>
      </c>
      <c r="Q1374" s="29">
        <f>IF(G1374="","",IF(E1374=1,settings!$C$4-K1374*100,IF(O1374="",Q1373,IF(F1374=1,K1373*L1373*100+Q1373+O1373-K1374*L1374*100,Q1373+O1373))))</f>
        <v>22420.585429755913</v>
      </c>
      <c r="R1374" s="29">
        <f t="shared" si="173"/>
        <v>58805.999799999998</v>
      </c>
      <c r="S1374" s="29">
        <f t="shared" si="174"/>
        <v>81226.585229755903</v>
      </c>
    </row>
    <row r="1375" spans="2:19" x14ac:dyDescent="0.25">
      <c r="B1375" s="2">
        <v>43591</v>
      </c>
      <c r="C1375" s="3">
        <v>288.10000600000001</v>
      </c>
      <c r="D1375" s="1">
        <f t="shared" si="168"/>
        <v>-2.0167986328496923E-2</v>
      </c>
      <c r="E1375" t="str">
        <f>IF(B1375&lt;settings!$C$2,"",IF(B1375=settings!$C$2,1,IF(C1375&gt;K1374,MAX($E$4:E1374)+1,"")))</f>
        <v/>
      </c>
      <c r="F1375" t="str">
        <f t="shared" si="169"/>
        <v/>
      </c>
      <c r="G1375">
        <f t="shared" si="170"/>
        <v>2</v>
      </c>
      <c r="H1375" s="36" t="str">
        <f>IF(SUM($F$4:F1375)&lt;2,"",IF(F1375=1,G1374,""))</f>
        <v/>
      </c>
      <c r="I1375" s="7">
        <f t="shared" si="175"/>
        <v>-0.02</v>
      </c>
      <c r="J1375" s="64" t="str">
        <f t="shared" si="171"/>
        <v>CALL</v>
      </c>
      <c r="K1375" s="29">
        <f>IF(SUM($F$4:F1375)&lt;1,"",IF(F1375="",K1374,ROUND(C1375,0)))</f>
        <v>294</v>
      </c>
      <c r="L1375" s="32">
        <f>IF(SUM($F$4:F1375)&lt;1,"",IF(E1375=1,1,IF(AND(F1374=1,ROUNDDOWN(Q1374/(C1374*100),0)&gt;=1),L1374+ROUNDDOWN(Q1374/(C1374*100),0),L1374)))</f>
        <v>2</v>
      </c>
      <c r="M1375" s="29">
        <f>IF(G1375="","",IF(VLOOKUP(I1375,settings!$B$12:$C$1012,2,0)*C1375*L1375*100-settings!$C$5*L1375&lt;0,"",VLOOKUP(I1375,settings!$B$12:$C$1012,2,0)*C1375*L1375*100-settings!$C$5*L1375))</f>
        <v>382.67572133658098</v>
      </c>
      <c r="N1375" s="29">
        <f>IF(M1375="","",M1375*settings!$C$7)</f>
        <v>95.668930334145244</v>
      </c>
      <c r="O1375" s="29">
        <f t="shared" si="172"/>
        <v>287.00679100243576</v>
      </c>
      <c r="P1375" s="29">
        <f>IF(G1375="","",C1375*100*settings!$C$6)</f>
        <v>0</v>
      </c>
      <c r="Q1375" s="29">
        <f>IF(G1375="","",IF(E1375=1,settings!$C$4-K1375*100,IF(O1375="",Q1374,IF(F1375=1,K1374*L1374*100+Q1374+O1374-K1375*L1375*100,Q1374+O1374))))</f>
        <v>22860.130428255914</v>
      </c>
      <c r="R1375" s="29">
        <f t="shared" si="173"/>
        <v>57620.001199999999</v>
      </c>
      <c r="S1375" s="29">
        <f t="shared" si="174"/>
        <v>80480.131628255913</v>
      </c>
    </row>
    <row r="1376" spans="2:19" x14ac:dyDescent="0.25">
      <c r="B1376" s="2">
        <v>43598</v>
      </c>
      <c r="C1376" s="3">
        <v>285.83999599999999</v>
      </c>
      <c r="D1376" s="1">
        <f t="shared" si="168"/>
        <v>-7.8445329848414458E-3</v>
      </c>
      <c r="E1376" t="str">
        <f>IF(B1376&lt;settings!$C$2,"",IF(B1376=settings!$C$2,1,IF(C1376&gt;K1375,MAX($E$4:E1375)+1,"")))</f>
        <v/>
      </c>
      <c r="F1376" t="str">
        <f t="shared" si="169"/>
        <v/>
      </c>
      <c r="G1376">
        <f t="shared" si="170"/>
        <v>3</v>
      </c>
      <c r="H1376" s="36" t="str">
        <f>IF(SUM($F$4:F1376)&lt;2,"",IF(F1376=1,G1375,""))</f>
        <v/>
      </c>
      <c r="I1376" s="7">
        <f t="shared" si="175"/>
        <v>-2.8000000000000001E-2</v>
      </c>
      <c r="J1376" s="64" t="str">
        <f t="shared" si="171"/>
        <v>CALL</v>
      </c>
      <c r="K1376" s="29">
        <f>IF(SUM($F$4:F1376)&lt;1,"",IF(F1376="",K1375,ROUND(C1376,0)))</f>
        <v>294</v>
      </c>
      <c r="L1376" s="32">
        <f>IF(SUM($F$4:F1376)&lt;1,"",IF(E1376=1,1,IF(AND(F1375=1,ROUNDDOWN(Q1375/(C1375*100),0)&gt;=1),L1375+ROUNDDOWN(Q1375/(C1375*100),0),L1375)))</f>
        <v>2</v>
      </c>
      <c r="M1376" s="29">
        <f>IF(G1376="","",IF(VLOOKUP(I1376,settings!$B$12:$C$1012,2,0)*C1376*L1376*100-settings!$C$5*L1376&lt;0,"",VLOOKUP(I1376,settings!$B$12:$C$1012,2,0)*C1376*L1376*100-settings!$C$5*L1376))</f>
        <v>322.70061572332042</v>
      </c>
      <c r="N1376" s="29">
        <f>IF(M1376="","",M1376*settings!$C$7)</f>
        <v>80.675153930830106</v>
      </c>
      <c r="O1376" s="29">
        <f t="shared" si="172"/>
        <v>242.02546179249032</v>
      </c>
      <c r="P1376" s="29">
        <f>IF(G1376="","",C1376*100*settings!$C$6)</f>
        <v>0</v>
      </c>
      <c r="Q1376" s="29">
        <f>IF(G1376="","",IF(E1376=1,settings!$C$4-K1376*100,IF(O1376="",Q1375,IF(F1376=1,K1375*L1375*100+Q1375+O1375-K1376*L1376*100,Q1375+O1375))))</f>
        <v>23147.137219258351</v>
      </c>
      <c r="R1376" s="29">
        <f t="shared" si="173"/>
        <v>57167.999199999998</v>
      </c>
      <c r="S1376" s="29">
        <f t="shared" si="174"/>
        <v>80315.136419258342</v>
      </c>
    </row>
    <row r="1377" spans="2:19" x14ac:dyDescent="0.25">
      <c r="B1377" s="2">
        <v>43605</v>
      </c>
      <c r="C1377" s="3">
        <v>282.77999899999998</v>
      </c>
      <c r="D1377" s="1">
        <f t="shared" si="168"/>
        <v>-1.0705279326970074E-2</v>
      </c>
      <c r="E1377" t="str">
        <f>IF(B1377&lt;settings!$C$2,"",IF(B1377=settings!$C$2,1,IF(C1377&gt;K1376,MAX($E$4:E1376)+1,"")))</f>
        <v/>
      </c>
      <c r="F1377" t="str">
        <f t="shared" si="169"/>
        <v/>
      </c>
      <c r="G1377">
        <f t="shared" si="170"/>
        <v>4</v>
      </c>
      <c r="H1377" s="36" t="str">
        <f>IF(SUM($F$4:F1377)&lt;2,"",IF(F1377=1,G1376,""))</f>
        <v/>
      </c>
      <c r="I1377" s="7">
        <f t="shared" si="175"/>
        <v>-3.7999999999999999E-2</v>
      </c>
      <c r="J1377" s="64" t="str">
        <f t="shared" si="171"/>
        <v>CALL</v>
      </c>
      <c r="K1377" s="29">
        <f>IF(SUM($F$4:F1377)&lt;1,"",IF(F1377="",K1376,ROUND(C1377,0)))</f>
        <v>294</v>
      </c>
      <c r="L1377" s="32">
        <f>IF(SUM($F$4:F1377)&lt;1,"",IF(E1377=1,1,IF(AND(F1376=1,ROUNDDOWN(Q1376/(C1376*100),0)&gt;=1),L1376+ROUNDDOWN(Q1376/(C1376*100),0),L1376)))</f>
        <v>2</v>
      </c>
      <c r="M1377" s="29">
        <f>IF(G1377="","",IF(VLOOKUP(I1377,settings!$B$12:$C$1012,2,0)*C1377*L1377*100-settings!$C$5*L1377&lt;0,"",VLOOKUP(I1377,settings!$B$12:$C$1012,2,0)*C1377*L1377*100-settings!$C$5*L1377))</f>
        <v>260.46388959506339</v>
      </c>
      <c r="N1377" s="29">
        <f>IF(M1377="","",M1377*settings!$C$7)</f>
        <v>65.115972398765848</v>
      </c>
      <c r="O1377" s="29">
        <f t="shared" si="172"/>
        <v>195.34791719629754</v>
      </c>
      <c r="P1377" s="29">
        <f>IF(G1377="","",C1377*100*settings!$C$6)</f>
        <v>0</v>
      </c>
      <c r="Q1377" s="29">
        <f>IF(G1377="","",IF(E1377=1,settings!$C$4-K1377*100,IF(O1377="",Q1376,IF(F1377=1,K1376*L1376*100+Q1376+O1376-K1377*L1377*100,Q1376+O1376))))</f>
        <v>23389.162681050842</v>
      </c>
      <c r="R1377" s="29">
        <f t="shared" si="173"/>
        <v>56555.999799999998</v>
      </c>
      <c r="S1377" s="29">
        <f t="shared" si="174"/>
        <v>79945.162481050837</v>
      </c>
    </row>
    <row r="1378" spans="2:19" x14ac:dyDescent="0.25">
      <c r="B1378" s="2">
        <v>43612</v>
      </c>
      <c r="C1378" s="3">
        <v>275.26998900000001</v>
      </c>
      <c r="D1378" s="1">
        <f t="shared" si="168"/>
        <v>-2.6557783529803203E-2</v>
      </c>
      <c r="E1378" t="str">
        <f>IF(B1378&lt;settings!$C$2,"",IF(B1378=settings!$C$2,1,IF(C1378&gt;K1377,MAX($E$4:E1377)+1,"")))</f>
        <v/>
      </c>
      <c r="F1378" t="str">
        <f t="shared" si="169"/>
        <v/>
      </c>
      <c r="G1378">
        <f t="shared" si="170"/>
        <v>5</v>
      </c>
      <c r="H1378" s="36" t="str">
        <f>IF(SUM($F$4:F1378)&lt;2,"",IF(F1378=1,G1377,""))</f>
        <v/>
      </c>
      <c r="I1378" s="7">
        <f t="shared" si="175"/>
        <v>-6.4000000000000001E-2</v>
      </c>
      <c r="J1378" s="64" t="str">
        <f t="shared" si="171"/>
        <v>CALL</v>
      </c>
      <c r="K1378" s="29">
        <f>IF(SUM($F$4:F1378)&lt;1,"",IF(F1378="",K1377,ROUND(C1378,0)))</f>
        <v>294</v>
      </c>
      <c r="L1378" s="32">
        <f>IF(SUM($F$4:F1378)&lt;1,"",IF(E1378=1,1,IF(AND(F1377=1,ROUNDDOWN(Q1377/(C1377*100),0)&gt;=1),L1377+ROUNDDOWN(Q1377/(C1377*100),0),L1377)))</f>
        <v>2</v>
      </c>
      <c r="M1378" s="29">
        <f>IF(G1378="","",IF(VLOOKUP(I1378,settings!$B$12:$C$1012,2,0)*C1378*L1378*100-settings!$C$5*L1378&lt;0,"",VLOOKUP(I1378,settings!$B$12:$C$1012,2,0)*C1378*L1378*100-settings!$C$5*L1378))</f>
        <v>149.09764847610646</v>
      </c>
      <c r="N1378" s="29">
        <f>IF(M1378="","",M1378*settings!$C$7)</f>
        <v>37.274412119026614</v>
      </c>
      <c r="O1378" s="29">
        <f t="shared" si="172"/>
        <v>111.82323635707985</v>
      </c>
      <c r="P1378" s="29">
        <f>IF(G1378="","",C1378*100*settings!$C$6)</f>
        <v>0</v>
      </c>
      <c r="Q1378" s="29">
        <f>IF(G1378="","",IF(E1378=1,settings!$C$4-K1378*100,IF(O1378="",Q1377,IF(F1378=1,K1377*L1377*100+Q1377+O1377-K1378*L1378*100,Q1377+O1377))))</f>
        <v>23584.51059824714</v>
      </c>
      <c r="R1378" s="29">
        <f t="shared" si="173"/>
        <v>55053.997800000005</v>
      </c>
      <c r="S1378" s="29">
        <f t="shared" si="174"/>
        <v>78638.508398247141</v>
      </c>
    </row>
    <row r="1379" spans="2:19" x14ac:dyDescent="0.25">
      <c r="B1379" s="2">
        <v>43619</v>
      </c>
      <c r="C1379" s="3">
        <v>287.64999399999999</v>
      </c>
      <c r="D1379" s="1">
        <f t="shared" si="168"/>
        <v>4.4974045463415768E-2</v>
      </c>
      <c r="E1379" t="str">
        <f>IF(B1379&lt;settings!$C$2,"",IF(B1379=settings!$C$2,1,IF(C1379&gt;K1378,MAX($E$4:E1378)+1,"")))</f>
        <v/>
      </c>
      <c r="F1379" t="str">
        <f t="shared" si="169"/>
        <v/>
      </c>
      <c r="G1379">
        <f t="shared" si="170"/>
        <v>6</v>
      </c>
      <c r="H1379" s="36" t="str">
        <f>IF(SUM($F$4:F1379)&lt;2,"",IF(F1379=1,G1378,""))</f>
        <v/>
      </c>
      <c r="I1379" s="7">
        <f t="shared" si="175"/>
        <v>-2.1999999999999999E-2</v>
      </c>
      <c r="J1379" s="64" t="str">
        <f t="shared" si="171"/>
        <v>CALL</v>
      </c>
      <c r="K1379" s="29">
        <f>IF(SUM($F$4:F1379)&lt;1,"",IF(F1379="",K1378,ROUND(C1379,0)))</f>
        <v>294</v>
      </c>
      <c r="L1379" s="32">
        <f>IF(SUM($F$4:F1379)&lt;1,"",IF(E1379=1,1,IF(AND(F1378=1,ROUNDDOWN(Q1378/(C1378*100),0)&gt;=1),L1378+ROUNDDOWN(Q1378/(C1378*100),0),L1378)))</f>
        <v>2</v>
      </c>
      <c r="M1379" s="29">
        <f>IF(G1379="","",IF(VLOOKUP(I1379,settings!$B$12:$C$1012,2,0)*C1379*L1379*100-settings!$C$5*L1379&lt;0,"",VLOOKUP(I1379,settings!$B$12:$C$1012,2,0)*C1379*L1379*100-settings!$C$5*L1379))</f>
        <v>366.86549375708938</v>
      </c>
      <c r="N1379" s="29">
        <f>IF(M1379="","",M1379*settings!$C$7)</f>
        <v>91.716373439272346</v>
      </c>
      <c r="O1379" s="29">
        <f t="shared" si="172"/>
        <v>275.14912031781705</v>
      </c>
      <c r="P1379" s="29">
        <f>IF(G1379="","",C1379*100*settings!$C$6)</f>
        <v>0</v>
      </c>
      <c r="Q1379" s="29">
        <f>IF(G1379="","",IF(E1379=1,settings!$C$4-K1379*100,IF(O1379="",Q1378,IF(F1379=1,K1378*L1378*100+Q1378+O1378-K1379*L1379*100,Q1378+O1378))))</f>
        <v>23696.333834604218</v>
      </c>
      <c r="R1379" s="29">
        <f t="shared" si="173"/>
        <v>57529.998800000001</v>
      </c>
      <c r="S1379" s="29">
        <f t="shared" si="174"/>
        <v>81226.332634604216</v>
      </c>
    </row>
    <row r="1380" spans="2:19" x14ac:dyDescent="0.25">
      <c r="B1380" s="2">
        <v>43626</v>
      </c>
      <c r="C1380" s="3">
        <v>289.26001000000002</v>
      </c>
      <c r="D1380" s="1">
        <f t="shared" si="168"/>
        <v>5.5971355243624732E-3</v>
      </c>
      <c r="E1380" t="str">
        <f>IF(B1380&lt;settings!$C$2,"",IF(B1380=settings!$C$2,1,IF(C1380&gt;K1379,MAX($E$4:E1379)+1,"")))</f>
        <v/>
      </c>
      <c r="F1380" t="str">
        <f t="shared" si="169"/>
        <v/>
      </c>
      <c r="G1380">
        <f t="shared" si="170"/>
        <v>7</v>
      </c>
      <c r="H1380" s="36" t="str">
        <f>IF(SUM($F$4:F1380)&lt;2,"",IF(F1380=1,G1379,""))</f>
        <v/>
      </c>
      <c r="I1380" s="7">
        <f t="shared" si="175"/>
        <v>-1.6E-2</v>
      </c>
      <c r="J1380" s="64" t="str">
        <f t="shared" si="171"/>
        <v>CALL</v>
      </c>
      <c r="K1380" s="29">
        <f>IF(SUM($F$4:F1380)&lt;1,"",IF(F1380="",K1379,ROUND(C1380,0)))</f>
        <v>294</v>
      </c>
      <c r="L1380" s="32">
        <f>IF(SUM($F$4:F1380)&lt;1,"",IF(E1380=1,1,IF(AND(F1379=1,ROUNDDOWN(Q1379/(C1379*100),0)&gt;=1),L1379+ROUNDDOWN(Q1379/(C1379*100),0),L1379)))</f>
        <v>2</v>
      </c>
      <c r="M1380" s="29">
        <f>IF(G1380="","",IF(VLOOKUP(I1380,settings!$B$12:$C$1012,2,0)*C1380*L1380*100-settings!$C$5*L1380&lt;0,"",VLOOKUP(I1380,settings!$B$12:$C$1012,2,0)*C1380*L1380*100-settings!$C$5*L1380))</f>
        <v>416.73147179312491</v>
      </c>
      <c r="N1380" s="29">
        <f>IF(M1380="","",M1380*settings!$C$7)</f>
        <v>104.18286794828123</v>
      </c>
      <c r="O1380" s="29">
        <f t="shared" si="172"/>
        <v>312.54860384484368</v>
      </c>
      <c r="P1380" s="29">
        <f>IF(G1380="","",C1380*100*settings!$C$6)</f>
        <v>0</v>
      </c>
      <c r="Q1380" s="29">
        <f>IF(G1380="","",IF(E1380=1,settings!$C$4-K1380*100,IF(O1380="",Q1379,IF(F1380=1,K1379*L1379*100+Q1379+O1379-K1380*L1380*100,Q1379+O1379))))</f>
        <v>23971.482954922034</v>
      </c>
      <c r="R1380" s="29">
        <f t="shared" si="173"/>
        <v>57852.002000000008</v>
      </c>
      <c r="S1380" s="29">
        <f t="shared" si="174"/>
        <v>81823.484954922038</v>
      </c>
    </row>
    <row r="1381" spans="2:19" x14ac:dyDescent="0.25">
      <c r="B1381" s="2">
        <v>43633</v>
      </c>
      <c r="C1381" s="3">
        <v>294</v>
      </c>
      <c r="D1381" s="1">
        <f t="shared" si="168"/>
        <v>1.6386606638089996E-2</v>
      </c>
      <c r="E1381" t="str">
        <f>IF(B1381&lt;settings!$C$2,"",IF(B1381=settings!$C$2,1,IF(C1381&gt;K1380,MAX($E$4:E1380)+1,"")))</f>
        <v/>
      </c>
      <c r="F1381" t="str">
        <f t="shared" si="169"/>
        <v/>
      </c>
      <c r="G1381">
        <f t="shared" si="170"/>
        <v>8</v>
      </c>
      <c r="H1381" s="36" t="str">
        <f>IF(SUM($F$4:F1381)&lt;2,"",IF(F1381=1,G1380,""))</f>
        <v/>
      </c>
      <c r="I1381" s="7">
        <f t="shared" si="175"/>
        <v>0</v>
      </c>
      <c r="J1381" s="64" t="str">
        <f t="shared" si="171"/>
        <v>CALL</v>
      </c>
      <c r="K1381" s="29">
        <f>IF(SUM($F$4:F1381)&lt;1,"",IF(F1381="",K1380,ROUND(C1381,0)))</f>
        <v>294</v>
      </c>
      <c r="L1381" s="32">
        <f>IF(SUM($F$4:F1381)&lt;1,"",IF(E1381=1,1,IF(AND(F1380=1,ROUNDDOWN(Q1380/(C1380*100),0)&gt;=1),L1380+ROUNDDOWN(Q1380/(C1380*100),0),L1380)))</f>
        <v>2</v>
      </c>
      <c r="M1381" s="29">
        <f>IF(G1381="","",IF(VLOOKUP(I1381,settings!$B$12:$C$1012,2,0)*C1381*L1381*100-settings!$C$5*L1381&lt;0,"",VLOOKUP(I1381,settings!$B$12:$C$1012,2,0)*C1381*L1381*100-settings!$C$5*L1381))</f>
        <v>586</v>
      </c>
      <c r="N1381" s="29">
        <f>IF(M1381="","",M1381*settings!$C$7)</f>
        <v>146.5</v>
      </c>
      <c r="O1381" s="29">
        <f t="shared" si="172"/>
        <v>439.5</v>
      </c>
      <c r="P1381" s="29">
        <f>IF(G1381="","",C1381*100*settings!$C$6)</f>
        <v>0</v>
      </c>
      <c r="Q1381" s="29">
        <f>IF(G1381="","",IF(E1381=1,settings!$C$4-K1381*100,IF(O1381="",Q1380,IF(F1381=1,K1380*L1380*100+Q1380+O1380-K1381*L1381*100,Q1380+O1380))))</f>
        <v>24284.031558766877</v>
      </c>
      <c r="R1381" s="29">
        <f t="shared" si="173"/>
        <v>58800</v>
      </c>
      <c r="S1381" s="29">
        <f t="shared" si="174"/>
        <v>83084.031558766874</v>
      </c>
    </row>
    <row r="1382" spans="2:19" x14ac:dyDescent="0.25">
      <c r="B1382" s="2">
        <v>43640</v>
      </c>
      <c r="C1382" s="3">
        <v>293</v>
      </c>
      <c r="D1382" s="1">
        <f t="shared" si="168"/>
        <v>-3.4013605442176909E-3</v>
      </c>
      <c r="E1382" t="str">
        <f>IF(B1382&lt;settings!$C$2,"",IF(B1382=settings!$C$2,1,IF(C1382&gt;K1381,MAX($E$4:E1381)+1,"")))</f>
        <v/>
      </c>
      <c r="F1382" t="str">
        <f t="shared" si="169"/>
        <v/>
      </c>
      <c r="G1382">
        <f t="shared" si="170"/>
        <v>9</v>
      </c>
      <c r="H1382" s="36" t="str">
        <f>IF(SUM($F$4:F1382)&lt;2,"",IF(F1382=1,G1381,""))</f>
        <v/>
      </c>
      <c r="I1382" s="7">
        <f t="shared" si="175"/>
        <v>-3.0000000000000001E-3</v>
      </c>
      <c r="J1382" s="64" t="str">
        <f t="shared" si="171"/>
        <v>CALL</v>
      </c>
      <c r="K1382" s="29">
        <f>IF(SUM($F$4:F1382)&lt;1,"",IF(F1382="",K1381,ROUND(C1382,0)))</f>
        <v>294</v>
      </c>
      <c r="L1382" s="32">
        <f>IF(SUM($F$4:F1382)&lt;1,"",IF(E1382=1,1,IF(AND(F1381=1,ROUNDDOWN(Q1381/(C1381*100),0)&gt;=1),L1381+ROUNDDOWN(Q1381/(C1381*100),0),L1381)))</f>
        <v>2</v>
      </c>
      <c r="M1382" s="29">
        <f>IF(G1382="","",IF(VLOOKUP(I1382,settings!$B$12:$C$1012,2,0)*C1382*L1382*100-settings!$C$5*L1382&lt;0,"",VLOOKUP(I1382,settings!$B$12:$C$1012,2,0)*C1382*L1382*100-settings!$C$5*L1382))</f>
        <v>549.53851199999997</v>
      </c>
      <c r="N1382" s="29">
        <f>IF(M1382="","",M1382*settings!$C$7)</f>
        <v>137.38462799999999</v>
      </c>
      <c r="O1382" s="29">
        <f t="shared" si="172"/>
        <v>412.15388399999995</v>
      </c>
      <c r="P1382" s="29">
        <f>IF(G1382="","",C1382*100*settings!$C$6)</f>
        <v>0</v>
      </c>
      <c r="Q1382" s="29">
        <f>IF(G1382="","",IF(E1382=1,settings!$C$4-K1382*100,IF(O1382="",Q1381,IF(F1382=1,K1381*L1381*100+Q1381+O1381-K1382*L1382*100,Q1381+O1381))))</f>
        <v>24723.531558766877</v>
      </c>
      <c r="R1382" s="29">
        <f t="shared" si="173"/>
        <v>58600</v>
      </c>
      <c r="S1382" s="29">
        <f t="shared" si="174"/>
        <v>83323.531558766874</v>
      </c>
    </row>
    <row r="1383" spans="2:19" x14ac:dyDescent="0.25">
      <c r="B1383" s="2">
        <v>43647</v>
      </c>
      <c r="C1383" s="3">
        <v>298.459991</v>
      </c>
      <c r="D1383" s="1">
        <f t="shared" si="168"/>
        <v>1.8634781569965897E-2</v>
      </c>
      <c r="E1383">
        <f>IF(B1383&lt;settings!$C$2,"",IF(B1383=settings!$C$2,1,IF(C1383&gt;K1382,MAX($E$4:E1382)+1,"")))</f>
        <v>206</v>
      </c>
      <c r="F1383">
        <f t="shared" si="169"/>
        <v>1</v>
      </c>
      <c r="G1383">
        <f t="shared" si="170"/>
        <v>1</v>
      </c>
      <c r="H1383" s="36">
        <f>IF(SUM($F$4:F1383)&lt;2,"",IF(F1383=1,G1382,""))</f>
        <v>9</v>
      </c>
      <c r="I1383" s="7">
        <f t="shared" si="175"/>
        <v>2E-3</v>
      </c>
      <c r="J1383" s="64" t="str">
        <f t="shared" si="171"/>
        <v>PUT</v>
      </c>
      <c r="K1383" s="29">
        <f>IF(SUM($F$4:F1383)&lt;1,"",IF(F1383="",K1382,ROUND(C1383,0)))</f>
        <v>298</v>
      </c>
      <c r="L1383" s="32">
        <f>IF(SUM($F$4:F1383)&lt;1,"",IF(E1383=1,1,IF(AND(F1382=1,ROUNDDOWN(Q1382/(C1382*100),0)&gt;=1),L1382+ROUNDDOWN(Q1382/(C1382*100),0),L1382)))</f>
        <v>2</v>
      </c>
      <c r="M1383" s="29">
        <f>IF(G1383="","",IF(VLOOKUP(I1383,settings!$B$12:$C$1012,2,0)*C1383*L1383*100-settings!$C$5*L1383&lt;0,"",VLOOKUP(I1383,settings!$B$12:$C$1012,2,0)*C1383*L1383*100-settings!$C$5*L1383))</f>
        <v>571.28195071280004</v>
      </c>
      <c r="N1383" s="29">
        <f>IF(M1383="","",M1383*settings!$C$7)</f>
        <v>142.82048767820001</v>
      </c>
      <c r="O1383" s="29">
        <f t="shared" si="172"/>
        <v>428.4614630346</v>
      </c>
      <c r="P1383" s="29">
        <f>IF(G1383="","",C1383*100*settings!$C$6)</f>
        <v>0</v>
      </c>
      <c r="Q1383" s="29">
        <f>IF(G1383="","",IF(E1383=1,settings!$C$4-K1383*100,IF(O1383="",Q1382,IF(F1383=1,K1382*L1382*100+Q1382+O1382-K1383*L1383*100,Q1382+O1382))))</f>
        <v>24335.685442766873</v>
      </c>
      <c r="R1383" s="29">
        <f t="shared" si="173"/>
        <v>59691.998200000002</v>
      </c>
      <c r="S1383" s="29">
        <f t="shared" si="174"/>
        <v>84027.683642766875</v>
      </c>
    </row>
    <row r="1384" spans="2:19" x14ac:dyDescent="0.25">
      <c r="B1384" s="2">
        <v>43654</v>
      </c>
      <c r="C1384" s="3">
        <v>300.64999399999999</v>
      </c>
      <c r="D1384" s="1">
        <f t="shared" si="168"/>
        <v>7.3376769618678228E-3</v>
      </c>
      <c r="E1384">
        <f>IF(B1384&lt;settings!$C$2,"",IF(B1384=settings!$C$2,1,IF(C1384&gt;K1383,MAX($E$4:E1383)+1,"")))</f>
        <v>207</v>
      </c>
      <c r="F1384">
        <f t="shared" si="169"/>
        <v>1</v>
      </c>
      <c r="G1384">
        <f t="shared" si="170"/>
        <v>1</v>
      </c>
      <c r="H1384" s="36">
        <f>IF(SUM($F$4:F1384)&lt;2,"",IF(F1384=1,G1383,""))</f>
        <v>1</v>
      </c>
      <c r="I1384" s="7">
        <f t="shared" si="175"/>
        <v>-1E-3</v>
      </c>
      <c r="J1384" s="64" t="str">
        <f t="shared" si="171"/>
        <v>PUT</v>
      </c>
      <c r="K1384" s="29">
        <f>IF(SUM($F$4:F1384)&lt;1,"",IF(F1384="",K1383,ROUND(C1384,0)))</f>
        <v>301</v>
      </c>
      <c r="L1384" s="32">
        <f>IF(SUM($F$4:F1384)&lt;1,"",IF(E1384=1,1,IF(AND(F1383=1,ROUNDDOWN(Q1383/(C1383*100),0)&gt;=1),L1383+ROUNDDOWN(Q1383/(C1383*100),0),L1383)))</f>
        <v>2</v>
      </c>
      <c r="M1384" s="29">
        <f>IF(G1384="","",IF(VLOOKUP(I1384,settings!$B$12:$C$1012,2,0)*C1384*L1384*100-settings!$C$5*L1384&lt;0,"",VLOOKUP(I1384,settings!$B$12:$C$1012,2,0)*C1384*L1384*100-settings!$C$5*L1384))</f>
        <v>587.27398823999999</v>
      </c>
      <c r="N1384" s="29">
        <f>IF(M1384="","",M1384*settings!$C$7)</f>
        <v>146.81849706</v>
      </c>
      <c r="O1384" s="29">
        <f t="shared" si="172"/>
        <v>440.45549117999997</v>
      </c>
      <c r="P1384" s="29">
        <f>IF(G1384="","",C1384*100*settings!$C$6)</f>
        <v>0</v>
      </c>
      <c r="Q1384" s="29">
        <f>IF(G1384="","",IF(E1384=1,settings!$C$4-K1384*100,IF(O1384="",Q1383,IF(F1384=1,K1383*L1383*100+Q1383+O1383-K1384*L1384*100,Q1383+O1383))))</f>
        <v>24164.146905801477</v>
      </c>
      <c r="R1384" s="29">
        <f t="shared" si="173"/>
        <v>60129.998800000001</v>
      </c>
      <c r="S1384" s="29">
        <f t="shared" si="174"/>
        <v>84294.145705801478</v>
      </c>
    </row>
    <row r="1385" spans="2:19" x14ac:dyDescent="0.25">
      <c r="B1385" s="2">
        <v>43661</v>
      </c>
      <c r="C1385" s="3">
        <v>297.17001299999998</v>
      </c>
      <c r="D1385" s="1">
        <f t="shared" si="168"/>
        <v>-1.1574858039079206E-2</v>
      </c>
      <c r="E1385" t="str">
        <f>IF(B1385&lt;settings!$C$2,"",IF(B1385=settings!$C$2,1,IF(C1385&gt;K1384,MAX($E$4:E1384)+1,"")))</f>
        <v/>
      </c>
      <c r="F1385" t="str">
        <f t="shared" si="169"/>
        <v/>
      </c>
      <c r="G1385">
        <f t="shared" si="170"/>
        <v>2</v>
      </c>
      <c r="H1385" s="36" t="str">
        <f>IF(SUM($F$4:F1385)&lt;2,"",IF(F1385=1,G1384,""))</f>
        <v/>
      </c>
      <c r="I1385" s="7">
        <f t="shared" si="175"/>
        <v>-1.2999999999999999E-2</v>
      </c>
      <c r="J1385" s="64" t="str">
        <f t="shared" si="171"/>
        <v>CALL</v>
      </c>
      <c r="K1385" s="29">
        <f>IF(SUM($F$4:F1385)&lt;1,"",IF(F1385="",K1384,ROUND(C1385,0)))</f>
        <v>301</v>
      </c>
      <c r="L1385" s="32">
        <f>IF(SUM($F$4:F1385)&lt;1,"",IF(E1385=1,1,IF(AND(F1384=1,ROUNDDOWN(Q1384/(C1384*100),0)&gt;=1),L1384+ROUNDDOWN(Q1384/(C1384*100),0),L1384)))</f>
        <v>2</v>
      </c>
      <c r="M1385" s="29">
        <f>IF(G1385="","",IF(VLOOKUP(I1385,settings!$B$12:$C$1012,2,0)*C1385*L1385*100-settings!$C$5*L1385&lt;0,"",VLOOKUP(I1385,settings!$B$12:$C$1012,2,0)*C1385*L1385*100-settings!$C$5*L1385))</f>
        <v>455.06078682743214</v>
      </c>
      <c r="N1385" s="29">
        <f>IF(M1385="","",M1385*settings!$C$7)</f>
        <v>113.76519670685803</v>
      </c>
      <c r="O1385" s="29">
        <f t="shared" si="172"/>
        <v>341.2955901205741</v>
      </c>
      <c r="P1385" s="29">
        <f>IF(G1385="","",C1385*100*settings!$C$6)</f>
        <v>0</v>
      </c>
      <c r="Q1385" s="29">
        <f>IF(G1385="","",IF(E1385=1,settings!$C$4-K1385*100,IF(O1385="",Q1384,IF(F1385=1,K1384*L1384*100+Q1384+O1384-K1385*L1385*100,Q1384+O1384))))</f>
        <v>24604.602396981478</v>
      </c>
      <c r="R1385" s="29">
        <f t="shared" si="173"/>
        <v>59434.0026</v>
      </c>
      <c r="S1385" s="29">
        <f t="shared" si="174"/>
        <v>84038.604996981478</v>
      </c>
    </row>
    <row r="1386" spans="2:19" x14ac:dyDescent="0.25">
      <c r="B1386" s="2">
        <v>43668</v>
      </c>
      <c r="C1386" s="3">
        <v>302.01001000000002</v>
      </c>
      <c r="D1386" s="1">
        <f t="shared" si="168"/>
        <v>1.6286962978327324E-2</v>
      </c>
      <c r="E1386">
        <f>IF(B1386&lt;settings!$C$2,"",IF(B1386=settings!$C$2,1,IF(C1386&gt;K1385,MAX($E$4:E1385)+1,"")))</f>
        <v>208</v>
      </c>
      <c r="F1386">
        <f t="shared" si="169"/>
        <v>1</v>
      </c>
      <c r="G1386">
        <f t="shared" si="170"/>
        <v>1</v>
      </c>
      <c r="H1386" s="36">
        <f>IF(SUM($F$4:F1386)&lt;2,"",IF(F1386=1,G1385,""))</f>
        <v>2</v>
      </c>
      <c r="I1386" s="7">
        <f t="shared" si="175"/>
        <v>0</v>
      </c>
      <c r="J1386" s="64" t="str">
        <f t="shared" si="171"/>
        <v>PUT</v>
      </c>
      <c r="K1386" s="29">
        <f>IF(SUM($F$4:F1386)&lt;1,"",IF(F1386="",K1385,ROUND(C1386,0)))</f>
        <v>302</v>
      </c>
      <c r="L1386" s="32">
        <f>IF(SUM($F$4:F1386)&lt;1,"",IF(E1386=1,1,IF(AND(F1385=1,ROUNDDOWN(Q1385/(C1385*100),0)&gt;=1),L1385+ROUNDDOWN(Q1385/(C1385*100),0),L1385)))</f>
        <v>2</v>
      </c>
      <c r="M1386" s="29">
        <f>IF(G1386="","",IF(VLOOKUP(I1386,settings!$B$12:$C$1012,2,0)*C1386*L1386*100-settings!$C$5*L1386&lt;0,"",VLOOKUP(I1386,settings!$B$12:$C$1012,2,0)*C1386*L1386*100-settings!$C$5*L1386))</f>
        <v>602.02002000000016</v>
      </c>
      <c r="N1386" s="29">
        <f>IF(M1386="","",M1386*settings!$C$7)</f>
        <v>150.50500500000004</v>
      </c>
      <c r="O1386" s="29">
        <f t="shared" si="172"/>
        <v>451.51501500000012</v>
      </c>
      <c r="P1386" s="29">
        <f>IF(G1386="","",C1386*100*settings!$C$6)</f>
        <v>0</v>
      </c>
      <c r="Q1386" s="29">
        <f>IF(G1386="","",IF(E1386=1,settings!$C$4-K1386*100,IF(O1386="",Q1385,IF(F1386=1,K1385*L1385*100+Q1385+O1385-K1386*L1386*100,Q1385+O1385))))</f>
        <v>24745.897987102042</v>
      </c>
      <c r="R1386" s="29">
        <f t="shared" si="173"/>
        <v>60402.002000000008</v>
      </c>
      <c r="S1386" s="29">
        <f t="shared" si="174"/>
        <v>85147.89998710205</v>
      </c>
    </row>
    <row r="1387" spans="2:19" x14ac:dyDescent="0.25">
      <c r="B1387" s="2">
        <v>43675</v>
      </c>
      <c r="C1387" s="3">
        <v>292.61999500000002</v>
      </c>
      <c r="D1387" s="1">
        <f t="shared" si="168"/>
        <v>-3.1091734343507427E-2</v>
      </c>
      <c r="E1387" t="str">
        <f>IF(B1387&lt;settings!$C$2,"",IF(B1387=settings!$C$2,1,IF(C1387&gt;K1386,MAX($E$4:E1386)+1,"")))</f>
        <v/>
      </c>
      <c r="F1387" t="str">
        <f t="shared" si="169"/>
        <v/>
      </c>
      <c r="G1387">
        <f t="shared" si="170"/>
        <v>2</v>
      </c>
      <c r="H1387" s="36" t="str">
        <f>IF(SUM($F$4:F1387)&lt;2,"",IF(F1387=1,G1386,""))</f>
        <v/>
      </c>
      <c r="I1387" s="7">
        <f t="shared" si="175"/>
        <v>-3.1E-2</v>
      </c>
      <c r="J1387" s="64" t="str">
        <f t="shared" si="171"/>
        <v>CALL</v>
      </c>
      <c r="K1387" s="29">
        <f>IF(SUM($F$4:F1387)&lt;1,"",IF(F1387="",K1386,ROUND(C1387,0)))</f>
        <v>302</v>
      </c>
      <c r="L1387" s="32">
        <f>IF(SUM($F$4:F1387)&lt;1,"",IF(E1387=1,1,IF(AND(F1386=1,ROUNDDOWN(Q1386/(C1386*100),0)&gt;=1),L1386+ROUNDDOWN(Q1386/(C1386*100),0),L1386)))</f>
        <v>2</v>
      </c>
      <c r="M1387" s="29">
        <f>IF(G1387="","",IF(VLOOKUP(I1387,settings!$B$12:$C$1012,2,0)*C1387*L1387*100-settings!$C$5*L1387&lt;0,"",VLOOKUP(I1387,settings!$B$12:$C$1012,2,0)*C1387*L1387*100-settings!$C$5*L1387))</f>
        <v>310.85445286812347</v>
      </c>
      <c r="N1387" s="29">
        <f>IF(M1387="","",M1387*settings!$C$7)</f>
        <v>77.713613217030868</v>
      </c>
      <c r="O1387" s="29">
        <f t="shared" si="172"/>
        <v>233.14083965109262</v>
      </c>
      <c r="P1387" s="29">
        <f>IF(G1387="","",C1387*100*settings!$C$6)</f>
        <v>0</v>
      </c>
      <c r="Q1387" s="29">
        <f>IF(G1387="","",IF(E1387=1,settings!$C$4-K1387*100,IF(O1387="",Q1386,IF(F1387=1,K1386*L1386*100+Q1386+O1386-K1387*L1387*100,Q1386+O1386))))</f>
        <v>25197.413002102043</v>
      </c>
      <c r="R1387" s="29">
        <f t="shared" si="173"/>
        <v>58523.999000000003</v>
      </c>
      <c r="S1387" s="29">
        <f t="shared" si="174"/>
        <v>83721.41200210205</v>
      </c>
    </row>
    <row r="1388" spans="2:19" x14ac:dyDescent="0.25">
      <c r="B1388" s="2">
        <v>43682</v>
      </c>
      <c r="C1388" s="3">
        <v>291.61999500000002</v>
      </c>
      <c r="D1388" s="1">
        <f t="shared" si="168"/>
        <v>-3.4174014663624908E-3</v>
      </c>
      <c r="E1388" t="str">
        <f>IF(B1388&lt;settings!$C$2,"",IF(B1388=settings!$C$2,1,IF(C1388&gt;K1387,MAX($E$4:E1387)+1,"")))</f>
        <v/>
      </c>
      <c r="F1388" t="str">
        <f t="shared" si="169"/>
        <v/>
      </c>
      <c r="G1388">
        <f t="shared" si="170"/>
        <v>3</v>
      </c>
      <c r="H1388" s="36" t="str">
        <f>IF(SUM($F$4:F1388)&lt;2,"",IF(F1388=1,G1387,""))</f>
        <v/>
      </c>
      <c r="I1388" s="7">
        <f t="shared" si="175"/>
        <v>-3.4000000000000002E-2</v>
      </c>
      <c r="J1388" s="64" t="str">
        <f t="shared" si="171"/>
        <v>CALL</v>
      </c>
      <c r="K1388" s="29">
        <f>IF(SUM($F$4:F1388)&lt;1,"",IF(F1388="",K1387,ROUND(C1388,0)))</f>
        <v>302</v>
      </c>
      <c r="L1388" s="32">
        <f>IF(SUM($F$4:F1388)&lt;1,"",IF(E1388=1,1,IF(AND(F1387=1,ROUNDDOWN(Q1387/(C1387*100),0)&gt;=1),L1387+ROUNDDOWN(Q1387/(C1387*100),0),L1387)))</f>
        <v>2</v>
      </c>
      <c r="M1388" s="29">
        <f>IF(G1388="","",IF(VLOOKUP(I1388,settings!$B$12:$C$1012,2,0)*C1388*L1388*100-settings!$C$5*L1388&lt;0,"",VLOOKUP(I1388,settings!$B$12:$C$1012,2,0)*C1388*L1388*100-settings!$C$5*L1388))</f>
        <v>291.44983346789962</v>
      </c>
      <c r="N1388" s="29">
        <f>IF(M1388="","",M1388*settings!$C$7)</f>
        <v>72.862458366974906</v>
      </c>
      <c r="O1388" s="29">
        <f t="shared" si="172"/>
        <v>218.5873751009247</v>
      </c>
      <c r="P1388" s="29">
        <f>IF(G1388="","",C1388*100*settings!$C$6)</f>
        <v>0</v>
      </c>
      <c r="Q1388" s="29">
        <f>IF(G1388="","",IF(E1388=1,settings!$C$4-K1388*100,IF(O1388="",Q1387,IF(F1388=1,K1387*L1387*100+Q1387+O1387-K1388*L1388*100,Q1387+O1387))))</f>
        <v>25430.553841753135</v>
      </c>
      <c r="R1388" s="29">
        <f t="shared" si="173"/>
        <v>58323.999000000003</v>
      </c>
      <c r="S1388" s="29">
        <f t="shared" si="174"/>
        <v>83754.552841753146</v>
      </c>
    </row>
    <row r="1389" spans="2:19" x14ac:dyDescent="0.25">
      <c r="B1389" s="2">
        <v>43689</v>
      </c>
      <c r="C1389" s="3">
        <v>288.85000600000001</v>
      </c>
      <c r="D1389" s="1">
        <f t="shared" si="168"/>
        <v>-9.4986250857044263E-3</v>
      </c>
      <c r="E1389" t="str">
        <f>IF(B1389&lt;settings!$C$2,"",IF(B1389=settings!$C$2,1,IF(C1389&gt;K1388,MAX($E$4:E1388)+1,"")))</f>
        <v/>
      </c>
      <c r="F1389" t="str">
        <f t="shared" si="169"/>
        <v/>
      </c>
      <c r="G1389">
        <f t="shared" si="170"/>
        <v>4</v>
      </c>
      <c r="H1389" s="36" t="str">
        <f>IF(SUM($F$4:F1389)&lt;2,"",IF(F1389=1,G1388,""))</f>
        <v/>
      </c>
      <c r="I1389" s="7">
        <f t="shared" si="175"/>
        <v>-4.3999999999999997E-2</v>
      </c>
      <c r="J1389" s="64" t="str">
        <f t="shared" si="171"/>
        <v>CALL</v>
      </c>
      <c r="K1389" s="29">
        <f>IF(SUM($F$4:F1389)&lt;1,"",IF(F1389="",K1388,ROUND(C1389,0)))</f>
        <v>302</v>
      </c>
      <c r="L1389" s="32">
        <f>IF(SUM($F$4:F1389)&lt;1,"",IF(E1389=1,1,IF(AND(F1388=1,ROUNDDOWN(Q1388/(C1388*100),0)&gt;=1),L1388+ROUNDDOWN(Q1388/(C1388*100),0),L1388)))</f>
        <v>2</v>
      </c>
      <c r="M1389" s="29">
        <f>IF(G1389="","",IF(VLOOKUP(I1389,settings!$B$12:$C$1012,2,0)*C1389*L1389*100-settings!$C$5*L1389&lt;0,"",VLOOKUP(I1389,settings!$B$12:$C$1012,2,0)*C1389*L1389*100-settings!$C$5*L1389))</f>
        <v>235.49239492376745</v>
      </c>
      <c r="N1389" s="29">
        <f>IF(M1389="","",M1389*settings!$C$7)</f>
        <v>58.873098730941862</v>
      </c>
      <c r="O1389" s="29">
        <f t="shared" si="172"/>
        <v>176.61929619282557</v>
      </c>
      <c r="P1389" s="29">
        <f>IF(G1389="","",C1389*100*settings!$C$6)</f>
        <v>0</v>
      </c>
      <c r="Q1389" s="29">
        <f>IF(G1389="","",IF(E1389=1,settings!$C$4-K1389*100,IF(O1389="",Q1388,IF(F1389=1,K1388*L1388*100+Q1388+O1388-K1389*L1389*100,Q1388+O1388))))</f>
        <v>25649.141216854059</v>
      </c>
      <c r="R1389" s="29">
        <f t="shared" si="173"/>
        <v>57770.001199999999</v>
      </c>
      <c r="S1389" s="29">
        <f t="shared" si="174"/>
        <v>83419.142416854054</v>
      </c>
    </row>
    <row r="1390" spans="2:19" x14ac:dyDescent="0.25">
      <c r="B1390" s="2">
        <v>43696</v>
      </c>
      <c r="C1390" s="3">
        <v>284.85000600000001</v>
      </c>
      <c r="D1390" s="1">
        <f t="shared" si="168"/>
        <v>-1.3848017714771954E-2</v>
      </c>
      <c r="E1390" t="str">
        <f>IF(B1390&lt;settings!$C$2,"",IF(B1390=settings!$C$2,1,IF(C1390&gt;K1389,MAX($E$4:E1389)+1,"")))</f>
        <v/>
      </c>
      <c r="F1390" t="str">
        <f t="shared" si="169"/>
        <v/>
      </c>
      <c r="G1390">
        <f t="shared" si="170"/>
        <v>5</v>
      </c>
      <c r="H1390" s="36" t="str">
        <f>IF(SUM($F$4:F1390)&lt;2,"",IF(F1390=1,G1389,""))</f>
        <v/>
      </c>
      <c r="I1390" s="7">
        <f t="shared" si="175"/>
        <v>-5.7000000000000002E-2</v>
      </c>
      <c r="J1390" s="64" t="str">
        <f t="shared" si="171"/>
        <v>CALL</v>
      </c>
      <c r="K1390" s="29">
        <f>IF(SUM($F$4:F1390)&lt;1,"",IF(F1390="",K1389,ROUND(C1390,0)))</f>
        <v>302</v>
      </c>
      <c r="L1390" s="32">
        <f>IF(SUM($F$4:F1390)&lt;1,"",IF(E1390=1,1,IF(AND(F1389=1,ROUNDDOWN(Q1389/(C1389*100),0)&gt;=1),L1389+ROUNDDOWN(Q1389/(C1389*100),0),L1389)))</f>
        <v>2</v>
      </c>
      <c r="M1390" s="29">
        <f>IF(G1390="","",IF(VLOOKUP(I1390,settings!$B$12:$C$1012,2,0)*C1390*L1390*100-settings!$C$5*L1390&lt;0,"",VLOOKUP(I1390,settings!$B$12:$C$1012,2,0)*C1390*L1390*100-settings!$C$5*L1390))</f>
        <v>178.10780899363655</v>
      </c>
      <c r="N1390" s="29">
        <f>IF(M1390="","",M1390*settings!$C$7)</f>
        <v>44.526952248409138</v>
      </c>
      <c r="O1390" s="29">
        <f t="shared" si="172"/>
        <v>133.58085674522741</v>
      </c>
      <c r="P1390" s="29">
        <f>IF(G1390="","",C1390*100*settings!$C$6)</f>
        <v>0</v>
      </c>
      <c r="Q1390" s="29">
        <f>IF(G1390="","",IF(E1390=1,settings!$C$4-K1390*100,IF(O1390="",Q1389,IF(F1390=1,K1389*L1389*100+Q1389+O1389-K1390*L1390*100,Q1389+O1389))))</f>
        <v>25825.760513046884</v>
      </c>
      <c r="R1390" s="29">
        <f t="shared" si="173"/>
        <v>56970.001199999999</v>
      </c>
      <c r="S1390" s="29">
        <f t="shared" si="174"/>
        <v>82795.761713046886</v>
      </c>
    </row>
    <row r="1391" spans="2:19" x14ac:dyDescent="0.25">
      <c r="B1391" s="2">
        <v>43703</v>
      </c>
      <c r="C1391" s="3">
        <v>292.45001200000002</v>
      </c>
      <c r="D1391" s="1">
        <f t="shared" si="168"/>
        <v>2.6680729646886503E-2</v>
      </c>
      <c r="E1391" t="str">
        <f>IF(B1391&lt;settings!$C$2,"",IF(B1391=settings!$C$2,1,IF(C1391&gt;K1390,MAX($E$4:E1390)+1,"")))</f>
        <v/>
      </c>
      <c r="F1391" t="str">
        <f t="shared" si="169"/>
        <v/>
      </c>
      <c r="G1391">
        <f t="shared" si="170"/>
        <v>6</v>
      </c>
      <c r="H1391" s="36" t="str">
        <f>IF(SUM($F$4:F1391)&lt;2,"",IF(F1391=1,G1390,""))</f>
        <v/>
      </c>
      <c r="I1391" s="7">
        <f t="shared" si="175"/>
        <v>-3.2000000000000001E-2</v>
      </c>
      <c r="J1391" s="64" t="str">
        <f t="shared" si="171"/>
        <v>CALL</v>
      </c>
      <c r="K1391" s="29">
        <f>IF(SUM($F$4:F1391)&lt;1,"",IF(F1391="",K1390,ROUND(C1391,0)))</f>
        <v>302</v>
      </c>
      <c r="L1391" s="32">
        <f>IF(SUM($F$4:F1391)&lt;1,"",IF(E1391=1,1,IF(AND(F1390=1,ROUNDDOWN(Q1390/(C1390*100),0)&gt;=1),L1390+ROUNDDOWN(Q1390/(C1390*100),0),L1390)))</f>
        <v>2</v>
      </c>
      <c r="M1391" s="29">
        <f>IF(G1391="","",IF(VLOOKUP(I1391,settings!$B$12:$C$1012,2,0)*C1391*L1391*100-settings!$C$5*L1391&lt;0,"",VLOOKUP(I1391,settings!$B$12:$C$1012,2,0)*C1391*L1391*100-settings!$C$5*L1391))</f>
        <v>304.41926135507396</v>
      </c>
      <c r="N1391" s="29">
        <f>IF(M1391="","",M1391*settings!$C$7)</f>
        <v>76.104815338768489</v>
      </c>
      <c r="O1391" s="29">
        <f t="shared" si="172"/>
        <v>228.31444601630545</v>
      </c>
      <c r="P1391" s="29">
        <f>IF(G1391="","",C1391*100*settings!$C$6)</f>
        <v>0</v>
      </c>
      <c r="Q1391" s="29">
        <f>IF(G1391="","",IF(E1391=1,settings!$C$4-K1391*100,IF(O1391="",Q1390,IF(F1391=1,K1390*L1390*100+Q1390+O1390-K1391*L1391*100,Q1390+O1390))))</f>
        <v>25959.34136979211</v>
      </c>
      <c r="R1391" s="29">
        <f t="shared" si="173"/>
        <v>58490.002400000005</v>
      </c>
      <c r="S1391" s="29">
        <f t="shared" si="174"/>
        <v>84449.343769792118</v>
      </c>
    </row>
    <row r="1392" spans="2:19" x14ac:dyDescent="0.25">
      <c r="B1392" s="2">
        <v>43710</v>
      </c>
      <c r="C1392" s="3">
        <v>298.04998799999998</v>
      </c>
      <c r="D1392" s="1">
        <f t="shared" si="168"/>
        <v>1.9148489554515535E-2</v>
      </c>
      <c r="E1392" t="str">
        <f>IF(B1392&lt;settings!$C$2,"",IF(B1392=settings!$C$2,1,IF(C1392&gt;K1391,MAX($E$4:E1391)+1,"")))</f>
        <v/>
      </c>
      <c r="F1392" t="str">
        <f t="shared" si="169"/>
        <v/>
      </c>
      <c r="G1392">
        <f t="shared" si="170"/>
        <v>7</v>
      </c>
      <c r="H1392" s="36" t="str">
        <f>IF(SUM($F$4:F1392)&lt;2,"",IF(F1392=1,G1391,""))</f>
        <v/>
      </c>
      <c r="I1392" s="7">
        <f t="shared" si="175"/>
        <v>-1.2999999999999999E-2</v>
      </c>
      <c r="J1392" s="64" t="str">
        <f t="shared" si="171"/>
        <v>CALL</v>
      </c>
      <c r="K1392" s="29">
        <f>IF(SUM($F$4:F1392)&lt;1,"",IF(F1392="",K1391,ROUND(C1392,0)))</f>
        <v>302</v>
      </c>
      <c r="L1392" s="32">
        <f>IF(SUM($F$4:F1392)&lt;1,"",IF(E1392=1,1,IF(AND(F1391=1,ROUNDDOWN(Q1391/(C1391*100),0)&gt;=1),L1391+ROUNDDOWN(Q1391/(C1391*100),0),L1391)))</f>
        <v>2</v>
      </c>
      <c r="M1392" s="29">
        <f>IF(G1392="","",IF(VLOOKUP(I1392,settings!$B$12:$C$1012,2,0)*C1392*L1392*100-settings!$C$5*L1392&lt;0,"",VLOOKUP(I1392,settings!$B$12:$C$1012,2,0)*C1392*L1392*100-settings!$C$5*L1392))</f>
        <v>456.41422778141049</v>
      </c>
      <c r="N1392" s="29">
        <f>IF(M1392="","",M1392*settings!$C$7)</f>
        <v>114.10355694535262</v>
      </c>
      <c r="O1392" s="29">
        <f t="shared" si="172"/>
        <v>342.31067083605785</v>
      </c>
      <c r="P1392" s="29">
        <f>IF(G1392="","",C1392*100*settings!$C$6)</f>
        <v>0</v>
      </c>
      <c r="Q1392" s="29">
        <f>IF(G1392="","",IF(E1392=1,settings!$C$4-K1392*100,IF(O1392="",Q1391,IF(F1392=1,K1391*L1391*100+Q1391+O1391-K1392*L1392*100,Q1391+O1391))))</f>
        <v>26187.655815808415</v>
      </c>
      <c r="R1392" s="29">
        <f t="shared" si="173"/>
        <v>59609.997599999995</v>
      </c>
      <c r="S1392" s="29">
        <f t="shared" si="174"/>
        <v>85797.653415808411</v>
      </c>
    </row>
    <row r="1393" spans="2:19" x14ac:dyDescent="0.25">
      <c r="B1393" s="2">
        <v>43717</v>
      </c>
      <c r="C1393" s="3">
        <v>301.08999599999999</v>
      </c>
      <c r="D1393" s="1">
        <f t="shared" si="168"/>
        <v>1.0199658186196503E-2</v>
      </c>
      <c r="E1393" t="str">
        <f>IF(B1393&lt;settings!$C$2,"",IF(B1393=settings!$C$2,1,IF(C1393&gt;K1392,MAX($E$4:E1392)+1,"")))</f>
        <v/>
      </c>
      <c r="F1393" t="str">
        <f t="shared" si="169"/>
        <v/>
      </c>
      <c r="G1393">
        <f t="shared" si="170"/>
        <v>8</v>
      </c>
      <c r="H1393" s="36" t="str">
        <f>IF(SUM($F$4:F1393)&lt;2,"",IF(F1393=1,G1392,""))</f>
        <v/>
      </c>
      <c r="I1393" s="7">
        <f t="shared" si="175"/>
        <v>-3.0000000000000001E-3</v>
      </c>
      <c r="J1393" s="64" t="str">
        <f t="shared" si="171"/>
        <v>CALL</v>
      </c>
      <c r="K1393" s="29">
        <f>IF(SUM($F$4:F1393)&lt;1,"",IF(F1393="",K1392,ROUND(C1393,0)))</f>
        <v>302</v>
      </c>
      <c r="L1393" s="32">
        <f>IF(SUM($F$4:F1393)&lt;1,"",IF(E1393=1,1,IF(AND(F1392=1,ROUNDDOWN(Q1392/(C1392*100),0)&gt;=1),L1392+ROUNDDOWN(Q1392/(C1392*100),0),L1392)))</f>
        <v>2</v>
      </c>
      <c r="M1393" s="29">
        <f>IF(G1393="","",IF(VLOOKUP(I1393,settings!$B$12:$C$1012,2,0)*C1393*L1393*100-settings!$C$5*L1393&lt;0,"",VLOOKUP(I1393,settings!$B$12:$C$1012,2,0)*C1393*L1393*100-settings!$C$5*L1393))</f>
        <v>564.76699103046394</v>
      </c>
      <c r="N1393" s="29">
        <f>IF(M1393="","",M1393*settings!$C$7)</f>
        <v>141.19174775761599</v>
      </c>
      <c r="O1393" s="29">
        <f t="shared" si="172"/>
        <v>423.57524327284796</v>
      </c>
      <c r="P1393" s="29">
        <f>IF(G1393="","",C1393*100*settings!$C$6)</f>
        <v>0</v>
      </c>
      <c r="Q1393" s="29">
        <f>IF(G1393="","",IF(E1393=1,settings!$C$4-K1393*100,IF(O1393="",Q1392,IF(F1393=1,K1392*L1392*100+Q1392+O1392-K1393*L1393*100,Q1392+O1392))))</f>
        <v>26529.966486644473</v>
      </c>
      <c r="R1393" s="29">
        <f t="shared" si="173"/>
        <v>60217.999199999998</v>
      </c>
      <c r="S1393" s="29">
        <f t="shared" si="174"/>
        <v>86747.965686644471</v>
      </c>
    </row>
    <row r="1394" spans="2:19" x14ac:dyDescent="0.25">
      <c r="B1394" s="2">
        <v>43724</v>
      </c>
      <c r="C1394" s="3">
        <v>298.27999899999998</v>
      </c>
      <c r="D1394" s="1">
        <f t="shared" si="168"/>
        <v>-9.3327478074031189E-3</v>
      </c>
      <c r="E1394" t="str">
        <f>IF(B1394&lt;settings!$C$2,"",IF(B1394=settings!$C$2,1,IF(C1394&gt;K1393,MAX($E$4:E1393)+1,"")))</f>
        <v/>
      </c>
      <c r="F1394" t="str">
        <f t="shared" si="169"/>
        <v/>
      </c>
      <c r="G1394">
        <f t="shared" si="170"/>
        <v>9</v>
      </c>
      <c r="H1394" s="36" t="str">
        <f>IF(SUM($F$4:F1394)&lt;2,"",IF(F1394=1,G1393,""))</f>
        <v/>
      </c>
      <c r="I1394" s="7">
        <f t="shared" si="175"/>
        <v>-1.2E-2</v>
      </c>
      <c r="J1394" s="64" t="str">
        <f t="shared" si="171"/>
        <v>CALL</v>
      </c>
      <c r="K1394" s="29">
        <f>IF(SUM($F$4:F1394)&lt;1,"",IF(F1394="",K1393,ROUND(C1394,0)))</f>
        <v>302</v>
      </c>
      <c r="L1394" s="32">
        <f>IF(SUM($F$4:F1394)&lt;1,"",IF(E1394=1,1,IF(AND(F1393=1,ROUNDDOWN(Q1393/(C1393*100),0)&gt;=1),L1393+ROUNDDOWN(Q1393/(C1393*100),0),L1393)))</f>
        <v>2</v>
      </c>
      <c r="M1394" s="29">
        <f>IF(G1394="","",IF(VLOOKUP(I1394,settings!$B$12:$C$1012,2,0)*C1394*L1394*100-settings!$C$5*L1394&lt;0,"",VLOOKUP(I1394,settings!$B$12:$C$1012,2,0)*C1394*L1394*100-settings!$C$5*L1394))</f>
        <v>466.13060714179863</v>
      </c>
      <c r="N1394" s="29">
        <f>IF(M1394="","",M1394*settings!$C$7)</f>
        <v>116.53265178544966</v>
      </c>
      <c r="O1394" s="29">
        <f t="shared" si="172"/>
        <v>349.59795535634896</v>
      </c>
      <c r="P1394" s="29">
        <f>IF(G1394="","",C1394*100*settings!$C$6)</f>
        <v>0</v>
      </c>
      <c r="Q1394" s="29">
        <f>IF(G1394="","",IF(E1394=1,settings!$C$4-K1394*100,IF(O1394="",Q1393,IF(F1394=1,K1393*L1393*100+Q1393+O1393-K1394*L1394*100,Q1393+O1393))))</f>
        <v>26953.54172991732</v>
      </c>
      <c r="R1394" s="29">
        <f t="shared" si="173"/>
        <v>59655.999799999998</v>
      </c>
      <c r="S1394" s="29">
        <f t="shared" si="174"/>
        <v>86609.541529917318</v>
      </c>
    </row>
    <row r="1395" spans="2:19" x14ac:dyDescent="0.25">
      <c r="B1395" s="2">
        <v>43731</v>
      </c>
      <c r="C1395" s="3">
        <v>295.39999399999999</v>
      </c>
      <c r="D1395" s="1">
        <f t="shared" si="168"/>
        <v>-9.6553741774686452E-3</v>
      </c>
      <c r="E1395" t="str">
        <f>IF(B1395&lt;settings!$C$2,"",IF(B1395=settings!$C$2,1,IF(C1395&gt;K1394,MAX($E$4:E1394)+1,"")))</f>
        <v/>
      </c>
      <c r="F1395" t="str">
        <f t="shared" si="169"/>
        <v/>
      </c>
      <c r="G1395">
        <f t="shared" si="170"/>
        <v>10</v>
      </c>
      <c r="H1395" s="36" t="str">
        <f>IF(SUM($F$4:F1395)&lt;2,"",IF(F1395=1,G1394,""))</f>
        <v/>
      </c>
      <c r="I1395" s="7">
        <f t="shared" si="175"/>
        <v>-2.1999999999999999E-2</v>
      </c>
      <c r="J1395" s="64" t="str">
        <f t="shared" si="171"/>
        <v>CALL</v>
      </c>
      <c r="K1395" s="29">
        <f>IF(SUM($F$4:F1395)&lt;1,"",IF(F1395="",K1394,ROUND(C1395,0)))</f>
        <v>302</v>
      </c>
      <c r="L1395" s="32">
        <f>IF(SUM($F$4:F1395)&lt;1,"",IF(E1395=1,1,IF(AND(F1394=1,ROUNDDOWN(Q1394/(C1394*100),0)&gt;=1),L1394+ROUNDDOWN(Q1394/(C1394*100),0),L1394)))</f>
        <v>2</v>
      </c>
      <c r="M1395" s="29">
        <f>IF(G1395="","",IF(VLOOKUP(I1395,settings!$B$12:$C$1012,2,0)*C1395*L1395*100-settings!$C$5*L1395&lt;0,"",VLOOKUP(I1395,settings!$B$12:$C$1012,2,0)*C1395*L1395*100-settings!$C$5*L1395))</f>
        <v>376.80363954623004</v>
      </c>
      <c r="N1395" s="29">
        <f>IF(M1395="","",M1395*settings!$C$7)</f>
        <v>94.200909886557511</v>
      </c>
      <c r="O1395" s="29">
        <f t="shared" si="172"/>
        <v>282.60272965967255</v>
      </c>
      <c r="P1395" s="29">
        <f>IF(G1395="","",C1395*100*settings!$C$6)</f>
        <v>0</v>
      </c>
      <c r="Q1395" s="29">
        <f>IF(G1395="","",IF(E1395=1,settings!$C$4-K1395*100,IF(O1395="",Q1394,IF(F1395=1,K1394*L1394*100+Q1394+O1394-K1395*L1395*100,Q1394+O1394))))</f>
        <v>27303.139685273669</v>
      </c>
      <c r="R1395" s="29">
        <f t="shared" si="173"/>
        <v>59079.998800000001</v>
      </c>
      <c r="S1395" s="29">
        <f t="shared" si="174"/>
        <v>86383.138485273666</v>
      </c>
    </row>
    <row r="1396" spans="2:19" x14ac:dyDescent="0.25">
      <c r="B1396" s="2">
        <v>43738</v>
      </c>
      <c r="C1396" s="3">
        <v>294.35000600000001</v>
      </c>
      <c r="D1396" s="1">
        <f t="shared" si="168"/>
        <v>-3.5544618189802257E-3</v>
      </c>
      <c r="E1396" t="str">
        <f>IF(B1396&lt;settings!$C$2,"",IF(B1396=settings!$C$2,1,IF(C1396&gt;K1395,MAX($E$4:E1395)+1,"")))</f>
        <v/>
      </c>
      <c r="F1396" t="str">
        <f t="shared" si="169"/>
        <v/>
      </c>
      <c r="G1396">
        <f t="shared" si="170"/>
        <v>11</v>
      </c>
      <c r="H1396" s="36" t="str">
        <f>IF(SUM($F$4:F1396)&lt;2,"",IF(F1396=1,G1395,""))</f>
        <v/>
      </c>
      <c r="I1396" s="7">
        <f t="shared" si="175"/>
        <v>-2.5000000000000001E-2</v>
      </c>
      <c r="J1396" s="64" t="str">
        <f t="shared" si="171"/>
        <v>CALL</v>
      </c>
      <c r="K1396" s="29">
        <f>IF(SUM($F$4:F1396)&lt;1,"",IF(F1396="",K1395,ROUND(C1396,0)))</f>
        <v>302</v>
      </c>
      <c r="L1396" s="32">
        <f>IF(SUM($F$4:F1396)&lt;1,"",IF(E1396=1,1,IF(AND(F1395=1,ROUNDDOWN(Q1395/(C1395*100),0)&gt;=1),L1395+ROUNDDOWN(Q1395/(C1395*100),0),L1395)))</f>
        <v>2</v>
      </c>
      <c r="M1396" s="29">
        <f>IF(G1396="","",IF(VLOOKUP(I1396,settings!$B$12:$C$1012,2,0)*C1396*L1396*100-settings!$C$5*L1396&lt;0,"",VLOOKUP(I1396,settings!$B$12:$C$1012,2,0)*C1396*L1396*100-settings!$C$5*L1396))</f>
        <v>353.25969366241321</v>
      </c>
      <c r="N1396" s="29">
        <f>IF(M1396="","",M1396*settings!$C$7)</f>
        <v>88.314923415603303</v>
      </c>
      <c r="O1396" s="29">
        <f t="shared" si="172"/>
        <v>264.94477024680992</v>
      </c>
      <c r="P1396" s="29">
        <f>IF(G1396="","",C1396*100*settings!$C$6)</f>
        <v>0</v>
      </c>
      <c r="Q1396" s="29">
        <f>IF(G1396="","",IF(E1396=1,settings!$C$4-K1396*100,IF(O1396="",Q1395,IF(F1396=1,K1395*L1395*100+Q1395+O1395-K1396*L1396*100,Q1395+O1395))))</f>
        <v>27585.742414933342</v>
      </c>
      <c r="R1396" s="29">
        <f t="shared" si="173"/>
        <v>58870.001199999999</v>
      </c>
      <c r="S1396" s="29">
        <f t="shared" si="174"/>
        <v>86455.743614933337</v>
      </c>
    </row>
    <row r="1397" spans="2:19" x14ac:dyDescent="0.25">
      <c r="B1397" s="2">
        <v>43745</v>
      </c>
      <c r="C1397" s="3">
        <v>296.27999899999998</v>
      </c>
      <c r="D1397" s="1">
        <f t="shared" si="168"/>
        <v>6.5567961972454736E-3</v>
      </c>
      <c r="E1397" t="str">
        <f>IF(B1397&lt;settings!$C$2,"",IF(B1397=settings!$C$2,1,IF(C1397&gt;K1396,MAX($E$4:E1396)+1,"")))</f>
        <v/>
      </c>
      <c r="F1397" t="str">
        <f t="shared" si="169"/>
        <v/>
      </c>
      <c r="G1397">
        <f t="shared" si="170"/>
        <v>12</v>
      </c>
      <c r="H1397" s="36" t="str">
        <f>IF(SUM($F$4:F1397)&lt;2,"",IF(F1397=1,G1396,""))</f>
        <v/>
      </c>
      <c r="I1397" s="7">
        <f t="shared" si="175"/>
        <v>-1.9E-2</v>
      </c>
      <c r="J1397" s="64" t="str">
        <f t="shared" si="171"/>
        <v>CALL</v>
      </c>
      <c r="K1397" s="29">
        <f>IF(SUM($F$4:F1397)&lt;1,"",IF(F1397="",K1396,ROUND(C1397,0)))</f>
        <v>302</v>
      </c>
      <c r="L1397" s="32">
        <f>IF(SUM($F$4:F1397)&lt;1,"",IF(E1397=1,1,IF(AND(F1396=1,ROUNDDOWN(Q1396/(C1396*100),0)&gt;=1),L1396+ROUNDDOWN(Q1396/(C1396*100),0),L1396)))</f>
        <v>2</v>
      </c>
      <c r="M1397" s="29">
        <f>IF(G1397="","",IF(VLOOKUP(I1397,settings!$B$12:$C$1012,2,0)*C1397*L1397*100-settings!$C$5*L1397&lt;0,"",VLOOKUP(I1397,settings!$B$12:$C$1012,2,0)*C1397*L1397*100-settings!$C$5*L1397))</f>
        <v>401.6712024571251</v>
      </c>
      <c r="N1397" s="29">
        <f>IF(M1397="","",M1397*settings!$C$7)</f>
        <v>100.41780061428128</v>
      </c>
      <c r="O1397" s="29">
        <f t="shared" si="172"/>
        <v>301.2534018428438</v>
      </c>
      <c r="P1397" s="29">
        <f>IF(G1397="","",C1397*100*settings!$C$6)</f>
        <v>0</v>
      </c>
      <c r="Q1397" s="29">
        <f>IF(G1397="","",IF(E1397=1,settings!$C$4-K1397*100,IF(O1397="",Q1396,IF(F1397=1,K1396*L1396*100+Q1396+O1396-K1397*L1397*100,Q1396+O1396))))</f>
        <v>27850.687185180152</v>
      </c>
      <c r="R1397" s="29">
        <f t="shared" si="173"/>
        <v>59255.999799999998</v>
      </c>
      <c r="S1397" s="29">
        <f t="shared" si="174"/>
        <v>87106.686985180146</v>
      </c>
    </row>
    <row r="1398" spans="2:19" x14ac:dyDescent="0.25">
      <c r="B1398" s="2">
        <v>43752</v>
      </c>
      <c r="C1398" s="3">
        <v>297.97000100000002</v>
      </c>
      <c r="D1398" s="1">
        <f t="shared" si="168"/>
        <v>5.704070493128599E-3</v>
      </c>
      <c r="E1398" t="str">
        <f>IF(B1398&lt;settings!$C$2,"",IF(B1398=settings!$C$2,1,IF(C1398&gt;K1397,MAX($E$4:E1397)+1,"")))</f>
        <v/>
      </c>
      <c r="F1398" t="str">
        <f t="shared" si="169"/>
        <v/>
      </c>
      <c r="G1398">
        <f t="shared" si="170"/>
        <v>13</v>
      </c>
      <c r="H1398" s="36" t="str">
        <f>IF(SUM($F$4:F1398)&lt;2,"",IF(F1398=1,G1397,""))</f>
        <v/>
      </c>
      <c r="I1398" s="7">
        <f t="shared" si="175"/>
        <v>-1.2999999999999999E-2</v>
      </c>
      <c r="J1398" s="64" t="str">
        <f t="shared" si="171"/>
        <v>CALL</v>
      </c>
      <c r="K1398" s="29">
        <f>IF(SUM($F$4:F1398)&lt;1,"",IF(F1398="",K1397,ROUND(C1398,0)))</f>
        <v>302</v>
      </c>
      <c r="L1398" s="32">
        <f>IF(SUM($F$4:F1398)&lt;1,"",IF(E1398=1,1,IF(AND(F1397=1,ROUNDDOWN(Q1397/(C1397*100),0)&gt;=1),L1397+ROUNDDOWN(Q1397/(C1397*100),0),L1397)))</f>
        <v>2</v>
      </c>
      <c r="M1398" s="29">
        <f>IF(G1398="","",IF(VLOOKUP(I1398,settings!$B$12:$C$1012,2,0)*C1398*L1398*100-settings!$C$5*L1398&lt;0,"",VLOOKUP(I1398,settings!$B$12:$C$1012,2,0)*C1398*L1398*100-settings!$C$5*L1398))</f>
        <v>456.29120419371111</v>
      </c>
      <c r="N1398" s="29">
        <f>IF(M1398="","",M1398*settings!$C$7)</f>
        <v>114.07280104842778</v>
      </c>
      <c r="O1398" s="29">
        <f t="shared" si="172"/>
        <v>342.21840314528333</v>
      </c>
      <c r="P1398" s="29">
        <f>IF(G1398="","",C1398*100*settings!$C$6)</f>
        <v>0</v>
      </c>
      <c r="Q1398" s="29">
        <f>IF(G1398="","",IF(E1398=1,settings!$C$4-K1398*100,IF(O1398="",Q1397,IF(F1398=1,K1397*L1397*100+Q1397+O1397-K1398*L1398*100,Q1397+O1397))))</f>
        <v>28151.940587022997</v>
      </c>
      <c r="R1398" s="29">
        <f t="shared" si="173"/>
        <v>59594.000200000002</v>
      </c>
      <c r="S1398" s="29">
        <f t="shared" si="174"/>
        <v>87745.940787022992</v>
      </c>
    </row>
    <row r="1399" spans="2:19" x14ac:dyDescent="0.25">
      <c r="B1399" s="2">
        <v>43759</v>
      </c>
      <c r="C1399" s="3">
        <v>301.60000600000001</v>
      </c>
      <c r="D1399" s="1">
        <f t="shared" si="168"/>
        <v>1.2182451212596979E-2</v>
      </c>
      <c r="E1399" t="str">
        <f>IF(B1399&lt;settings!$C$2,"",IF(B1399=settings!$C$2,1,IF(C1399&gt;K1398,MAX($E$4:E1398)+1,"")))</f>
        <v/>
      </c>
      <c r="F1399" t="str">
        <f t="shared" si="169"/>
        <v/>
      </c>
      <c r="G1399">
        <f t="shared" si="170"/>
        <v>14</v>
      </c>
      <c r="H1399" s="36" t="str">
        <f>IF(SUM($F$4:F1399)&lt;2,"",IF(F1399=1,G1398,""))</f>
        <v/>
      </c>
      <c r="I1399" s="7">
        <f t="shared" si="175"/>
        <v>-1E-3</v>
      </c>
      <c r="J1399" s="64" t="str">
        <f t="shared" si="171"/>
        <v>CALL</v>
      </c>
      <c r="K1399" s="29">
        <f>IF(SUM($F$4:F1399)&lt;1,"",IF(F1399="",K1398,ROUND(C1399,0)))</f>
        <v>302</v>
      </c>
      <c r="L1399" s="32">
        <f>IF(SUM($F$4:F1399)&lt;1,"",IF(E1399=1,1,IF(AND(F1398=1,ROUNDDOWN(Q1398/(C1398*100),0)&gt;=1),L1398+ROUNDDOWN(Q1398/(C1398*100),0),L1398)))</f>
        <v>2</v>
      </c>
      <c r="M1399" s="29">
        <f>IF(G1399="","",IF(VLOOKUP(I1399,settings!$B$12:$C$1012,2,0)*C1399*L1399*100-settings!$C$5*L1399&lt;0,"",VLOOKUP(I1399,settings!$B$12:$C$1012,2,0)*C1399*L1399*100-settings!$C$5*L1399))</f>
        <v>589.13601175999997</v>
      </c>
      <c r="N1399" s="29">
        <f>IF(M1399="","",M1399*settings!$C$7)</f>
        <v>147.28400293999999</v>
      </c>
      <c r="O1399" s="29">
        <f t="shared" si="172"/>
        <v>441.85200881999998</v>
      </c>
      <c r="P1399" s="29">
        <f>IF(G1399="","",C1399*100*settings!$C$6)</f>
        <v>0</v>
      </c>
      <c r="Q1399" s="29">
        <f>IF(G1399="","",IF(E1399=1,settings!$C$4-K1399*100,IF(O1399="",Q1398,IF(F1399=1,K1398*L1398*100+Q1398+O1398-K1399*L1399*100,Q1398+O1398))))</f>
        <v>28494.158990168278</v>
      </c>
      <c r="R1399" s="29">
        <f t="shared" si="173"/>
        <v>60320.001199999999</v>
      </c>
      <c r="S1399" s="29">
        <f t="shared" si="174"/>
        <v>88814.160190168273</v>
      </c>
    </row>
    <row r="1400" spans="2:19" x14ac:dyDescent="0.25">
      <c r="B1400" s="2">
        <v>43766</v>
      </c>
      <c r="C1400" s="3">
        <v>306.14001500000001</v>
      </c>
      <c r="D1400" s="1">
        <f t="shared" si="168"/>
        <v>1.5053079939262304E-2</v>
      </c>
      <c r="E1400">
        <f>IF(B1400&lt;settings!$C$2,"",IF(B1400=settings!$C$2,1,IF(C1400&gt;K1399,MAX($E$4:E1399)+1,"")))</f>
        <v>209</v>
      </c>
      <c r="F1400">
        <f t="shared" si="169"/>
        <v>1</v>
      </c>
      <c r="G1400">
        <f t="shared" si="170"/>
        <v>1</v>
      </c>
      <c r="H1400" s="36">
        <f>IF(SUM($F$4:F1400)&lt;2,"",IF(F1400=1,G1399,""))</f>
        <v>14</v>
      </c>
      <c r="I1400" s="7">
        <f t="shared" si="175"/>
        <v>0</v>
      </c>
      <c r="J1400" s="64" t="str">
        <f t="shared" si="171"/>
        <v>PUT</v>
      </c>
      <c r="K1400" s="29">
        <f>IF(SUM($F$4:F1400)&lt;1,"",IF(F1400="",K1399,ROUND(C1400,0)))</f>
        <v>306</v>
      </c>
      <c r="L1400" s="32">
        <f>IF(SUM($F$4:F1400)&lt;1,"",IF(E1400=1,1,IF(AND(F1399=1,ROUNDDOWN(Q1399/(C1399*100),0)&gt;=1),L1399+ROUNDDOWN(Q1399/(C1399*100),0),L1399)))</f>
        <v>2</v>
      </c>
      <c r="M1400" s="29">
        <f>IF(G1400="","",IF(VLOOKUP(I1400,settings!$B$12:$C$1012,2,0)*C1400*L1400*100-settings!$C$5*L1400&lt;0,"",VLOOKUP(I1400,settings!$B$12:$C$1012,2,0)*C1400*L1400*100-settings!$C$5*L1400))</f>
        <v>610.28003000000001</v>
      </c>
      <c r="N1400" s="29">
        <f>IF(M1400="","",M1400*settings!$C$7)</f>
        <v>152.5700075</v>
      </c>
      <c r="O1400" s="29">
        <f t="shared" si="172"/>
        <v>457.71002250000004</v>
      </c>
      <c r="P1400" s="29">
        <f>IF(G1400="","",C1400*100*settings!$C$6)</f>
        <v>0</v>
      </c>
      <c r="Q1400" s="29">
        <f>IF(G1400="","",IF(E1400=1,settings!$C$4-K1400*100,IF(O1400="",Q1399,IF(F1400=1,K1399*L1399*100+Q1399+O1399-K1400*L1400*100,Q1399+O1399))))</f>
        <v>28136.010998988277</v>
      </c>
      <c r="R1400" s="29">
        <f t="shared" si="173"/>
        <v>61228.003000000004</v>
      </c>
      <c r="S1400" s="29">
        <f t="shared" si="174"/>
        <v>89364.013998988288</v>
      </c>
    </row>
    <row r="1401" spans="2:19" x14ac:dyDescent="0.25">
      <c r="B1401" s="2">
        <v>43773</v>
      </c>
      <c r="C1401" s="3">
        <v>308.94000199999999</v>
      </c>
      <c r="D1401" s="1">
        <f t="shared" si="168"/>
        <v>9.1460993754768349E-3</v>
      </c>
      <c r="E1401">
        <f>IF(B1401&lt;settings!$C$2,"",IF(B1401=settings!$C$2,1,IF(C1401&gt;K1400,MAX($E$4:E1400)+1,"")))</f>
        <v>210</v>
      </c>
      <c r="F1401">
        <f t="shared" si="169"/>
        <v>1</v>
      </c>
      <c r="G1401">
        <f t="shared" si="170"/>
        <v>1</v>
      </c>
      <c r="H1401" s="36">
        <f>IF(SUM($F$4:F1401)&lt;2,"",IF(F1401=1,G1400,""))</f>
        <v>1</v>
      </c>
      <c r="I1401" s="7">
        <f t="shared" si="175"/>
        <v>0</v>
      </c>
      <c r="J1401" s="64" t="str">
        <f t="shared" si="171"/>
        <v>PUT</v>
      </c>
      <c r="K1401" s="29">
        <f>IF(SUM($F$4:F1401)&lt;1,"",IF(F1401="",K1400,ROUND(C1401,0)))</f>
        <v>309</v>
      </c>
      <c r="L1401" s="32">
        <f>IF(SUM($F$4:F1401)&lt;1,"",IF(E1401=1,1,IF(AND(F1400=1,ROUNDDOWN(Q1400/(C1400*100),0)&gt;=1),L1400+ROUNDDOWN(Q1400/(C1400*100),0),L1400)))</f>
        <v>2</v>
      </c>
      <c r="M1401" s="29">
        <f>IF(G1401="","",IF(VLOOKUP(I1401,settings!$B$12:$C$1012,2,0)*C1401*L1401*100-settings!$C$5*L1401&lt;0,"",VLOOKUP(I1401,settings!$B$12:$C$1012,2,0)*C1401*L1401*100-settings!$C$5*L1401))</f>
        <v>615.88000399999999</v>
      </c>
      <c r="N1401" s="29">
        <f>IF(M1401="","",M1401*settings!$C$7)</f>
        <v>153.970001</v>
      </c>
      <c r="O1401" s="29">
        <f t="shared" si="172"/>
        <v>461.91000299999996</v>
      </c>
      <c r="P1401" s="29">
        <f>IF(G1401="","",C1401*100*settings!$C$6)</f>
        <v>0</v>
      </c>
      <c r="Q1401" s="29">
        <f>IF(G1401="","",IF(E1401=1,settings!$C$4-K1401*100,IF(O1401="",Q1400,IF(F1401=1,K1400*L1400*100+Q1400+O1400-K1401*L1401*100,Q1400+O1400))))</f>
        <v>27993.72102148828</v>
      </c>
      <c r="R1401" s="29">
        <f t="shared" si="173"/>
        <v>61788.000399999997</v>
      </c>
      <c r="S1401" s="29">
        <f t="shared" si="174"/>
        <v>89781.72142148827</v>
      </c>
    </row>
    <row r="1402" spans="2:19" x14ac:dyDescent="0.25">
      <c r="B1402" s="2">
        <v>43780</v>
      </c>
      <c r="C1402" s="3">
        <v>311.790009</v>
      </c>
      <c r="D1402" s="1">
        <f t="shared" si="168"/>
        <v>9.2251148493227575E-3</v>
      </c>
      <c r="E1402">
        <f>IF(B1402&lt;settings!$C$2,"",IF(B1402=settings!$C$2,1,IF(C1402&gt;K1401,MAX($E$4:E1401)+1,"")))</f>
        <v>211</v>
      </c>
      <c r="F1402">
        <f t="shared" si="169"/>
        <v>1</v>
      </c>
      <c r="G1402">
        <f t="shared" si="170"/>
        <v>1</v>
      </c>
      <c r="H1402" s="36">
        <f>IF(SUM($F$4:F1402)&lt;2,"",IF(F1402=1,G1401,""))</f>
        <v>1</v>
      </c>
      <c r="I1402" s="7">
        <f t="shared" si="175"/>
        <v>-1E-3</v>
      </c>
      <c r="J1402" s="64" t="str">
        <f t="shared" si="171"/>
        <v>PUT</v>
      </c>
      <c r="K1402" s="29">
        <f>IF(SUM($F$4:F1402)&lt;1,"",IF(F1402="",K1401,ROUND(C1402,0)))</f>
        <v>312</v>
      </c>
      <c r="L1402" s="32">
        <f>IF(SUM($F$4:F1402)&lt;1,"",IF(E1402=1,1,IF(AND(F1401=1,ROUNDDOWN(Q1401/(C1401*100),0)&gt;=1),L1401+ROUNDDOWN(Q1401/(C1401*100),0),L1401)))</f>
        <v>2</v>
      </c>
      <c r="M1402" s="29">
        <f>IF(G1402="","",IF(VLOOKUP(I1402,settings!$B$12:$C$1012,2,0)*C1402*L1402*100-settings!$C$5*L1402&lt;0,"",VLOOKUP(I1402,settings!$B$12:$C$1012,2,0)*C1402*L1402*100-settings!$C$5*L1402))</f>
        <v>609.10841763999997</v>
      </c>
      <c r="N1402" s="29">
        <f>IF(M1402="","",M1402*settings!$C$7)</f>
        <v>152.27710440999999</v>
      </c>
      <c r="O1402" s="29">
        <f t="shared" si="172"/>
        <v>456.83131322999998</v>
      </c>
      <c r="P1402" s="29">
        <f>IF(G1402="","",C1402*100*settings!$C$6)</f>
        <v>0</v>
      </c>
      <c r="Q1402" s="29">
        <f>IF(G1402="","",IF(E1402=1,settings!$C$4-K1402*100,IF(O1402="",Q1401,IF(F1402=1,K1401*L1401*100+Q1401+O1401-K1402*L1402*100,Q1401+O1401))))</f>
        <v>27855.631024488277</v>
      </c>
      <c r="R1402" s="29">
        <f t="shared" si="173"/>
        <v>62358.001799999998</v>
      </c>
      <c r="S1402" s="29">
        <f t="shared" si="174"/>
        <v>90213.632824488275</v>
      </c>
    </row>
    <row r="1403" spans="2:19" x14ac:dyDescent="0.25">
      <c r="B1403" s="2">
        <v>43787</v>
      </c>
      <c r="C1403" s="3">
        <v>310.959991</v>
      </c>
      <c r="D1403" s="1">
        <f t="shared" si="168"/>
        <v>-2.6621058277720433E-3</v>
      </c>
      <c r="E1403" t="str">
        <f>IF(B1403&lt;settings!$C$2,"",IF(B1403=settings!$C$2,1,IF(C1403&gt;K1402,MAX($E$4:E1402)+1,"")))</f>
        <v/>
      </c>
      <c r="F1403" t="str">
        <f t="shared" si="169"/>
        <v/>
      </c>
      <c r="G1403">
        <f t="shared" si="170"/>
        <v>2</v>
      </c>
      <c r="H1403" s="36" t="str">
        <f>IF(SUM($F$4:F1403)&lt;2,"",IF(F1403=1,G1402,""))</f>
        <v/>
      </c>
      <c r="I1403" s="7">
        <f t="shared" si="175"/>
        <v>-3.0000000000000001E-3</v>
      </c>
      <c r="J1403" s="64" t="str">
        <f t="shared" si="171"/>
        <v>CALL</v>
      </c>
      <c r="K1403" s="29">
        <f>IF(SUM($F$4:F1403)&lt;1,"",IF(F1403="",K1402,ROUND(C1403,0)))</f>
        <v>312</v>
      </c>
      <c r="L1403" s="32">
        <f>IF(SUM($F$4:F1403)&lt;1,"",IF(E1403=1,1,IF(AND(F1402=1,ROUNDDOWN(Q1402/(C1402*100),0)&gt;=1),L1402+ROUNDDOWN(Q1402/(C1402*100),0),L1402)))</f>
        <v>2</v>
      </c>
      <c r="M1403" s="29">
        <f>IF(G1403="","",IF(VLOOKUP(I1403,settings!$B$12:$C$1012,2,0)*C1403*L1403*100-settings!$C$5*L1403&lt;0,"",VLOOKUP(I1403,settings!$B$12:$C$1012,2,0)*C1403*L1403*100-settings!$C$5*L1403))</f>
        <v>583.34611169854395</v>
      </c>
      <c r="N1403" s="29">
        <f>IF(M1403="","",M1403*settings!$C$7)</f>
        <v>145.83652792463599</v>
      </c>
      <c r="O1403" s="29">
        <f t="shared" si="172"/>
        <v>437.50958377390793</v>
      </c>
      <c r="P1403" s="29">
        <f>IF(G1403="","",C1403*100*settings!$C$6)</f>
        <v>0</v>
      </c>
      <c r="Q1403" s="29">
        <f>IF(G1403="","",IF(E1403=1,settings!$C$4-K1403*100,IF(O1403="",Q1402,IF(F1403=1,K1402*L1402*100+Q1402+O1402-K1403*L1403*100,Q1402+O1402))))</f>
        <v>28312.462337718276</v>
      </c>
      <c r="R1403" s="29">
        <f t="shared" si="173"/>
        <v>62191.998200000002</v>
      </c>
      <c r="S1403" s="29">
        <f t="shared" si="174"/>
        <v>90504.460537718274</v>
      </c>
    </row>
    <row r="1404" spans="2:19" x14ac:dyDescent="0.25">
      <c r="B1404" s="2">
        <v>43794</v>
      </c>
      <c r="C1404" s="3">
        <v>314.30999800000001</v>
      </c>
      <c r="D1404" s="1">
        <f t="shared" si="168"/>
        <v>1.0773112609203883E-2</v>
      </c>
      <c r="E1404">
        <f>IF(B1404&lt;settings!$C$2,"",IF(B1404=settings!$C$2,1,IF(C1404&gt;K1403,MAX($E$4:E1403)+1,"")))</f>
        <v>212</v>
      </c>
      <c r="F1404">
        <f t="shared" si="169"/>
        <v>1</v>
      </c>
      <c r="G1404">
        <f t="shared" si="170"/>
        <v>1</v>
      </c>
      <c r="H1404" s="36">
        <f>IF(SUM($F$4:F1404)&lt;2,"",IF(F1404=1,G1403,""))</f>
        <v>2</v>
      </c>
      <c r="I1404" s="7">
        <f t="shared" si="175"/>
        <v>1E-3</v>
      </c>
      <c r="J1404" s="64" t="str">
        <f t="shared" si="171"/>
        <v>PUT</v>
      </c>
      <c r="K1404" s="29">
        <f>IF(SUM($F$4:F1404)&lt;1,"",IF(F1404="",K1403,ROUND(C1404,0)))</f>
        <v>314</v>
      </c>
      <c r="L1404" s="32">
        <f>IF(SUM($F$4:F1404)&lt;1,"",IF(E1404=1,1,IF(AND(F1403=1,ROUNDDOWN(Q1403/(C1403*100),0)&gt;=1),L1403+ROUNDDOWN(Q1403/(C1403*100),0),L1403)))</f>
        <v>2</v>
      </c>
      <c r="M1404" s="29">
        <f>IF(G1404="","",IF(VLOOKUP(I1404,settings!$B$12:$C$1012,2,0)*C1404*L1404*100-settings!$C$5*L1404&lt;0,"",VLOOKUP(I1404,settings!$B$12:$C$1012,2,0)*C1404*L1404*100-settings!$C$5*L1404))</f>
        <v>614.04759608000006</v>
      </c>
      <c r="N1404" s="29">
        <f>IF(M1404="","",M1404*settings!$C$7)</f>
        <v>153.51189902000002</v>
      </c>
      <c r="O1404" s="29">
        <f t="shared" si="172"/>
        <v>460.53569706000007</v>
      </c>
      <c r="P1404" s="29">
        <f>IF(G1404="","",C1404*100*settings!$C$6)</f>
        <v>0</v>
      </c>
      <c r="Q1404" s="29">
        <f>IF(G1404="","",IF(E1404=1,settings!$C$4-K1404*100,IF(O1404="",Q1403,IF(F1404=1,K1403*L1403*100+Q1403+O1403-K1404*L1404*100,Q1403+O1403))))</f>
        <v>28349.971921492179</v>
      </c>
      <c r="R1404" s="29">
        <f t="shared" si="173"/>
        <v>62861.999600000003</v>
      </c>
      <c r="S1404" s="29">
        <f t="shared" si="174"/>
        <v>91211.971521492174</v>
      </c>
    </row>
    <row r="1405" spans="2:19" x14ac:dyDescent="0.25">
      <c r="B1405" s="2">
        <v>43801</v>
      </c>
      <c r="C1405" s="3">
        <v>314.86999500000002</v>
      </c>
      <c r="D1405" s="1">
        <f t="shared" si="168"/>
        <v>1.7816709731264257E-3</v>
      </c>
      <c r="E1405">
        <f>IF(B1405&lt;settings!$C$2,"",IF(B1405=settings!$C$2,1,IF(C1405&gt;K1404,MAX($E$4:E1404)+1,"")))</f>
        <v>213</v>
      </c>
      <c r="F1405">
        <f t="shared" si="169"/>
        <v>1</v>
      </c>
      <c r="G1405">
        <f t="shared" si="170"/>
        <v>1</v>
      </c>
      <c r="H1405" s="36">
        <f>IF(SUM($F$4:F1405)&lt;2,"",IF(F1405=1,G1404,""))</f>
        <v>1</v>
      </c>
      <c r="I1405" s="7">
        <f t="shared" si="175"/>
        <v>0</v>
      </c>
      <c r="J1405" s="64" t="str">
        <f t="shared" si="171"/>
        <v>PUT</v>
      </c>
      <c r="K1405" s="29">
        <f>IF(SUM($F$4:F1405)&lt;1,"",IF(F1405="",K1404,ROUND(C1405,0)))</f>
        <v>315</v>
      </c>
      <c r="L1405" s="32">
        <f>IF(SUM($F$4:F1405)&lt;1,"",IF(E1405=1,1,IF(AND(F1404=1,ROUNDDOWN(Q1404/(C1404*100),0)&gt;=1),L1404+ROUNDDOWN(Q1404/(C1404*100),0),L1404)))</f>
        <v>2</v>
      </c>
      <c r="M1405" s="29">
        <f>IF(G1405="","",IF(VLOOKUP(I1405,settings!$B$12:$C$1012,2,0)*C1405*L1405*100-settings!$C$5*L1405&lt;0,"",VLOOKUP(I1405,settings!$B$12:$C$1012,2,0)*C1405*L1405*100-settings!$C$5*L1405))</f>
        <v>627.73999000000003</v>
      </c>
      <c r="N1405" s="29">
        <f>IF(M1405="","",M1405*settings!$C$7)</f>
        <v>156.93499750000001</v>
      </c>
      <c r="O1405" s="29">
        <f t="shared" si="172"/>
        <v>470.80499250000003</v>
      </c>
      <c r="P1405" s="29">
        <f>IF(G1405="","",C1405*100*settings!$C$6)</f>
        <v>0</v>
      </c>
      <c r="Q1405" s="29">
        <f>IF(G1405="","",IF(E1405=1,settings!$C$4-K1405*100,IF(O1405="",Q1404,IF(F1405=1,K1404*L1404*100+Q1404+O1404-K1405*L1405*100,Q1404+O1404))))</f>
        <v>28610.507618552176</v>
      </c>
      <c r="R1405" s="29">
        <f t="shared" si="173"/>
        <v>62973.999000000003</v>
      </c>
      <c r="S1405" s="29">
        <f t="shared" si="174"/>
        <v>91584.506618552172</v>
      </c>
    </row>
    <row r="1406" spans="2:19" x14ac:dyDescent="0.25">
      <c r="B1406" s="2">
        <v>43808</v>
      </c>
      <c r="C1406" s="3">
        <v>317.32000699999998</v>
      </c>
      <c r="D1406" s="1">
        <f t="shared" si="168"/>
        <v>7.7810272141045633E-3</v>
      </c>
      <c r="E1406">
        <f>IF(B1406&lt;settings!$C$2,"",IF(B1406=settings!$C$2,1,IF(C1406&gt;K1405,MAX($E$4:E1405)+1,"")))</f>
        <v>214</v>
      </c>
      <c r="F1406">
        <f t="shared" si="169"/>
        <v>1</v>
      </c>
      <c r="G1406">
        <f t="shared" si="170"/>
        <v>1</v>
      </c>
      <c r="H1406" s="36">
        <f>IF(SUM($F$4:F1406)&lt;2,"",IF(F1406=1,G1405,""))</f>
        <v>1</v>
      </c>
      <c r="I1406" s="7">
        <f t="shared" si="175"/>
        <v>1E-3</v>
      </c>
      <c r="J1406" s="64" t="str">
        <f t="shared" si="171"/>
        <v>PUT</v>
      </c>
      <c r="K1406" s="29">
        <f>IF(SUM($F$4:F1406)&lt;1,"",IF(F1406="",K1405,ROUND(C1406,0)))</f>
        <v>317</v>
      </c>
      <c r="L1406" s="32">
        <f>IF(SUM($F$4:F1406)&lt;1,"",IF(E1406=1,1,IF(AND(F1405=1,ROUNDDOWN(Q1405/(C1405*100),0)&gt;=1),L1405+ROUNDDOWN(Q1405/(C1405*100),0),L1405)))</f>
        <v>2</v>
      </c>
      <c r="M1406" s="29">
        <f>IF(G1406="","",IF(VLOOKUP(I1406,settings!$B$12:$C$1012,2,0)*C1406*L1406*100-settings!$C$5*L1406&lt;0,"",VLOOKUP(I1406,settings!$B$12:$C$1012,2,0)*C1406*L1406*100-settings!$C$5*L1406))</f>
        <v>619.94721371999992</v>
      </c>
      <c r="N1406" s="29">
        <f>IF(M1406="","",M1406*settings!$C$7)</f>
        <v>154.98680342999998</v>
      </c>
      <c r="O1406" s="29">
        <f t="shared" si="172"/>
        <v>464.96041028999991</v>
      </c>
      <c r="P1406" s="29">
        <f>IF(G1406="","",C1406*100*settings!$C$6)</f>
        <v>0</v>
      </c>
      <c r="Q1406" s="29">
        <f>IF(G1406="","",IF(E1406=1,settings!$C$4-K1406*100,IF(O1406="",Q1405,IF(F1406=1,K1405*L1405*100+Q1405+O1405-K1406*L1406*100,Q1405+O1405))))</f>
        <v>28681.31261105217</v>
      </c>
      <c r="R1406" s="29">
        <f t="shared" si="173"/>
        <v>63464.001399999994</v>
      </c>
      <c r="S1406" s="29">
        <f t="shared" si="174"/>
        <v>92145.314011052164</v>
      </c>
    </row>
    <row r="1407" spans="2:19" x14ac:dyDescent="0.25">
      <c r="B1407" s="2">
        <v>43815</v>
      </c>
      <c r="C1407" s="3">
        <v>320.73001099999999</v>
      </c>
      <c r="D1407" s="1">
        <f t="shared" si="168"/>
        <v>1.0746262210942215E-2</v>
      </c>
      <c r="E1407">
        <f>IF(B1407&lt;settings!$C$2,"",IF(B1407=settings!$C$2,1,IF(C1407&gt;K1406,MAX($E$4:E1406)+1,"")))</f>
        <v>215</v>
      </c>
      <c r="F1407">
        <f t="shared" si="169"/>
        <v>1</v>
      </c>
      <c r="G1407">
        <f t="shared" si="170"/>
        <v>1</v>
      </c>
      <c r="H1407" s="36">
        <f>IF(SUM($F$4:F1407)&lt;2,"",IF(F1407=1,G1406,""))</f>
        <v>1</v>
      </c>
      <c r="I1407" s="7">
        <f t="shared" si="175"/>
        <v>-1E-3</v>
      </c>
      <c r="J1407" s="64" t="str">
        <f t="shared" si="171"/>
        <v>PUT</v>
      </c>
      <c r="K1407" s="29">
        <f>IF(SUM($F$4:F1407)&lt;1,"",IF(F1407="",K1406,ROUND(C1407,0)))</f>
        <v>321</v>
      </c>
      <c r="L1407" s="32">
        <f>IF(SUM($F$4:F1407)&lt;1,"",IF(E1407=1,1,IF(AND(F1406=1,ROUNDDOWN(Q1406/(C1406*100),0)&gt;=1),L1406+ROUNDDOWN(Q1406/(C1406*100),0),L1406)))</f>
        <v>2</v>
      </c>
      <c r="M1407" s="29">
        <f>IF(G1407="","",IF(VLOOKUP(I1407,settings!$B$12:$C$1012,2,0)*C1407*L1407*100-settings!$C$5*L1407&lt;0,"",VLOOKUP(I1407,settings!$B$12:$C$1012,2,0)*C1407*L1407*100-settings!$C$5*L1407))</f>
        <v>626.63082155999996</v>
      </c>
      <c r="N1407" s="29">
        <f>IF(M1407="","",M1407*settings!$C$7)</f>
        <v>156.65770538999999</v>
      </c>
      <c r="O1407" s="29">
        <f t="shared" si="172"/>
        <v>469.97311616999997</v>
      </c>
      <c r="P1407" s="29">
        <f>IF(G1407="","",C1407*100*settings!$C$6)</f>
        <v>0</v>
      </c>
      <c r="Q1407" s="29">
        <f>IF(G1407="","",IF(E1407=1,settings!$C$4-K1407*100,IF(O1407="",Q1406,IF(F1407=1,K1406*L1406*100+Q1406+O1406-K1407*L1407*100,Q1406+O1406))))</f>
        <v>28346.273021342175</v>
      </c>
      <c r="R1407" s="29">
        <f t="shared" si="173"/>
        <v>64146.002199999995</v>
      </c>
      <c r="S1407" s="29">
        <f t="shared" si="174"/>
        <v>92492.275221342163</v>
      </c>
    </row>
    <row r="1408" spans="2:19" x14ac:dyDescent="0.25">
      <c r="B1408" s="2">
        <v>43822</v>
      </c>
      <c r="C1408" s="3">
        <v>322.85998499999999</v>
      </c>
      <c r="D1408" s="1">
        <f t="shared" si="168"/>
        <v>6.6410186978105301E-3</v>
      </c>
      <c r="E1408">
        <f>IF(B1408&lt;settings!$C$2,"",IF(B1408=settings!$C$2,1,IF(C1408&gt;K1407,MAX($E$4:E1407)+1,"")))</f>
        <v>216</v>
      </c>
      <c r="F1408">
        <f t="shared" si="169"/>
        <v>1</v>
      </c>
      <c r="G1408">
        <f t="shared" si="170"/>
        <v>1</v>
      </c>
      <c r="H1408" s="36">
        <f>IF(SUM($F$4:F1408)&lt;2,"",IF(F1408=1,G1407,""))</f>
        <v>1</v>
      </c>
      <c r="I1408" s="7">
        <f t="shared" si="175"/>
        <v>0</v>
      </c>
      <c r="J1408" s="64" t="str">
        <f t="shared" si="171"/>
        <v>PUT</v>
      </c>
      <c r="K1408" s="29">
        <f>IF(SUM($F$4:F1408)&lt;1,"",IF(F1408="",K1407,ROUND(C1408,0)))</f>
        <v>323</v>
      </c>
      <c r="L1408" s="32">
        <f>IF(SUM($F$4:F1408)&lt;1,"",IF(E1408=1,1,IF(AND(F1407=1,ROUNDDOWN(Q1407/(C1407*100),0)&gt;=1),L1407+ROUNDDOWN(Q1407/(C1407*100),0),L1407)))</f>
        <v>2</v>
      </c>
      <c r="M1408" s="29">
        <f>IF(G1408="","",IF(VLOOKUP(I1408,settings!$B$12:$C$1012,2,0)*C1408*L1408*100-settings!$C$5*L1408&lt;0,"",VLOOKUP(I1408,settings!$B$12:$C$1012,2,0)*C1408*L1408*100-settings!$C$5*L1408))</f>
        <v>643.71996999999999</v>
      </c>
      <c r="N1408" s="29">
        <f>IF(M1408="","",M1408*settings!$C$7)</f>
        <v>160.9299925</v>
      </c>
      <c r="O1408" s="29">
        <f t="shared" si="172"/>
        <v>482.78997749999996</v>
      </c>
      <c r="P1408" s="29">
        <f>IF(G1408="","",C1408*100*settings!$C$6)</f>
        <v>0</v>
      </c>
      <c r="Q1408" s="29">
        <f>IF(G1408="","",IF(E1408=1,settings!$C$4-K1408*100,IF(O1408="",Q1407,IF(F1408=1,K1407*L1407*100+Q1407+O1407-K1408*L1408*100,Q1407+O1407))))</f>
        <v>28416.246137512178</v>
      </c>
      <c r="R1408" s="29">
        <f t="shared" si="173"/>
        <v>64571.996999999996</v>
      </c>
      <c r="S1408" s="29">
        <f t="shared" si="174"/>
        <v>92988.243137512181</v>
      </c>
    </row>
    <row r="1409" spans="2:19" x14ac:dyDescent="0.25">
      <c r="B1409" s="2">
        <v>43829</v>
      </c>
      <c r="C1409" s="3">
        <v>322.41000400000001</v>
      </c>
      <c r="D1409" s="1">
        <f t="shared" si="168"/>
        <v>-1.3937341909991963E-3</v>
      </c>
      <c r="E1409" t="str">
        <f>IF(B1409&lt;settings!$C$2,"",IF(B1409=settings!$C$2,1,IF(C1409&gt;K1408,MAX($E$4:E1408)+1,"")))</f>
        <v/>
      </c>
      <c r="F1409" t="str">
        <f t="shared" si="169"/>
        <v/>
      </c>
      <c r="G1409">
        <f t="shared" si="170"/>
        <v>2</v>
      </c>
      <c r="H1409" s="36" t="str">
        <f>IF(SUM($F$4:F1409)&lt;2,"",IF(F1409=1,G1408,""))</f>
        <v/>
      </c>
      <c r="I1409" s="7">
        <f t="shared" si="175"/>
        <v>-2E-3</v>
      </c>
      <c r="J1409" s="64" t="str">
        <f t="shared" si="171"/>
        <v>CALL</v>
      </c>
      <c r="K1409" s="29">
        <f>IF(SUM($F$4:F1409)&lt;1,"",IF(F1409="",K1408,ROUND(C1409,0)))</f>
        <v>323</v>
      </c>
      <c r="L1409" s="32">
        <f>IF(SUM($F$4:F1409)&lt;1,"",IF(E1409=1,1,IF(AND(F1408=1,ROUNDDOWN(Q1408/(C1408*100),0)&gt;=1),L1408+ROUNDDOWN(Q1408/(C1408*100),0),L1408)))</f>
        <v>2</v>
      </c>
      <c r="M1409" s="29">
        <f>IF(G1409="","",IF(VLOOKUP(I1409,settings!$B$12:$C$1012,2,0)*C1409*L1409*100-settings!$C$5*L1409&lt;0,"",VLOOKUP(I1409,settings!$B$12:$C$1012,2,0)*C1409*L1409*100-settings!$C$5*L1409))</f>
        <v>617.2851356832</v>
      </c>
      <c r="N1409" s="29">
        <f>IF(M1409="","",M1409*settings!$C$7)</f>
        <v>154.3212839208</v>
      </c>
      <c r="O1409" s="29">
        <f t="shared" si="172"/>
        <v>462.9638517624</v>
      </c>
      <c r="P1409" s="29">
        <f>IF(G1409="","",C1409*100*settings!$C$6)</f>
        <v>0</v>
      </c>
      <c r="Q1409" s="29">
        <f>IF(G1409="","",IF(E1409=1,settings!$C$4-K1409*100,IF(O1409="",Q1408,IF(F1409=1,K1408*L1408*100+Q1408+O1408-K1409*L1409*100,Q1408+O1408))))</f>
        <v>28899.036115012179</v>
      </c>
      <c r="R1409" s="29">
        <f t="shared" si="173"/>
        <v>64482.000800000002</v>
      </c>
      <c r="S1409" s="29">
        <f t="shared" si="174"/>
        <v>93381.036915012184</v>
      </c>
    </row>
    <row r="1410" spans="2:19" x14ac:dyDescent="0.25">
      <c r="B1410" s="2">
        <v>43836</v>
      </c>
      <c r="C1410" s="3">
        <v>325.709991</v>
      </c>
      <c r="D1410" s="1">
        <f t="shared" si="168"/>
        <v>1.0235374085972859E-2</v>
      </c>
      <c r="E1410">
        <f>IF(B1410&lt;settings!$C$2,"",IF(B1410=settings!$C$2,1,IF(C1410&gt;K1409,MAX($E$4:E1409)+1,"")))</f>
        <v>217</v>
      </c>
      <c r="F1410">
        <f t="shared" si="169"/>
        <v>1</v>
      </c>
      <c r="G1410">
        <f t="shared" si="170"/>
        <v>1</v>
      </c>
      <c r="H1410" s="36">
        <f>IF(SUM($F$4:F1410)&lt;2,"",IF(F1410=1,G1409,""))</f>
        <v>2</v>
      </c>
      <c r="I1410" s="7">
        <f t="shared" si="175"/>
        <v>-1E-3</v>
      </c>
      <c r="J1410" s="64" t="str">
        <f t="shared" si="171"/>
        <v>PUT</v>
      </c>
      <c r="K1410" s="29">
        <f>IF(SUM($F$4:F1410)&lt;1,"",IF(F1410="",K1409,ROUND(C1410,0)))</f>
        <v>326</v>
      </c>
      <c r="L1410" s="32">
        <f>IF(SUM($F$4:F1410)&lt;1,"",IF(E1410=1,1,IF(AND(F1409=1,ROUNDDOWN(Q1409/(C1409*100),0)&gt;=1),L1409+ROUNDDOWN(Q1409/(C1409*100),0),L1409)))</f>
        <v>2</v>
      </c>
      <c r="M1410" s="29">
        <f>IF(G1410="","",IF(VLOOKUP(I1410,settings!$B$12:$C$1012,2,0)*C1410*L1410*100-settings!$C$5*L1410&lt;0,"",VLOOKUP(I1410,settings!$B$12:$C$1012,2,0)*C1410*L1410*100-settings!$C$5*L1410))</f>
        <v>636.39158236000003</v>
      </c>
      <c r="N1410" s="29">
        <f>IF(M1410="","",M1410*settings!$C$7)</f>
        <v>159.09789559000001</v>
      </c>
      <c r="O1410" s="29">
        <f t="shared" si="172"/>
        <v>477.29368677000002</v>
      </c>
      <c r="P1410" s="29">
        <f>IF(G1410="","",C1410*100*settings!$C$6)</f>
        <v>0</v>
      </c>
      <c r="Q1410" s="29">
        <f>IF(G1410="","",IF(E1410=1,settings!$C$4-K1410*100,IF(O1410="",Q1409,IF(F1410=1,K1409*L1409*100+Q1409+O1409-K1410*L1410*100,Q1409+O1409))))</f>
        <v>28761.999966774572</v>
      </c>
      <c r="R1410" s="29">
        <f t="shared" si="173"/>
        <v>65141.998200000002</v>
      </c>
      <c r="S1410" s="29">
        <f t="shared" si="174"/>
        <v>93903.998166774574</v>
      </c>
    </row>
    <row r="1411" spans="2:19" x14ac:dyDescent="0.25">
      <c r="B1411" s="2">
        <v>43843</v>
      </c>
      <c r="C1411" s="3">
        <v>331.95001200000002</v>
      </c>
      <c r="D1411" s="1">
        <f t="shared" si="168"/>
        <v>1.9158211821632465E-2</v>
      </c>
      <c r="E1411">
        <f>IF(B1411&lt;settings!$C$2,"",IF(B1411=settings!$C$2,1,IF(C1411&gt;K1410,MAX($E$4:E1410)+1,"")))</f>
        <v>218</v>
      </c>
      <c r="F1411">
        <f t="shared" si="169"/>
        <v>1</v>
      </c>
      <c r="G1411">
        <f t="shared" si="170"/>
        <v>1</v>
      </c>
      <c r="H1411" s="36">
        <f>IF(SUM($F$4:F1411)&lt;2,"",IF(F1411=1,G1410,""))</f>
        <v>1</v>
      </c>
      <c r="I1411" s="7">
        <f t="shared" si="175"/>
        <v>0</v>
      </c>
      <c r="J1411" s="64" t="str">
        <f t="shared" si="171"/>
        <v>PUT</v>
      </c>
      <c r="K1411" s="29">
        <f>IF(SUM($F$4:F1411)&lt;1,"",IF(F1411="",K1410,ROUND(C1411,0)))</f>
        <v>332</v>
      </c>
      <c r="L1411" s="32">
        <f>IF(SUM($F$4:F1411)&lt;1,"",IF(E1411=1,1,IF(AND(F1410=1,ROUNDDOWN(Q1410/(C1410*100),0)&gt;=1),L1410+ROUNDDOWN(Q1410/(C1410*100),0),L1410)))</f>
        <v>2</v>
      </c>
      <c r="M1411" s="29">
        <f>IF(G1411="","",IF(VLOOKUP(I1411,settings!$B$12:$C$1012,2,0)*C1411*L1411*100-settings!$C$5*L1411&lt;0,"",VLOOKUP(I1411,settings!$B$12:$C$1012,2,0)*C1411*L1411*100-settings!$C$5*L1411))</f>
        <v>661.90002400000003</v>
      </c>
      <c r="N1411" s="29">
        <f>IF(M1411="","",M1411*settings!$C$7)</f>
        <v>165.47500600000001</v>
      </c>
      <c r="O1411" s="29">
        <f t="shared" si="172"/>
        <v>496.42501800000002</v>
      </c>
      <c r="P1411" s="29">
        <f>IF(G1411="","",C1411*100*settings!$C$6)</f>
        <v>0</v>
      </c>
      <c r="Q1411" s="29">
        <f>IF(G1411="","",IF(E1411=1,settings!$C$4-K1411*100,IF(O1411="",Q1410,IF(F1411=1,K1410*L1410*100+Q1410+O1410-K1411*L1411*100,Q1410+O1410))))</f>
        <v>28039.293653544577</v>
      </c>
      <c r="R1411" s="29">
        <f t="shared" si="173"/>
        <v>66390.002399999998</v>
      </c>
      <c r="S1411" s="29">
        <f t="shared" si="174"/>
        <v>94429.296053544575</v>
      </c>
    </row>
    <row r="1412" spans="2:19" x14ac:dyDescent="0.25">
      <c r="B1412" s="2">
        <v>43850</v>
      </c>
      <c r="C1412" s="3">
        <v>328.76998900000001</v>
      </c>
      <c r="D1412" s="1">
        <f t="shared" si="168"/>
        <v>-9.5798249285798942E-3</v>
      </c>
      <c r="E1412" t="str">
        <f>IF(B1412&lt;settings!$C$2,"",IF(B1412=settings!$C$2,1,IF(C1412&gt;K1411,MAX($E$4:E1411)+1,"")))</f>
        <v/>
      </c>
      <c r="F1412" t="str">
        <f t="shared" si="169"/>
        <v/>
      </c>
      <c r="G1412">
        <f t="shared" si="170"/>
        <v>2</v>
      </c>
      <c r="H1412" s="36" t="str">
        <f>IF(SUM($F$4:F1412)&lt;2,"",IF(F1412=1,G1411,""))</f>
        <v/>
      </c>
      <c r="I1412" s="7">
        <f t="shared" si="175"/>
        <v>-0.01</v>
      </c>
      <c r="J1412" s="64" t="str">
        <f t="shared" si="171"/>
        <v>CALL</v>
      </c>
      <c r="K1412" s="29">
        <f>IF(SUM($F$4:F1412)&lt;1,"",IF(F1412="",K1411,ROUND(C1412,0)))</f>
        <v>332</v>
      </c>
      <c r="L1412" s="32">
        <f>IF(SUM($F$4:F1412)&lt;1,"",IF(E1412=1,1,IF(AND(F1411=1,ROUNDDOWN(Q1411/(C1411*100),0)&gt;=1),L1411+ROUNDDOWN(Q1411/(C1411*100),0),L1411)))</f>
        <v>2</v>
      </c>
      <c r="M1412" s="29">
        <f>IF(G1412="","",IF(VLOOKUP(I1412,settings!$B$12:$C$1012,2,0)*C1412*L1412*100-settings!$C$5*L1412&lt;0,"",VLOOKUP(I1412,settings!$B$12:$C$1012,2,0)*C1412*L1412*100-settings!$C$5*L1412))</f>
        <v>535.25803546523571</v>
      </c>
      <c r="N1412" s="29">
        <f>IF(M1412="","",M1412*settings!$C$7)</f>
        <v>133.81450886630893</v>
      </c>
      <c r="O1412" s="29">
        <f t="shared" si="172"/>
        <v>401.44352659892678</v>
      </c>
      <c r="P1412" s="29">
        <f>IF(G1412="","",C1412*100*settings!$C$6)</f>
        <v>0</v>
      </c>
      <c r="Q1412" s="29">
        <f>IF(G1412="","",IF(E1412=1,settings!$C$4-K1412*100,IF(O1412="",Q1411,IF(F1412=1,K1411*L1411*100+Q1411+O1411-K1412*L1412*100,Q1411+O1411))))</f>
        <v>28535.718671544579</v>
      </c>
      <c r="R1412" s="29">
        <f t="shared" si="173"/>
        <v>65753.997799999997</v>
      </c>
      <c r="S1412" s="29">
        <f t="shared" si="174"/>
        <v>94289.716471544583</v>
      </c>
    </row>
    <row r="1413" spans="2:19" x14ac:dyDescent="0.25">
      <c r="B1413" s="2">
        <v>43857</v>
      </c>
      <c r="C1413" s="3">
        <v>321.73001099999999</v>
      </c>
      <c r="D1413" s="1">
        <f t="shared" ref="D1413:D1476" si="176">IFERROR(C1413/C1412-1,"")</f>
        <v>-2.1413079768664689E-2</v>
      </c>
      <c r="E1413" t="str">
        <f>IF(B1413&lt;settings!$C$2,"",IF(B1413=settings!$C$2,1,IF(C1413&gt;K1412,MAX($E$4:E1412)+1,"")))</f>
        <v/>
      </c>
      <c r="F1413" t="str">
        <f t="shared" ref="F1413:F1476" si="177">IF(E1413&lt;&gt;"",1,"")</f>
        <v/>
      </c>
      <c r="G1413">
        <f t="shared" ref="G1413:G1476" si="178">IFERROR(IF(E1413&lt;&gt;"",1,G1412+1),"")</f>
        <v>3</v>
      </c>
      <c r="H1413" s="36" t="str">
        <f>IF(SUM($F$4:F1413)&lt;2,"",IF(F1413=1,G1412,""))</f>
        <v/>
      </c>
      <c r="I1413" s="7">
        <f t="shared" si="175"/>
        <v>-3.1E-2</v>
      </c>
      <c r="J1413" s="64" t="str">
        <f t="shared" ref="J1413:J1476" si="179">IF(G1413="","",IF(F1413=1,"PUT",IF(M1413&lt;&gt;"","CALL","")))</f>
        <v>CALL</v>
      </c>
      <c r="K1413" s="29">
        <f>IF(SUM($F$4:F1413)&lt;1,"",IF(F1413="",K1412,ROUND(C1413,0)))</f>
        <v>332</v>
      </c>
      <c r="L1413" s="32">
        <f>IF(SUM($F$4:F1413)&lt;1,"",IF(E1413=1,1,IF(AND(F1412=1,ROUNDDOWN(Q1412/(C1412*100),0)&gt;=1),L1412+ROUNDDOWN(Q1412/(C1412*100),0),L1412)))</f>
        <v>2</v>
      </c>
      <c r="M1413" s="29">
        <f>IF(G1413="","",IF(VLOOKUP(I1413,settings!$B$12:$C$1012,2,0)*C1413*L1413*100-settings!$C$5*L1413&lt;0,"",VLOOKUP(I1413,settings!$B$12:$C$1012,2,0)*C1413*L1413*100-settings!$C$5*L1413))</f>
        <v>341.97740510746831</v>
      </c>
      <c r="N1413" s="29">
        <f>IF(M1413="","",M1413*settings!$C$7)</f>
        <v>85.494351276867079</v>
      </c>
      <c r="O1413" s="29">
        <f t="shared" ref="O1413:O1476" si="180">IFERROR(IF(G1413="","",M1413-N1413),0)</f>
        <v>256.48305383060125</v>
      </c>
      <c r="P1413" s="29">
        <f>IF(G1413="","",C1413*100*settings!$C$6)</f>
        <v>0</v>
      </c>
      <c r="Q1413" s="29">
        <f>IF(G1413="","",IF(E1413=1,settings!$C$4-K1413*100,IF(O1413="",Q1412,IF(F1413=1,K1412*L1412*100+Q1412+O1412-K1413*L1413*100,Q1412+O1412))))</f>
        <v>28937.162198143506</v>
      </c>
      <c r="R1413" s="29">
        <f t="shared" ref="R1413:R1476" si="181">IF(G1413="","",L1413*C1413*100)</f>
        <v>64346.002199999995</v>
      </c>
      <c r="S1413" s="29">
        <f t="shared" ref="S1413:S1476" si="182">IF(G1413="","",R1413+Q1413)</f>
        <v>93283.164398143505</v>
      </c>
    </row>
    <row r="1414" spans="2:19" x14ac:dyDescent="0.25">
      <c r="B1414" s="2">
        <v>43864</v>
      </c>
      <c r="C1414" s="3">
        <v>332.20001200000002</v>
      </c>
      <c r="D1414" s="1">
        <f t="shared" si="176"/>
        <v>3.2542817399773272E-2</v>
      </c>
      <c r="E1414">
        <f>IF(B1414&lt;settings!$C$2,"",IF(B1414=settings!$C$2,1,IF(C1414&gt;K1413,MAX($E$4:E1413)+1,"")))</f>
        <v>219</v>
      </c>
      <c r="F1414">
        <f t="shared" si="177"/>
        <v>1</v>
      </c>
      <c r="G1414">
        <f t="shared" si="178"/>
        <v>1</v>
      </c>
      <c r="H1414" s="36">
        <f>IF(SUM($F$4:F1414)&lt;2,"",IF(F1414=1,G1413,""))</f>
        <v>3</v>
      </c>
      <c r="I1414" s="7">
        <f t="shared" ref="I1414:I1477" si="183">IF(G1414="","",ROUND(C1414/K1414-1,3))</f>
        <v>1E-3</v>
      </c>
      <c r="J1414" s="64" t="str">
        <f t="shared" si="179"/>
        <v>PUT</v>
      </c>
      <c r="K1414" s="29">
        <f>IF(SUM($F$4:F1414)&lt;1,"",IF(F1414="",K1413,ROUND(C1414,0)))</f>
        <v>332</v>
      </c>
      <c r="L1414" s="32">
        <f>IF(SUM($F$4:F1414)&lt;1,"",IF(E1414=1,1,IF(AND(F1413=1,ROUNDDOWN(Q1413/(C1413*100),0)&gt;=1),L1413+ROUNDDOWN(Q1413/(C1413*100),0),L1413)))</f>
        <v>2</v>
      </c>
      <c r="M1414" s="29">
        <f>IF(G1414="","",IF(VLOOKUP(I1414,settings!$B$12:$C$1012,2,0)*C1414*L1414*100-settings!$C$5*L1414&lt;0,"",VLOOKUP(I1414,settings!$B$12:$C$1012,2,0)*C1414*L1414*100-settings!$C$5*L1414))</f>
        <v>649.11202351999998</v>
      </c>
      <c r="N1414" s="29">
        <f>IF(M1414="","",M1414*settings!$C$7)</f>
        <v>162.27800587999999</v>
      </c>
      <c r="O1414" s="29">
        <f t="shared" si="180"/>
        <v>486.83401763999996</v>
      </c>
      <c r="P1414" s="29">
        <f>IF(G1414="","",C1414*100*settings!$C$6)</f>
        <v>0</v>
      </c>
      <c r="Q1414" s="29">
        <f>IF(G1414="","",IF(E1414=1,settings!$C$4-K1414*100,IF(O1414="",Q1413,IF(F1414=1,K1413*L1413*100+Q1413+O1413-K1414*L1414*100,Q1413+O1413))))</f>
        <v>29193.6452519741</v>
      </c>
      <c r="R1414" s="29">
        <f t="shared" si="181"/>
        <v>66440.002399999998</v>
      </c>
      <c r="S1414" s="29">
        <f t="shared" si="182"/>
        <v>95633.647651974097</v>
      </c>
    </row>
    <row r="1415" spans="2:19" x14ac:dyDescent="0.25">
      <c r="B1415" s="2">
        <v>43871</v>
      </c>
      <c r="C1415" s="3">
        <v>337.60000600000001</v>
      </c>
      <c r="D1415" s="1">
        <f t="shared" si="176"/>
        <v>1.6255249262302929E-2</v>
      </c>
      <c r="E1415">
        <f>IF(B1415&lt;settings!$C$2,"",IF(B1415=settings!$C$2,1,IF(C1415&gt;K1414,MAX($E$4:E1414)+1,"")))</f>
        <v>220</v>
      </c>
      <c r="F1415">
        <f t="shared" si="177"/>
        <v>1</v>
      </c>
      <c r="G1415">
        <f t="shared" si="178"/>
        <v>1</v>
      </c>
      <c r="H1415" s="36">
        <f>IF(SUM($F$4:F1415)&lt;2,"",IF(F1415=1,G1414,""))</f>
        <v>1</v>
      </c>
      <c r="I1415" s="7">
        <f t="shared" si="183"/>
        <v>-1E-3</v>
      </c>
      <c r="J1415" s="64" t="str">
        <f t="shared" si="179"/>
        <v>PUT</v>
      </c>
      <c r="K1415" s="29">
        <f>IF(SUM($F$4:F1415)&lt;1,"",IF(F1415="",K1414,ROUND(C1415,0)))</f>
        <v>338</v>
      </c>
      <c r="L1415" s="32">
        <f>IF(SUM($F$4:F1415)&lt;1,"",IF(E1415=1,1,IF(AND(F1414=1,ROUNDDOWN(Q1414/(C1414*100),0)&gt;=1),L1414+ROUNDDOWN(Q1414/(C1414*100),0),L1414)))</f>
        <v>2</v>
      </c>
      <c r="M1415" s="29">
        <f>IF(G1415="","",IF(VLOOKUP(I1415,settings!$B$12:$C$1012,2,0)*C1415*L1415*100-settings!$C$5*L1415&lt;0,"",VLOOKUP(I1415,settings!$B$12:$C$1012,2,0)*C1415*L1415*100-settings!$C$5*L1415))</f>
        <v>659.69601175999992</v>
      </c>
      <c r="N1415" s="29">
        <f>IF(M1415="","",M1415*settings!$C$7)</f>
        <v>164.92400293999998</v>
      </c>
      <c r="O1415" s="29">
        <f t="shared" si="180"/>
        <v>494.77200881999994</v>
      </c>
      <c r="P1415" s="29">
        <f>IF(G1415="","",C1415*100*settings!$C$6)</f>
        <v>0</v>
      </c>
      <c r="Q1415" s="29">
        <f>IF(G1415="","",IF(E1415=1,settings!$C$4-K1415*100,IF(O1415="",Q1414,IF(F1415=1,K1414*L1414*100+Q1414+O1414-K1415*L1415*100,Q1414+O1414))))</f>
        <v>28480.479269614094</v>
      </c>
      <c r="R1415" s="29">
        <f t="shared" si="181"/>
        <v>67520.001199999999</v>
      </c>
      <c r="S1415" s="29">
        <f t="shared" si="182"/>
        <v>96000.480469614093</v>
      </c>
    </row>
    <row r="1416" spans="2:19" x14ac:dyDescent="0.25">
      <c r="B1416" s="2">
        <v>43878</v>
      </c>
      <c r="C1416" s="3">
        <v>333.48001099999999</v>
      </c>
      <c r="D1416" s="1">
        <f t="shared" si="176"/>
        <v>-1.2203776441876091E-2</v>
      </c>
      <c r="E1416" t="str">
        <f>IF(B1416&lt;settings!$C$2,"",IF(B1416=settings!$C$2,1,IF(C1416&gt;K1415,MAX($E$4:E1415)+1,"")))</f>
        <v/>
      </c>
      <c r="F1416" t="str">
        <f t="shared" si="177"/>
        <v/>
      </c>
      <c r="G1416">
        <f t="shared" si="178"/>
        <v>2</v>
      </c>
      <c r="H1416" s="36" t="str">
        <f>IF(SUM($F$4:F1416)&lt;2,"",IF(F1416=1,G1415,""))</f>
        <v/>
      </c>
      <c r="I1416" s="7">
        <f t="shared" si="183"/>
        <v>-1.2999999999999999E-2</v>
      </c>
      <c r="J1416" s="64" t="str">
        <f t="shared" si="179"/>
        <v>CALL</v>
      </c>
      <c r="K1416" s="29">
        <f>IF(SUM($F$4:F1416)&lt;1,"",IF(F1416="",K1415,ROUND(C1416,0)))</f>
        <v>338</v>
      </c>
      <c r="L1416" s="32">
        <f>IF(SUM($F$4:F1416)&lt;1,"",IF(E1416=1,1,IF(AND(F1415=1,ROUNDDOWN(Q1415/(C1415*100),0)&gt;=1),L1415+ROUNDDOWN(Q1415/(C1415*100),0),L1415)))</f>
        <v>2</v>
      </c>
      <c r="M1416" s="29">
        <f>IF(G1416="","",IF(VLOOKUP(I1416,settings!$B$12:$C$1012,2,0)*C1416*L1416*100-settings!$C$5*L1416&lt;0,"",VLOOKUP(I1416,settings!$B$12:$C$1012,2,0)*C1416*L1416*100-settings!$C$5*L1416))</f>
        <v>510.9071896594113</v>
      </c>
      <c r="N1416" s="29">
        <f>IF(M1416="","",M1416*settings!$C$7)</f>
        <v>127.72679741485283</v>
      </c>
      <c r="O1416" s="29">
        <f t="shared" si="180"/>
        <v>383.18039224455845</v>
      </c>
      <c r="P1416" s="29">
        <f>IF(G1416="","",C1416*100*settings!$C$6)</f>
        <v>0</v>
      </c>
      <c r="Q1416" s="29">
        <f>IF(G1416="","",IF(E1416=1,settings!$C$4-K1416*100,IF(O1416="",Q1415,IF(F1416=1,K1415*L1415*100+Q1415+O1415-K1416*L1416*100,Q1415+O1415))))</f>
        <v>28975.251278434094</v>
      </c>
      <c r="R1416" s="29">
        <f t="shared" si="181"/>
        <v>66696.002200000003</v>
      </c>
      <c r="S1416" s="29">
        <f t="shared" si="182"/>
        <v>95671.253478434097</v>
      </c>
    </row>
    <row r="1417" spans="2:19" x14ac:dyDescent="0.25">
      <c r="B1417" s="2">
        <v>43885</v>
      </c>
      <c r="C1417" s="3">
        <v>296.26001000000002</v>
      </c>
      <c r="D1417" s="1">
        <f t="shared" si="176"/>
        <v>-0.1116108905250095</v>
      </c>
      <c r="E1417" t="str">
        <f>IF(B1417&lt;settings!$C$2,"",IF(B1417=settings!$C$2,1,IF(C1417&gt;K1416,MAX($E$4:E1416)+1,"")))</f>
        <v/>
      </c>
      <c r="F1417" t="str">
        <f t="shared" si="177"/>
        <v/>
      </c>
      <c r="G1417">
        <f t="shared" si="178"/>
        <v>3</v>
      </c>
      <c r="H1417" s="36" t="str">
        <f>IF(SUM($F$4:F1417)&lt;2,"",IF(F1417=1,G1416,""))</f>
        <v/>
      </c>
      <c r="I1417" s="7">
        <f t="shared" si="183"/>
        <v>-0.123</v>
      </c>
      <c r="J1417" s="64" t="str">
        <f t="shared" si="179"/>
        <v>CALL</v>
      </c>
      <c r="K1417" s="29">
        <f>IF(SUM($F$4:F1417)&lt;1,"",IF(F1417="",K1416,ROUND(C1417,0)))</f>
        <v>338</v>
      </c>
      <c r="L1417" s="32">
        <f>IF(SUM($F$4:F1417)&lt;1,"",IF(E1417=1,1,IF(AND(F1416=1,ROUNDDOWN(Q1416/(C1416*100),0)&gt;=1),L1416+ROUNDDOWN(Q1416/(C1416*100),0),L1416)))</f>
        <v>2</v>
      </c>
      <c r="M1417" s="29">
        <f>IF(G1417="","",IF(VLOOKUP(I1417,settings!$B$12:$C$1012,2,0)*C1417*L1417*100-settings!$C$5*L1417&lt;0,"",VLOOKUP(I1417,settings!$B$12:$C$1012,2,0)*C1417*L1417*100-settings!$C$5*L1417))</f>
        <v>47.375367262086272</v>
      </c>
      <c r="N1417" s="29">
        <f>IF(M1417="","",M1417*settings!$C$7)</f>
        <v>11.843841815521568</v>
      </c>
      <c r="O1417" s="29">
        <f t="shared" si="180"/>
        <v>35.5315254465647</v>
      </c>
      <c r="P1417" s="29">
        <f>IF(G1417="","",C1417*100*settings!$C$6)</f>
        <v>0</v>
      </c>
      <c r="Q1417" s="29">
        <f>IF(G1417="","",IF(E1417=1,settings!$C$4-K1417*100,IF(O1417="",Q1416,IF(F1417=1,K1416*L1416*100+Q1416+O1416-K1417*L1417*100,Q1416+O1416))))</f>
        <v>29358.431670678652</v>
      </c>
      <c r="R1417" s="29">
        <f t="shared" si="181"/>
        <v>59252.002000000008</v>
      </c>
      <c r="S1417" s="29">
        <f t="shared" si="182"/>
        <v>88610.433670678656</v>
      </c>
    </row>
    <row r="1418" spans="2:19" x14ac:dyDescent="0.25">
      <c r="B1418" s="2">
        <v>43892</v>
      </c>
      <c r="C1418" s="3">
        <v>297.459991</v>
      </c>
      <c r="D1418" s="1">
        <f t="shared" si="176"/>
        <v>4.0504319162075753E-3</v>
      </c>
      <c r="E1418" t="str">
        <f>IF(B1418&lt;settings!$C$2,"",IF(B1418=settings!$C$2,1,IF(C1418&gt;K1417,MAX($E$4:E1417)+1,"")))</f>
        <v/>
      </c>
      <c r="F1418" t="str">
        <f t="shared" si="177"/>
        <v/>
      </c>
      <c r="G1418">
        <f t="shared" si="178"/>
        <v>4</v>
      </c>
      <c r="H1418" s="36" t="str">
        <f>IF(SUM($F$4:F1418)&lt;2,"",IF(F1418=1,G1417,""))</f>
        <v/>
      </c>
      <c r="I1418" s="7">
        <f t="shared" si="183"/>
        <v>-0.12</v>
      </c>
      <c r="J1418" s="64" t="str">
        <f t="shared" si="179"/>
        <v>CALL</v>
      </c>
      <c r="K1418" s="29">
        <f>IF(SUM($F$4:F1418)&lt;1,"",IF(F1418="",K1417,ROUND(C1418,0)))</f>
        <v>338</v>
      </c>
      <c r="L1418" s="32">
        <f>IF(SUM($F$4:F1418)&lt;1,"",IF(E1418=1,1,IF(AND(F1417=1,ROUNDDOWN(Q1417/(C1417*100),0)&gt;=1),L1417+ROUNDDOWN(Q1417/(C1417*100),0),L1417)))</f>
        <v>2</v>
      </c>
      <c r="M1418" s="29">
        <f>IF(G1418="","",IF(VLOOKUP(I1418,settings!$B$12:$C$1012,2,0)*C1418*L1418*100-settings!$C$5*L1418&lt;0,"",VLOOKUP(I1418,settings!$B$12:$C$1012,2,0)*C1418*L1418*100-settings!$C$5*L1418))</f>
        <v>50.672949648444842</v>
      </c>
      <c r="N1418" s="29">
        <f>IF(M1418="","",M1418*settings!$C$7)</f>
        <v>12.66823741211121</v>
      </c>
      <c r="O1418" s="29">
        <f t="shared" si="180"/>
        <v>38.004712236333631</v>
      </c>
      <c r="P1418" s="29">
        <f>IF(G1418="","",C1418*100*settings!$C$6)</f>
        <v>0</v>
      </c>
      <c r="Q1418" s="29">
        <f>IF(G1418="","",IF(E1418=1,settings!$C$4-K1418*100,IF(O1418="",Q1417,IF(F1418=1,K1417*L1417*100+Q1417+O1417-K1418*L1418*100,Q1417+O1417))))</f>
        <v>29393.963196125216</v>
      </c>
      <c r="R1418" s="29">
        <f t="shared" si="181"/>
        <v>59491.998200000002</v>
      </c>
      <c r="S1418" s="29">
        <f t="shared" si="182"/>
        <v>88885.961396125218</v>
      </c>
    </row>
    <row r="1419" spans="2:19" x14ac:dyDescent="0.25">
      <c r="B1419" s="2">
        <v>43899</v>
      </c>
      <c r="C1419" s="3">
        <v>269.32000699999998</v>
      </c>
      <c r="D1419" s="1">
        <f t="shared" si="176"/>
        <v>-9.4600903823734872E-2</v>
      </c>
      <c r="E1419" t="str">
        <f>IF(B1419&lt;settings!$C$2,"",IF(B1419=settings!$C$2,1,IF(C1419&gt;K1418,MAX($E$4:E1418)+1,"")))</f>
        <v/>
      </c>
      <c r="F1419" t="str">
        <f t="shared" si="177"/>
        <v/>
      </c>
      <c r="G1419">
        <f t="shared" si="178"/>
        <v>5</v>
      </c>
      <c r="H1419" s="36" t="str">
        <f>IF(SUM($F$4:F1419)&lt;2,"",IF(F1419=1,G1418,""))</f>
        <v/>
      </c>
      <c r="I1419" s="7">
        <f t="shared" si="183"/>
        <v>-0.20300000000000001</v>
      </c>
      <c r="J1419" s="64" t="str">
        <f t="shared" si="179"/>
        <v>CALL</v>
      </c>
      <c r="K1419" s="29">
        <f>IF(SUM($F$4:F1419)&lt;1,"",IF(F1419="",K1418,ROUND(C1419,0)))</f>
        <v>338</v>
      </c>
      <c r="L1419" s="32">
        <f>IF(SUM($F$4:F1419)&lt;1,"",IF(E1419=1,1,IF(AND(F1418=1,ROUNDDOWN(Q1418/(C1418*100),0)&gt;=1),L1418+ROUNDDOWN(Q1418/(C1418*100),0),L1418)))</f>
        <v>2</v>
      </c>
      <c r="M1419" s="29">
        <f>IF(G1419="","",IF(VLOOKUP(I1419,settings!$B$12:$C$1012,2,0)*C1419*L1419*100-settings!$C$5*L1419&lt;0,"",VLOOKUP(I1419,settings!$B$12:$C$1012,2,0)*C1419*L1419*100-settings!$C$5*L1419))</f>
        <v>6.916449995173533</v>
      </c>
      <c r="N1419" s="29">
        <f>IF(M1419="","",M1419*settings!$C$7)</f>
        <v>1.7291124987933832</v>
      </c>
      <c r="O1419" s="29">
        <f t="shared" si="180"/>
        <v>5.1873374963801497</v>
      </c>
      <c r="P1419" s="29">
        <f>IF(G1419="","",C1419*100*settings!$C$6)</f>
        <v>0</v>
      </c>
      <c r="Q1419" s="29">
        <f>IF(G1419="","",IF(E1419=1,settings!$C$4-K1419*100,IF(O1419="",Q1418,IF(F1419=1,K1418*L1418*100+Q1418+O1418-K1419*L1419*100,Q1418+O1418))))</f>
        <v>29431.967908361548</v>
      </c>
      <c r="R1419" s="29">
        <f t="shared" si="181"/>
        <v>53864.001399999994</v>
      </c>
      <c r="S1419" s="29">
        <f t="shared" si="182"/>
        <v>83295.969308361542</v>
      </c>
    </row>
    <row r="1420" spans="2:19" x14ac:dyDescent="0.25">
      <c r="B1420" s="2">
        <v>43906</v>
      </c>
      <c r="C1420" s="3">
        <v>228.800003</v>
      </c>
      <c r="D1420" s="1">
        <f t="shared" si="176"/>
        <v>-0.15045300366415026</v>
      </c>
      <c r="E1420" t="str">
        <f>IF(B1420&lt;settings!$C$2,"",IF(B1420=settings!$C$2,1,IF(C1420&gt;K1419,MAX($E$4:E1419)+1,"")))</f>
        <v/>
      </c>
      <c r="F1420" t="str">
        <f t="shared" si="177"/>
        <v/>
      </c>
      <c r="G1420">
        <f t="shared" si="178"/>
        <v>6</v>
      </c>
      <c r="H1420" s="36" t="str">
        <f>IF(SUM($F$4:F1420)&lt;2,"",IF(F1420=1,G1419,""))</f>
        <v/>
      </c>
      <c r="I1420" s="7">
        <f t="shared" si="183"/>
        <v>-0.32300000000000001</v>
      </c>
      <c r="J1420" s="64" t="str">
        <f t="shared" si="179"/>
        <v/>
      </c>
      <c r="K1420" s="29">
        <f>IF(SUM($F$4:F1420)&lt;1,"",IF(F1420="",K1419,ROUND(C1420,0)))</f>
        <v>338</v>
      </c>
      <c r="L1420" s="32">
        <f>IF(SUM($F$4:F1420)&lt;1,"",IF(E1420=1,1,IF(AND(F1419=1,ROUNDDOWN(Q1419/(C1419*100),0)&gt;=1),L1419+ROUNDDOWN(Q1419/(C1419*100),0),L1419)))</f>
        <v>2</v>
      </c>
      <c r="M1420" s="29" t="str">
        <f>IF(G1420="","",IF(VLOOKUP(I1420,settings!$B$12:$C$1012,2,0)*C1420*L1420*100-settings!$C$5*L1420&lt;0,"",VLOOKUP(I1420,settings!$B$12:$C$1012,2,0)*C1420*L1420*100-settings!$C$5*L1420))</f>
        <v/>
      </c>
      <c r="N1420" s="29" t="str">
        <f>IF(M1420="","",M1420*settings!$C$7)</f>
        <v/>
      </c>
      <c r="O1420" s="29">
        <f t="shared" si="180"/>
        <v>0</v>
      </c>
      <c r="P1420" s="29">
        <f>IF(G1420="","",C1420*100*settings!$C$6)</f>
        <v>0</v>
      </c>
      <c r="Q1420" s="29">
        <f>IF(G1420="","",IF(E1420=1,settings!$C$4-K1420*100,IF(O1420="",Q1419,IF(F1420=1,K1419*L1419*100+Q1419+O1419-K1420*L1420*100,Q1419+O1419))))</f>
        <v>29437.155245857928</v>
      </c>
      <c r="R1420" s="29">
        <f t="shared" si="181"/>
        <v>45760.000599999999</v>
      </c>
      <c r="S1420" s="29">
        <f t="shared" si="182"/>
        <v>75197.155845857924</v>
      </c>
    </row>
    <row r="1421" spans="2:19" x14ac:dyDescent="0.25">
      <c r="B1421" s="2">
        <v>43913</v>
      </c>
      <c r="C1421" s="3">
        <v>253.41999799999999</v>
      </c>
      <c r="D1421" s="1">
        <f t="shared" si="176"/>
        <v>0.10760487184084511</v>
      </c>
      <c r="E1421" t="str">
        <f>IF(B1421&lt;settings!$C$2,"",IF(B1421=settings!$C$2,1,IF(C1421&gt;K1420,MAX($E$4:E1420)+1,"")))</f>
        <v/>
      </c>
      <c r="F1421" t="str">
        <f t="shared" si="177"/>
        <v/>
      </c>
      <c r="G1421">
        <f t="shared" si="178"/>
        <v>7</v>
      </c>
      <c r="H1421" s="36" t="str">
        <f>IF(SUM($F$4:F1421)&lt;2,"",IF(F1421=1,G1420,""))</f>
        <v/>
      </c>
      <c r="I1421" s="7">
        <f t="shared" si="183"/>
        <v>-0.25</v>
      </c>
      <c r="J1421" s="64" t="str">
        <f t="shared" si="179"/>
        <v>CALL</v>
      </c>
      <c r="K1421" s="29">
        <f>IF(SUM($F$4:F1421)&lt;1,"",IF(F1421="",K1420,ROUND(C1421,0)))</f>
        <v>338</v>
      </c>
      <c r="L1421" s="32">
        <f>IF(SUM($F$4:F1421)&lt;1,"",IF(E1421=1,1,IF(AND(F1420=1,ROUNDDOWN(Q1420/(C1420*100),0)&gt;=1),L1420+ROUNDDOWN(Q1420/(C1420*100),0),L1420)))</f>
        <v>2</v>
      </c>
      <c r="M1421" s="29">
        <f>IF(G1421="","",IF(VLOOKUP(I1421,settings!$B$12:$C$1012,2,0)*C1421*L1421*100-settings!$C$5*L1421&lt;0,"",VLOOKUP(I1421,settings!$B$12:$C$1012,2,0)*C1421*L1421*100-settings!$C$5*L1421))</f>
        <v>1.2463085974968129</v>
      </c>
      <c r="N1421" s="29">
        <f>IF(M1421="","",M1421*settings!$C$7)</f>
        <v>0.31157714937420322</v>
      </c>
      <c r="O1421" s="29">
        <f t="shared" si="180"/>
        <v>0.93473144812260966</v>
      </c>
      <c r="P1421" s="29">
        <f>IF(G1421="","",C1421*100*settings!$C$6)</f>
        <v>0</v>
      </c>
      <c r="Q1421" s="29">
        <f>IF(G1421="","",IF(E1421=1,settings!$C$4-K1421*100,IF(O1421="",Q1420,IF(F1421=1,K1420*L1420*100+Q1420+O1420-K1421*L1421*100,Q1420+O1420))))</f>
        <v>29437.155245857928</v>
      </c>
      <c r="R1421" s="29">
        <f t="shared" si="181"/>
        <v>50683.999599999996</v>
      </c>
      <c r="S1421" s="29">
        <f t="shared" si="182"/>
        <v>80121.15484585792</v>
      </c>
    </row>
    <row r="1422" spans="2:19" x14ac:dyDescent="0.25">
      <c r="B1422" s="2">
        <v>43920</v>
      </c>
      <c r="C1422" s="3">
        <v>248.19000199999999</v>
      </c>
      <c r="D1422" s="1">
        <f t="shared" si="176"/>
        <v>-2.0637660963125692E-2</v>
      </c>
      <c r="E1422" t="str">
        <f>IF(B1422&lt;settings!$C$2,"",IF(B1422=settings!$C$2,1,IF(C1422&gt;K1421,MAX($E$4:E1421)+1,"")))</f>
        <v/>
      </c>
      <c r="F1422" t="str">
        <f t="shared" si="177"/>
        <v/>
      </c>
      <c r="G1422">
        <f t="shared" si="178"/>
        <v>8</v>
      </c>
      <c r="H1422" s="36" t="str">
        <f>IF(SUM($F$4:F1422)&lt;2,"",IF(F1422=1,G1421,""))</f>
        <v/>
      </c>
      <c r="I1422" s="7">
        <f t="shared" si="183"/>
        <v>-0.26600000000000001</v>
      </c>
      <c r="J1422" s="64" t="str">
        <f t="shared" si="179"/>
        <v>CALL</v>
      </c>
      <c r="K1422" s="29">
        <f>IF(SUM($F$4:F1422)&lt;1,"",IF(F1422="",K1421,ROUND(C1422,0)))</f>
        <v>338</v>
      </c>
      <c r="L1422" s="32">
        <f>IF(SUM($F$4:F1422)&lt;1,"",IF(E1422=1,1,IF(AND(F1421=1,ROUNDDOWN(Q1421/(C1421*100),0)&gt;=1),L1421+ROUNDDOWN(Q1421/(C1421*100),0),L1421)))</f>
        <v>2</v>
      </c>
      <c r="M1422" s="29">
        <f>IF(G1422="","",IF(VLOOKUP(I1422,settings!$B$12:$C$1012,2,0)*C1422*L1422*100-settings!$C$5*L1422&lt;0,"",VLOOKUP(I1422,settings!$B$12:$C$1012,2,0)*C1422*L1422*100-settings!$C$5*L1422))</f>
        <v>0.30117905462195926</v>
      </c>
      <c r="N1422" s="29">
        <f>IF(M1422="","",M1422*settings!$C$7)</f>
        <v>7.5294763655489816E-2</v>
      </c>
      <c r="O1422" s="29">
        <f t="shared" si="180"/>
        <v>0.22588429096646945</v>
      </c>
      <c r="P1422" s="29">
        <f>IF(G1422="","",C1422*100*settings!$C$6)</f>
        <v>0</v>
      </c>
      <c r="Q1422" s="29">
        <f>IF(G1422="","",IF(E1422=1,settings!$C$4-K1422*100,IF(O1422="",Q1421,IF(F1422=1,K1421*L1421*100+Q1421+O1421-K1422*L1422*100,Q1421+O1421))))</f>
        <v>29438.089977306052</v>
      </c>
      <c r="R1422" s="29">
        <f t="shared" si="181"/>
        <v>49638.000399999997</v>
      </c>
      <c r="S1422" s="29">
        <f t="shared" si="182"/>
        <v>79076.090377306042</v>
      </c>
    </row>
    <row r="1423" spans="2:19" x14ac:dyDescent="0.25">
      <c r="B1423" s="2">
        <v>43927</v>
      </c>
      <c r="C1423" s="3">
        <v>278.20001200000002</v>
      </c>
      <c r="D1423" s="1">
        <f t="shared" si="176"/>
        <v>0.12091546701385658</v>
      </c>
      <c r="E1423" t="str">
        <f>IF(B1423&lt;settings!$C$2,"",IF(B1423=settings!$C$2,1,IF(C1423&gt;K1422,MAX($E$4:E1422)+1,"")))</f>
        <v/>
      </c>
      <c r="F1423" t="str">
        <f t="shared" si="177"/>
        <v/>
      </c>
      <c r="G1423">
        <f t="shared" si="178"/>
        <v>9</v>
      </c>
      <c r="H1423" s="36" t="str">
        <f>IF(SUM($F$4:F1423)&lt;2,"",IF(F1423=1,G1422,""))</f>
        <v/>
      </c>
      <c r="I1423" s="7">
        <f t="shared" si="183"/>
        <v>-0.17699999999999999</v>
      </c>
      <c r="J1423" s="64" t="str">
        <f t="shared" si="179"/>
        <v>CALL</v>
      </c>
      <c r="K1423" s="29">
        <f>IF(SUM($F$4:F1423)&lt;1,"",IF(F1423="",K1422,ROUND(C1423,0)))</f>
        <v>338</v>
      </c>
      <c r="L1423" s="32">
        <f>IF(SUM($F$4:F1423)&lt;1,"",IF(E1423=1,1,IF(AND(F1422=1,ROUNDDOWN(Q1422/(C1422*100),0)&gt;=1),L1422+ROUNDDOWN(Q1422/(C1422*100),0),L1422)))</f>
        <v>2</v>
      </c>
      <c r="M1423" s="29">
        <f>IF(G1423="","",IF(VLOOKUP(I1423,settings!$B$12:$C$1012,2,0)*C1423*L1423*100-settings!$C$5*L1423&lt;0,"",VLOOKUP(I1423,settings!$B$12:$C$1012,2,0)*C1423*L1423*100-settings!$C$5*L1423))</f>
        <v>13.574084891426365</v>
      </c>
      <c r="N1423" s="29">
        <f>IF(M1423="","",M1423*settings!$C$7)</f>
        <v>3.3935212228565912</v>
      </c>
      <c r="O1423" s="29">
        <f t="shared" si="180"/>
        <v>10.180563668569773</v>
      </c>
      <c r="P1423" s="29">
        <f>IF(G1423="","",C1423*100*settings!$C$6)</f>
        <v>0</v>
      </c>
      <c r="Q1423" s="29">
        <f>IF(G1423="","",IF(E1423=1,settings!$C$4-K1423*100,IF(O1423="",Q1422,IF(F1423=1,K1422*L1422*100+Q1422+O1422-K1423*L1423*100,Q1422+O1422))))</f>
        <v>29438.315861597017</v>
      </c>
      <c r="R1423" s="29">
        <f t="shared" si="181"/>
        <v>55640.002400000005</v>
      </c>
      <c r="S1423" s="29">
        <f t="shared" si="182"/>
        <v>85078.318261597014</v>
      </c>
    </row>
    <row r="1424" spans="2:19" x14ac:dyDescent="0.25">
      <c r="B1424" s="2">
        <v>43934</v>
      </c>
      <c r="C1424" s="3">
        <v>286.64001500000001</v>
      </c>
      <c r="D1424" s="1">
        <f t="shared" si="176"/>
        <v>3.0337895887653676E-2</v>
      </c>
      <c r="E1424" t="str">
        <f>IF(B1424&lt;settings!$C$2,"",IF(B1424=settings!$C$2,1,IF(C1424&gt;K1423,MAX($E$4:E1423)+1,"")))</f>
        <v/>
      </c>
      <c r="F1424" t="str">
        <f t="shared" si="177"/>
        <v/>
      </c>
      <c r="G1424">
        <f t="shared" si="178"/>
        <v>10</v>
      </c>
      <c r="H1424" s="36" t="str">
        <f>IF(SUM($F$4:F1424)&lt;2,"",IF(F1424=1,G1423,""))</f>
        <v/>
      </c>
      <c r="I1424" s="7">
        <f t="shared" si="183"/>
        <v>-0.152</v>
      </c>
      <c r="J1424" s="64" t="str">
        <f t="shared" si="179"/>
        <v>CALL</v>
      </c>
      <c r="K1424" s="29">
        <f>IF(SUM($F$4:F1424)&lt;1,"",IF(F1424="",K1423,ROUND(C1424,0)))</f>
        <v>338</v>
      </c>
      <c r="L1424" s="32">
        <f>IF(SUM($F$4:F1424)&lt;1,"",IF(E1424=1,1,IF(AND(F1423=1,ROUNDDOWN(Q1423/(C1423*100),0)&gt;=1),L1423+ROUNDDOWN(Q1423/(C1423*100),0),L1423)))</f>
        <v>2</v>
      </c>
      <c r="M1424" s="29">
        <f>IF(G1424="","",IF(VLOOKUP(I1424,settings!$B$12:$C$1012,2,0)*C1424*L1424*100-settings!$C$5*L1424&lt;0,"",VLOOKUP(I1424,settings!$B$12:$C$1012,2,0)*C1424*L1424*100-settings!$C$5*L1424))</f>
        <v>24.590733584856295</v>
      </c>
      <c r="N1424" s="29">
        <f>IF(M1424="","",M1424*settings!$C$7)</f>
        <v>6.1476833962140738</v>
      </c>
      <c r="O1424" s="29">
        <f t="shared" si="180"/>
        <v>18.443050188642221</v>
      </c>
      <c r="P1424" s="29">
        <f>IF(G1424="","",C1424*100*settings!$C$6)</f>
        <v>0</v>
      </c>
      <c r="Q1424" s="29">
        <f>IF(G1424="","",IF(E1424=1,settings!$C$4-K1424*100,IF(O1424="",Q1423,IF(F1424=1,K1423*L1423*100+Q1423+O1423-K1424*L1424*100,Q1423+O1423))))</f>
        <v>29448.496425265588</v>
      </c>
      <c r="R1424" s="29">
        <f t="shared" si="181"/>
        <v>57328.003000000004</v>
      </c>
      <c r="S1424" s="29">
        <f t="shared" si="182"/>
        <v>86776.499425265589</v>
      </c>
    </row>
    <row r="1425" spans="2:19" x14ac:dyDescent="0.25">
      <c r="B1425" s="2">
        <v>43941</v>
      </c>
      <c r="C1425" s="3">
        <v>282.97000100000002</v>
      </c>
      <c r="D1425" s="1">
        <f t="shared" si="176"/>
        <v>-1.2803564777932319E-2</v>
      </c>
      <c r="E1425" t="str">
        <f>IF(B1425&lt;settings!$C$2,"",IF(B1425=settings!$C$2,1,IF(C1425&gt;K1424,MAX($E$4:E1424)+1,"")))</f>
        <v/>
      </c>
      <c r="F1425" t="str">
        <f t="shared" si="177"/>
        <v/>
      </c>
      <c r="G1425">
        <f t="shared" si="178"/>
        <v>11</v>
      </c>
      <c r="H1425" s="36" t="str">
        <f>IF(SUM($F$4:F1425)&lt;2,"",IF(F1425=1,G1424,""))</f>
        <v/>
      </c>
      <c r="I1425" s="7">
        <f t="shared" si="183"/>
        <v>-0.16300000000000001</v>
      </c>
      <c r="J1425" s="64" t="str">
        <f t="shared" si="179"/>
        <v>CALL</v>
      </c>
      <c r="K1425" s="29">
        <f>IF(SUM($F$4:F1425)&lt;1,"",IF(F1425="",K1424,ROUND(C1425,0)))</f>
        <v>338</v>
      </c>
      <c r="L1425" s="32">
        <f>IF(SUM($F$4:F1425)&lt;1,"",IF(E1425=1,1,IF(AND(F1424=1,ROUNDDOWN(Q1424/(C1424*100),0)&gt;=1),L1424+ROUNDDOWN(Q1424/(C1424*100),0),L1424)))</f>
        <v>2</v>
      </c>
      <c r="M1425" s="29">
        <f>IF(G1425="","",IF(VLOOKUP(I1425,settings!$B$12:$C$1012,2,0)*C1425*L1425*100-settings!$C$5*L1425&lt;0,"",VLOOKUP(I1425,settings!$B$12:$C$1012,2,0)*C1425*L1425*100-settings!$C$5*L1425))</f>
        <v>19.019420083990305</v>
      </c>
      <c r="N1425" s="29">
        <f>IF(M1425="","",M1425*settings!$C$7)</f>
        <v>4.7548550209975762</v>
      </c>
      <c r="O1425" s="29">
        <f t="shared" si="180"/>
        <v>14.264565062992729</v>
      </c>
      <c r="P1425" s="29">
        <f>IF(G1425="","",C1425*100*settings!$C$6)</f>
        <v>0</v>
      </c>
      <c r="Q1425" s="29">
        <f>IF(G1425="","",IF(E1425=1,settings!$C$4-K1425*100,IF(O1425="",Q1424,IF(F1425=1,K1424*L1424*100+Q1424+O1424-K1425*L1425*100,Q1424+O1424))))</f>
        <v>29466.93947545423</v>
      </c>
      <c r="R1425" s="29">
        <f t="shared" si="181"/>
        <v>56594.000200000002</v>
      </c>
      <c r="S1425" s="29">
        <f t="shared" si="182"/>
        <v>86060.939675454225</v>
      </c>
    </row>
    <row r="1426" spans="2:19" x14ac:dyDescent="0.25">
      <c r="B1426" s="2">
        <v>43948</v>
      </c>
      <c r="C1426" s="3">
        <v>282.790009</v>
      </c>
      <c r="D1426" s="1">
        <f t="shared" si="176"/>
        <v>-6.3608156116878867E-4</v>
      </c>
      <c r="E1426" t="str">
        <f>IF(B1426&lt;settings!$C$2,"",IF(B1426=settings!$C$2,1,IF(C1426&gt;K1425,MAX($E$4:E1425)+1,"")))</f>
        <v/>
      </c>
      <c r="F1426" t="str">
        <f t="shared" si="177"/>
        <v/>
      </c>
      <c r="G1426">
        <f t="shared" si="178"/>
        <v>12</v>
      </c>
      <c r="H1426" s="36" t="str">
        <f>IF(SUM($F$4:F1426)&lt;2,"",IF(F1426=1,G1425,""))</f>
        <v/>
      </c>
      <c r="I1426" s="7">
        <f t="shared" si="183"/>
        <v>-0.16300000000000001</v>
      </c>
      <c r="J1426" s="64" t="str">
        <f t="shared" si="179"/>
        <v>CALL</v>
      </c>
      <c r="K1426" s="29">
        <f>IF(SUM($F$4:F1426)&lt;1,"",IF(F1426="",K1425,ROUND(C1426,0)))</f>
        <v>338</v>
      </c>
      <c r="L1426" s="32">
        <f>IF(SUM($F$4:F1426)&lt;1,"",IF(E1426=1,1,IF(AND(F1425=1,ROUNDDOWN(Q1425/(C1425*100),0)&gt;=1),L1425+ROUNDDOWN(Q1425/(C1425*100),0),L1425)))</f>
        <v>2</v>
      </c>
      <c r="M1426" s="29">
        <f>IF(G1426="","",IF(VLOOKUP(I1426,settings!$B$12:$C$1012,2,0)*C1426*L1426*100-settings!$C$5*L1426&lt;0,"",VLOOKUP(I1426,settings!$B$12:$C$1012,2,0)*C1426*L1426*100-settings!$C$5*L1426))</f>
        <v>19.00605001844842</v>
      </c>
      <c r="N1426" s="29">
        <f>IF(M1426="","",M1426*settings!$C$7)</f>
        <v>4.7515125046121049</v>
      </c>
      <c r="O1426" s="29">
        <f t="shared" si="180"/>
        <v>14.254537513836315</v>
      </c>
      <c r="P1426" s="29">
        <f>IF(G1426="","",C1426*100*settings!$C$6)</f>
        <v>0</v>
      </c>
      <c r="Q1426" s="29">
        <f>IF(G1426="","",IF(E1426=1,settings!$C$4-K1426*100,IF(O1426="",Q1425,IF(F1426=1,K1425*L1425*100+Q1425+O1425-K1426*L1426*100,Q1425+O1425))))</f>
        <v>29481.204040517223</v>
      </c>
      <c r="R1426" s="29">
        <f t="shared" si="181"/>
        <v>56558.001799999998</v>
      </c>
      <c r="S1426" s="29">
        <f t="shared" si="182"/>
        <v>86039.205840517214</v>
      </c>
    </row>
    <row r="1427" spans="2:19" x14ac:dyDescent="0.25">
      <c r="B1427" s="2">
        <v>43955</v>
      </c>
      <c r="C1427" s="3">
        <v>292.44000199999999</v>
      </c>
      <c r="D1427" s="1">
        <f t="shared" si="176"/>
        <v>3.4124235980345308E-2</v>
      </c>
      <c r="E1427" t="str">
        <f>IF(B1427&lt;settings!$C$2,"",IF(B1427=settings!$C$2,1,IF(C1427&gt;K1426,MAX($E$4:E1426)+1,"")))</f>
        <v/>
      </c>
      <c r="F1427" t="str">
        <f t="shared" si="177"/>
        <v/>
      </c>
      <c r="G1427">
        <f t="shared" si="178"/>
        <v>13</v>
      </c>
      <c r="H1427" s="36" t="str">
        <f>IF(SUM($F$4:F1427)&lt;2,"",IF(F1427=1,G1426,""))</f>
        <v/>
      </c>
      <c r="I1427" s="7">
        <f t="shared" si="183"/>
        <v>-0.13500000000000001</v>
      </c>
      <c r="J1427" s="64" t="str">
        <f t="shared" si="179"/>
        <v>CALL</v>
      </c>
      <c r="K1427" s="29">
        <f>IF(SUM($F$4:F1427)&lt;1,"",IF(F1427="",K1426,ROUND(C1427,0)))</f>
        <v>338</v>
      </c>
      <c r="L1427" s="32">
        <f>IF(SUM($F$4:F1427)&lt;1,"",IF(E1427=1,1,IF(AND(F1426=1,ROUNDDOWN(Q1426/(C1426*100),0)&gt;=1),L1426+ROUNDDOWN(Q1426/(C1426*100),0),L1426)))</f>
        <v>2</v>
      </c>
      <c r="M1427" s="29">
        <f>IF(G1427="","",IF(VLOOKUP(I1427,settings!$B$12:$C$1012,2,0)*C1427*L1427*100-settings!$C$5*L1427&lt;0,"",VLOOKUP(I1427,settings!$B$12:$C$1012,2,0)*C1427*L1427*100-settings!$C$5*L1427))</f>
        <v>36.246085568566052</v>
      </c>
      <c r="N1427" s="29">
        <f>IF(M1427="","",M1427*settings!$C$7)</f>
        <v>9.061521392141513</v>
      </c>
      <c r="O1427" s="29">
        <f t="shared" si="180"/>
        <v>27.184564176424537</v>
      </c>
      <c r="P1427" s="29">
        <f>IF(G1427="","",C1427*100*settings!$C$6)</f>
        <v>0</v>
      </c>
      <c r="Q1427" s="29">
        <f>IF(G1427="","",IF(E1427=1,settings!$C$4-K1427*100,IF(O1427="",Q1426,IF(F1427=1,K1426*L1426*100+Q1426+O1426-K1427*L1427*100,Q1426+O1426))))</f>
        <v>29495.458578031059</v>
      </c>
      <c r="R1427" s="29">
        <f t="shared" si="181"/>
        <v>58488.000399999997</v>
      </c>
      <c r="S1427" s="29">
        <f t="shared" si="182"/>
        <v>87983.458978031063</v>
      </c>
    </row>
    <row r="1428" spans="2:19" x14ac:dyDescent="0.25">
      <c r="B1428" s="2">
        <v>43962</v>
      </c>
      <c r="C1428" s="3">
        <v>286.27999899999998</v>
      </c>
      <c r="D1428" s="1">
        <f t="shared" si="176"/>
        <v>-2.1064160025549561E-2</v>
      </c>
      <c r="E1428" t="str">
        <f>IF(B1428&lt;settings!$C$2,"",IF(B1428=settings!$C$2,1,IF(C1428&gt;K1427,MAX($E$4:E1427)+1,"")))</f>
        <v/>
      </c>
      <c r="F1428" t="str">
        <f t="shared" si="177"/>
        <v/>
      </c>
      <c r="G1428">
        <f t="shared" si="178"/>
        <v>14</v>
      </c>
      <c r="H1428" s="36" t="str">
        <f>IF(SUM($F$4:F1428)&lt;2,"",IF(F1428=1,G1427,""))</f>
        <v/>
      </c>
      <c r="I1428" s="7">
        <f t="shared" si="183"/>
        <v>-0.153</v>
      </c>
      <c r="J1428" s="64" t="str">
        <f t="shared" si="179"/>
        <v>CALL</v>
      </c>
      <c r="K1428" s="29">
        <f>IF(SUM($F$4:F1428)&lt;1,"",IF(F1428="",K1427,ROUND(C1428,0)))</f>
        <v>338</v>
      </c>
      <c r="L1428" s="32">
        <f>IF(SUM($F$4:F1428)&lt;1,"",IF(E1428=1,1,IF(AND(F1427=1,ROUNDDOWN(Q1427/(C1427*100),0)&gt;=1),L1427+ROUNDDOWN(Q1427/(C1427*100),0),L1427)))</f>
        <v>2</v>
      </c>
      <c r="M1428" s="29">
        <f>IF(G1428="","",IF(VLOOKUP(I1428,settings!$B$12:$C$1012,2,0)*C1428*L1428*100-settings!$C$5*L1428&lt;0,"",VLOOKUP(I1428,settings!$B$12:$C$1012,2,0)*C1428*L1428*100-settings!$C$5*L1428))</f>
        <v>24.026189261817777</v>
      </c>
      <c r="N1428" s="29">
        <f>IF(M1428="","",M1428*settings!$C$7)</f>
        <v>6.0065473154544442</v>
      </c>
      <c r="O1428" s="29">
        <f t="shared" si="180"/>
        <v>18.019641946363333</v>
      </c>
      <c r="P1428" s="29">
        <f>IF(G1428="","",C1428*100*settings!$C$6)</f>
        <v>0</v>
      </c>
      <c r="Q1428" s="29">
        <f>IF(G1428="","",IF(E1428=1,settings!$C$4-K1428*100,IF(O1428="",Q1427,IF(F1428=1,K1427*L1427*100+Q1427+O1427-K1428*L1428*100,Q1427+O1427))))</f>
        <v>29522.643142207482</v>
      </c>
      <c r="R1428" s="29">
        <f t="shared" si="181"/>
        <v>57255.999799999998</v>
      </c>
      <c r="S1428" s="29">
        <f t="shared" si="182"/>
        <v>86778.642942207487</v>
      </c>
    </row>
    <row r="1429" spans="2:19" x14ac:dyDescent="0.25">
      <c r="B1429" s="2">
        <v>43969</v>
      </c>
      <c r="C1429" s="3">
        <v>295.44000199999999</v>
      </c>
      <c r="D1429" s="1">
        <f t="shared" si="176"/>
        <v>3.1996657230671577E-2</v>
      </c>
      <c r="E1429" t="str">
        <f>IF(B1429&lt;settings!$C$2,"",IF(B1429=settings!$C$2,1,IF(C1429&gt;K1428,MAX($E$4:E1428)+1,"")))</f>
        <v/>
      </c>
      <c r="F1429" t="str">
        <f t="shared" si="177"/>
        <v/>
      </c>
      <c r="G1429">
        <f t="shared" si="178"/>
        <v>15</v>
      </c>
      <c r="H1429" s="36" t="str">
        <f>IF(SUM($F$4:F1429)&lt;2,"",IF(F1429=1,G1428,""))</f>
        <v/>
      </c>
      <c r="I1429" s="7">
        <f t="shared" si="183"/>
        <v>-0.126</v>
      </c>
      <c r="J1429" s="64" t="str">
        <f t="shared" si="179"/>
        <v>CALL</v>
      </c>
      <c r="K1429" s="29">
        <f>IF(SUM($F$4:F1429)&lt;1,"",IF(F1429="",K1428,ROUND(C1429,0)))</f>
        <v>338</v>
      </c>
      <c r="L1429" s="32">
        <f>IF(SUM($F$4:F1429)&lt;1,"",IF(E1429=1,1,IF(AND(F1428=1,ROUNDDOWN(Q1428/(C1428*100),0)&gt;=1),L1428+ROUNDDOWN(Q1428/(C1428*100),0),L1428)))</f>
        <v>2</v>
      </c>
      <c r="M1429" s="29">
        <f>IF(G1429="","",IF(VLOOKUP(I1429,settings!$B$12:$C$1012,2,0)*C1429*L1429*100-settings!$C$5*L1429&lt;0,"",VLOOKUP(I1429,settings!$B$12:$C$1012,2,0)*C1429*L1429*100-settings!$C$5*L1429))</f>
        <v>44.343073225293487</v>
      </c>
      <c r="N1429" s="29">
        <f>IF(M1429="","",M1429*settings!$C$7)</f>
        <v>11.085768306323372</v>
      </c>
      <c r="O1429" s="29">
        <f t="shared" si="180"/>
        <v>33.257304918970114</v>
      </c>
      <c r="P1429" s="29">
        <f>IF(G1429="","",C1429*100*settings!$C$6)</f>
        <v>0</v>
      </c>
      <c r="Q1429" s="29">
        <f>IF(G1429="","",IF(E1429=1,settings!$C$4-K1429*100,IF(O1429="",Q1428,IF(F1429=1,K1428*L1428*100+Q1428+O1428-K1429*L1429*100,Q1428+O1428))))</f>
        <v>29540.662784153847</v>
      </c>
      <c r="R1429" s="29">
        <f t="shared" si="181"/>
        <v>59088.000399999997</v>
      </c>
      <c r="S1429" s="29">
        <f t="shared" si="182"/>
        <v>88628.663184153847</v>
      </c>
    </row>
    <row r="1430" spans="2:19" x14ac:dyDescent="0.25">
      <c r="B1430" s="2">
        <v>43976</v>
      </c>
      <c r="C1430" s="3">
        <v>304.32000699999998</v>
      </c>
      <c r="D1430" s="1">
        <f t="shared" si="176"/>
        <v>3.0056881058374785E-2</v>
      </c>
      <c r="E1430" t="str">
        <f>IF(B1430&lt;settings!$C$2,"",IF(B1430=settings!$C$2,1,IF(C1430&gt;K1429,MAX($E$4:E1429)+1,"")))</f>
        <v/>
      </c>
      <c r="F1430" t="str">
        <f t="shared" si="177"/>
        <v/>
      </c>
      <c r="G1430">
        <f t="shared" si="178"/>
        <v>16</v>
      </c>
      <c r="H1430" s="36" t="str">
        <f>IF(SUM($F$4:F1430)&lt;2,"",IF(F1430=1,G1429,""))</f>
        <v/>
      </c>
      <c r="I1430" s="7">
        <f t="shared" si="183"/>
        <v>-0.1</v>
      </c>
      <c r="J1430" s="64" t="str">
        <f t="shared" si="179"/>
        <v>CALL</v>
      </c>
      <c r="K1430" s="29">
        <f>IF(SUM($F$4:F1430)&lt;1,"",IF(F1430="",K1429,ROUND(C1430,0)))</f>
        <v>338</v>
      </c>
      <c r="L1430" s="32">
        <f>IF(SUM($F$4:F1430)&lt;1,"",IF(E1430=1,1,IF(AND(F1429=1,ROUNDDOWN(Q1429/(C1429*100),0)&gt;=1),L1429+ROUNDDOWN(Q1429/(C1429*100),0),L1429)))</f>
        <v>2</v>
      </c>
      <c r="M1430" s="29">
        <f>IF(G1430="","",IF(VLOOKUP(I1430,settings!$B$12:$C$1012,2,0)*C1430*L1430*100-settings!$C$5*L1430&lt;0,"",VLOOKUP(I1430,settings!$B$12:$C$1012,2,0)*C1430*L1430*100-settings!$C$5*L1430))</f>
        <v>78.717568356456212</v>
      </c>
      <c r="N1430" s="29">
        <f>IF(M1430="","",M1430*settings!$C$7)</f>
        <v>19.679392089114053</v>
      </c>
      <c r="O1430" s="29">
        <f t="shared" si="180"/>
        <v>59.038176267342159</v>
      </c>
      <c r="P1430" s="29">
        <f>IF(G1430="","",C1430*100*settings!$C$6)</f>
        <v>0</v>
      </c>
      <c r="Q1430" s="29">
        <f>IF(G1430="","",IF(E1430=1,settings!$C$4-K1430*100,IF(O1430="",Q1429,IF(F1430=1,K1429*L1429*100+Q1429+O1429-K1430*L1430*100,Q1429+O1429))))</f>
        <v>29573.920089072817</v>
      </c>
      <c r="R1430" s="29">
        <f t="shared" si="181"/>
        <v>60864.001399999994</v>
      </c>
      <c r="S1430" s="29">
        <f t="shared" si="182"/>
        <v>90437.921489072818</v>
      </c>
    </row>
    <row r="1431" spans="2:19" x14ac:dyDescent="0.25">
      <c r="B1431" s="2">
        <v>43983</v>
      </c>
      <c r="C1431" s="3">
        <v>319.33999599999999</v>
      </c>
      <c r="D1431" s="1">
        <f t="shared" si="176"/>
        <v>4.9355903833164794E-2</v>
      </c>
      <c r="E1431" t="str">
        <f>IF(B1431&lt;settings!$C$2,"",IF(B1431=settings!$C$2,1,IF(C1431&gt;K1430,MAX($E$4:E1430)+1,"")))</f>
        <v/>
      </c>
      <c r="F1431" t="str">
        <f t="shared" si="177"/>
        <v/>
      </c>
      <c r="G1431">
        <f t="shared" si="178"/>
        <v>17</v>
      </c>
      <c r="H1431" s="36" t="str">
        <f>IF(SUM($F$4:F1431)&lt;2,"",IF(F1431=1,G1430,""))</f>
        <v/>
      </c>
      <c r="I1431" s="7">
        <f t="shared" si="183"/>
        <v>-5.5E-2</v>
      </c>
      <c r="J1431" s="64" t="str">
        <f t="shared" si="179"/>
        <v>CALL</v>
      </c>
      <c r="K1431" s="29">
        <f>IF(SUM($F$4:F1431)&lt;1,"",IF(F1431="",K1430,ROUND(C1431,0)))</f>
        <v>338</v>
      </c>
      <c r="L1431" s="32">
        <f>IF(SUM($F$4:F1431)&lt;1,"",IF(E1431=1,1,IF(AND(F1430=1,ROUNDDOWN(Q1430/(C1430*100),0)&gt;=1),L1430+ROUNDDOWN(Q1430/(C1430*100),0),L1430)))</f>
        <v>2</v>
      </c>
      <c r="M1431" s="29">
        <f>IF(G1431="","",IF(VLOOKUP(I1431,settings!$B$12:$C$1012,2,0)*C1431*L1431*100-settings!$C$5*L1431&lt;0,"",VLOOKUP(I1431,settings!$B$12:$C$1012,2,0)*C1431*L1431*100-settings!$C$5*L1431))</f>
        <v>208.24102937663307</v>
      </c>
      <c r="N1431" s="29">
        <f>IF(M1431="","",M1431*settings!$C$7)</f>
        <v>52.060257344158266</v>
      </c>
      <c r="O1431" s="29">
        <f t="shared" si="180"/>
        <v>156.18077203247481</v>
      </c>
      <c r="P1431" s="29">
        <f>IF(G1431="","",C1431*100*settings!$C$6)</f>
        <v>0</v>
      </c>
      <c r="Q1431" s="29">
        <f>IF(G1431="","",IF(E1431=1,settings!$C$4-K1431*100,IF(O1431="",Q1430,IF(F1431=1,K1430*L1430*100+Q1430+O1430-K1431*L1431*100,Q1430+O1430))))</f>
        <v>29632.958265340159</v>
      </c>
      <c r="R1431" s="29">
        <f t="shared" si="181"/>
        <v>63867.999199999998</v>
      </c>
      <c r="S1431" s="29">
        <f t="shared" si="182"/>
        <v>93500.957465340151</v>
      </c>
    </row>
    <row r="1432" spans="2:19" x14ac:dyDescent="0.25">
      <c r="B1432" s="2">
        <v>43990</v>
      </c>
      <c r="C1432" s="3">
        <v>304.209991</v>
      </c>
      <c r="D1432" s="1">
        <f t="shared" si="176"/>
        <v>-4.7378985374572302E-2</v>
      </c>
      <c r="E1432" t="str">
        <f>IF(B1432&lt;settings!$C$2,"",IF(B1432=settings!$C$2,1,IF(C1432&gt;K1431,MAX($E$4:E1431)+1,"")))</f>
        <v/>
      </c>
      <c r="F1432" t="str">
        <f t="shared" si="177"/>
        <v/>
      </c>
      <c r="G1432">
        <f t="shared" si="178"/>
        <v>18</v>
      </c>
      <c r="H1432" s="36" t="str">
        <f>IF(SUM($F$4:F1432)&lt;2,"",IF(F1432=1,G1431,""))</f>
        <v/>
      </c>
      <c r="I1432" s="7">
        <f t="shared" si="183"/>
        <v>-0.1</v>
      </c>
      <c r="J1432" s="64" t="str">
        <f t="shared" si="179"/>
        <v>CALL</v>
      </c>
      <c r="K1432" s="29">
        <f>IF(SUM($F$4:F1432)&lt;1,"",IF(F1432="",K1431,ROUND(C1432,0)))</f>
        <v>338</v>
      </c>
      <c r="L1432" s="32">
        <f>IF(SUM($F$4:F1432)&lt;1,"",IF(E1432=1,1,IF(AND(F1431=1,ROUNDDOWN(Q1431/(C1431*100),0)&gt;=1),L1431+ROUNDDOWN(Q1431/(C1431*100),0),L1431)))</f>
        <v>2</v>
      </c>
      <c r="M1432" s="29">
        <f>IF(G1432="","",IF(VLOOKUP(I1432,settings!$B$12:$C$1012,2,0)*C1432*L1432*100-settings!$C$5*L1432&lt;0,"",VLOOKUP(I1432,settings!$B$12:$C$1012,2,0)*C1432*L1432*100-settings!$C$5*L1432))</f>
        <v>78.688387810333595</v>
      </c>
      <c r="N1432" s="29">
        <f>IF(M1432="","",M1432*settings!$C$7)</f>
        <v>19.672096952583399</v>
      </c>
      <c r="O1432" s="29">
        <f t="shared" si="180"/>
        <v>59.016290857750192</v>
      </c>
      <c r="P1432" s="29">
        <f>IF(G1432="","",C1432*100*settings!$C$6)</f>
        <v>0</v>
      </c>
      <c r="Q1432" s="29">
        <f>IF(G1432="","",IF(E1432=1,settings!$C$4-K1432*100,IF(O1432="",Q1431,IF(F1432=1,K1431*L1431*100+Q1431+O1431-K1432*L1432*100,Q1431+O1431))))</f>
        <v>29789.139037372635</v>
      </c>
      <c r="R1432" s="29">
        <f t="shared" si="181"/>
        <v>60841.998200000002</v>
      </c>
      <c r="S1432" s="29">
        <f t="shared" si="182"/>
        <v>90631.137237372634</v>
      </c>
    </row>
    <row r="1433" spans="2:19" x14ac:dyDescent="0.25">
      <c r="B1433" s="2">
        <v>43997</v>
      </c>
      <c r="C1433" s="3">
        <v>308.64001500000001</v>
      </c>
      <c r="D1433" s="1">
        <f t="shared" si="176"/>
        <v>1.4562388255026093E-2</v>
      </c>
      <c r="E1433" t="str">
        <f>IF(B1433&lt;settings!$C$2,"",IF(B1433=settings!$C$2,1,IF(C1433&gt;K1432,MAX($E$4:E1432)+1,"")))</f>
        <v/>
      </c>
      <c r="F1433" t="str">
        <f t="shared" si="177"/>
        <v/>
      </c>
      <c r="G1433">
        <f t="shared" si="178"/>
        <v>19</v>
      </c>
      <c r="H1433" s="36" t="str">
        <f>IF(SUM($F$4:F1433)&lt;2,"",IF(F1433=1,G1432,""))</f>
        <v/>
      </c>
      <c r="I1433" s="7">
        <f t="shared" si="183"/>
        <v>-8.6999999999999994E-2</v>
      </c>
      <c r="J1433" s="64" t="str">
        <f t="shared" si="179"/>
        <v>CALL</v>
      </c>
      <c r="K1433" s="29">
        <f>IF(SUM($F$4:F1433)&lt;1,"",IF(F1433="",K1432,ROUND(C1433,0)))</f>
        <v>338</v>
      </c>
      <c r="L1433" s="32">
        <f>IF(SUM($F$4:F1433)&lt;1,"",IF(E1433=1,1,IF(AND(F1432=1,ROUNDDOWN(Q1432/(C1432*100),0)&gt;=1),L1432+ROUNDDOWN(Q1432/(C1432*100),0),L1432)))</f>
        <v>2</v>
      </c>
      <c r="M1433" s="29">
        <f>IF(G1433="","",IF(VLOOKUP(I1433,settings!$B$12:$C$1012,2,0)*C1433*L1433*100-settings!$C$5*L1433&lt;0,"",VLOOKUP(I1433,settings!$B$12:$C$1012,2,0)*C1433*L1433*100-settings!$C$5*L1433))</f>
        <v>104.45126147765696</v>
      </c>
      <c r="N1433" s="29">
        <f>IF(M1433="","",M1433*settings!$C$7)</f>
        <v>26.112815369414239</v>
      </c>
      <c r="O1433" s="29">
        <f t="shared" si="180"/>
        <v>78.338446108242721</v>
      </c>
      <c r="P1433" s="29">
        <f>IF(G1433="","",C1433*100*settings!$C$6)</f>
        <v>0</v>
      </c>
      <c r="Q1433" s="29">
        <f>IF(G1433="","",IF(E1433=1,settings!$C$4-K1433*100,IF(O1433="",Q1432,IF(F1433=1,K1432*L1432*100+Q1432+O1432-K1433*L1433*100,Q1432+O1432))))</f>
        <v>29848.155328230387</v>
      </c>
      <c r="R1433" s="29">
        <f t="shared" si="181"/>
        <v>61728.003000000004</v>
      </c>
      <c r="S1433" s="29">
        <f t="shared" si="182"/>
        <v>91576.158328230391</v>
      </c>
    </row>
    <row r="1434" spans="2:19" x14ac:dyDescent="0.25">
      <c r="B1434" s="2">
        <v>44004</v>
      </c>
      <c r="C1434" s="3">
        <v>300.04998799999998</v>
      </c>
      <c r="D1434" s="1">
        <f t="shared" si="176"/>
        <v>-2.7831864251302685E-2</v>
      </c>
      <c r="E1434" t="str">
        <f>IF(B1434&lt;settings!$C$2,"",IF(B1434=settings!$C$2,1,IF(C1434&gt;K1433,MAX($E$4:E1433)+1,"")))</f>
        <v/>
      </c>
      <c r="F1434" t="str">
        <f t="shared" si="177"/>
        <v/>
      </c>
      <c r="G1434">
        <f t="shared" si="178"/>
        <v>20</v>
      </c>
      <c r="H1434" s="36" t="str">
        <f>IF(SUM($F$4:F1434)&lt;2,"",IF(F1434=1,G1433,""))</f>
        <v/>
      </c>
      <c r="I1434" s="7">
        <f t="shared" si="183"/>
        <v>-0.112</v>
      </c>
      <c r="J1434" s="64" t="str">
        <f t="shared" si="179"/>
        <v>CALL</v>
      </c>
      <c r="K1434" s="29">
        <f>IF(SUM($F$4:F1434)&lt;1,"",IF(F1434="",K1433,ROUND(C1434,0)))</f>
        <v>338</v>
      </c>
      <c r="L1434" s="32">
        <f>IF(SUM($F$4:F1434)&lt;1,"",IF(E1434=1,1,IF(AND(F1433=1,ROUNDDOWN(Q1433/(C1433*100),0)&gt;=1),L1433+ROUNDDOWN(Q1433/(C1433*100),0),L1433)))</f>
        <v>2</v>
      </c>
      <c r="M1434" s="29">
        <f>IF(G1434="","",IF(VLOOKUP(I1434,settings!$B$12:$C$1012,2,0)*C1434*L1434*100-settings!$C$5*L1434&lt;0,"",VLOOKUP(I1434,settings!$B$12:$C$1012,2,0)*C1434*L1434*100-settings!$C$5*L1434))</f>
        <v>60.4516744236265</v>
      </c>
      <c r="N1434" s="29">
        <f>IF(M1434="","",M1434*settings!$C$7)</f>
        <v>15.112918605906625</v>
      </c>
      <c r="O1434" s="29">
        <f t="shared" si="180"/>
        <v>45.338755817719871</v>
      </c>
      <c r="P1434" s="29">
        <f>IF(G1434="","",C1434*100*settings!$C$6)</f>
        <v>0</v>
      </c>
      <c r="Q1434" s="29">
        <f>IF(G1434="","",IF(E1434=1,settings!$C$4-K1434*100,IF(O1434="",Q1433,IF(F1434=1,K1433*L1433*100+Q1433+O1433-K1434*L1434*100,Q1433+O1433))))</f>
        <v>29926.493774338629</v>
      </c>
      <c r="R1434" s="29">
        <f t="shared" si="181"/>
        <v>60009.997599999995</v>
      </c>
      <c r="S1434" s="29">
        <f t="shared" si="182"/>
        <v>89936.491374338628</v>
      </c>
    </row>
    <row r="1435" spans="2:19" x14ac:dyDescent="0.25">
      <c r="B1435" s="2">
        <v>44011</v>
      </c>
      <c r="C1435" s="3">
        <v>312.23001099999999</v>
      </c>
      <c r="D1435" s="1">
        <f t="shared" si="176"/>
        <v>4.0593312738276044E-2</v>
      </c>
      <c r="E1435" t="str">
        <f>IF(B1435&lt;settings!$C$2,"",IF(B1435=settings!$C$2,1,IF(C1435&gt;K1434,MAX($E$4:E1434)+1,"")))</f>
        <v/>
      </c>
      <c r="F1435" t="str">
        <f t="shared" si="177"/>
        <v/>
      </c>
      <c r="G1435">
        <f t="shared" si="178"/>
        <v>21</v>
      </c>
      <c r="H1435" s="36" t="str">
        <f>IF(SUM($F$4:F1435)&lt;2,"",IF(F1435=1,G1434,""))</f>
        <v/>
      </c>
      <c r="I1435" s="7">
        <f t="shared" si="183"/>
        <v>-7.5999999999999998E-2</v>
      </c>
      <c r="J1435" s="64" t="str">
        <f t="shared" si="179"/>
        <v>CALL</v>
      </c>
      <c r="K1435" s="29">
        <f>IF(SUM($F$4:F1435)&lt;1,"",IF(F1435="",K1434,ROUND(C1435,0)))</f>
        <v>338</v>
      </c>
      <c r="L1435" s="32">
        <f>IF(SUM($F$4:F1435)&lt;1,"",IF(E1435=1,1,IF(AND(F1434=1,ROUNDDOWN(Q1434/(C1434*100),0)&gt;=1),L1434+ROUNDDOWN(Q1434/(C1434*100),0),L1434)))</f>
        <v>2</v>
      </c>
      <c r="M1435" s="29">
        <f>IF(G1435="","",IF(VLOOKUP(I1435,settings!$B$12:$C$1012,2,0)*C1435*L1435*100-settings!$C$5*L1435&lt;0,"",VLOOKUP(I1435,settings!$B$12:$C$1012,2,0)*C1435*L1435*100-settings!$C$5*L1435))</f>
        <v>132.48888488573354</v>
      </c>
      <c r="N1435" s="29">
        <f>IF(M1435="","",M1435*settings!$C$7)</f>
        <v>33.122221221433385</v>
      </c>
      <c r="O1435" s="29">
        <f t="shared" si="180"/>
        <v>99.366663664300148</v>
      </c>
      <c r="P1435" s="29">
        <f>IF(G1435="","",C1435*100*settings!$C$6)</f>
        <v>0</v>
      </c>
      <c r="Q1435" s="29">
        <f>IF(G1435="","",IF(E1435=1,settings!$C$4-K1435*100,IF(O1435="",Q1434,IF(F1435=1,K1434*L1434*100+Q1434+O1434-K1435*L1435*100,Q1434+O1434))))</f>
        <v>29971.832530156349</v>
      </c>
      <c r="R1435" s="29">
        <f t="shared" si="181"/>
        <v>62446.002199999995</v>
      </c>
      <c r="S1435" s="29">
        <f t="shared" si="182"/>
        <v>92417.834730156348</v>
      </c>
    </row>
    <row r="1436" spans="2:19" x14ac:dyDescent="0.25">
      <c r="B1436" s="2">
        <v>44018</v>
      </c>
      <c r="C1436" s="3">
        <v>317.58999599999999</v>
      </c>
      <c r="D1436" s="1">
        <f t="shared" si="176"/>
        <v>1.7166783496670224E-2</v>
      </c>
      <c r="E1436" t="str">
        <f>IF(B1436&lt;settings!$C$2,"",IF(B1436=settings!$C$2,1,IF(C1436&gt;K1435,MAX($E$4:E1435)+1,"")))</f>
        <v/>
      </c>
      <c r="F1436" t="str">
        <f t="shared" si="177"/>
        <v/>
      </c>
      <c r="G1436">
        <f t="shared" si="178"/>
        <v>22</v>
      </c>
      <c r="H1436" s="36" t="str">
        <f>IF(SUM($F$4:F1436)&lt;2,"",IF(F1436=1,G1435,""))</f>
        <v/>
      </c>
      <c r="I1436" s="7">
        <f t="shared" si="183"/>
        <v>-0.06</v>
      </c>
      <c r="J1436" s="64" t="str">
        <f t="shared" si="179"/>
        <v>CALL</v>
      </c>
      <c r="K1436" s="29">
        <f>IF(SUM($F$4:F1436)&lt;1,"",IF(F1436="",K1435,ROUND(C1436,0)))</f>
        <v>338</v>
      </c>
      <c r="L1436" s="32">
        <f>IF(SUM($F$4:F1436)&lt;1,"",IF(E1436=1,1,IF(AND(F1435=1,ROUNDDOWN(Q1435/(C1435*100),0)&gt;=1),L1435+ROUNDDOWN(Q1435/(C1435*100),0),L1435)))</f>
        <v>2</v>
      </c>
      <c r="M1436" s="29">
        <f>IF(G1436="","",IF(VLOOKUP(I1436,settings!$B$12:$C$1012,2,0)*C1436*L1436*100-settings!$C$5*L1436&lt;0,"",VLOOKUP(I1436,settings!$B$12:$C$1012,2,0)*C1436*L1436*100-settings!$C$5*L1436))</f>
        <v>186.99980279475596</v>
      </c>
      <c r="N1436" s="29">
        <f>IF(M1436="","",M1436*settings!$C$7)</f>
        <v>46.749950698688991</v>
      </c>
      <c r="O1436" s="29">
        <f t="shared" si="180"/>
        <v>140.24985209606697</v>
      </c>
      <c r="P1436" s="29">
        <f>IF(G1436="","",C1436*100*settings!$C$6)</f>
        <v>0</v>
      </c>
      <c r="Q1436" s="29">
        <f>IF(G1436="","",IF(E1436=1,settings!$C$4-K1436*100,IF(O1436="",Q1435,IF(F1436=1,K1435*L1435*100+Q1435+O1435-K1436*L1436*100,Q1435+O1435))))</f>
        <v>30071.199193820648</v>
      </c>
      <c r="R1436" s="29">
        <f t="shared" si="181"/>
        <v>63517.999199999998</v>
      </c>
      <c r="S1436" s="29">
        <f t="shared" si="182"/>
        <v>93589.198393820639</v>
      </c>
    </row>
    <row r="1437" spans="2:19" x14ac:dyDescent="0.25">
      <c r="B1437" s="2">
        <v>44025</v>
      </c>
      <c r="C1437" s="3">
        <v>321.72000100000002</v>
      </c>
      <c r="D1437" s="1">
        <f t="shared" si="176"/>
        <v>1.3004203696643124E-2</v>
      </c>
      <c r="E1437" t="str">
        <f>IF(B1437&lt;settings!$C$2,"",IF(B1437=settings!$C$2,1,IF(C1437&gt;K1436,MAX($E$4:E1436)+1,"")))</f>
        <v/>
      </c>
      <c r="F1437" t="str">
        <f t="shared" si="177"/>
        <v/>
      </c>
      <c r="G1437">
        <f t="shared" si="178"/>
        <v>23</v>
      </c>
      <c r="H1437" s="36" t="str">
        <f>IF(SUM($F$4:F1437)&lt;2,"",IF(F1437=1,G1436,""))</f>
        <v/>
      </c>
      <c r="I1437" s="7">
        <f t="shared" si="183"/>
        <v>-4.8000000000000001E-2</v>
      </c>
      <c r="J1437" s="64" t="str">
        <f t="shared" si="179"/>
        <v>CALL</v>
      </c>
      <c r="K1437" s="29">
        <f>IF(SUM($F$4:F1437)&lt;1,"",IF(F1437="",K1436,ROUND(C1437,0)))</f>
        <v>338</v>
      </c>
      <c r="L1437" s="32">
        <f>IF(SUM($F$4:F1437)&lt;1,"",IF(E1437=1,1,IF(AND(F1436=1,ROUNDDOWN(Q1436/(C1436*100),0)&gt;=1),L1436+ROUNDDOWN(Q1436/(C1436*100),0),L1436)))</f>
        <v>2</v>
      </c>
      <c r="M1437" s="29">
        <f>IF(G1437="","",IF(VLOOKUP(I1437,settings!$B$12:$C$1012,2,0)*C1437*L1437*100-settings!$C$5*L1437&lt;0,"",VLOOKUP(I1437,settings!$B$12:$C$1012,2,0)*C1437*L1437*100-settings!$C$5*L1437))</f>
        <v>241.98306922489982</v>
      </c>
      <c r="N1437" s="29">
        <f>IF(M1437="","",M1437*settings!$C$7)</f>
        <v>60.495767306224955</v>
      </c>
      <c r="O1437" s="29">
        <f t="shared" si="180"/>
        <v>181.48730191867486</v>
      </c>
      <c r="P1437" s="29">
        <f>IF(G1437="","",C1437*100*settings!$C$6)</f>
        <v>0</v>
      </c>
      <c r="Q1437" s="29">
        <f>IF(G1437="","",IF(E1437=1,settings!$C$4-K1437*100,IF(O1437="",Q1436,IF(F1437=1,K1436*L1436*100+Q1436+O1436-K1437*L1437*100,Q1436+O1436))))</f>
        <v>30211.449045916714</v>
      </c>
      <c r="R1437" s="29">
        <f t="shared" si="181"/>
        <v>64344.000200000002</v>
      </c>
      <c r="S1437" s="29">
        <f t="shared" si="182"/>
        <v>94555.449245916709</v>
      </c>
    </row>
    <row r="1438" spans="2:19" x14ac:dyDescent="0.25">
      <c r="B1438" s="2">
        <v>44032</v>
      </c>
      <c r="C1438" s="3">
        <v>320.88000499999998</v>
      </c>
      <c r="D1438" s="1">
        <f t="shared" si="176"/>
        <v>-2.6109536161540436E-3</v>
      </c>
      <c r="E1438" t="str">
        <f>IF(B1438&lt;settings!$C$2,"",IF(B1438=settings!$C$2,1,IF(C1438&gt;K1437,MAX($E$4:E1437)+1,"")))</f>
        <v/>
      </c>
      <c r="F1438" t="str">
        <f t="shared" si="177"/>
        <v/>
      </c>
      <c r="G1438">
        <f t="shared" si="178"/>
        <v>24</v>
      </c>
      <c r="H1438" s="36" t="str">
        <f>IF(SUM($F$4:F1438)&lt;2,"",IF(F1438=1,G1437,""))</f>
        <v/>
      </c>
      <c r="I1438" s="7">
        <f t="shared" si="183"/>
        <v>-5.0999999999999997E-2</v>
      </c>
      <c r="J1438" s="64" t="str">
        <f t="shared" si="179"/>
        <v>CALL</v>
      </c>
      <c r="K1438" s="29">
        <f>IF(SUM($F$4:F1438)&lt;1,"",IF(F1438="",K1437,ROUND(C1438,0)))</f>
        <v>338</v>
      </c>
      <c r="L1438" s="32">
        <f>IF(SUM($F$4:F1438)&lt;1,"",IF(E1438=1,1,IF(AND(F1437=1,ROUNDDOWN(Q1437/(C1437*100),0)&gt;=1),L1437+ROUNDDOWN(Q1437/(C1437*100),0),L1437)))</f>
        <v>2</v>
      </c>
      <c r="M1438" s="29">
        <f>IF(G1438="","",IF(VLOOKUP(I1438,settings!$B$12:$C$1012,2,0)*C1438*L1438*100-settings!$C$5*L1438&lt;0,"",VLOOKUP(I1438,settings!$B$12:$C$1012,2,0)*C1438*L1438*100-settings!$C$5*L1438))</f>
        <v>227.03534678371676</v>
      </c>
      <c r="N1438" s="29">
        <f>IF(M1438="","",M1438*settings!$C$7)</f>
        <v>56.75883669592919</v>
      </c>
      <c r="O1438" s="29">
        <f t="shared" si="180"/>
        <v>170.27651008778759</v>
      </c>
      <c r="P1438" s="29">
        <f>IF(G1438="","",C1438*100*settings!$C$6)</f>
        <v>0</v>
      </c>
      <c r="Q1438" s="29">
        <f>IF(G1438="","",IF(E1438=1,settings!$C$4-K1438*100,IF(O1438="",Q1437,IF(F1438=1,K1437*L1437*100+Q1437+O1437-K1438*L1438*100,Q1437+O1437))))</f>
        <v>30392.936347835388</v>
      </c>
      <c r="R1438" s="29">
        <f t="shared" si="181"/>
        <v>64176.000999999997</v>
      </c>
      <c r="S1438" s="29">
        <f t="shared" si="182"/>
        <v>94568.937347835381</v>
      </c>
    </row>
    <row r="1439" spans="2:19" x14ac:dyDescent="0.25">
      <c r="B1439" s="2">
        <v>44039</v>
      </c>
      <c r="C1439" s="3">
        <v>326.51998900000001</v>
      </c>
      <c r="D1439" s="1">
        <f t="shared" si="176"/>
        <v>1.757661403676436E-2</v>
      </c>
      <c r="E1439" t="str">
        <f>IF(B1439&lt;settings!$C$2,"",IF(B1439=settings!$C$2,1,IF(C1439&gt;K1438,MAX($E$4:E1438)+1,"")))</f>
        <v/>
      </c>
      <c r="F1439" t="str">
        <f t="shared" si="177"/>
        <v/>
      </c>
      <c r="G1439">
        <f t="shared" si="178"/>
        <v>25</v>
      </c>
      <c r="H1439" s="36" t="str">
        <f>IF(SUM($F$4:F1439)&lt;2,"",IF(F1439=1,G1438,""))</f>
        <v/>
      </c>
      <c r="I1439" s="7">
        <f t="shared" si="183"/>
        <v>-3.4000000000000002E-2</v>
      </c>
      <c r="J1439" s="64" t="str">
        <f t="shared" si="179"/>
        <v>CALL</v>
      </c>
      <c r="K1439" s="29">
        <f>IF(SUM($F$4:F1439)&lt;1,"",IF(F1439="",K1438,ROUND(C1439,0)))</f>
        <v>338</v>
      </c>
      <c r="L1439" s="32">
        <f>IF(SUM($F$4:F1439)&lt;1,"",IF(E1439=1,1,IF(AND(F1438=1,ROUNDDOWN(Q1438/(C1438*100),0)&gt;=1),L1438+ROUNDDOWN(Q1438/(C1438*100),0),L1438)))</f>
        <v>2</v>
      </c>
      <c r="M1439" s="29">
        <f>IF(G1439="","",IF(VLOOKUP(I1439,settings!$B$12:$C$1012,2,0)*C1439*L1439*100-settings!$C$5*L1439&lt;0,"",VLOOKUP(I1439,settings!$B$12:$C$1012,2,0)*C1439*L1439*100-settings!$C$5*L1439))</f>
        <v>326.56881571508978</v>
      </c>
      <c r="N1439" s="29">
        <f>IF(M1439="","",M1439*settings!$C$7)</f>
        <v>81.642203928772446</v>
      </c>
      <c r="O1439" s="29">
        <f t="shared" si="180"/>
        <v>244.92661178631732</v>
      </c>
      <c r="P1439" s="29">
        <f>IF(G1439="","",C1439*100*settings!$C$6)</f>
        <v>0</v>
      </c>
      <c r="Q1439" s="29">
        <f>IF(G1439="","",IF(E1439=1,settings!$C$4-K1439*100,IF(O1439="",Q1438,IF(F1439=1,K1438*L1438*100+Q1438+O1438-K1439*L1439*100,Q1438+O1438))))</f>
        <v>30563.212857923176</v>
      </c>
      <c r="R1439" s="29">
        <f t="shared" si="181"/>
        <v>65303.997800000005</v>
      </c>
      <c r="S1439" s="29">
        <f t="shared" si="182"/>
        <v>95867.210657923177</v>
      </c>
    </row>
    <row r="1440" spans="2:19" x14ac:dyDescent="0.25">
      <c r="B1440" s="2">
        <v>44046</v>
      </c>
      <c r="C1440" s="3">
        <v>334.57000699999998</v>
      </c>
      <c r="D1440" s="1">
        <f t="shared" si="176"/>
        <v>2.4653982209952741E-2</v>
      </c>
      <c r="E1440" t="str">
        <f>IF(B1440&lt;settings!$C$2,"",IF(B1440=settings!$C$2,1,IF(C1440&gt;K1439,MAX($E$4:E1439)+1,"")))</f>
        <v/>
      </c>
      <c r="F1440" t="str">
        <f t="shared" si="177"/>
        <v/>
      </c>
      <c r="G1440">
        <f t="shared" si="178"/>
        <v>26</v>
      </c>
      <c r="H1440" s="36" t="str">
        <f>IF(SUM($F$4:F1440)&lt;2,"",IF(F1440=1,G1439,""))</f>
        <v/>
      </c>
      <c r="I1440" s="7">
        <f t="shared" si="183"/>
        <v>-0.01</v>
      </c>
      <c r="J1440" s="64" t="str">
        <f t="shared" si="179"/>
        <v>CALL</v>
      </c>
      <c r="K1440" s="29">
        <f>IF(SUM($F$4:F1440)&lt;1,"",IF(F1440="",K1439,ROUND(C1440,0)))</f>
        <v>338</v>
      </c>
      <c r="L1440" s="32">
        <f>IF(SUM($F$4:F1440)&lt;1,"",IF(E1440=1,1,IF(AND(F1439=1,ROUNDDOWN(Q1439/(C1439*100),0)&gt;=1),L1439+ROUNDDOWN(Q1439/(C1439*100),0),L1439)))</f>
        <v>2</v>
      </c>
      <c r="M1440" s="29">
        <f>IF(G1440="","",IF(VLOOKUP(I1440,settings!$B$12:$C$1012,2,0)*C1440*L1440*100-settings!$C$5*L1440&lt;0,"",VLOOKUP(I1440,settings!$B$12:$C$1012,2,0)*C1440*L1440*100-settings!$C$5*L1440))</f>
        <v>544.73610943975223</v>
      </c>
      <c r="N1440" s="29">
        <f>IF(M1440="","",M1440*settings!$C$7)</f>
        <v>136.18402735993806</v>
      </c>
      <c r="O1440" s="29">
        <f t="shared" si="180"/>
        <v>408.55208207981417</v>
      </c>
      <c r="P1440" s="29">
        <f>IF(G1440="","",C1440*100*settings!$C$6)</f>
        <v>0</v>
      </c>
      <c r="Q1440" s="29">
        <f>IF(G1440="","",IF(E1440=1,settings!$C$4-K1440*100,IF(O1440="",Q1439,IF(F1440=1,K1439*L1439*100+Q1439+O1439-K1440*L1440*100,Q1439+O1439))))</f>
        <v>30808.139469709495</v>
      </c>
      <c r="R1440" s="29">
        <f t="shared" si="181"/>
        <v>66914.001399999994</v>
      </c>
      <c r="S1440" s="29">
        <f t="shared" si="182"/>
        <v>97722.140869709488</v>
      </c>
    </row>
    <row r="1441" spans="2:19" x14ac:dyDescent="0.25">
      <c r="B1441" s="2">
        <v>44053</v>
      </c>
      <c r="C1441" s="3">
        <v>336.83999599999999</v>
      </c>
      <c r="D1441" s="1">
        <f t="shared" si="176"/>
        <v>6.7847952670785361E-3</v>
      </c>
      <c r="E1441" t="str">
        <f>IF(B1441&lt;settings!$C$2,"",IF(B1441=settings!$C$2,1,IF(C1441&gt;K1440,MAX($E$4:E1440)+1,"")))</f>
        <v/>
      </c>
      <c r="F1441" t="str">
        <f t="shared" si="177"/>
        <v/>
      </c>
      <c r="G1441">
        <f t="shared" si="178"/>
        <v>27</v>
      </c>
      <c r="H1441" s="36" t="str">
        <f>IF(SUM($F$4:F1441)&lt;2,"",IF(F1441=1,G1440,""))</f>
        <v/>
      </c>
      <c r="I1441" s="7">
        <f t="shared" si="183"/>
        <v>-3.0000000000000001E-3</v>
      </c>
      <c r="J1441" s="64" t="str">
        <f t="shared" si="179"/>
        <v>CALL</v>
      </c>
      <c r="K1441" s="29">
        <f>IF(SUM($F$4:F1441)&lt;1,"",IF(F1441="",K1440,ROUND(C1441,0)))</f>
        <v>338</v>
      </c>
      <c r="L1441" s="32">
        <f>IF(SUM($F$4:F1441)&lt;1,"",IF(E1441=1,1,IF(AND(F1440=1,ROUNDDOWN(Q1440/(C1440*100),0)&gt;=1),L1440+ROUNDDOWN(Q1440/(C1440*100),0),L1440)))</f>
        <v>2</v>
      </c>
      <c r="M1441" s="29">
        <f>IF(G1441="","",IF(VLOOKUP(I1441,settings!$B$12:$C$1012,2,0)*C1441*L1441*100-settings!$C$5*L1441&lt;0,"",VLOOKUP(I1441,settings!$B$12:$C$1012,2,0)*C1441*L1441*100-settings!$C$5*L1441))</f>
        <v>632.06221903046389</v>
      </c>
      <c r="N1441" s="29">
        <f>IF(M1441="","",M1441*settings!$C$7)</f>
        <v>158.01555475761597</v>
      </c>
      <c r="O1441" s="29">
        <f t="shared" si="180"/>
        <v>474.04666427284792</v>
      </c>
      <c r="P1441" s="29">
        <f>IF(G1441="","",C1441*100*settings!$C$6)</f>
        <v>0</v>
      </c>
      <c r="Q1441" s="29">
        <f>IF(G1441="","",IF(E1441=1,settings!$C$4-K1441*100,IF(O1441="",Q1440,IF(F1441=1,K1440*L1440*100+Q1440+O1440-K1441*L1441*100,Q1440+O1440))))</f>
        <v>31216.69155178931</v>
      </c>
      <c r="R1441" s="29">
        <f t="shared" si="181"/>
        <v>67367.999199999991</v>
      </c>
      <c r="S1441" s="29">
        <f t="shared" si="182"/>
        <v>98584.690751789298</v>
      </c>
    </row>
    <row r="1442" spans="2:19" x14ac:dyDescent="0.25">
      <c r="B1442" s="2">
        <v>44060</v>
      </c>
      <c r="C1442" s="3">
        <v>339.48001099999999</v>
      </c>
      <c r="D1442" s="1">
        <f t="shared" si="176"/>
        <v>7.8375936092816012E-3</v>
      </c>
      <c r="E1442">
        <f>IF(B1442&lt;settings!$C$2,"",IF(B1442=settings!$C$2,1,IF(C1442&gt;K1441,MAX($E$4:E1441)+1,"")))</f>
        <v>221</v>
      </c>
      <c r="F1442">
        <f t="shared" si="177"/>
        <v>1</v>
      </c>
      <c r="G1442">
        <f t="shared" si="178"/>
        <v>1</v>
      </c>
      <c r="H1442" s="36">
        <f>IF(SUM($F$4:F1442)&lt;2,"",IF(F1442=1,G1441,""))</f>
        <v>27</v>
      </c>
      <c r="I1442" s="7">
        <f t="shared" si="183"/>
        <v>1E-3</v>
      </c>
      <c r="J1442" s="64" t="str">
        <f t="shared" si="179"/>
        <v>PUT</v>
      </c>
      <c r="K1442" s="29">
        <f>IF(SUM($F$4:F1442)&lt;1,"",IF(F1442="",K1441,ROUND(C1442,0)))</f>
        <v>339</v>
      </c>
      <c r="L1442" s="32">
        <f>IF(SUM($F$4:F1442)&lt;1,"",IF(E1442=1,1,IF(AND(F1441=1,ROUNDDOWN(Q1441/(C1441*100),0)&gt;=1),L1441+ROUNDDOWN(Q1441/(C1441*100),0),L1441)))</f>
        <v>2</v>
      </c>
      <c r="M1442" s="29">
        <f>IF(G1442="","",IF(VLOOKUP(I1442,settings!$B$12:$C$1012,2,0)*C1442*L1442*100-settings!$C$5*L1442&lt;0,"",VLOOKUP(I1442,settings!$B$12:$C$1012,2,0)*C1442*L1442*100-settings!$C$5*L1442))</f>
        <v>663.38082155999996</v>
      </c>
      <c r="N1442" s="29">
        <f>IF(M1442="","",M1442*settings!$C$7)</f>
        <v>165.84520538999999</v>
      </c>
      <c r="O1442" s="29">
        <f t="shared" si="180"/>
        <v>497.53561616999997</v>
      </c>
      <c r="P1442" s="29">
        <f>IF(G1442="","",C1442*100*settings!$C$6)</f>
        <v>0</v>
      </c>
      <c r="Q1442" s="29">
        <f>IF(G1442="","",IF(E1442=1,settings!$C$4-K1442*100,IF(O1442="",Q1441,IF(F1442=1,K1441*L1441*100+Q1441+O1441-K1442*L1442*100,Q1441+O1441))))</f>
        <v>31490.738216062149</v>
      </c>
      <c r="R1442" s="29">
        <f t="shared" si="181"/>
        <v>67896.002200000003</v>
      </c>
      <c r="S1442" s="29">
        <f t="shared" si="182"/>
        <v>99386.740416062152</v>
      </c>
    </row>
    <row r="1443" spans="2:19" x14ac:dyDescent="0.25">
      <c r="B1443" s="2">
        <v>44067</v>
      </c>
      <c r="C1443" s="3">
        <v>350.57998700000002</v>
      </c>
      <c r="D1443" s="1">
        <f t="shared" si="176"/>
        <v>3.2696994345272401E-2</v>
      </c>
      <c r="E1443">
        <f>IF(B1443&lt;settings!$C$2,"",IF(B1443=settings!$C$2,1,IF(C1443&gt;K1442,MAX($E$4:E1442)+1,"")))</f>
        <v>222</v>
      </c>
      <c r="F1443">
        <f t="shared" si="177"/>
        <v>1</v>
      </c>
      <c r="G1443">
        <f t="shared" si="178"/>
        <v>1</v>
      </c>
      <c r="H1443" s="36">
        <f>IF(SUM($F$4:F1443)&lt;2,"",IF(F1443=1,G1442,""))</f>
        <v>1</v>
      </c>
      <c r="I1443" s="7">
        <f t="shared" si="183"/>
        <v>-1E-3</v>
      </c>
      <c r="J1443" s="64" t="str">
        <f t="shared" si="179"/>
        <v>PUT</v>
      </c>
      <c r="K1443" s="29">
        <f>IF(SUM($F$4:F1443)&lt;1,"",IF(F1443="",K1442,ROUND(C1443,0)))</f>
        <v>351</v>
      </c>
      <c r="L1443" s="32">
        <f>IF(SUM($F$4:F1443)&lt;1,"",IF(E1443=1,1,IF(AND(F1442=1,ROUNDDOWN(Q1442/(C1442*100),0)&gt;=1),L1442+ROUNDDOWN(Q1442/(C1442*100),0),L1442)))</f>
        <v>2</v>
      </c>
      <c r="M1443" s="29">
        <f>IF(G1443="","",IF(VLOOKUP(I1443,settings!$B$12:$C$1012,2,0)*C1443*L1443*100-settings!$C$5*L1443&lt;0,"",VLOOKUP(I1443,settings!$B$12:$C$1012,2,0)*C1443*L1443*100-settings!$C$5*L1443))</f>
        <v>685.13677452000002</v>
      </c>
      <c r="N1443" s="29">
        <f>IF(M1443="","",M1443*settings!$C$7)</f>
        <v>171.28419363</v>
      </c>
      <c r="O1443" s="29">
        <f t="shared" si="180"/>
        <v>513.85258089000001</v>
      </c>
      <c r="P1443" s="29">
        <f>IF(G1443="","",C1443*100*settings!$C$6)</f>
        <v>0</v>
      </c>
      <c r="Q1443" s="29">
        <f>IF(G1443="","",IF(E1443=1,settings!$C$4-K1443*100,IF(O1443="",Q1442,IF(F1443=1,K1442*L1442*100+Q1442+O1442-K1443*L1443*100,Q1442+O1442))))</f>
        <v>29588.273832232153</v>
      </c>
      <c r="R1443" s="29">
        <f t="shared" si="181"/>
        <v>70115.997400000007</v>
      </c>
      <c r="S1443" s="29">
        <f t="shared" si="182"/>
        <v>99704.27123223216</v>
      </c>
    </row>
    <row r="1444" spans="2:19" x14ac:dyDescent="0.25">
      <c r="B1444" s="2">
        <v>44074</v>
      </c>
      <c r="C1444" s="3">
        <v>342.57000699999998</v>
      </c>
      <c r="D1444" s="1">
        <f t="shared" si="176"/>
        <v>-2.284779592966335E-2</v>
      </c>
      <c r="E1444" t="str">
        <f>IF(B1444&lt;settings!$C$2,"",IF(B1444=settings!$C$2,1,IF(C1444&gt;K1443,MAX($E$4:E1443)+1,"")))</f>
        <v/>
      </c>
      <c r="F1444" t="str">
        <f t="shared" si="177"/>
        <v/>
      </c>
      <c r="G1444">
        <f t="shared" si="178"/>
        <v>2</v>
      </c>
      <c r="H1444" s="36" t="str">
        <f>IF(SUM($F$4:F1444)&lt;2,"",IF(F1444=1,G1443,""))</f>
        <v/>
      </c>
      <c r="I1444" s="7">
        <f t="shared" si="183"/>
        <v>-2.4E-2</v>
      </c>
      <c r="J1444" s="64" t="str">
        <f t="shared" si="179"/>
        <v>CALL</v>
      </c>
      <c r="K1444" s="29">
        <f>IF(SUM($F$4:F1444)&lt;1,"",IF(F1444="",K1443,ROUND(C1444,0)))</f>
        <v>351</v>
      </c>
      <c r="L1444" s="32">
        <f>IF(SUM($F$4:F1444)&lt;1,"",IF(E1444=1,1,IF(AND(F1443=1,ROUNDDOWN(Q1443/(C1443*100),0)&gt;=1),L1443+ROUNDDOWN(Q1443/(C1443*100),0),L1443)))</f>
        <v>2</v>
      </c>
      <c r="M1444" s="29">
        <f>IF(G1444="","",IF(VLOOKUP(I1444,settings!$B$12:$C$1012,2,0)*C1444*L1444*100-settings!$C$5*L1444&lt;0,"",VLOOKUP(I1444,settings!$B$12:$C$1012,2,0)*C1444*L1444*100-settings!$C$5*L1444))</f>
        <v>419.89574837675457</v>
      </c>
      <c r="N1444" s="29">
        <f>IF(M1444="","",M1444*settings!$C$7)</f>
        <v>104.97393709418864</v>
      </c>
      <c r="O1444" s="29">
        <f t="shared" si="180"/>
        <v>314.92181128256595</v>
      </c>
      <c r="P1444" s="29">
        <f>IF(G1444="","",C1444*100*settings!$C$6)</f>
        <v>0</v>
      </c>
      <c r="Q1444" s="29">
        <f>IF(G1444="","",IF(E1444=1,settings!$C$4-K1444*100,IF(O1444="",Q1443,IF(F1444=1,K1443*L1443*100+Q1443+O1443-K1444*L1444*100,Q1443+O1443))))</f>
        <v>30102.126413122154</v>
      </c>
      <c r="R1444" s="29">
        <f t="shared" si="181"/>
        <v>68514.001399999994</v>
      </c>
      <c r="S1444" s="29">
        <f t="shared" si="182"/>
        <v>98616.127813122148</v>
      </c>
    </row>
    <row r="1445" spans="2:19" x14ac:dyDescent="0.25">
      <c r="B1445" s="2">
        <v>44081</v>
      </c>
      <c r="C1445" s="3">
        <v>334.05999800000001</v>
      </c>
      <c r="D1445" s="1">
        <f t="shared" si="176"/>
        <v>-2.4841663969723871E-2</v>
      </c>
      <c r="E1445" t="str">
        <f>IF(B1445&lt;settings!$C$2,"",IF(B1445=settings!$C$2,1,IF(C1445&gt;K1444,MAX($E$4:E1444)+1,"")))</f>
        <v/>
      </c>
      <c r="F1445" t="str">
        <f t="shared" si="177"/>
        <v/>
      </c>
      <c r="G1445">
        <f t="shared" si="178"/>
        <v>3</v>
      </c>
      <c r="H1445" s="36" t="str">
        <f>IF(SUM($F$4:F1445)&lt;2,"",IF(F1445=1,G1444,""))</f>
        <v/>
      </c>
      <c r="I1445" s="7">
        <f t="shared" si="183"/>
        <v>-4.8000000000000001E-2</v>
      </c>
      <c r="J1445" s="64" t="str">
        <f t="shared" si="179"/>
        <v>CALL</v>
      </c>
      <c r="K1445" s="29">
        <f>IF(SUM($F$4:F1445)&lt;1,"",IF(F1445="",K1444,ROUND(C1445,0)))</f>
        <v>351</v>
      </c>
      <c r="L1445" s="32">
        <f>IF(SUM($F$4:F1445)&lt;1,"",IF(E1445=1,1,IF(AND(F1444=1,ROUNDDOWN(Q1444/(C1444*100),0)&gt;=1),L1444+ROUNDDOWN(Q1444/(C1444*100),0),L1444)))</f>
        <v>2</v>
      </c>
      <c r="M1445" s="29">
        <f>IF(G1445="","",IF(VLOOKUP(I1445,settings!$B$12:$C$1012,2,0)*C1445*L1445*100-settings!$C$5*L1445&lt;0,"",VLOOKUP(I1445,settings!$B$12:$C$1012,2,0)*C1445*L1445*100-settings!$C$5*L1445))</f>
        <v>251.34136318526214</v>
      </c>
      <c r="N1445" s="29">
        <f>IF(M1445="","",M1445*settings!$C$7)</f>
        <v>62.835340796315535</v>
      </c>
      <c r="O1445" s="29">
        <f t="shared" si="180"/>
        <v>188.5060223889466</v>
      </c>
      <c r="P1445" s="29">
        <f>IF(G1445="","",C1445*100*settings!$C$6)</f>
        <v>0</v>
      </c>
      <c r="Q1445" s="29">
        <f>IF(G1445="","",IF(E1445=1,settings!$C$4-K1445*100,IF(O1445="",Q1444,IF(F1445=1,K1444*L1444*100+Q1444+O1444-K1445*L1445*100,Q1444+O1444))))</f>
        <v>30417.04822440472</v>
      </c>
      <c r="R1445" s="29">
        <f t="shared" si="181"/>
        <v>66811.999599999996</v>
      </c>
      <c r="S1445" s="29">
        <f t="shared" si="182"/>
        <v>97229.047824404712</v>
      </c>
    </row>
    <row r="1446" spans="2:19" x14ac:dyDescent="0.25">
      <c r="B1446" s="2">
        <v>44088</v>
      </c>
      <c r="C1446" s="3">
        <v>330.64999399999999</v>
      </c>
      <c r="D1446" s="1">
        <f t="shared" si="176"/>
        <v>-1.0207759146307671E-2</v>
      </c>
      <c r="E1446" t="str">
        <f>IF(B1446&lt;settings!$C$2,"",IF(B1446=settings!$C$2,1,IF(C1446&gt;K1445,MAX($E$4:E1445)+1,"")))</f>
        <v/>
      </c>
      <c r="F1446" t="str">
        <f t="shared" si="177"/>
        <v/>
      </c>
      <c r="G1446">
        <f t="shared" si="178"/>
        <v>4</v>
      </c>
      <c r="H1446" s="36" t="str">
        <f>IF(SUM($F$4:F1446)&lt;2,"",IF(F1446=1,G1445,""))</f>
        <v/>
      </c>
      <c r="I1446" s="7">
        <f t="shared" si="183"/>
        <v>-5.8000000000000003E-2</v>
      </c>
      <c r="J1446" s="64" t="str">
        <f t="shared" si="179"/>
        <v>CALL</v>
      </c>
      <c r="K1446" s="29">
        <f>IF(SUM($F$4:F1446)&lt;1,"",IF(F1446="",K1445,ROUND(C1446,0)))</f>
        <v>351</v>
      </c>
      <c r="L1446" s="32">
        <f>IF(SUM($F$4:F1446)&lt;1,"",IF(E1446=1,1,IF(AND(F1445=1,ROUNDDOWN(Q1445/(C1445*100),0)&gt;=1),L1445+ROUNDDOWN(Q1445/(C1445*100),0),L1445)))</f>
        <v>2</v>
      </c>
      <c r="M1446" s="29">
        <f>IF(G1446="","",IF(VLOOKUP(I1446,settings!$B$12:$C$1012,2,0)*C1446*L1446*100-settings!$C$5*L1446&lt;0,"",VLOOKUP(I1446,settings!$B$12:$C$1012,2,0)*C1446*L1446*100-settings!$C$5*L1446))</f>
        <v>202.88534953317532</v>
      </c>
      <c r="N1446" s="29">
        <f>IF(M1446="","",M1446*settings!$C$7)</f>
        <v>50.721337383293829</v>
      </c>
      <c r="O1446" s="29">
        <f t="shared" si="180"/>
        <v>152.1640121498815</v>
      </c>
      <c r="P1446" s="29">
        <f>IF(G1446="","",C1446*100*settings!$C$6)</f>
        <v>0</v>
      </c>
      <c r="Q1446" s="29">
        <f>IF(G1446="","",IF(E1446=1,settings!$C$4-K1446*100,IF(O1446="",Q1445,IF(F1446=1,K1445*L1445*100+Q1445+O1445-K1446*L1446*100,Q1445+O1445))))</f>
        <v>30605.554246793665</v>
      </c>
      <c r="R1446" s="29">
        <f t="shared" si="181"/>
        <v>66129.998800000001</v>
      </c>
      <c r="S1446" s="29">
        <f t="shared" si="182"/>
        <v>96735.553046793662</v>
      </c>
    </row>
    <row r="1447" spans="2:19" x14ac:dyDescent="0.25">
      <c r="B1447" s="2">
        <v>44095</v>
      </c>
      <c r="C1447" s="3">
        <v>328.73001099999999</v>
      </c>
      <c r="D1447" s="1">
        <f t="shared" si="176"/>
        <v>-5.8066929830339342E-3</v>
      </c>
      <c r="E1447" t="str">
        <f>IF(B1447&lt;settings!$C$2,"",IF(B1447=settings!$C$2,1,IF(C1447&gt;K1446,MAX($E$4:E1446)+1,"")))</f>
        <v/>
      </c>
      <c r="F1447" t="str">
        <f t="shared" si="177"/>
        <v/>
      </c>
      <c r="G1447">
        <f t="shared" si="178"/>
        <v>5</v>
      </c>
      <c r="H1447" s="36" t="str">
        <f>IF(SUM($F$4:F1447)&lt;2,"",IF(F1447=1,G1446,""))</f>
        <v/>
      </c>
      <c r="I1447" s="7">
        <f t="shared" si="183"/>
        <v>-6.3E-2</v>
      </c>
      <c r="J1447" s="64" t="str">
        <f t="shared" si="179"/>
        <v>CALL</v>
      </c>
      <c r="K1447" s="29">
        <f>IF(SUM($F$4:F1447)&lt;1,"",IF(F1447="",K1446,ROUND(C1447,0)))</f>
        <v>351</v>
      </c>
      <c r="L1447" s="32">
        <f>IF(SUM($F$4:F1447)&lt;1,"",IF(E1447=1,1,IF(AND(F1446=1,ROUNDDOWN(Q1446/(C1446*100),0)&gt;=1),L1446+ROUNDDOWN(Q1446/(C1446*100),0),L1446)))</f>
        <v>2</v>
      </c>
      <c r="M1447" s="29">
        <f>IF(G1447="","",IF(VLOOKUP(I1447,settings!$B$12:$C$1012,2,0)*C1447*L1447*100-settings!$C$5*L1447&lt;0,"",VLOOKUP(I1447,settings!$B$12:$C$1012,2,0)*C1447*L1447*100-settings!$C$5*L1447))</f>
        <v>182.12472811662158</v>
      </c>
      <c r="N1447" s="29">
        <f>IF(M1447="","",M1447*settings!$C$7)</f>
        <v>45.531182029155396</v>
      </c>
      <c r="O1447" s="29">
        <f t="shared" si="180"/>
        <v>136.59354608746619</v>
      </c>
      <c r="P1447" s="29">
        <f>IF(G1447="","",C1447*100*settings!$C$6)</f>
        <v>0</v>
      </c>
      <c r="Q1447" s="29">
        <f>IF(G1447="","",IF(E1447=1,settings!$C$4-K1447*100,IF(O1447="",Q1446,IF(F1447=1,K1446*L1446*100+Q1446+O1446-K1447*L1447*100,Q1446+O1446))))</f>
        <v>30757.718258943547</v>
      </c>
      <c r="R1447" s="29">
        <f t="shared" si="181"/>
        <v>65746.002200000003</v>
      </c>
      <c r="S1447" s="29">
        <f t="shared" si="182"/>
        <v>96503.720458943542</v>
      </c>
    </row>
    <row r="1448" spans="2:19" x14ac:dyDescent="0.25">
      <c r="B1448" s="2">
        <v>44102</v>
      </c>
      <c r="C1448" s="3">
        <v>333.83999599999999</v>
      </c>
      <c r="D1448" s="1">
        <f t="shared" si="176"/>
        <v>1.5544625768895814E-2</v>
      </c>
      <c r="E1448" t="str">
        <f>IF(B1448&lt;settings!$C$2,"",IF(B1448=settings!$C$2,1,IF(C1448&gt;K1447,MAX($E$4:E1447)+1,"")))</f>
        <v/>
      </c>
      <c r="F1448" t="str">
        <f t="shared" si="177"/>
        <v/>
      </c>
      <c r="G1448">
        <f t="shared" si="178"/>
        <v>6</v>
      </c>
      <c r="H1448" s="36" t="str">
        <f>IF(SUM($F$4:F1448)&lt;2,"",IF(F1448=1,G1447,""))</f>
        <v/>
      </c>
      <c r="I1448" s="7">
        <f t="shared" si="183"/>
        <v>-4.9000000000000002E-2</v>
      </c>
      <c r="J1448" s="64" t="str">
        <f t="shared" si="179"/>
        <v>CALL</v>
      </c>
      <c r="K1448" s="29">
        <f>IF(SUM($F$4:F1448)&lt;1,"",IF(F1448="",K1447,ROUND(C1448,0)))</f>
        <v>351</v>
      </c>
      <c r="L1448" s="32">
        <f>IF(SUM($F$4:F1448)&lt;1,"",IF(E1448=1,1,IF(AND(F1447=1,ROUNDDOWN(Q1447/(C1447*100),0)&gt;=1),L1447+ROUNDDOWN(Q1447/(C1447*100),0),L1447)))</f>
        <v>2</v>
      </c>
      <c r="M1448" s="29">
        <f>IF(G1448="","",IF(VLOOKUP(I1448,settings!$B$12:$C$1012,2,0)*C1448*L1448*100-settings!$C$5*L1448&lt;0,"",VLOOKUP(I1448,settings!$B$12:$C$1012,2,0)*C1448*L1448*100-settings!$C$5*L1448))</f>
        <v>246.1110296808252</v>
      </c>
      <c r="N1448" s="29">
        <f>IF(M1448="","",M1448*settings!$C$7)</f>
        <v>61.527757420206299</v>
      </c>
      <c r="O1448" s="29">
        <f t="shared" si="180"/>
        <v>184.58327226061891</v>
      </c>
      <c r="P1448" s="29">
        <f>IF(G1448="","",C1448*100*settings!$C$6)</f>
        <v>0</v>
      </c>
      <c r="Q1448" s="29">
        <f>IF(G1448="","",IF(E1448=1,settings!$C$4-K1448*100,IF(O1448="",Q1447,IF(F1448=1,K1447*L1447*100+Q1447+O1447-K1448*L1448*100,Q1447+O1447))))</f>
        <v>30894.311805031015</v>
      </c>
      <c r="R1448" s="29">
        <f t="shared" si="181"/>
        <v>66767.999199999991</v>
      </c>
      <c r="S1448" s="29">
        <f t="shared" si="182"/>
        <v>97662.311005031006</v>
      </c>
    </row>
    <row r="1449" spans="2:19" x14ac:dyDescent="0.25">
      <c r="B1449" s="2">
        <v>44109</v>
      </c>
      <c r="C1449" s="3">
        <v>346.85000600000001</v>
      </c>
      <c r="D1449" s="1">
        <f t="shared" si="176"/>
        <v>3.8970794859463309E-2</v>
      </c>
      <c r="E1449" t="str">
        <f>IF(B1449&lt;settings!$C$2,"",IF(B1449=settings!$C$2,1,IF(C1449&gt;K1448,MAX($E$4:E1448)+1,"")))</f>
        <v/>
      </c>
      <c r="F1449" t="str">
        <f t="shared" si="177"/>
        <v/>
      </c>
      <c r="G1449">
        <f t="shared" si="178"/>
        <v>7</v>
      </c>
      <c r="H1449" s="36" t="str">
        <f>IF(SUM($F$4:F1449)&lt;2,"",IF(F1449=1,G1448,""))</f>
        <v/>
      </c>
      <c r="I1449" s="7">
        <f t="shared" si="183"/>
        <v>-1.2E-2</v>
      </c>
      <c r="J1449" s="64" t="str">
        <f t="shared" si="179"/>
        <v>CALL</v>
      </c>
      <c r="K1449" s="29">
        <f>IF(SUM($F$4:F1449)&lt;1,"",IF(F1449="",K1448,ROUND(C1449,0)))</f>
        <v>351</v>
      </c>
      <c r="L1449" s="32">
        <f>IF(SUM($F$4:F1449)&lt;1,"",IF(E1449=1,1,IF(AND(F1448=1,ROUNDDOWN(Q1448/(C1448*100),0)&gt;=1),L1448+ROUNDDOWN(Q1448/(C1448*100),0),L1448)))</f>
        <v>2</v>
      </c>
      <c r="M1449" s="29">
        <f>IF(G1449="","",IF(VLOOKUP(I1449,settings!$B$12:$C$1012,2,0)*C1449*L1449*100-settings!$C$5*L1449&lt;0,"",VLOOKUP(I1449,settings!$B$12:$C$1012,2,0)*C1449*L1449*100-settings!$C$5*L1449))</f>
        <v>542.35800067143123</v>
      </c>
      <c r="N1449" s="29">
        <f>IF(M1449="","",M1449*settings!$C$7)</f>
        <v>135.58950016785781</v>
      </c>
      <c r="O1449" s="29">
        <f t="shared" si="180"/>
        <v>406.76850050357342</v>
      </c>
      <c r="P1449" s="29">
        <f>IF(G1449="","",C1449*100*settings!$C$6)</f>
        <v>0</v>
      </c>
      <c r="Q1449" s="29">
        <f>IF(G1449="","",IF(E1449=1,settings!$C$4-K1449*100,IF(O1449="",Q1448,IF(F1449=1,K1448*L1448*100+Q1448+O1448-K1449*L1449*100,Q1448+O1448))))</f>
        <v>31078.895077291632</v>
      </c>
      <c r="R1449" s="29">
        <f t="shared" si="181"/>
        <v>69370.001199999999</v>
      </c>
      <c r="S1449" s="29">
        <f t="shared" si="182"/>
        <v>100448.89627729163</v>
      </c>
    </row>
    <row r="1450" spans="2:19" x14ac:dyDescent="0.25">
      <c r="B1450" s="2">
        <v>44116</v>
      </c>
      <c r="C1450" s="3">
        <v>347.290009</v>
      </c>
      <c r="D1450" s="1">
        <f t="shared" si="176"/>
        <v>1.2685685235362953E-3</v>
      </c>
      <c r="E1450" t="str">
        <f>IF(B1450&lt;settings!$C$2,"",IF(B1450=settings!$C$2,1,IF(C1450&gt;K1449,MAX($E$4:E1449)+1,"")))</f>
        <v/>
      </c>
      <c r="F1450" t="str">
        <f t="shared" si="177"/>
        <v/>
      </c>
      <c r="G1450">
        <f t="shared" si="178"/>
        <v>8</v>
      </c>
      <c r="H1450" s="36" t="str">
        <f>IF(SUM($F$4:F1450)&lt;2,"",IF(F1450=1,G1449,""))</f>
        <v/>
      </c>
      <c r="I1450" s="7">
        <f t="shared" si="183"/>
        <v>-1.0999999999999999E-2</v>
      </c>
      <c r="J1450" s="64" t="str">
        <f t="shared" si="179"/>
        <v>CALL</v>
      </c>
      <c r="K1450" s="29">
        <f>IF(SUM($F$4:F1450)&lt;1,"",IF(F1450="",K1449,ROUND(C1450,0)))</f>
        <v>351</v>
      </c>
      <c r="L1450" s="32">
        <f>IF(SUM($F$4:F1450)&lt;1,"",IF(E1450=1,1,IF(AND(F1449=1,ROUNDDOWN(Q1449/(C1449*100),0)&gt;=1),L1449+ROUNDDOWN(Q1449/(C1449*100),0),L1449)))</f>
        <v>2</v>
      </c>
      <c r="M1450" s="29">
        <f>IF(G1450="","",IF(VLOOKUP(I1450,settings!$B$12:$C$1012,2,0)*C1450*L1450*100-settings!$C$5*L1450&lt;0,"",VLOOKUP(I1450,settings!$B$12:$C$1012,2,0)*C1450*L1450*100-settings!$C$5*L1450))</f>
        <v>554.17199601695745</v>
      </c>
      <c r="N1450" s="29">
        <f>IF(M1450="","",M1450*settings!$C$7)</f>
        <v>138.54299900423936</v>
      </c>
      <c r="O1450" s="29">
        <f t="shared" si="180"/>
        <v>415.62899701271806</v>
      </c>
      <c r="P1450" s="29">
        <f>IF(G1450="","",C1450*100*settings!$C$6)</f>
        <v>0</v>
      </c>
      <c r="Q1450" s="29">
        <f>IF(G1450="","",IF(E1450=1,settings!$C$4-K1450*100,IF(O1450="",Q1449,IF(F1450=1,K1449*L1449*100+Q1449+O1449-K1450*L1450*100,Q1449+O1449))))</f>
        <v>31485.663577795207</v>
      </c>
      <c r="R1450" s="29">
        <f t="shared" si="181"/>
        <v>69458.001799999998</v>
      </c>
      <c r="S1450" s="29">
        <f t="shared" si="182"/>
        <v>100943.6653777952</v>
      </c>
    </row>
    <row r="1451" spans="2:19" x14ac:dyDescent="0.25">
      <c r="B1451" s="2">
        <v>44123</v>
      </c>
      <c r="C1451" s="3">
        <v>345.77999899999998</v>
      </c>
      <c r="D1451" s="1">
        <f t="shared" si="176"/>
        <v>-4.3479799616119585E-3</v>
      </c>
      <c r="E1451" t="str">
        <f>IF(B1451&lt;settings!$C$2,"",IF(B1451=settings!$C$2,1,IF(C1451&gt;K1450,MAX($E$4:E1450)+1,"")))</f>
        <v/>
      </c>
      <c r="F1451" t="str">
        <f t="shared" si="177"/>
        <v/>
      </c>
      <c r="G1451">
        <f t="shared" si="178"/>
        <v>9</v>
      </c>
      <c r="H1451" s="36" t="str">
        <f>IF(SUM($F$4:F1451)&lt;2,"",IF(F1451=1,G1450,""))</f>
        <v/>
      </c>
      <c r="I1451" s="7">
        <f t="shared" si="183"/>
        <v>-1.4999999999999999E-2</v>
      </c>
      <c r="J1451" s="64" t="str">
        <f t="shared" si="179"/>
        <v>CALL</v>
      </c>
      <c r="K1451" s="29">
        <f>IF(SUM($F$4:F1451)&lt;1,"",IF(F1451="",K1450,ROUND(C1451,0)))</f>
        <v>351</v>
      </c>
      <c r="L1451" s="32">
        <f>IF(SUM($F$4:F1451)&lt;1,"",IF(E1451=1,1,IF(AND(F1450=1,ROUNDDOWN(Q1450/(C1450*100),0)&gt;=1),L1450+ROUNDDOWN(Q1450/(C1450*100),0),L1450)))</f>
        <v>2</v>
      </c>
      <c r="M1451" s="29">
        <f>IF(G1451="","",IF(VLOOKUP(I1451,settings!$B$12:$C$1012,2,0)*C1451*L1451*100-settings!$C$5*L1451&lt;0,"",VLOOKUP(I1451,settings!$B$12:$C$1012,2,0)*C1451*L1451*100-settings!$C$5*L1451))</f>
        <v>508.76484714831707</v>
      </c>
      <c r="N1451" s="29">
        <f>IF(M1451="","",M1451*settings!$C$7)</f>
        <v>127.19121178707927</v>
      </c>
      <c r="O1451" s="29">
        <f t="shared" si="180"/>
        <v>381.57363536123779</v>
      </c>
      <c r="P1451" s="29">
        <f>IF(G1451="","",C1451*100*settings!$C$6)</f>
        <v>0</v>
      </c>
      <c r="Q1451" s="29">
        <f>IF(G1451="","",IF(E1451=1,settings!$C$4-K1451*100,IF(O1451="",Q1450,IF(F1451=1,K1450*L1450*100+Q1450+O1450-K1451*L1451*100,Q1450+O1450))))</f>
        <v>31901.292574807925</v>
      </c>
      <c r="R1451" s="29">
        <f t="shared" si="181"/>
        <v>69155.999799999991</v>
      </c>
      <c r="S1451" s="29">
        <f t="shared" si="182"/>
        <v>101057.29237480792</v>
      </c>
    </row>
    <row r="1452" spans="2:19" x14ac:dyDescent="0.25">
      <c r="B1452" s="2">
        <v>44130</v>
      </c>
      <c r="C1452" s="3">
        <v>326.540009</v>
      </c>
      <c r="D1452" s="1">
        <f t="shared" si="176"/>
        <v>-5.5642287164215043E-2</v>
      </c>
      <c r="E1452" t="str">
        <f>IF(B1452&lt;settings!$C$2,"",IF(B1452=settings!$C$2,1,IF(C1452&gt;K1451,MAX($E$4:E1451)+1,"")))</f>
        <v/>
      </c>
      <c r="F1452" t="str">
        <f t="shared" si="177"/>
        <v/>
      </c>
      <c r="G1452">
        <f t="shared" si="178"/>
        <v>10</v>
      </c>
      <c r="H1452" s="36" t="str">
        <f>IF(SUM($F$4:F1452)&lt;2,"",IF(F1452=1,G1451,""))</f>
        <v/>
      </c>
      <c r="I1452" s="7">
        <f t="shared" si="183"/>
        <v>-7.0000000000000007E-2</v>
      </c>
      <c r="J1452" s="64" t="str">
        <f t="shared" si="179"/>
        <v>CALL</v>
      </c>
      <c r="K1452" s="29">
        <f>IF(SUM($F$4:F1452)&lt;1,"",IF(F1452="",K1451,ROUND(C1452,0)))</f>
        <v>351</v>
      </c>
      <c r="L1452" s="32">
        <f>IF(SUM($F$4:F1452)&lt;1,"",IF(E1452=1,1,IF(AND(F1451=1,ROUNDDOWN(Q1451/(C1451*100),0)&gt;=1),L1451+ROUNDDOWN(Q1451/(C1451*100),0),L1451)))</f>
        <v>2</v>
      </c>
      <c r="M1452" s="29">
        <f>IF(G1452="","",IF(VLOOKUP(I1452,settings!$B$12:$C$1012,2,0)*C1452*L1452*100-settings!$C$5*L1452&lt;0,"",VLOOKUP(I1452,settings!$B$12:$C$1012,2,0)*C1452*L1452*100-settings!$C$5*L1452))</f>
        <v>156.77849990069933</v>
      </c>
      <c r="N1452" s="29">
        <f>IF(M1452="","",M1452*settings!$C$7)</f>
        <v>39.194624975174833</v>
      </c>
      <c r="O1452" s="29">
        <f t="shared" si="180"/>
        <v>117.5838749255245</v>
      </c>
      <c r="P1452" s="29">
        <f>IF(G1452="","",C1452*100*settings!$C$6)</f>
        <v>0</v>
      </c>
      <c r="Q1452" s="29">
        <f>IF(G1452="","",IF(E1452=1,settings!$C$4-K1452*100,IF(O1452="",Q1451,IF(F1452=1,K1451*L1451*100+Q1451+O1451-K1452*L1452*100,Q1451+O1451))))</f>
        <v>32282.866210169163</v>
      </c>
      <c r="R1452" s="29">
        <f t="shared" si="181"/>
        <v>65308.001799999998</v>
      </c>
      <c r="S1452" s="29">
        <f t="shared" si="182"/>
        <v>97590.868010169157</v>
      </c>
    </row>
    <row r="1453" spans="2:19" x14ac:dyDescent="0.25">
      <c r="B1453" s="2">
        <v>44137</v>
      </c>
      <c r="C1453" s="3">
        <v>350.16000400000001</v>
      </c>
      <c r="D1453" s="1">
        <f t="shared" si="176"/>
        <v>7.233415308688862E-2</v>
      </c>
      <c r="E1453" t="str">
        <f>IF(B1453&lt;settings!$C$2,"",IF(B1453=settings!$C$2,1,IF(C1453&gt;K1452,MAX($E$4:E1452)+1,"")))</f>
        <v/>
      </c>
      <c r="F1453" t="str">
        <f t="shared" si="177"/>
        <v/>
      </c>
      <c r="G1453">
        <f t="shared" si="178"/>
        <v>11</v>
      </c>
      <c r="H1453" s="36" t="str">
        <f>IF(SUM($F$4:F1453)&lt;2,"",IF(F1453=1,G1452,""))</f>
        <v/>
      </c>
      <c r="I1453" s="7">
        <f t="shared" si="183"/>
        <v>-2E-3</v>
      </c>
      <c r="J1453" s="64" t="str">
        <f t="shared" si="179"/>
        <v>CALL</v>
      </c>
      <c r="K1453" s="29">
        <f>IF(SUM($F$4:F1453)&lt;1,"",IF(F1453="",K1452,ROUND(C1453,0)))</f>
        <v>351</v>
      </c>
      <c r="L1453" s="32">
        <f>IF(SUM($F$4:F1453)&lt;1,"",IF(E1453=1,1,IF(AND(F1452=1,ROUNDDOWN(Q1452/(C1452*100),0)&gt;=1),L1452+ROUNDDOWN(Q1452/(C1452*100),0),L1452)))</f>
        <v>2</v>
      </c>
      <c r="M1453" s="29">
        <f>IF(G1453="","",IF(VLOOKUP(I1453,settings!$B$12:$C$1012,2,0)*C1453*L1453*100-settings!$C$5*L1453&lt;0,"",VLOOKUP(I1453,settings!$B$12:$C$1012,2,0)*C1453*L1453*100-settings!$C$5*L1453))</f>
        <v>670.58733568320008</v>
      </c>
      <c r="N1453" s="29">
        <f>IF(M1453="","",M1453*settings!$C$7)</f>
        <v>167.64683392080002</v>
      </c>
      <c r="O1453" s="29">
        <f t="shared" si="180"/>
        <v>502.94050176240006</v>
      </c>
      <c r="P1453" s="29">
        <f>IF(G1453="","",C1453*100*settings!$C$6)</f>
        <v>0</v>
      </c>
      <c r="Q1453" s="29">
        <f>IF(G1453="","",IF(E1453=1,settings!$C$4-K1453*100,IF(O1453="",Q1452,IF(F1453=1,K1452*L1452*100+Q1452+O1452-K1453*L1453*100,Q1452+O1452))))</f>
        <v>32400.450085094686</v>
      </c>
      <c r="R1453" s="29">
        <f t="shared" si="181"/>
        <v>70032.000800000009</v>
      </c>
      <c r="S1453" s="29">
        <f t="shared" si="182"/>
        <v>102432.4508850947</v>
      </c>
    </row>
    <row r="1454" spans="2:19" x14ac:dyDescent="0.25">
      <c r="B1454" s="2">
        <v>44144</v>
      </c>
      <c r="C1454" s="3">
        <v>358.10000600000001</v>
      </c>
      <c r="D1454" s="1">
        <f t="shared" si="176"/>
        <v>2.2675353864800574E-2</v>
      </c>
      <c r="E1454">
        <f>IF(B1454&lt;settings!$C$2,"",IF(B1454=settings!$C$2,1,IF(C1454&gt;K1453,MAX($E$4:E1453)+1,"")))</f>
        <v>223</v>
      </c>
      <c r="F1454">
        <f t="shared" si="177"/>
        <v>1</v>
      </c>
      <c r="G1454">
        <f t="shared" si="178"/>
        <v>1</v>
      </c>
      <c r="H1454" s="36">
        <f>IF(SUM($F$4:F1454)&lt;2,"",IF(F1454=1,G1453,""))</f>
        <v>11</v>
      </c>
      <c r="I1454" s="7">
        <f t="shared" si="183"/>
        <v>0</v>
      </c>
      <c r="J1454" s="64" t="str">
        <f t="shared" si="179"/>
        <v>PUT</v>
      </c>
      <c r="K1454" s="29">
        <f>IF(SUM($F$4:F1454)&lt;1,"",IF(F1454="",K1453,ROUND(C1454,0)))</f>
        <v>358</v>
      </c>
      <c r="L1454" s="32">
        <f>IF(SUM($F$4:F1454)&lt;1,"",IF(E1454=1,1,IF(AND(F1453=1,ROUNDDOWN(Q1453/(C1453*100),0)&gt;=1),L1453+ROUNDDOWN(Q1453/(C1453*100),0),L1453)))</f>
        <v>2</v>
      </c>
      <c r="M1454" s="29">
        <f>IF(G1454="","",IF(VLOOKUP(I1454,settings!$B$12:$C$1012,2,0)*C1454*L1454*100-settings!$C$5*L1454&lt;0,"",VLOOKUP(I1454,settings!$B$12:$C$1012,2,0)*C1454*L1454*100-settings!$C$5*L1454))</f>
        <v>714.20001200000002</v>
      </c>
      <c r="N1454" s="29">
        <f>IF(M1454="","",M1454*settings!$C$7)</f>
        <v>178.550003</v>
      </c>
      <c r="O1454" s="29">
        <f t="shared" si="180"/>
        <v>535.65000899999995</v>
      </c>
      <c r="P1454" s="29">
        <f>IF(G1454="","",C1454*100*settings!$C$6)</f>
        <v>0</v>
      </c>
      <c r="Q1454" s="29">
        <f>IF(G1454="","",IF(E1454=1,settings!$C$4-K1454*100,IF(O1454="",Q1453,IF(F1454=1,K1453*L1453*100+Q1453+O1453-K1454*L1454*100,Q1453+O1453))))</f>
        <v>31503.390586857087</v>
      </c>
      <c r="R1454" s="29">
        <f t="shared" si="181"/>
        <v>71620.001199999999</v>
      </c>
      <c r="S1454" s="29">
        <f t="shared" si="182"/>
        <v>103123.39178685709</v>
      </c>
    </row>
    <row r="1455" spans="2:19" x14ac:dyDescent="0.25">
      <c r="B1455" s="2">
        <v>44151</v>
      </c>
      <c r="C1455" s="3">
        <v>355.32998700000002</v>
      </c>
      <c r="D1455" s="1">
        <f t="shared" si="176"/>
        <v>-7.7353224059985015E-3</v>
      </c>
      <c r="E1455" t="str">
        <f>IF(B1455&lt;settings!$C$2,"",IF(B1455=settings!$C$2,1,IF(C1455&gt;K1454,MAX($E$4:E1454)+1,"")))</f>
        <v/>
      </c>
      <c r="F1455" t="str">
        <f t="shared" si="177"/>
        <v/>
      </c>
      <c r="G1455">
        <f t="shared" si="178"/>
        <v>2</v>
      </c>
      <c r="H1455" s="36" t="str">
        <f>IF(SUM($F$4:F1455)&lt;2,"",IF(F1455=1,G1454,""))</f>
        <v/>
      </c>
      <c r="I1455" s="7">
        <f t="shared" si="183"/>
        <v>-7.0000000000000001E-3</v>
      </c>
      <c r="J1455" s="64" t="str">
        <f t="shared" si="179"/>
        <v>CALL</v>
      </c>
      <c r="K1455" s="29">
        <f>IF(SUM($F$4:F1455)&lt;1,"",IF(F1455="",K1454,ROUND(C1455,0)))</f>
        <v>358</v>
      </c>
      <c r="L1455" s="32">
        <f>IF(SUM($F$4:F1455)&lt;1,"",IF(E1455=1,1,IF(AND(F1454=1,ROUNDDOWN(Q1454/(C1454*100),0)&gt;=1),L1454+ROUNDDOWN(Q1454/(C1454*100),0),L1454)))</f>
        <v>2</v>
      </c>
      <c r="M1455" s="29">
        <f>IF(G1455="","",IF(VLOOKUP(I1455,settings!$B$12:$C$1012,2,0)*C1455*L1455*100-settings!$C$5*L1455&lt;0,"",VLOOKUP(I1455,settings!$B$12:$C$1012,2,0)*C1455*L1455*100-settings!$C$5*L1455))</f>
        <v>614.94206888584995</v>
      </c>
      <c r="N1455" s="29">
        <f>IF(M1455="","",M1455*settings!$C$7)</f>
        <v>153.73551722146249</v>
      </c>
      <c r="O1455" s="29">
        <f t="shared" si="180"/>
        <v>461.20655166438746</v>
      </c>
      <c r="P1455" s="29">
        <f>IF(G1455="","",C1455*100*settings!$C$6)</f>
        <v>0</v>
      </c>
      <c r="Q1455" s="29">
        <f>IF(G1455="","",IF(E1455=1,settings!$C$4-K1455*100,IF(O1455="",Q1454,IF(F1455=1,K1454*L1454*100+Q1454+O1454-K1455*L1455*100,Q1454+O1454))))</f>
        <v>32039.040595857088</v>
      </c>
      <c r="R1455" s="29">
        <f t="shared" si="181"/>
        <v>71065.997400000007</v>
      </c>
      <c r="S1455" s="29">
        <f t="shared" si="182"/>
        <v>103105.0379958571</v>
      </c>
    </row>
    <row r="1456" spans="2:19" x14ac:dyDescent="0.25">
      <c r="B1456" s="2">
        <v>44158</v>
      </c>
      <c r="C1456" s="3">
        <v>363.67001299999998</v>
      </c>
      <c r="D1456" s="1">
        <f t="shared" si="176"/>
        <v>2.3471213534251856E-2</v>
      </c>
      <c r="E1456">
        <f>IF(B1456&lt;settings!$C$2,"",IF(B1456=settings!$C$2,1,IF(C1456&gt;K1455,MAX($E$4:E1455)+1,"")))</f>
        <v>224</v>
      </c>
      <c r="F1456">
        <f t="shared" si="177"/>
        <v>1</v>
      </c>
      <c r="G1456">
        <f t="shared" si="178"/>
        <v>1</v>
      </c>
      <c r="H1456" s="36">
        <f>IF(SUM($F$4:F1456)&lt;2,"",IF(F1456=1,G1455,""))</f>
        <v>2</v>
      </c>
      <c r="I1456" s="7">
        <f t="shared" si="183"/>
        <v>-1E-3</v>
      </c>
      <c r="J1456" s="64" t="str">
        <f t="shared" si="179"/>
        <v>PUT</v>
      </c>
      <c r="K1456" s="29">
        <f>IF(SUM($F$4:F1456)&lt;1,"",IF(F1456="",K1455,ROUND(C1456,0)))</f>
        <v>364</v>
      </c>
      <c r="L1456" s="32">
        <f>IF(SUM($F$4:F1456)&lt;1,"",IF(E1456=1,1,IF(AND(F1455=1,ROUNDDOWN(Q1455/(C1455*100),0)&gt;=1),L1455+ROUNDDOWN(Q1455/(C1455*100),0),L1455)))</f>
        <v>2</v>
      </c>
      <c r="M1456" s="29">
        <f>IF(G1456="","",IF(VLOOKUP(I1456,settings!$B$12:$C$1012,2,0)*C1456*L1456*100-settings!$C$5*L1456&lt;0,"",VLOOKUP(I1456,settings!$B$12:$C$1012,2,0)*C1456*L1456*100-settings!$C$5*L1456))</f>
        <v>710.79322547999993</v>
      </c>
      <c r="N1456" s="29">
        <f>IF(M1456="","",M1456*settings!$C$7)</f>
        <v>177.69830636999998</v>
      </c>
      <c r="O1456" s="29">
        <f t="shared" si="180"/>
        <v>533.09491910999998</v>
      </c>
      <c r="P1456" s="29">
        <f>IF(G1456="","",C1456*100*settings!$C$6)</f>
        <v>0</v>
      </c>
      <c r="Q1456" s="29">
        <f>IF(G1456="","",IF(E1456=1,settings!$C$4-K1456*100,IF(O1456="",Q1455,IF(F1456=1,K1455*L1455*100+Q1455+O1455-K1456*L1456*100,Q1455+O1455))))</f>
        <v>31300.247147521484</v>
      </c>
      <c r="R1456" s="29">
        <f t="shared" si="181"/>
        <v>72734.002599999993</v>
      </c>
      <c r="S1456" s="29">
        <f t="shared" si="182"/>
        <v>104034.24974752148</v>
      </c>
    </row>
    <row r="1457" spans="2:19" x14ac:dyDescent="0.25">
      <c r="B1457" s="2">
        <v>44165</v>
      </c>
      <c r="C1457" s="3">
        <v>369.85000600000001</v>
      </c>
      <c r="D1457" s="1">
        <f t="shared" si="176"/>
        <v>1.6993408252222286E-2</v>
      </c>
      <c r="E1457">
        <f>IF(B1457&lt;settings!$C$2,"",IF(B1457=settings!$C$2,1,IF(C1457&gt;K1456,MAX($E$4:E1456)+1,"")))</f>
        <v>225</v>
      </c>
      <c r="F1457">
        <f t="shared" si="177"/>
        <v>1</v>
      </c>
      <c r="G1457">
        <f t="shared" si="178"/>
        <v>1</v>
      </c>
      <c r="H1457" s="36">
        <f>IF(SUM($F$4:F1457)&lt;2,"",IF(F1457=1,G1456,""))</f>
        <v>1</v>
      </c>
      <c r="I1457" s="7">
        <f t="shared" si="183"/>
        <v>0</v>
      </c>
      <c r="J1457" s="64" t="str">
        <f t="shared" si="179"/>
        <v>PUT</v>
      </c>
      <c r="K1457" s="29">
        <f>IF(SUM($F$4:F1457)&lt;1,"",IF(F1457="",K1456,ROUND(C1457,0)))</f>
        <v>370</v>
      </c>
      <c r="L1457" s="32">
        <f>IF(SUM($F$4:F1457)&lt;1,"",IF(E1457=1,1,IF(AND(F1456=1,ROUNDDOWN(Q1456/(C1456*100),0)&gt;=1),L1456+ROUNDDOWN(Q1456/(C1456*100),0),L1456)))</f>
        <v>2</v>
      </c>
      <c r="M1457" s="29">
        <f>IF(G1457="","",IF(VLOOKUP(I1457,settings!$B$12:$C$1012,2,0)*C1457*L1457*100-settings!$C$5*L1457&lt;0,"",VLOOKUP(I1457,settings!$B$12:$C$1012,2,0)*C1457*L1457*100-settings!$C$5*L1457))</f>
        <v>737.70001200000002</v>
      </c>
      <c r="N1457" s="29">
        <f>IF(M1457="","",M1457*settings!$C$7)</f>
        <v>184.425003</v>
      </c>
      <c r="O1457" s="29">
        <f t="shared" si="180"/>
        <v>553.27500899999995</v>
      </c>
      <c r="P1457" s="29">
        <f>IF(G1457="","",C1457*100*settings!$C$6)</f>
        <v>0</v>
      </c>
      <c r="Q1457" s="29">
        <f>IF(G1457="","",IF(E1457=1,settings!$C$4-K1457*100,IF(O1457="",Q1456,IF(F1457=1,K1456*L1456*100+Q1456+O1456-K1457*L1457*100,Q1456+O1456))))</f>
        <v>30633.342066631478</v>
      </c>
      <c r="R1457" s="29">
        <f t="shared" si="181"/>
        <v>73970.001199999999</v>
      </c>
      <c r="S1457" s="29">
        <f t="shared" si="182"/>
        <v>104603.34326663148</v>
      </c>
    </row>
    <row r="1458" spans="2:19" x14ac:dyDescent="0.25">
      <c r="B1458" s="2">
        <v>44172</v>
      </c>
      <c r="C1458" s="3">
        <v>366.29998799999998</v>
      </c>
      <c r="D1458" s="1">
        <f t="shared" si="176"/>
        <v>-9.5985343853152161E-3</v>
      </c>
      <c r="E1458" t="str">
        <f>IF(B1458&lt;settings!$C$2,"",IF(B1458=settings!$C$2,1,IF(C1458&gt;K1457,MAX($E$4:E1457)+1,"")))</f>
        <v/>
      </c>
      <c r="F1458" t="str">
        <f t="shared" si="177"/>
        <v/>
      </c>
      <c r="G1458">
        <f t="shared" si="178"/>
        <v>2</v>
      </c>
      <c r="H1458" s="36" t="str">
        <f>IF(SUM($F$4:F1458)&lt;2,"",IF(F1458=1,G1457,""))</f>
        <v/>
      </c>
      <c r="I1458" s="7">
        <f t="shared" si="183"/>
        <v>-0.01</v>
      </c>
      <c r="J1458" s="64" t="str">
        <f t="shared" si="179"/>
        <v>CALL</v>
      </c>
      <c r="K1458" s="29">
        <f>IF(SUM($F$4:F1458)&lt;1,"",IF(F1458="",K1457,ROUND(C1458,0)))</f>
        <v>370</v>
      </c>
      <c r="L1458" s="32">
        <f>IF(SUM($F$4:F1458)&lt;1,"",IF(E1458=1,1,IF(AND(F1457=1,ROUNDDOWN(Q1457/(C1457*100),0)&gt;=1),L1457+ROUNDDOWN(Q1457/(C1457*100),0),L1457)))</f>
        <v>2</v>
      </c>
      <c r="M1458" s="29">
        <f>IF(G1458="","",IF(VLOOKUP(I1458,settings!$B$12:$C$1012,2,0)*C1458*L1458*100-settings!$C$5*L1458&lt;0,"",VLOOKUP(I1458,settings!$B$12:$C$1012,2,0)*C1458*L1458*100-settings!$C$5*L1458))</f>
        <v>596.58751871606933</v>
      </c>
      <c r="N1458" s="29">
        <f>IF(M1458="","",M1458*settings!$C$7)</f>
        <v>149.14687967901733</v>
      </c>
      <c r="O1458" s="29">
        <f t="shared" si="180"/>
        <v>447.44063903705199</v>
      </c>
      <c r="P1458" s="29">
        <f>IF(G1458="","",C1458*100*settings!$C$6)</f>
        <v>0</v>
      </c>
      <c r="Q1458" s="29">
        <f>IF(G1458="","",IF(E1458=1,settings!$C$4-K1458*100,IF(O1458="",Q1457,IF(F1458=1,K1457*L1457*100+Q1457+O1457-K1458*L1458*100,Q1457+O1457))))</f>
        <v>31186.617075631479</v>
      </c>
      <c r="R1458" s="29">
        <f t="shared" si="181"/>
        <v>73259.997600000002</v>
      </c>
      <c r="S1458" s="29">
        <f t="shared" si="182"/>
        <v>104446.61467563148</v>
      </c>
    </row>
    <row r="1459" spans="2:19" x14ac:dyDescent="0.25">
      <c r="B1459" s="2">
        <v>44179</v>
      </c>
      <c r="C1459" s="3">
        <v>369.17999300000002</v>
      </c>
      <c r="D1459" s="1">
        <f t="shared" si="176"/>
        <v>7.862421769994743E-3</v>
      </c>
      <c r="E1459" t="str">
        <f>IF(B1459&lt;settings!$C$2,"",IF(B1459=settings!$C$2,1,IF(C1459&gt;K1458,MAX($E$4:E1458)+1,"")))</f>
        <v/>
      </c>
      <c r="F1459" t="str">
        <f t="shared" si="177"/>
        <v/>
      </c>
      <c r="G1459">
        <f t="shared" si="178"/>
        <v>3</v>
      </c>
      <c r="H1459" s="36" t="str">
        <f>IF(SUM($F$4:F1459)&lt;2,"",IF(F1459=1,G1458,""))</f>
        <v/>
      </c>
      <c r="I1459" s="7">
        <f t="shared" si="183"/>
        <v>-2E-3</v>
      </c>
      <c r="J1459" s="64" t="str">
        <f t="shared" si="179"/>
        <v>CALL</v>
      </c>
      <c r="K1459" s="29">
        <f>IF(SUM($F$4:F1459)&lt;1,"",IF(F1459="",K1458,ROUND(C1459,0)))</f>
        <v>370</v>
      </c>
      <c r="L1459" s="32">
        <f>IF(SUM($F$4:F1459)&lt;1,"",IF(E1459=1,1,IF(AND(F1458=1,ROUNDDOWN(Q1458/(C1458*100),0)&gt;=1),L1458+ROUNDDOWN(Q1458/(C1458*100),0),L1458)))</f>
        <v>2</v>
      </c>
      <c r="M1459" s="29">
        <f>IF(G1459="","",IF(VLOOKUP(I1459,settings!$B$12:$C$1012,2,0)*C1459*L1459*100-settings!$C$5*L1459&lt;0,"",VLOOKUP(I1459,settings!$B$12:$C$1012,2,0)*C1459*L1459*100-settings!$C$5*L1459))</f>
        <v>707.12093055440005</v>
      </c>
      <c r="N1459" s="29">
        <f>IF(M1459="","",M1459*settings!$C$7)</f>
        <v>176.78023263860001</v>
      </c>
      <c r="O1459" s="29">
        <f t="shared" si="180"/>
        <v>530.34069791580009</v>
      </c>
      <c r="P1459" s="29">
        <f>IF(G1459="","",C1459*100*settings!$C$6)</f>
        <v>0</v>
      </c>
      <c r="Q1459" s="29">
        <f>IF(G1459="","",IF(E1459=1,settings!$C$4-K1459*100,IF(O1459="",Q1458,IF(F1459=1,K1458*L1458*100+Q1458+O1458-K1459*L1459*100,Q1458+O1458))))</f>
        <v>31634.057714668532</v>
      </c>
      <c r="R1459" s="29">
        <f t="shared" si="181"/>
        <v>73835.998600000006</v>
      </c>
      <c r="S1459" s="29">
        <f t="shared" si="182"/>
        <v>105470.05631466853</v>
      </c>
    </row>
    <row r="1460" spans="2:19" x14ac:dyDescent="0.25">
      <c r="B1460" s="2">
        <v>44186</v>
      </c>
      <c r="C1460" s="3">
        <v>369</v>
      </c>
      <c r="D1460" s="1">
        <f t="shared" si="176"/>
        <v>-4.8754808877204958E-4</v>
      </c>
      <c r="E1460" t="str">
        <f>IF(B1460&lt;settings!$C$2,"",IF(B1460=settings!$C$2,1,IF(C1460&gt;K1459,MAX($E$4:E1459)+1,"")))</f>
        <v/>
      </c>
      <c r="F1460" t="str">
        <f t="shared" si="177"/>
        <v/>
      </c>
      <c r="G1460">
        <f t="shared" si="178"/>
        <v>4</v>
      </c>
      <c r="H1460" s="36" t="str">
        <f>IF(SUM($F$4:F1460)&lt;2,"",IF(F1460=1,G1459,""))</f>
        <v/>
      </c>
      <c r="I1460" s="7">
        <f t="shared" si="183"/>
        <v>-3.0000000000000001E-3</v>
      </c>
      <c r="J1460" s="64" t="str">
        <f t="shared" si="179"/>
        <v>CALL</v>
      </c>
      <c r="K1460" s="29">
        <f>IF(SUM($F$4:F1460)&lt;1,"",IF(F1460="",K1459,ROUND(C1460,0)))</f>
        <v>370</v>
      </c>
      <c r="L1460" s="32">
        <f>IF(SUM($F$4:F1460)&lt;1,"",IF(E1460=1,1,IF(AND(F1459=1,ROUNDDOWN(Q1459/(C1459*100),0)&gt;=1),L1459+ROUNDDOWN(Q1459/(C1459*100),0),L1459)))</f>
        <v>2</v>
      </c>
      <c r="M1460" s="29">
        <f>IF(G1460="","",IF(VLOOKUP(I1460,settings!$B$12:$C$1012,2,0)*C1460*L1460*100-settings!$C$5*L1460&lt;0,"",VLOOKUP(I1460,settings!$B$12:$C$1012,2,0)*C1460*L1460*100-settings!$C$5*L1460))</f>
        <v>692.59969599999999</v>
      </c>
      <c r="N1460" s="29">
        <f>IF(M1460="","",M1460*settings!$C$7)</f>
        <v>173.149924</v>
      </c>
      <c r="O1460" s="29">
        <f t="shared" si="180"/>
        <v>519.44977199999994</v>
      </c>
      <c r="P1460" s="29">
        <f>IF(G1460="","",C1460*100*settings!$C$6)</f>
        <v>0</v>
      </c>
      <c r="Q1460" s="29">
        <f>IF(G1460="","",IF(E1460=1,settings!$C$4-K1460*100,IF(O1460="",Q1459,IF(F1460=1,K1459*L1459*100+Q1459+O1459-K1460*L1460*100,Q1459+O1459))))</f>
        <v>32164.398412584331</v>
      </c>
      <c r="R1460" s="29">
        <f t="shared" si="181"/>
        <v>73800</v>
      </c>
      <c r="S1460" s="29">
        <f t="shared" si="182"/>
        <v>105964.39841258433</v>
      </c>
    </row>
    <row r="1461" spans="2:19" x14ac:dyDescent="0.25">
      <c r="B1461" s="2">
        <v>44193</v>
      </c>
      <c r="C1461" s="3">
        <v>373.88000499999998</v>
      </c>
      <c r="D1461" s="1">
        <f t="shared" si="176"/>
        <v>1.3224945799457988E-2</v>
      </c>
      <c r="E1461">
        <f>IF(B1461&lt;settings!$C$2,"",IF(B1461=settings!$C$2,1,IF(C1461&gt;K1460,MAX($E$4:E1460)+1,"")))</f>
        <v>226</v>
      </c>
      <c r="F1461">
        <f t="shared" si="177"/>
        <v>1</v>
      </c>
      <c r="G1461">
        <f t="shared" si="178"/>
        <v>1</v>
      </c>
      <c r="H1461" s="36">
        <f>IF(SUM($F$4:F1461)&lt;2,"",IF(F1461=1,G1460,""))</f>
        <v>4</v>
      </c>
      <c r="I1461" s="7">
        <f t="shared" si="183"/>
        <v>0</v>
      </c>
      <c r="J1461" s="64" t="str">
        <f t="shared" si="179"/>
        <v>PUT</v>
      </c>
      <c r="K1461" s="29">
        <f>IF(SUM($F$4:F1461)&lt;1,"",IF(F1461="",K1460,ROUND(C1461,0)))</f>
        <v>374</v>
      </c>
      <c r="L1461" s="32">
        <f>IF(SUM($F$4:F1461)&lt;1,"",IF(E1461=1,1,IF(AND(F1460=1,ROUNDDOWN(Q1460/(C1460*100),0)&gt;=1),L1460+ROUNDDOWN(Q1460/(C1460*100),0),L1460)))</f>
        <v>2</v>
      </c>
      <c r="M1461" s="29">
        <f>IF(G1461="","",IF(VLOOKUP(I1461,settings!$B$12:$C$1012,2,0)*C1461*L1461*100-settings!$C$5*L1461&lt;0,"",VLOOKUP(I1461,settings!$B$12:$C$1012,2,0)*C1461*L1461*100-settings!$C$5*L1461))</f>
        <v>745.76000999999997</v>
      </c>
      <c r="N1461" s="29">
        <f>IF(M1461="","",M1461*settings!$C$7)</f>
        <v>186.44000249999999</v>
      </c>
      <c r="O1461" s="29">
        <f t="shared" si="180"/>
        <v>559.32000749999997</v>
      </c>
      <c r="P1461" s="29">
        <f>IF(G1461="","",C1461*100*settings!$C$6)</f>
        <v>0</v>
      </c>
      <c r="Q1461" s="29">
        <f>IF(G1461="","",IF(E1461=1,settings!$C$4-K1461*100,IF(O1461="",Q1460,IF(F1461=1,K1460*L1460*100+Q1460+O1460-K1461*L1461*100,Q1460+O1460))))</f>
        <v>31883.84818458432</v>
      </c>
      <c r="R1461" s="29">
        <f t="shared" si="181"/>
        <v>74776.000999999989</v>
      </c>
      <c r="S1461" s="29">
        <f t="shared" si="182"/>
        <v>106659.84918458431</v>
      </c>
    </row>
    <row r="1462" spans="2:19" x14ac:dyDescent="0.25">
      <c r="B1462" s="2">
        <v>44200</v>
      </c>
      <c r="C1462" s="3">
        <v>381.26001000000002</v>
      </c>
      <c r="D1462" s="1">
        <f t="shared" si="176"/>
        <v>1.9738966784276224E-2</v>
      </c>
      <c r="E1462">
        <f>IF(B1462&lt;settings!$C$2,"",IF(B1462=settings!$C$2,1,IF(C1462&gt;K1461,MAX($E$4:E1461)+1,"")))</f>
        <v>227</v>
      </c>
      <c r="F1462">
        <f t="shared" si="177"/>
        <v>1</v>
      </c>
      <c r="G1462">
        <f t="shared" si="178"/>
        <v>1</v>
      </c>
      <c r="H1462" s="36">
        <f>IF(SUM($F$4:F1462)&lt;2,"",IF(F1462=1,G1461,""))</f>
        <v>1</v>
      </c>
      <c r="I1462" s="7">
        <f t="shared" si="183"/>
        <v>1E-3</v>
      </c>
      <c r="J1462" s="64" t="str">
        <f t="shared" si="179"/>
        <v>PUT</v>
      </c>
      <c r="K1462" s="29">
        <f>IF(SUM($F$4:F1462)&lt;1,"",IF(F1462="",K1461,ROUND(C1462,0)))</f>
        <v>381</v>
      </c>
      <c r="L1462" s="32">
        <f>IF(SUM($F$4:F1462)&lt;1,"",IF(E1462=1,1,IF(AND(F1461=1,ROUNDDOWN(Q1461/(C1461*100),0)&gt;=1),L1461+ROUNDDOWN(Q1461/(C1461*100),0),L1461)))</f>
        <v>2</v>
      </c>
      <c r="M1462" s="29">
        <f>IF(G1462="","",IF(VLOOKUP(I1462,settings!$B$12:$C$1012,2,0)*C1462*L1462*100-settings!$C$5*L1462&lt;0,"",VLOOKUP(I1462,settings!$B$12:$C$1012,2,0)*C1462*L1462*100-settings!$C$5*L1462))</f>
        <v>745.26961960000006</v>
      </c>
      <c r="N1462" s="29">
        <f>IF(M1462="","",M1462*settings!$C$7)</f>
        <v>186.31740490000001</v>
      </c>
      <c r="O1462" s="29">
        <f t="shared" si="180"/>
        <v>558.95221470000001</v>
      </c>
      <c r="P1462" s="29">
        <f>IF(G1462="","",C1462*100*settings!$C$6)</f>
        <v>0</v>
      </c>
      <c r="Q1462" s="29">
        <f>IF(G1462="","",IF(E1462=1,settings!$C$4-K1462*100,IF(O1462="",Q1461,IF(F1462=1,K1461*L1461*100+Q1461+O1461-K1462*L1462*100,Q1461+O1461))))</f>
        <v>31043.168192084326</v>
      </c>
      <c r="R1462" s="29">
        <f t="shared" si="181"/>
        <v>76252.002000000008</v>
      </c>
      <c r="S1462" s="29">
        <f t="shared" si="182"/>
        <v>107295.17019208433</v>
      </c>
    </row>
    <row r="1463" spans="2:19" x14ac:dyDescent="0.25">
      <c r="B1463" s="2">
        <v>44207</v>
      </c>
      <c r="C1463" s="3">
        <v>375.70001200000002</v>
      </c>
      <c r="D1463" s="1">
        <f t="shared" si="176"/>
        <v>-1.4583218418317778E-2</v>
      </c>
      <c r="E1463" t="str">
        <f>IF(B1463&lt;settings!$C$2,"",IF(B1463=settings!$C$2,1,IF(C1463&gt;K1462,MAX($E$4:E1462)+1,"")))</f>
        <v/>
      </c>
      <c r="F1463" t="str">
        <f t="shared" si="177"/>
        <v/>
      </c>
      <c r="G1463">
        <f t="shared" si="178"/>
        <v>2</v>
      </c>
      <c r="H1463" s="36" t="str">
        <f>IF(SUM($F$4:F1463)&lt;2,"",IF(F1463=1,G1462,""))</f>
        <v/>
      </c>
      <c r="I1463" s="7">
        <f t="shared" si="183"/>
        <v>-1.4E-2</v>
      </c>
      <c r="J1463" s="64" t="str">
        <f t="shared" si="179"/>
        <v>CALL</v>
      </c>
      <c r="K1463" s="29">
        <f>IF(SUM($F$4:F1463)&lt;1,"",IF(F1463="",K1462,ROUND(C1463,0)))</f>
        <v>381</v>
      </c>
      <c r="L1463" s="32">
        <f>IF(SUM($F$4:F1463)&lt;1,"",IF(E1463=1,1,IF(AND(F1462=1,ROUNDDOWN(Q1462/(C1462*100),0)&gt;=1),L1462+ROUNDDOWN(Q1462/(C1462*100),0),L1462)))</f>
        <v>2</v>
      </c>
      <c r="M1463" s="29">
        <f>IF(G1463="","",IF(VLOOKUP(I1463,settings!$B$12:$C$1012,2,0)*C1463*L1463*100-settings!$C$5*L1463&lt;0,"",VLOOKUP(I1463,settings!$B$12:$C$1012,2,0)*C1463*L1463*100-settings!$C$5*L1463))</f>
        <v>564.2865729116478</v>
      </c>
      <c r="N1463" s="29">
        <f>IF(M1463="","",M1463*settings!$C$7)</f>
        <v>141.07164322791195</v>
      </c>
      <c r="O1463" s="29">
        <f t="shared" si="180"/>
        <v>423.21492968373582</v>
      </c>
      <c r="P1463" s="29">
        <f>IF(G1463="","",C1463*100*settings!$C$6)</f>
        <v>0</v>
      </c>
      <c r="Q1463" s="29">
        <f>IF(G1463="","",IF(E1463=1,settings!$C$4-K1463*100,IF(O1463="",Q1462,IF(F1463=1,K1462*L1462*100+Q1462+O1462-K1463*L1463*100,Q1462+O1462))))</f>
        <v>31602.120406784325</v>
      </c>
      <c r="R1463" s="29">
        <f t="shared" si="181"/>
        <v>75140.002399999998</v>
      </c>
      <c r="S1463" s="29">
        <f t="shared" si="182"/>
        <v>106742.12280678432</v>
      </c>
    </row>
    <row r="1464" spans="2:19" x14ac:dyDescent="0.25">
      <c r="B1464" s="2">
        <v>44214</v>
      </c>
      <c r="C1464" s="3">
        <v>382.88000499999998</v>
      </c>
      <c r="D1464" s="1">
        <f t="shared" si="176"/>
        <v>1.9110973571115908E-2</v>
      </c>
      <c r="E1464">
        <f>IF(B1464&lt;settings!$C$2,"",IF(B1464=settings!$C$2,1,IF(C1464&gt;K1463,MAX($E$4:E1463)+1,"")))</f>
        <v>228</v>
      </c>
      <c r="F1464">
        <f t="shared" si="177"/>
        <v>1</v>
      </c>
      <c r="G1464">
        <f t="shared" si="178"/>
        <v>1</v>
      </c>
      <c r="H1464" s="36">
        <f>IF(SUM($F$4:F1464)&lt;2,"",IF(F1464=1,G1463,""))</f>
        <v>2</v>
      </c>
      <c r="I1464" s="7">
        <f t="shared" si="183"/>
        <v>0</v>
      </c>
      <c r="J1464" s="64" t="str">
        <f t="shared" si="179"/>
        <v>PUT</v>
      </c>
      <c r="K1464" s="29">
        <f>IF(SUM($F$4:F1464)&lt;1,"",IF(F1464="",K1463,ROUND(C1464,0)))</f>
        <v>383</v>
      </c>
      <c r="L1464" s="32">
        <f>IF(SUM($F$4:F1464)&lt;1,"",IF(E1464=1,1,IF(AND(F1463=1,ROUNDDOWN(Q1463/(C1463*100),0)&gt;=1),L1463+ROUNDDOWN(Q1463/(C1463*100),0),L1463)))</f>
        <v>2</v>
      </c>
      <c r="M1464" s="29">
        <f>IF(G1464="","",IF(VLOOKUP(I1464,settings!$B$12:$C$1012,2,0)*C1464*L1464*100-settings!$C$5*L1464&lt;0,"",VLOOKUP(I1464,settings!$B$12:$C$1012,2,0)*C1464*L1464*100-settings!$C$5*L1464))</f>
        <v>763.76000999999997</v>
      </c>
      <c r="N1464" s="29">
        <f>IF(M1464="","",M1464*settings!$C$7)</f>
        <v>190.94000249999999</v>
      </c>
      <c r="O1464" s="29">
        <f t="shared" si="180"/>
        <v>572.82000749999997</v>
      </c>
      <c r="P1464" s="29">
        <f>IF(G1464="","",C1464*100*settings!$C$6)</f>
        <v>0</v>
      </c>
      <c r="Q1464" s="29">
        <f>IF(G1464="","",IF(E1464=1,settings!$C$4-K1464*100,IF(O1464="",Q1463,IF(F1464=1,K1463*L1463*100+Q1463+O1463-K1464*L1464*100,Q1463+O1463))))</f>
        <v>31625.335336468052</v>
      </c>
      <c r="R1464" s="29">
        <f t="shared" si="181"/>
        <v>76576.000999999989</v>
      </c>
      <c r="S1464" s="29">
        <f t="shared" si="182"/>
        <v>108201.33633646804</v>
      </c>
    </row>
    <row r="1465" spans="2:19" x14ac:dyDescent="0.25">
      <c r="B1465" s="2">
        <v>44221</v>
      </c>
      <c r="C1465" s="3">
        <v>370.07000699999998</v>
      </c>
      <c r="D1465" s="1">
        <f t="shared" si="176"/>
        <v>-3.3456952133084084E-2</v>
      </c>
      <c r="E1465" t="str">
        <f>IF(B1465&lt;settings!$C$2,"",IF(B1465=settings!$C$2,1,IF(C1465&gt;K1464,MAX($E$4:E1464)+1,"")))</f>
        <v/>
      </c>
      <c r="F1465" t="str">
        <f t="shared" si="177"/>
        <v/>
      </c>
      <c r="G1465">
        <f t="shared" si="178"/>
        <v>2</v>
      </c>
      <c r="H1465" s="36" t="str">
        <f>IF(SUM($F$4:F1465)&lt;2,"",IF(F1465=1,G1464,""))</f>
        <v/>
      </c>
      <c r="I1465" s="7">
        <f t="shared" si="183"/>
        <v>-3.4000000000000002E-2</v>
      </c>
      <c r="J1465" s="64" t="str">
        <f t="shared" si="179"/>
        <v>CALL</v>
      </c>
      <c r="K1465" s="29">
        <f>IF(SUM($F$4:F1465)&lt;1,"",IF(F1465="",K1464,ROUND(C1465,0)))</f>
        <v>383</v>
      </c>
      <c r="L1465" s="32">
        <f>IF(SUM($F$4:F1465)&lt;1,"",IF(E1465=1,1,IF(AND(F1464=1,ROUNDDOWN(Q1464/(C1464*100),0)&gt;=1),L1464+ROUNDDOWN(Q1464/(C1464*100),0),L1464)))</f>
        <v>2</v>
      </c>
      <c r="M1465" s="29">
        <f>IF(G1465="","",IF(VLOOKUP(I1465,settings!$B$12:$C$1012,2,0)*C1465*L1465*100-settings!$C$5*L1465&lt;0,"",VLOOKUP(I1465,settings!$B$12:$C$1012,2,0)*C1465*L1465*100-settings!$C$5*L1465))</f>
        <v>370.39209857888665</v>
      </c>
      <c r="N1465" s="29">
        <f>IF(M1465="","",M1465*settings!$C$7)</f>
        <v>92.598024644721662</v>
      </c>
      <c r="O1465" s="29">
        <f t="shared" si="180"/>
        <v>277.794073934165</v>
      </c>
      <c r="P1465" s="29">
        <f>IF(G1465="","",C1465*100*settings!$C$6)</f>
        <v>0</v>
      </c>
      <c r="Q1465" s="29">
        <f>IF(G1465="","",IF(E1465=1,settings!$C$4-K1465*100,IF(O1465="",Q1464,IF(F1465=1,K1464*L1464*100+Q1464+O1464-K1465*L1465*100,Q1464+O1464))))</f>
        <v>32198.15534396805</v>
      </c>
      <c r="R1465" s="29">
        <f t="shared" si="181"/>
        <v>74014.001399999994</v>
      </c>
      <c r="S1465" s="29">
        <f t="shared" si="182"/>
        <v>106212.15674396805</v>
      </c>
    </row>
    <row r="1466" spans="2:19" x14ac:dyDescent="0.25">
      <c r="B1466" s="2">
        <v>44228</v>
      </c>
      <c r="C1466" s="3">
        <v>387.709991</v>
      </c>
      <c r="D1466" s="1">
        <f t="shared" si="176"/>
        <v>4.7666613522667989E-2</v>
      </c>
      <c r="E1466">
        <f>IF(B1466&lt;settings!$C$2,"",IF(B1466=settings!$C$2,1,IF(C1466&gt;K1465,MAX($E$4:E1465)+1,"")))</f>
        <v>229</v>
      </c>
      <c r="F1466">
        <f t="shared" si="177"/>
        <v>1</v>
      </c>
      <c r="G1466">
        <f t="shared" si="178"/>
        <v>1</v>
      </c>
      <c r="H1466" s="36">
        <f>IF(SUM($F$4:F1466)&lt;2,"",IF(F1466=1,G1465,""))</f>
        <v>2</v>
      </c>
      <c r="I1466" s="7">
        <f t="shared" si="183"/>
        <v>-1E-3</v>
      </c>
      <c r="J1466" s="64" t="str">
        <f t="shared" si="179"/>
        <v>PUT</v>
      </c>
      <c r="K1466" s="29">
        <f>IF(SUM($F$4:F1466)&lt;1,"",IF(F1466="",K1465,ROUND(C1466,0)))</f>
        <v>388</v>
      </c>
      <c r="L1466" s="32">
        <f>IF(SUM($F$4:F1466)&lt;1,"",IF(E1466=1,1,IF(AND(F1465=1,ROUNDDOWN(Q1465/(C1465*100),0)&gt;=1),L1465+ROUNDDOWN(Q1465/(C1465*100),0),L1465)))</f>
        <v>2</v>
      </c>
      <c r="M1466" s="29">
        <f>IF(G1466="","",IF(VLOOKUP(I1466,settings!$B$12:$C$1012,2,0)*C1466*L1466*100-settings!$C$5*L1466&lt;0,"",VLOOKUP(I1466,settings!$B$12:$C$1012,2,0)*C1466*L1466*100-settings!$C$5*L1466))</f>
        <v>757.91158236000001</v>
      </c>
      <c r="N1466" s="29">
        <f>IF(M1466="","",M1466*settings!$C$7)</f>
        <v>189.47789559</v>
      </c>
      <c r="O1466" s="29">
        <f t="shared" si="180"/>
        <v>568.43368677000001</v>
      </c>
      <c r="P1466" s="29">
        <f>IF(G1466="","",C1466*100*settings!$C$6)</f>
        <v>0</v>
      </c>
      <c r="Q1466" s="29">
        <f>IF(G1466="","",IF(E1466=1,settings!$C$4-K1466*100,IF(O1466="",Q1465,IF(F1466=1,K1465*L1465*100+Q1465+O1465-K1466*L1466*100,Q1465+O1465))))</f>
        <v>31475.949417902215</v>
      </c>
      <c r="R1466" s="29">
        <f t="shared" si="181"/>
        <v>77541.998200000002</v>
      </c>
      <c r="S1466" s="29">
        <f t="shared" si="182"/>
        <v>109017.94761790222</v>
      </c>
    </row>
    <row r="1467" spans="2:19" x14ac:dyDescent="0.25">
      <c r="B1467" s="2">
        <v>44235</v>
      </c>
      <c r="C1467" s="3">
        <v>392.64001500000001</v>
      </c>
      <c r="D1467" s="1">
        <f t="shared" si="176"/>
        <v>1.2715751758896499E-2</v>
      </c>
      <c r="E1467">
        <f>IF(B1467&lt;settings!$C$2,"",IF(B1467=settings!$C$2,1,IF(C1467&gt;K1466,MAX($E$4:E1466)+1,"")))</f>
        <v>230</v>
      </c>
      <c r="F1467">
        <f t="shared" si="177"/>
        <v>1</v>
      </c>
      <c r="G1467">
        <f t="shared" si="178"/>
        <v>1</v>
      </c>
      <c r="H1467" s="36">
        <f>IF(SUM($F$4:F1467)&lt;2,"",IF(F1467=1,G1466,""))</f>
        <v>1</v>
      </c>
      <c r="I1467" s="7">
        <f t="shared" si="183"/>
        <v>-1E-3</v>
      </c>
      <c r="J1467" s="64" t="str">
        <f t="shared" si="179"/>
        <v>PUT</v>
      </c>
      <c r="K1467" s="29">
        <f>IF(SUM($F$4:F1467)&lt;1,"",IF(F1467="",K1466,ROUND(C1467,0)))</f>
        <v>393</v>
      </c>
      <c r="L1467" s="32">
        <f>IF(SUM($F$4:F1467)&lt;1,"",IF(E1467=1,1,IF(AND(F1466=1,ROUNDDOWN(Q1466/(C1466*100),0)&gt;=1),L1466+ROUNDDOWN(Q1466/(C1466*100),0),L1466)))</f>
        <v>2</v>
      </c>
      <c r="M1467" s="29">
        <f>IF(G1467="","",IF(VLOOKUP(I1467,settings!$B$12:$C$1012,2,0)*C1467*L1467*100-settings!$C$5*L1467&lt;0,"",VLOOKUP(I1467,settings!$B$12:$C$1012,2,0)*C1467*L1467*100-settings!$C$5*L1467))</f>
        <v>767.57442939999999</v>
      </c>
      <c r="N1467" s="29">
        <f>IF(M1467="","",M1467*settings!$C$7)</f>
        <v>191.89360735</v>
      </c>
      <c r="O1467" s="29">
        <f t="shared" si="180"/>
        <v>575.68082204999996</v>
      </c>
      <c r="P1467" s="29">
        <f>IF(G1467="","",C1467*100*settings!$C$6)</f>
        <v>0</v>
      </c>
      <c r="Q1467" s="29">
        <f>IF(G1467="","",IF(E1467=1,settings!$C$4-K1467*100,IF(O1467="",Q1466,IF(F1467=1,K1466*L1466*100+Q1466+O1466-K1467*L1467*100,Q1466+O1466))))</f>
        <v>31044.383104672219</v>
      </c>
      <c r="R1467" s="29">
        <f t="shared" si="181"/>
        <v>78528.002999999997</v>
      </c>
      <c r="S1467" s="29">
        <f t="shared" si="182"/>
        <v>109572.38610467222</v>
      </c>
    </row>
    <row r="1468" spans="2:19" x14ac:dyDescent="0.25">
      <c r="B1468" s="2">
        <v>44242</v>
      </c>
      <c r="C1468" s="3">
        <v>390.02999899999998</v>
      </c>
      <c r="D1468" s="1">
        <f t="shared" si="176"/>
        <v>-6.6473510092954768E-3</v>
      </c>
      <c r="E1468" t="str">
        <f>IF(B1468&lt;settings!$C$2,"",IF(B1468=settings!$C$2,1,IF(C1468&gt;K1467,MAX($E$4:E1467)+1,"")))</f>
        <v/>
      </c>
      <c r="F1468" t="str">
        <f t="shared" si="177"/>
        <v/>
      </c>
      <c r="G1468">
        <f t="shared" si="178"/>
        <v>2</v>
      </c>
      <c r="H1468" s="36" t="str">
        <f>IF(SUM($F$4:F1468)&lt;2,"",IF(F1468=1,G1467,""))</f>
        <v/>
      </c>
      <c r="I1468" s="7">
        <f t="shared" si="183"/>
        <v>-8.0000000000000002E-3</v>
      </c>
      <c r="J1468" s="64" t="str">
        <f t="shared" si="179"/>
        <v>CALL</v>
      </c>
      <c r="K1468" s="29">
        <f>IF(SUM($F$4:F1468)&lt;1,"",IF(F1468="",K1467,ROUND(C1468,0)))</f>
        <v>393</v>
      </c>
      <c r="L1468" s="32">
        <f>IF(SUM($F$4:F1468)&lt;1,"",IF(E1468=1,1,IF(AND(F1467=1,ROUNDDOWN(Q1467/(C1467*100),0)&gt;=1),L1467+ROUNDDOWN(Q1467/(C1467*100),0),L1467)))</f>
        <v>2</v>
      </c>
      <c r="M1468" s="29">
        <f>IF(G1468="","",IF(VLOOKUP(I1468,settings!$B$12:$C$1012,2,0)*C1468*L1468*100-settings!$C$5*L1468&lt;0,"",VLOOKUP(I1468,settings!$B$12:$C$1012,2,0)*C1468*L1468*100-settings!$C$5*L1468))</f>
        <v>661.64620169362126</v>
      </c>
      <c r="N1468" s="29">
        <f>IF(M1468="","",M1468*settings!$C$7)</f>
        <v>165.41155042340532</v>
      </c>
      <c r="O1468" s="29">
        <f t="shared" si="180"/>
        <v>496.23465127021598</v>
      </c>
      <c r="P1468" s="29">
        <f>IF(G1468="","",C1468*100*settings!$C$6)</f>
        <v>0</v>
      </c>
      <c r="Q1468" s="29">
        <f>IF(G1468="","",IF(E1468=1,settings!$C$4-K1468*100,IF(O1468="",Q1467,IF(F1468=1,K1467*L1467*100+Q1467+O1467-K1468*L1468*100,Q1467+O1467))))</f>
        <v>31620.063926722218</v>
      </c>
      <c r="R1468" s="29">
        <f t="shared" si="181"/>
        <v>78005.999799999991</v>
      </c>
      <c r="S1468" s="29">
        <f t="shared" si="182"/>
        <v>109626.0637267222</v>
      </c>
    </row>
    <row r="1469" spans="2:19" x14ac:dyDescent="0.25">
      <c r="B1469" s="2">
        <v>44249</v>
      </c>
      <c r="C1469" s="3">
        <v>380.35998499999999</v>
      </c>
      <c r="D1469" s="1">
        <f t="shared" si="176"/>
        <v>-2.479300060198697E-2</v>
      </c>
      <c r="E1469" t="str">
        <f>IF(B1469&lt;settings!$C$2,"",IF(B1469=settings!$C$2,1,IF(C1469&gt;K1468,MAX($E$4:E1468)+1,"")))</f>
        <v/>
      </c>
      <c r="F1469" t="str">
        <f t="shared" si="177"/>
        <v/>
      </c>
      <c r="G1469">
        <f t="shared" si="178"/>
        <v>3</v>
      </c>
      <c r="H1469" s="36" t="str">
        <f>IF(SUM($F$4:F1469)&lt;2,"",IF(F1469=1,G1468,""))</f>
        <v/>
      </c>
      <c r="I1469" s="7">
        <f t="shared" si="183"/>
        <v>-3.2000000000000001E-2</v>
      </c>
      <c r="J1469" s="64" t="str">
        <f t="shared" si="179"/>
        <v>CALL</v>
      </c>
      <c r="K1469" s="29">
        <f>IF(SUM($F$4:F1469)&lt;1,"",IF(F1469="",K1468,ROUND(C1469,0)))</f>
        <v>393</v>
      </c>
      <c r="L1469" s="32">
        <f>IF(SUM($F$4:F1469)&lt;1,"",IF(E1469=1,1,IF(AND(F1468=1,ROUNDDOWN(Q1468/(C1468*100),0)&gt;=1),L1468+ROUNDDOWN(Q1468/(C1468*100),0),L1468)))</f>
        <v>2</v>
      </c>
      <c r="M1469" s="29">
        <f>IF(G1469="","",IF(VLOOKUP(I1469,settings!$B$12:$C$1012,2,0)*C1469*L1469*100-settings!$C$5*L1469&lt;0,"",VLOOKUP(I1469,settings!$B$12:$C$1012,2,0)*C1469*L1469*100-settings!$C$5*L1469))</f>
        <v>396.52836679906511</v>
      </c>
      <c r="N1469" s="29">
        <f>IF(M1469="","",M1469*settings!$C$7)</f>
        <v>99.132091699766278</v>
      </c>
      <c r="O1469" s="29">
        <f t="shared" si="180"/>
        <v>297.3962750992988</v>
      </c>
      <c r="P1469" s="29">
        <f>IF(G1469="","",C1469*100*settings!$C$6)</f>
        <v>0</v>
      </c>
      <c r="Q1469" s="29">
        <f>IF(G1469="","",IF(E1469=1,settings!$C$4-K1469*100,IF(O1469="",Q1468,IF(F1469=1,K1468*L1468*100+Q1468+O1468-K1469*L1469*100,Q1468+O1468))))</f>
        <v>32116.298577992435</v>
      </c>
      <c r="R1469" s="29">
        <f t="shared" si="181"/>
        <v>76071.997000000003</v>
      </c>
      <c r="S1469" s="29">
        <f t="shared" si="182"/>
        <v>108188.29557799244</v>
      </c>
    </row>
    <row r="1470" spans="2:19" x14ac:dyDescent="0.25">
      <c r="B1470" s="2">
        <v>44256</v>
      </c>
      <c r="C1470" s="3">
        <v>383.63000499999998</v>
      </c>
      <c r="D1470" s="1">
        <f t="shared" si="176"/>
        <v>8.5971714401029686E-3</v>
      </c>
      <c r="E1470" t="str">
        <f>IF(B1470&lt;settings!$C$2,"",IF(B1470=settings!$C$2,1,IF(C1470&gt;K1469,MAX($E$4:E1469)+1,"")))</f>
        <v/>
      </c>
      <c r="F1470" t="str">
        <f t="shared" si="177"/>
        <v/>
      </c>
      <c r="G1470">
        <f t="shared" si="178"/>
        <v>4</v>
      </c>
      <c r="H1470" s="36" t="str">
        <f>IF(SUM($F$4:F1470)&lt;2,"",IF(F1470=1,G1469,""))</f>
        <v/>
      </c>
      <c r="I1470" s="7">
        <f t="shared" si="183"/>
        <v>-2.4E-2</v>
      </c>
      <c r="J1470" s="64" t="str">
        <f t="shared" si="179"/>
        <v>CALL</v>
      </c>
      <c r="K1470" s="29">
        <f>IF(SUM($F$4:F1470)&lt;1,"",IF(F1470="",K1469,ROUND(C1470,0)))</f>
        <v>393</v>
      </c>
      <c r="L1470" s="32">
        <f>IF(SUM($F$4:F1470)&lt;1,"",IF(E1470=1,1,IF(AND(F1469=1,ROUNDDOWN(Q1469/(C1469*100),0)&gt;=1),L1469+ROUNDDOWN(Q1469/(C1469*100),0),L1469)))</f>
        <v>2</v>
      </c>
      <c r="M1470" s="29">
        <f>IF(G1470="","",IF(VLOOKUP(I1470,settings!$B$12:$C$1012,2,0)*C1470*L1470*100-settings!$C$5*L1470&lt;0,"",VLOOKUP(I1470,settings!$B$12:$C$1012,2,0)*C1470*L1470*100-settings!$C$5*L1470))</f>
        <v>470.46362714775876</v>
      </c>
      <c r="N1470" s="29">
        <f>IF(M1470="","",M1470*settings!$C$7)</f>
        <v>117.61590678693969</v>
      </c>
      <c r="O1470" s="29">
        <f t="shared" si="180"/>
        <v>352.84772036081904</v>
      </c>
      <c r="P1470" s="29">
        <f>IF(G1470="","",C1470*100*settings!$C$6)</f>
        <v>0</v>
      </c>
      <c r="Q1470" s="29">
        <f>IF(G1470="","",IF(E1470=1,settings!$C$4-K1470*100,IF(O1470="",Q1469,IF(F1470=1,K1469*L1469*100+Q1469+O1469-K1470*L1470*100,Q1469+O1469))))</f>
        <v>32413.694853091733</v>
      </c>
      <c r="R1470" s="29">
        <f t="shared" si="181"/>
        <v>76726.000999999989</v>
      </c>
      <c r="S1470" s="29">
        <f t="shared" si="182"/>
        <v>109139.69585309172</v>
      </c>
    </row>
    <row r="1471" spans="2:19" x14ac:dyDescent="0.25">
      <c r="B1471" s="2">
        <v>44263</v>
      </c>
      <c r="C1471" s="3">
        <v>394.05999800000001</v>
      </c>
      <c r="D1471" s="1">
        <f t="shared" si="176"/>
        <v>2.7187636170429519E-2</v>
      </c>
      <c r="E1471">
        <f>IF(B1471&lt;settings!$C$2,"",IF(B1471=settings!$C$2,1,IF(C1471&gt;K1470,MAX($E$4:E1470)+1,"")))</f>
        <v>231</v>
      </c>
      <c r="F1471">
        <f t="shared" si="177"/>
        <v>1</v>
      </c>
      <c r="G1471">
        <f t="shared" si="178"/>
        <v>1</v>
      </c>
      <c r="H1471" s="36">
        <f>IF(SUM($F$4:F1471)&lt;2,"",IF(F1471=1,G1470,""))</f>
        <v>4</v>
      </c>
      <c r="I1471" s="7">
        <f t="shared" si="183"/>
        <v>0</v>
      </c>
      <c r="J1471" s="64" t="str">
        <f t="shared" si="179"/>
        <v>PUT</v>
      </c>
      <c r="K1471" s="29">
        <f>IF(SUM($F$4:F1471)&lt;1,"",IF(F1471="",K1470,ROUND(C1471,0)))</f>
        <v>394</v>
      </c>
      <c r="L1471" s="32">
        <f>IF(SUM($F$4:F1471)&lt;1,"",IF(E1471=1,1,IF(AND(F1470=1,ROUNDDOWN(Q1470/(C1470*100),0)&gt;=1),L1470+ROUNDDOWN(Q1470/(C1470*100),0),L1470)))</f>
        <v>2</v>
      </c>
      <c r="M1471" s="29">
        <f>IF(G1471="","",IF(VLOOKUP(I1471,settings!$B$12:$C$1012,2,0)*C1471*L1471*100-settings!$C$5*L1471&lt;0,"",VLOOKUP(I1471,settings!$B$12:$C$1012,2,0)*C1471*L1471*100-settings!$C$5*L1471))</f>
        <v>786.11999600000001</v>
      </c>
      <c r="N1471" s="29">
        <f>IF(M1471="","",M1471*settings!$C$7)</f>
        <v>196.529999</v>
      </c>
      <c r="O1471" s="29">
        <f t="shared" si="180"/>
        <v>589.58999700000004</v>
      </c>
      <c r="P1471" s="29">
        <f>IF(G1471="","",C1471*100*settings!$C$6)</f>
        <v>0</v>
      </c>
      <c r="Q1471" s="29">
        <f>IF(G1471="","",IF(E1471=1,settings!$C$4-K1471*100,IF(O1471="",Q1470,IF(F1471=1,K1470*L1470*100+Q1470+O1470-K1471*L1471*100,Q1470+O1470))))</f>
        <v>32566.542573452549</v>
      </c>
      <c r="R1471" s="29">
        <f t="shared" si="181"/>
        <v>78811.999599999996</v>
      </c>
      <c r="S1471" s="29">
        <f t="shared" si="182"/>
        <v>111378.54217345254</v>
      </c>
    </row>
    <row r="1472" spans="2:19" x14ac:dyDescent="0.25">
      <c r="B1472" s="2">
        <v>44270</v>
      </c>
      <c r="C1472" s="3">
        <v>389.48001099999999</v>
      </c>
      <c r="D1472" s="1">
        <f t="shared" si="176"/>
        <v>-1.1622562612914611E-2</v>
      </c>
      <c r="E1472" t="str">
        <f>IF(B1472&lt;settings!$C$2,"",IF(B1472=settings!$C$2,1,IF(C1472&gt;K1471,MAX($E$4:E1471)+1,"")))</f>
        <v/>
      </c>
      <c r="F1472" t="str">
        <f t="shared" si="177"/>
        <v/>
      </c>
      <c r="G1472">
        <f t="shared" si="178"/>
        <v>2</v>
      </c>
      <c r="H1472" s="36" t="str">
        <f>IF(SUM($F$4:F1472)&lt;2,"",IF(F1472=1,G1471,""))</f>
        <v/>
      </c>
      <c r="I1472" s="7">
        <f t="shared" si="183"/>
        <v>-1.0999999999999999E-2</v>
      </c>
      <c r="J1472" s="64" t="str">
        <f t="shared" si="179"/>
        <v>CALL</v>
      </c>
      <c r="K1472" s="29">
        <f>IF(SUM($F$4:F1472)&lt;1,"",IF(F1472="",K1471,ROUND(C1472,0)))</f>
        <v>394</v>
      </c>
      <c r="L1472" s="32">
        <f>IF(SUM($F$4:F1472)&lt;1,"",IF(E1472=1,1,IF(AND(F1471=1,ROUNDDOWN(Q1471/(C1471*100),0)&gt;=1),L1471+ROUNDDOWN(Q1471/(C1471*100),0),L1471)))</f>
        <v>2</v>
      </c>
      <c r="M1472" s="29">
        <f>IF(G1472="","",IF(VLOOKUP(I1472,settings!$B$12:$C$1012,2,0)*C1472*L1472*100-settings!$C$5*L1472&lt;0,"",VLOOKUP(I1472,settings!$B$12:$C$1012,2,0)*C1472*L1472*100-settings!$C$5*L1472))</f>
        <v>621.73771059615058</v>
      </c>
      <c r="N1472" s="29">
        <f>IF(M1472="","",M1472*settings!$C$7)</f>
        <v>155.43442764903764</v>
      </c>
      <c r="O1472" s="29">
        <f t="shared" si="180"/>
        <v>466.30328294711296</v>
      </c>
      <c r="P1472" s="29">
        <f>IF(G1472="","",C1472*100*settings!$C$6)</f>
        <v>0</v>
      </c>
      <c r="Q1472" s="29">
        <f>IF(G1472="","",IF(E1472=1,settings!$C$4-K1472*100,IF(O1472="",Q1471,IF(F1472=1,K1471*L1471*100+Q1471+O1471-K1472*L1472*100,Q1471+O1471))))</f>
        <v>33156.132570452552</v>
      </c>
      <c r="R1472" s="29">
        <f t="shared" si="181"/>
        <v>77896.002200000003</v>
      </c>
      <c r="S1472" s="29">
        <f t="shared" si="182"/>
        <v>111052.13477045255</v>
      </c>
    </row>
    <row r="1473" spans="2:19" x14ac:dyDescent="0.25">
      <c r="B1473" s="2">
        <v>44277</v>
      </c>
      <c r="C1473" s="3">
        <v>395.98001099999999</v>
      </c>
      <c r="D1473" s="1">
        <f t="shared" si="176"/>
        <v>1.6688918086736004E-2</v>
      </c>
      <c r="E1473">
        <f>IF(B1473&lt;settings!$C$2,"",IF(B1473=settings!$C$2,1,IF(C1473&gt;K1472,MAX($E$4:E1472)+1,"")))</f>
        <v>232</v>
      </c>
      <c r="F1473">
        <f t="shared" si="177"/>
        <v>1</v>
      </c>
      <c r="G1473">
        <f t="shared" si="178"/>
        <v>1</v>
      </c>
      <c r="H1473" s="36">
        <f>IF(SUM($F$4:F1473)&lt;2,"",IF(F1473=1,G1472,""))</f>
        <v>2</v>
      </c>
      <c r="I1473" s="7">
        <f t="shared" si="183"/>
        <v>0</v>
      </c>
      <c r="J1473" s="64" t="str">
        <f t="shared" si="179"/>
        <v>PUT</v>
      </c>
      <c r="K1473" s="29">
        <f>IF(SUM($F$4:F1473)&lt;1,"",IF(F1473="",K1472,ROUND(C1473,0)))</f>
        <v>396</v>
      </c>
      <c r="L1473" s="32">
        <f>IF(SUM($F$4:F1473)&lt;1,"",IF(E1473=1,1,IF(AND(F1472=1,ROUNDDOWN(Q1472/(C1472*100),0)&gt;=1),L1472+ROUNDDOWN(Q1472/(C1472*100),0),L1472)))</f>
        <v>2</v>
      </c>
      <c r="M1473" s="29">
        <f>IF(G1473="","",IF(VLOOKUP(I1473,settings!$B$12:$C$1012,2,0)*C1473*L1473*100-settings!$C$5*L1473&lt;0,"",VLOOKUP(I1473,settings!$B$12:$C$1012,2,0)*C1473*L1473*100-settings!$C$5*L1473))</f>
        <v>789.96002200000009</v>
      </c>
      <c r="N1473" s="29">
        <f>IF(M1473="","",M1473*settings!$C$7)</f>
        <v>197.49000550000002</v>
      </c>
      <c r="O1473" s="29">
        <f t="shared" si="180"/>
        <v>592.47001650000004</v>
      </c>
      <c r="P1473" s="29">
        <f>IF(G1473="","",C1473*100*settings!$C$6)</f>
        <v>0</v>
      </c>
      <c r="Q1473" s="29">
        <f>IF(G1473="","",IF(E1473=1,settings!$C$4-K1473*100,IF(O1473="",Q1472,IF(F1473=1,K1472*L1472*100+Q1472+O1472-K1473*L1473*100,Q1472+O1472))))</f>
        <v>33222.435853399671</v>
      </c>
      <c r="R1473" s="29">
        <f t="shared" si="181"/>
        <v>79196.002200000003</v>
      </c>
      <c r="S1473" s="29">
        <f t="shared" si="182"/>
        <v>112418.43805339967</v>
      </c>
    </row>
    <row r="1474" spans="2:19" x14ac:dyDescent="0.25">
      <c r="B1474" s="2">
        <v>44284</v>
      </c>
      <c r="C1474" s="3">
        <v>400.60998499999999</v>
      </c>
      <c r="D1474" s="1">
        <f t="shared" si="176"/>
        <v>1.1692443738025027E-2</v>
      </c>
      <c r="E1474">
        <f>IF(B1474&lt;settings!$C$2,"",IF(B1474=settings!$C$2,1,IF(C1474&gt;K1473,MAX($E$4:E1473)+1,"")))</f>
        <v>233</v>
      </c>
      <c r="F1474">
        <f t="shared" si="177"/>
        <v>1</v>
      </c>
      <c r="G1474">
        <f t="shared" si="178"/>
        <v>1</v>
      </c>
      <c r="H1474" s="36">
        <f>IF(SUM($F$4:F1474)&lt;2,"",IF(F1474=1,G1473,""))</f>
        <v>1</v>
      </c>
      <c r="I1474" s="7">
        <f t="shared" si="183"/>
        <v>-1E-3</v>
      </c>
      <c r="J1474" s="64" t="str">
        <f t="shared" si="179"/>
        <v>PUT</v>
      </c>
      <c r="K1474" s="29">
        <f>IF(SUM($F$4:F1474)&lt;1,"",IF(F1474="",K1473,ROUND(C1474,0)))</f>
        <v>401</v>
      </c>
      <c r="L1474" s="32">
        <f>IF(SUM($F$4:F1474)&lt;1,"",IF(E1474=1,1,IF(AND(F1473=1,ROUNDDOWN(Q1473/(C1473*100),0)&gt;=1),L1473+ROUNDDOWN(Q1473/(C1473*100),0),L1473)))</f>
        <v>2</v>
      </c>
      <c r="M1474" s="29">
        <f>IF(G1474="","",IF(VLOOKUP(I1474,settings!$B$12:$C$1012,2,0)*C1474*L1474*100-settings!$C$5*L1474&lt;0,"",VLOOKUP(I1474,settings!$B$12:$C$1012,2,0)*C1474*L1474*100-settings!$C$5*L1474))</f>
        <v>783.1955706</v>
      </c>
      <c r="N1474" s="29">
        <f>IF(M1474="","",M1474*settings!$C$7)</f>
        <v>195.79889265</v>
      </c>
      <c r="O1474" s="29">
        <f t="shared" si="180"/>
        <v>587.39667795000003</v>
      </c>
      <c r="P1474" s="29">
        <f>IF(G1474="","",C1474*100*settings!$C$6)</f>
        <v>0</v>
      </c>
      <c r="Q1474" s="29">
        <f>IF(G1474="","",IF(E1474=1,settings!$C$4-K1474*100,IF(O1474="",Q1473,IF(F1474=1,K1473*L1473*100+Q1473+O1473-K1474*L1474*100,Q1473+O1473))))</f>
        <v>32814.905869899667</v>
      </c>
      <c r="R1474" s="29">
        <f t="shared" si="181"/>
        <v>80121.997000000003</v>
      </c>
      <c r="S1474" s="29">
        <f t="shared" si="182"/>
        <v>112936.90286989967</v>
      </c>
    </row>
    <row r="1475" spans="2:19" x14ac:dyDescent="0.25">
      <c r="B1475" s="2">
        <v>44291</v>
      </c>
      <c r="C1475" s="3">
        <v>411.48998999999998</v>
      </c>
      <c r="D1475" s="1">
        <f t="shared" si="176"/>
        <v>2.7158596658543033E-2</v>
      </c>
      <c r="E1475">
        <f>IF(B1475&lt;settings!$C$2,"",IF(B1475=settings!$C$2,1,IF(C1475&gt;K1474,MAX($E$4:E1474)+1,"")))</f>
        <v>234</v>
      </c>
      <c r="F1475">
        <f t="shared" si="177"/>
        <v>1</v>
      </c>
      <c r="G1475">
        <f t="shared" si="178"/>
        <v>1</v>
      </c>
      <c r="H1475" s="36">
        <f>IF(SUM($F$4:F1475)&lt;2,"",IF(F1475=1,G1474,""))</f>
        <v>1</v>
      </c>
      <c r="I1475" s="7">
        <f t="shared" si="183"/>
        <v>1E-3</v>
      </c>
      <c r="J1475" s="64" t="str">
        <f t="shared" si="179"/>
        <v>PUT</v>
      </c>
      <c r="K1475" s="29">
        <f>IF(SUM($F$4:F1475)&lt;1,"",IF(F1475="",K1474,ROUND(C1475,0)))</f>
        <v>411</v>
      </c>
      <c r="L1475" s="32">
        <f>IF(SUM($F$4:F1475)&lt;1,"",IF(E1475=1,1,IF(AND(F1474=1,ROUNDDOWN(Q1474/(C1474*100),0)&gt;=1),L1474+ROUNDDOWN(Q1474/(C1474*100),0),L1474)))</f>
        <v>2</v>
      </c>
      <c r="M1475" s="29">
        <f>IF(G1475="","",IF(VLOOKUP(I1475,settings!$B$12:$C$1012,2,0)*C1475*L1475*100-settings!$C$5*L1475&lt;0,"",VLOOKUP(I1475,settings!$B$12:$C$1012,2,0)*C1475*L1475*100-settings!$C$5*L1475))</f>
        <v>804.52038039999991</v>
      </c>
      <c r="N1475" s="29">
        <f>IF(M1475="","",M1475*settings!$C$7)</f>
        <v>201.13009509999998</v>
      </c>
      <c r="O1475" s="29">
        <f t="shared" si="180"/>
        <v>603.39028529999996</v>
      </c>
      <c r="P1475" s="29">
        <f>IF(G1475="","",C1475*100*settings!$C$6)</f>
        <v>0</v>
      </c>
      <c r="Q1475" s="29">
        <f>IF(G1475="","",IF(E1475=1,settings!$C$4-K1475*100,IF(O1475="",Q1474,IF(F1475=1,K1474*L1474*100+Q1474+O1474-K1475*L1475*100,Q1474+O1474))))</f>
        <v>31402.302547849671</v>
      </c>
      <c r="R1475" s="29">
        <f t="shared" si="181"/>
        <v>82297.997999999992</v>
      </c>
      <c r="S1475" s="29">
        <f t="shared" si="182"/>
        <v>113700.30054784966</v>
      </c>
    </row>
    <row r="1476" spans="2:19" x14ac:dyDescent="0.25">
      <c r="B1476" s="2">
        <v>44298</v>
      </c>
      <c r="C1476" s="3">
        <v>417.26001000000002</v>
      </c>
      <c r="D1476" s="1">
        <f t="shared" si="176"/>
        <v>1.4022260906030981E-2</v>
      </c>
      <c r="E1476">
        <f>IF(B1476&lt;settings!$C$2,"",IF(B1476=settings!$C$2,1,IF(C1476&gt;K1475,MAX($E$4:E1475)+1,"")))</f>
        <v>235</v>
      </c>
      <c r="F1476">
        <f t="shared" si="177"/>
        <v>1</v>
      </c>
      <c r="G1476">
        <f t="shared" si="178"/>
        <v>1</v>
      </c>
      <c r="H1476" s="36">
        <f>IF(SUM($F$4:F1476)&lt;2,"",IF(F1476=1,G1475,""))</f>
        <v>1</v>
      </c>
      <c r="I1476" s="7">
        <f t="shared" si="183"/>
        <v>1E-3</v>
      </c>
      <c r="J1476" s="64" t="str">
        <f t="shared" si="179"/>
        <v>PUT</v>
      </c>
      <c r="K1476" s="29">
        <f>IF(SUM($F$4:F1476)&lt;1,"",IF(F1476="",K1475,ROUND(C1476,0)))</f>
        <v>417</v>
      </c>
      <c r="L1476" s="32">
        <f>IF(SUM($F$4:F1476)&lt;1,"",IF(E1476=1,1,IF(AND(F1475=1,ROUNDDOWN(Q1475/(C1475*100),0)&gt;=1),L1475+ROUNDDOWN(Q1475/(C1475*100),0),L1475)))</f>
        <v>2</v>
      </c>
      <c r="M1476" s="29">
        <f>IF(G1476="","",IF(VLOOKUP(I1476,settings!$B$12:$C$1012,2,0)*C1476*L1476*100-settings!$C$5*L1476&lt;0,"",VLOOKUP(I1476,settings!$B$12:$C$1012,2,0)*C1476*L1476*100-settings!$C$5*L1476))</f>
        <v>815.8296196</v>
      </c>
      <c r="N1476" s="29">
        <f>IF(M1476="","",M1476*settings!$C$7)</f>
        <v>203.9574049</v>
      </c>
      <c r="O1476" s="29">
        <f t="shared" si="180"/>
        <v>611.87221469999997</v>
      </c>
      <c r="P1476" s="29">
        <f>IF(G1476="","",C1476*100*settings!$C$6)</f>
        <v>0</v>
      </c>
      <c r="Q1476" s="29">
        <f>IF(G1476="","",IF(E1476=1,settings!$C$4-K1476*100,IF(O1476="",Q1475,IF(F1476=1,K1475*L1475*100+Q1475+O1475-K1476*L1476*100,Q1475+O1475))))</f>
        <v>30805.692833149675</v>
      </c>
      <c r="R1476" s="29">
        <f t="shared" si="181"/>
        <v>83452.002000000008</v>
      </c>
      <c r="S1476" s="29">
        <f t="shared" si="182"/>
        <v>114257.69483314968</v>
      </c>
    </row>
    <row r="1477" spans="2:19" x14ac:dyDescent="0.25">
      <c r="B1477" s="2">
        <v>44305</v>
      </c>
      <c r="C1477" s="3">
        <v>416.73998999999998</v>
      </c>
      <c r="D1477" s="1">
        <f t="shared" ref="D1477:D1539" si="184">IFERROR(C1477/C1476-1,"")</f>
        <v>-1.246273276943155E-3</v>
      </c>
      <c r="E1477" t="str">
        <f>IF(B1477&lt;settings!$C$2,"",IF(B1477=settings!$C$2,1,IF(C1477&gt;K1476,MAX($E$4:E1476)+1,"")))</f>
        <v/>
      </c>
      <c r="F1477" t="str">
        <f t="shared" ref="F1477:F1539" si="185">IF(E1477&lt;&gt;"",1,"")</f>
        <v/>
      </c>
      <c r="G1477">
        <f t="shared" ref="G1477:G1539" si="186">IFERROR(IF(E1477&lt;&gt;"",1,G1476+1),"")</f>
        <v>2</v>
      </c>
      <c r="H1477" s="36" t="str">
        <f>IF(SUM($F$4:F1477)&lt;2,"",IF(F1477=1,G1476,""))</f>
        <v/>
      </c>
      <c r="I1477" s="7">
        <f t="shared" si="183"/>
        <v>-1E-3</v>
      </c>
      <c r="J1477" s="64" t="str">
        <f t="shared" ref="J1477:J1539" si="187">IF(G1477="","",IF(F1477=1,"PUT",IF(M1477&lt;&gt;"","CALL","")))</f>
        <v>CALL</v>
      </c>
      <c r="K1477" s="29">
        <f>IF(SUM($F$4:F1477)&lt;1,"",IF(F1477="",K1476,ROUND(C1477,0)))</f>
        <v>417</v>
      </c>
      <c r="L1477" s="32">
        <f>IF(SUM($F$4:F1477)&lt;1,"",IF(E1477=1,1,IF(AND(F1476=1,ROUNDDOWN(Q1476/(C1476*100),0)&gt;=1),L1476+ROUNDDOWN(Q1476/(C1476*100),0),L1476)))</f>
        <v>2</v>
      </c>
      <c r="M1477" s="29">
        <f>IF(G1477="","",IF(VLOOKUP(I1477,settings!$B$12:$C$1012,2,0)*C1477*L1477*100-settings!$C$5*L1477&lt;0,"",VLOOKUP(I1477,settings!$B$12:$C$1012,2,0)*C1477*L1477*100-settings!$C$5*L1477))</f>
        <v>814.81038039999999</v>
      </c>
      <c r="N1477" s="29">
        <f>IF(M1477="","",M1477*settings!$C$7)</f>
        <v>203.7025951</v>
      </c>
      <c r="O1477" s="29">
        <f t="shared" ref="O1477:O1539" si="188">IFERROR(IF(G1477="","",M1477-N1477),0)</f>
        <v>611.10778529999993</v>
      </c>
      <c r="P1477" s="29">
        <f>IF(G1477="","",C1477*100*settings!$C$6)</f>
        <v>0</v>
      </c>
      <c r="Q1477" s="29">
        <f>IF(G1477="","",IF(E1477=1,settings!$C$4-K1477*100,IF(O1477="",Q1476,IF(F1477=1,K1476*L1476*100+Q1476+O1476-K1477*L1477*100,Q1476+O1476))))</f>
        <v>31417.565047849675</v>
      </c>
      <c r="R1477" s="29">
        <f t="shared" ref="R1477:R1539" si="189">IF(G1477="","",L1477*C1477*100)</f>
        <v>83347.997999999992</v>
      </c>
      <c r="S1477" s="29">
        <f t="shared" ref="S1477:S1539" si="190">IF(G1477="","",R1477+Q1477)</f>
        <v>114765.56304784966</v>
      </c>
    </row>
    <row r="1478" spans="2:19" x14ac:dyDescent="0.25">
      <c r="B1478" s="2">
        <v>44312</v>
      </c>
      <c r="C1478" s="3">
        <v>417.29998799999998</v>
      </c>
      <c r="D1478" s="1">
        <f t="shared" si="184"/>
        <v>1.3437587307136845E-3</v>
      </c>
      <c r="E1478">
        <f>IF(B1478&lt;settings!$C$2,"",IF(B1478=settings!$C$2,1,IF(C1478&gt;K1477,MAX($E$4:E1477)+1,"")))</f>
        <v>236</v>
      </c>
      <c r="F1478">
        <f t="shared" si="185"/>
        <v>1</v>
      </c>
      <c r="G1478">
        <f t="shared" si="186"/>
        <v>1</v>
      </c>
      <c r="H1478" s="36">
        <f>IF(SUM($F$4:F1478)&lt;2,"",IF(F1478=1,G1477,""))</f>
        <v>2</v>
      </c>
      <c r="I1478" s="7">
        <f t="shared" ref="I1478:I1539" si="191">IF(G1478="","",ROUND(C1478/K1478-1,3))</f>
        <v>1E-3</v>
      </c>
      <c r="J1478" s="64" t="str">
        <f t="shared" si="187"/>
        <v>PUT</v>
      </c>
      <c r="K1478" s="29">
        <f>IF(SUM($F$4:F1478)&lt;1,"",IF(F1478="",K1477,ROUND(C1478,0)))</f>
        <v>417</v>
      </c>
      <c r="L1478" s="32">
        <f>IF(SUM($F$4:F1478)&lt;1,"",IF(E1478=1,1,IF(AND(F1477=1,ROUNDDOWN(Q1477/(C1477*100),0)&gt;=1),L1477+ROUNDDOWN(Q1477/(C1477*100),0),L1477)))</f>
        <v>2</v>
      </c>
      <c r="M1478" s="29">
        <f>IF(G1478="","",IF(VLOOKUP(I1478,settings!$B$12:$C$1012,2,0)*C1478*L1478*100-settings!$C$5*L1478&lt;0,"",VLOOKUP(I1478,settings!$B$12:$C$1012,2,0)*C1478*L1478*100-settings!$C$5*L1478))</f>
        <v>815.90797647999989</v>
      </c>
      <c r="N1478" s="29">
        <f>IF(M1478="","",M1478*settings!$C$7)</f>
        <v>203.97699411999997</v>
      </c>
      <c r="O1478" s="29">
        <f t="shared" si="188"/>
        <v>611.93098235999992</v>
      </c>
      <c r="P1478" s="29">
        <f>IF(G1478="","",C1478*100*settings!$C$6)</f>
        <v>0</v>
      </c>
      <c r="Q1478" s="29">
        <f>IF(G1478="","",IF(E1478=1,settings!$C$4-K1478*100,IF(O1478="",Q1477,IF(F1478=1,K1477*L1477*100+Q1477+O1477-K1478*L1478*100,Q1477+O1477))))</f>
        <v>32028.672833149671</v>
      </c>
      <c r="R1478" s="29">
        <f t="shared" si="189"/>
        <v>83459.997600000002</v>
      </c>
      <c r="S1478" s="29">
        <f t="shared" si="190"/>
        <v>115488.67043314967</v>
      </c>
    </row>
    <row r="1479" spans="2:19" x14ac:dyDescent="0.25">
      <c r="B1479" s="2">
        <v>44319</v>
      </c>
      <c r="C1479" s="3">
        <v>422.11999500000002</v>
      </c>
      <c r="D1479" s="1">
        <f t="shared" si="184"/>
        <v>1.1550460432795395E-2</v>
      </c>
      <c r="E1479">
        <f>IF(B1479&lt;settings!$C$2,"",IF(B1479=settings!$C$2,1,IF(C1479&gt;K1478,MAX($E$4:E1478)+1,"")))</f>
        <v>237</v>
      </c>
      <c r="F1479">
        <f t="shared" si="185"/>
        <v>1</v>
      </c>
      <c r="G1479">
        <f t="shared" si="186"/>
        <v>1</v>
      </c>
      <c r="H1479" s="36">
        <f>IF(SUM($F$4:F1479)&lt;2,"",IF(F1479=1,G1478,""))</f>
        <v>1</v>
      </c>
      <c r="I1479" s="7">
        <f t="shared" si="191"/>
        <v>0</v>
      </c>
      <c r="J1479" s="64" t="str">
        <f t="shared" si="187"/>
        <v>PUT</v>
      </c>
      <c r="K1479" s="29">
        <f>IF(SUM($F$4:F1479)&lt;1,"",IF(F1479="",K1478,ROUND(C1479,0)))</f>
        <v>422</v>
      </c>
      <c r="L1479" s="32">
        <f>IF(SUM($F$4:F1479)&lt;1,"",IF(E1479=1,1,IF(AND(F1478=1,ROUNDDOWN(Q1478/(C1478*100),0)&gt;=1),L1478+ROUNDDOWN(Q1478/(C1478*100),0),L1478)))</f>
        <v>2</v>
      </c>
      <c r="M1479" s="29">
        <f>IF(G1479="","",IF(VLOOKUP(I1479,settings!$B$12:$C$1012,2,0)*C1479*L1479*100-settings!$C$5*L1479&lt;0,"",VLOOKUP(I1479,settings!$B$12:$C$1012,2,0)*C1479*L1479*100-settings!$C$5*L1479))</f>
        <v>842.23999000000003</v>
      </c>
      <c r="N1479" s="29">
        <f>IF(M1479="","",M1479*settings!$C$7)</f>
        <v>210.55999750000001</v>
      </c>
      <c r="O1479" s="29">
        <f t="shared" si="188"/>
        <v>631.67999250000003</v>
      </c>
      <c r="P1479" s="29">
        <f>IF(G1479="","",C1479*100*settings!$C$6)</f>
        <v>0</v>
      </c>
      <c r="Q1479" s="29">
        <f>IF(G1479="","",IF(E1479=1,settings!$C$4-K1479*100,IF(O1479="",Q1478,IF(F1479=1,K1478*L1478*100+Q1478+O1478-K1479*L1479*100,Q1478+O1478))))</f>
        <v>31640.603815509676</v>
      </c>
      <c r="R1479" s="29">
        <f t="shared" si="189"/>
        <v>84423.999000000011</v>
      </c>
      <c r="S1479" s="29">
        <f t="shared" si="190"/>
        <v>116064.60281550969</v>
      </c>
    </row>
    <row r="1480" spans="2:19" x14ac:dyDescent="0.25">
      <c r="B1480" s="2">
        <v>44326</v>
      </c>
      <c r="C1480" s="3">
        <v>416.57998700000002</v>
      </c>
      <c r="D1480" s="1">
        <f t="shared" si="184"/>
        <v>-1.3124249184168546E-2</v>
      </c>
      <c r="E1480" t="str">
        <f>IF(B1480&lt;settings!$C$2,"",IF(B1480=settings!$C$2,1,IF(C1480&gt;K1479,MAX($E$4:E1479)+1,"")))</f>
        <v/>
      </c>
      <c r="F1480" t="str">
        <f t="shared" si="185"/>
        <v/>
      </c>
      <c r="G1480">
        <f t="shared" si="186"/>
        <v>2</v>
      </c>
      <c r="H1480" s="36" t="str">
        <f>IF(SUM($F$4:F1480)&lt;2,"",IF(F1480=1,G1479,""))</f>
        <v/>
      </c>
      <c r="I1480" s="7">
        <f t="shared" si="191"/>
        <v>-1.2999999999999999E-2</v>
      </c>
      <c r="J1480" s="64" t="str">
        <f t="shared" si="187"/>
        <v>CALL</v>
      </c>
      <c r="K1480" s="29">
        <f>IF(SUM($F$4:F1480)&lt;1,"",IF(F1480="",K1479,ROUND(C1480,0)))</f>
        <v>422</v>
      </c>
      <c r="L1480" s="32">
        <f>IF(SUM($F$4:F1480)&lt;1,"",IF(E1480=1,1,IF(AND(F1479=1,ROUNDDOWN(Q1479/(C1479*100),0)&gt;=1),L1479+ROUNDDOWN(Q1479/(C1479*100),0),L1479)))</f>
        <v>2</v>
      </c>
      <c r="M1480" s="29">
        <f>IF(G1480="","",IF(VLOOKUP(I1480,settings!$B$12:$C$1012,2,0)*C1480*L1480*100-settings!$C$5*L1480&lt;0,"",VLOOKUP(I1480,settings!$B$12:$C$1012,2,0)*C1480*L1480*100-settings!$C$5*L1480))</f>
        <v>638.7186738413659</v>
      </c>
      <c r="N1480" s="29">
        <f>IF(M1480="","",M1480*settings!$C$7)</f>
        <v>159.67966846034147</v>
      </c>
      <c r="O1480" s="29">
        <f t="shared" si="188"/>
        <v>479.03900538102442</v>
      </c>
      <c r="P1480" s="29">
        <f>IF(G1480="","",C1480*100*settings!$C$6)</f>
        <v>0</v>
      </c>
      <c r="Q1480" s="29">
        <f>IF(G1480="","",IF(E1480=1,settings!$C$4-K1480*100,IF(O1480="",Q1479,IF(F1480=1,K1479*L1479*100+Q1479+O1479-K1480*L1480*100,Q1479+O1479))))</f>
        <v>32272.283808009677</v>
      </c>
      <c r="R1480" s="29">
        <f t="shared" si="189"/>
        <v>83315.997400000007</v>
      </c>
      <c r="S1480" s="29">
        <f t="shared" si="190"/>
        <v>115588.28120800969</v>
      </c>
    </row>
    <row r="1481" spans="2:19" x14ac:dyDescent="0.25">
      <c r="B1481" s="2">
        <v>44333</v>
      </c>
      <c r="C1481" s="3">
        <v>414.94000199999999</v>
      </c>
      <c r="D1481" s="1">
        <f t="shared" si="184"/>
        <v>-3.9367829736861593E-3</v>
      </c>
      <c r="E1481" t="str">
        <f>IF(B1481&lt;settings!$C$2,"",IF(B1481=settings!$C$2,1,IF(C1481&gt;K1480,MAX($E$4:E1480)+1,"")))</f>
        <v/>
      </c>
      <c r="F1481" t="str">
        <f t="shared" si="185"/>
        <v/>
      </c>
      <c r="G1481">
        <f t="shared" si="186"/>
        <v>3</v>
      </c>
      <c r="H1481" s="36" t="str">
        <f>IF(SUM($F$4:F1481)&lt;2,"",IF(F1481=1,G1480,""))</f>
        <v/>
      </c>
      <c r="I1481" s="7">
        <f t="shared" si="191"/>
        <v>-1.7000000000000001E-2</v>
      </c>
      <c r="J1481" s="64" t="str">
        <f t="shared" si="187"/>
        <v>CALL</v>
      </c>
      <c r="K1481" s="29">
        <f>IF(SUM($F$4:F1481)&lt;1,"",IF(F1481="",K1480,ROUND(C1481,0)))</f>
        <v>422</v>
      </c>
      <c r="L1481" s="32">
        <f>IF(SUM($F$4:F1481)&lt;1,"",IF(E1481=1,1,IF(AND(F1480=1,ROUNDDOWN(Q1480/(C1480*100),0)&gt;=1),L1480+ROUNDDOWN(Q1480/(C1480*100),0),L1480)))</f>
        <v>2</v>
      </c>
      <c r="M1481" s="29">
        <f>IF(G1481="","",IF(VLOOKUP(I1481,settings!$B$12:$C$1012,2,0)*C1481*L1481*100-settings!$C$5*L1481&lt;0,"",VLOOKUP(I1481,settings!$B$12:$C$1012,2,0)*C1481*L1481*100-settings!$C$5*L1481))</f>
        <v>586.65195015528127</v>
      </c>
      <c r="N1481" s="29">
        <f>IF(M1481="","",M1481*settings!$C$7)</f>
        <v>146.66298753882032</v>
      </c>
      <c r="O1481" s="29">
        <f t="shared" si="188"/>
        <v>439.98896261646098</v>
      </c>
      <c r="P1481" s="29">
        <f>IF(G1481="","",C1481*100*settings!$C$6)</f>
        <v>0</v>
      </c>
      <c r="Q1481" s="29">
        <f>IF(G1481="","",IF(E1481=1,settings!$C$4-K1481*100,IF(O1481="",Q1480,IF(F1481=1,K1480*L1480*100+Q1480+O1480-K1481*L1481*100,Q1480+O1480))))</f>
        <v>32751.322813390703</v>
      </c>
      <c r="R1481" s="29">
        <f t="shared" si="189"/>
        <v>82988.000400000004</v>
      </c>
      <c r="S1481" s="29">
        <f t="shared" si="190"/>
        <v>115739.32321339071</v>
      </c>
    </row>
    <row r="1482" spans="2:19" x14ac:dyDescent="0.25">
      <c r="B1482" s="2">
        <v>44340</v>
      </c>
      <c r="C1482" s="3">
        <v>420.040009</v>
      </c>
      <c r="D1482" s="1">
        <f t="shared" si="184"/>
        <v>1.2290950439625359E-2</v>
      </c>
      <c r="E1482" t="str">
        <f>IF(B1482&lt;settings!$C$2,"",IF(B1482=settings!$C$2,1,IF(C1482&gt;K1481,MAX($E$4:E1481)+1,"")))</f>
        <v/>
      </c>
      <c r="F1482" t="str">
        <f t="shared" si="185"/>
        <v/>
      </c>
      <c r="G1482">
        <f t="shared" si="186"/>
        <v>4</v>
      </c>
      <c r="H1482" s="36" t="str">
        <f>IF(SUM($F$4:F1482)&lt;2,"",IF(F1482=1,G1481,""))</f>
        <v/>
      </c>
      <c r="I1482" s="7">
        <f t="shared" si="191"/>
        <v>-5.0000000000000001E-3</v>
      </c>
      <c r="J1482" s="64" t="str">
        <f t="shared" si="187"/>
        <v>CALL</v>
      </c>
      <c r="K1482" s="29">
        <f>IF(SUM($F$4:F1482)&lt;1,"",IF(F1482="",K1481,ROUND(C1482,0)))</f>
        <v>422</v>
      </c>
      <c r="L1482" s="32">
        <f>IF(SUM($F$4:F1482)&lt;1,"",IF(E1482=1,1,IF(AND(F1481=1,ROUNDDOWN(Q1481/(C1481*100),0)&gt;=1),L1481+ROUNDDOWN(Q1481/(C1481*100),0),L1481)))</f>
        <v>2</v>
      </c>
      <c r="M1482" s="29">
        <f>IF(G1482="","",IF(VLOOKUP(I1482,settings!$B$12:$C$1012,2,0)*C1482*L1482*100-settings!$C$5*L1482&lt;0,"",VLOOKUP(I1482,settings!$B$12:$C$1012,2,0)*C1482*L1482*100-settings!$C$5*L1482))</f>
        <v>757.36579924631826</v>
      </c>
      <c r="N1482" s="29">
        <f>IF(M1482="","",M1482*settings!$C$7)</f>
        <v>189.34144981157957</v>
      </c>
      <c r="O1482" s="29">
        <f t="shared" si="188"/>
        <v>568.02434943473872</v>
      </c>
      <c r="P1482" s="29">
        <f>IF(G1482="","",C1482*100*settings!$C$6)</f>
        <v>0</v>
      </c>
      <c r="Q1482" s="29">
        <f>IF(G1482="","",IF(E1482=1,settings!$C$4-K1482*100,IF(O1482="",Q1481,IF(F1482=1,K1481*L1481*100+Q1481+O1481-K1482*L1482*100,Q1481+O1481))))</f>
        <v>33191.311776007162</v>
      </c>
      <c r="R1482" s="29">
        <f t="shared" si="189"/>
        <v>84008.001799999998</v>
      </c>
      <c r="S1482" s="29">
        <f t="shared" si="190"/>
        <v>117199.31357600716</v>
      </c>
    </row>
    <row r="1483" spans="2:19" x14ac:dyDescent="0.25">
      <c r="B1483" s="2">
        <v>44347</v>
      </c>
      <c r="C1483" s="3">
        <v>422.60000600000001</v>
      </c>
      <c r="D1483" s="1">
        <f t="shared" si="184"/>
        <v>6.0946503788881223E-3</v>
      </c>
      <c r="E1483">
        <f>IF(B1483&lt;settings!$C$2,"",IF(B1483=settings!$C$2,1,IF(C1483&gt;K1482,MAX($E$4:E1482)+1,"")))</f>
        <v>238</v>
      </c>
      <c r="F1483">
        <f t="shared" si="185"/>
        <v>1</v>
      </c>
      <c r="G1483">
        <f t="shared" si="186"/>
        <v>1</v>
      </c>
      <c r="H1483" s="36">
        <f>IF(SUM($F$4:F1483)&lt;2,"",IF(F1483=1,G1482,""))</f>
        <v>4</v>
      </c>
      <c r="I1483" s="7">
        <f t="shared" si="191"/>
        <v>-1E-3</v>
      </c>
      <c r="J1483" s="64" t="str">
        <f t="shared" si="187"/>
        <v>PUT</v>
      </c>
      <c r="K1483" s="29">
        <f>IF(SUM($F$4:F1483)&lt;1,"",IF(F1483="",K1482,ROUND(C1483,0)))</f>
        <v>423</v>
      </c>
      <c r="L1483" s="32">
        <f>IF(SUM($F$4:F1483)&lt;1,"",IF(E1483=1,1,IF(AND(F1482=1,ROUNDDOWN(Q1482/(C1482*100),0)&gt;=1),L1482+ROUNDDOWN(Q1482/(C1482*100),0),L1482)))</f>
        <v>2</v>
      </c>
      <c r="M1483" s="29">
        <f>IF(G1483="","",IF(VLOOKUP(I1483,settings!$B$12:$C$1012,2,0)*C1483*L1483*100-settings!$C$5*L1483&lt;0,"",VLOOKUP(I1483,settings!$B$12:$C$1012,2,0)*C1483*L1483*100-settings!$C$5*L1483))</f>
        <v>826.29601176000006</v>
      </c>
      <c r="N1483" s="29">
        <f>IF(M1483="","",M1483*settings!$C$7)</f>
        <v>206.57400294000001</v>
      </c>
      <c r="O1483" s="29">
        <f t="shared" si="188"/>
        <v>619.72200882000004</v>
      </c>
      <c r="P1483" s="29">
        <f>IF(G1483="","",C1483*100*settings!$C$6)</f>
        <v>0</v>
      </c>
      <c r="Q1483" s="29">
        <f>IF(G1483="","",IF(E1483=1,settings!$C$4-K1483*100,IF(O1483="",Q1482,IF(F1483=1,K1482*L1482*100+Q1482+O1482-K1483*L1483*100,Q1482+O1482))))</f>
        <v>33559.3361254419</v>
      </c>
      <c r="R1483" s="29">
        <f t="shared" si="189"/>
        <v>84520.001199999999</v>
      </c>
      <c r="S1483" s="29">
        <f t="shared" si="190"/>
        <v>118079.3373254419</v>
      </c>
    </row>
    <row r="1484" spans="2:19" x14ac:dyDescent="0.25">
      <c r="B1484" s="2">
        <v>44354</v>
      </c>
      <c r="C1484" s="3">
        <v>424.30999800000001</v>
      </c>
      <c r="D1484" s="1">
        <f t="shared" si="184"/>
        <v>4.0463605672547143E-3</v>
      </c>
      <c r="E1484">
        <f>IF(B1484&lt;settings!$C$2,"",IF(B1484=settings!$C$2,1,IF(C1484&gt;K1483,MAX($E$4:E1483)+1,"")))</f>
        <v>239</v>
      </c>
      <c r="F1484">
        <f t="shared" si="185"/>
        <v>1</v>
      </c>
      <c r="G1484">
        <f t="shared" si="186"/>
        <v>1</v>
      </c>
      <c r="H1484" s="36">
        <f>IF(SUM($F$4:F1484)&lt;2,"",IF(F1484=1,G1483,""))</f>
        <v>1</v>
      </c>
      <c r="I1484" s="7">
        <f t="shared" si="191"/>
        <v>1E-3</v>
      </c>
      <c r="J1484" s="64" t="str">
        <f t="shared" si="187"/>
        <v>PUT</v>
      </c>
      <c r="K1484" s="29">
        <f>IF(SUM($F$4:F1484)&lt;1,"",IF(F1484="",K1483,ROUND(C1484,0)))</f>
        <v>424</v>
      </c>
      <c r="L1484" s="32">
        <f>IF(SUM($F$4:F1484)&lt;1,"",IF(E1484=1,1,IF(AND(F1483=1,ROUNDDOWN(Q1483/(C1483*100),0)&gt;=1),L1483+ROUNDDOWN(Q1483/(C1483*100),0),L1483)))</f>
        <v>2</v>
      </c>
      <c r="M1484" s="29">
        <f>IF(G1484="","",IF(VLOOKUP(I1484,settings!$B$12:$C$1012,2,0)*C1484*L1484*100-settings!$C$5*L1484&lt;0,"",VLOOKUP(I1484,settings!$B$12:$C$1012,2,0)*C1484*L1484*100-settings!$C$5*L1484))</f>
        <v>829.64759607999997</v>
      </c>
      <c r="N1484" s="29">
        <f>IF(M1484="","",M1484*settings!$C$7)</f>
        <v>207.41189901999999</v>
      </c>
      <c r="O1484" s="29">
        <f t="shared" si="188"/>
        <v>622.23569706000001</v>
      </c>
      <c r="P1484" s="29">
        <f>IF(G1484="","",C1484*100*settings!$C$6)</f>
        <v>0</v>
      </c>
      <c r="Q1484" s="29">
        <f>IF(G1484="","",IF(E1484=1,settings!$C$4-K1484*100,IF(O1484="",Q1483,IF(F1484=1,K1483*L1483*100+Q1483+O1483-K1484*L1484*100,Q1483+O1483))))</f>
        <v>33979.058134261897</v>
      </c>
      <c r="R1484" s="29">
        <f t="shared" si="189"/>
        <v>84861.999599999996</v>
      </c>
      <c r="S1484" s="29">
        <f t="shared" si="190"/>
        <v>118841.05773426189</v>
      </c>
    </row>
    <row r="1485" spans="2:19" x14ac:dyDescent="0.25">
      <c r="B1485" s="2">
        <v>44361</v>
      </c>
      <c r="C1485" s="3">
        <v>414.92001299999998</v>
      </c>
      <c r="D1485" s="1">
        <f t="shared" si="184"/>
        <v>-2.2130011181117681E-2</v>
      </c>
      <c r="E1485" t="str">
        <f>IF(B1485&lt;settings!$C$2,"",IF(B1485=settings!$C$2,1,IF(C1485&gt;K1484,MAX($E$4:E1484)+1,"")))</f>
        <v/>
      </c>
      <c r="F1485" t="str">
        <f t="shared" si="185"/>
        <v/>
      </c>
      <c r="G1485">
        <f t="shared" si="186"/>
        <v>2</v>
      </c>
      <c r="H1485" s="36" t="str">
        <f>IF(SUM($F$4:F1485)&lt;2,"",IF(F1485=1,G1484,""))</f>
        <v/>
      </c>
      <c r="I1485" s="7">
        <f t="shared" si="191"/>
        <v>-2.1000000000000001E-2</v>
      </c>
      <c r="J1485" s="64" t="str">
        <f t="shared" si="187"/>
        <v>CALL</v>
      </c>
      <c r="K1485" s="29">
        <f>IF(SUM($F$4:F1485)&lt;1,"",IF(F1485="",K1484,ROUND(C1485,0)))</f>
        <v>424</v>
      </c>
      <c r="L1485" s="32">
        <f>IF(SUM($F$4:F1485)&lt;1,"",IF(E1485=1,1,IF(AND(F1484=1,ROUNDDOWN(Q1484/(C1484*100),0)&gt;=1),L1484+ROUNDDOWN(Q1484/(C1484*100),0),L1484)))</f>
        <v>2</v>
      </c>
      <c r="M1485" s="29">
        <f>IF(G1485="","",IF(VLOOKUP(I1485,settings!$B$12:$C$1012,2,0)*C1485*L1485*100-settings!$C$5*L1485&lt;0,"",VLOOKUP(I1485,settings!$B$12:$C$1012,2,0)*C1485*L1485*100-settings!$C$5*L1485))</f>
        <v>540.92766030627342</v>
      </c>
      <c r="N1485" s="29">
        <f>IF(M1485="","",M1485*settings!$C$7)</f>
        <v>135.23191507656836</v>
      </c>
      <c r="O1485" s="29">
        <f t="shared" si="188"/>
        <v>405.69574522970504</v>
      </c>
      <c r="P1485" s="29">
        <f>IF(G1485="","",C1485*100*settings!$C$6)</f>
        <v>0</v>
      </c>
      <c r="Q1485" s="29">
        <f>IF(G1485="","",IF(E1485=1,settings!$C$4-K1485*100,IF(O1485="",Q1484,IF(F1485=1,K1484*L1484*100+Q1484+O1484-K1485*L1485*100,Q1484+O1484))))</f>
        <v>34601.293831321898</v>
      </c>
      <c r="R1485" s="29">
        <f t="shared" si="189"/>
        <v>82984.002599999993</v>
      </c>
      <c r="S1485" s="29">
        <f t="shared" si="190"/>
        <v>117585.29643132188</v>
      </c>
    </row>
    <row r="1486" spans="2:19" x14ac:dyDescent="0.25">
      <c r="B1486" s="2">
        <v>44368</v>
      </c>
      <c r="C1486" s="3">
        <v>426.60998499999999</v>
      </c>
      <c r="D1486" s="1">
        <f t="shared" si="184"/>
        <v>2.8174037486111914E-2</v>
      </c>
      <c r="E1486">
        <f>IF(B1486&lt;settings!$C$2,"",IF(B1486=settings!$C$2,1,IF(C1486&gt;K1485,MAX($E$4:E1485)+1,"")))</f>
        <v>240</v>
      </c>
      <c r="F1486">
        <f t="shared" si="185"/>
        <v>1</v>
      </c>
      <c r="G1486">
        <f t="shared" si="186"/>
        <v>1</v>
      </c>
      <c r="H1486" s="36">
        <f>IF(SUM($F$4:F1486)&lt;2,"",IF(F1486=1,G1485,""))</f>
        <v>2</v>
      </c>
      <c r="I1486" s="7">
        <f t="shared" si="191"/>
        <v>-1E-3</v>
      </c>
      <c r="J1486" s="64" t="str">
        <f t="shared" si="187"/>
        <v>PUT</v>
      </c>
      <c r="K1486" s="29">
        <f>IF(SUM($F$4:F1486)&lt;1,"",IF(F1486="",K1485,ROUND(C1486,0)))</f>
        <v>427</v>
      </c>
      <c r="L1486" s="32">
        <f>IF(SUM($F$4:F1486)&lt;1,"",IF(E1486=1,1,IF(AND(F1485=1,ROUNDDOWN(Q1485/(C1485*100),0)&gt;=1),L1485+ROUNDDOWN(Q1485/(C1485*100),0),L1485)))</f>
        <v>2</v>
      </c>
      <c r="M1486" s="29">
        <f>IF(G1486="","",IF(VLOOKUP(I1486,settings!$B$12:$C$1012,2,0)*C1486*L1486*100-settings!$C$5*L1486&lt;0,"",VLOOKUP(I1486,settings!$B$12:$C$1012,2,0)*C1486*L1486*100-settings!$C$5*L1486))</f>
        <v>834.15557059999992</v>
      </c>
      <c r="N1486" s="29">
        <f>IF(M1486="","",M1486*settings!$C$7)</f>
        <v>208.53889264999998</v>
      </c>
      <c r="O1486" s="29">
        <f t="shared" si="188"/>
        <v>625.61667794999994</v>
      </c>
      <c r="P1486" s="29">
        <f>IF(G1486="","",C1486*100*settings!$C$6)</f>
        <v>0</v>
      </c>
      <c r="Q1486" s="29">
        <f>IF(G1486="","",IF(E1486=1,settings!$C$4-K1486*100,IF(O1486="",Q1485,IF(F1486=1,K1485*L1485*100+Q1485+O1485-K1486*L1486*100,Q1485+O1485))))</f>
        <v>34406.989576551612</v>
      </c>
      <c r="R1486" s="29">
        <f t="shared" si="189"/>
        <v>85321.997000000003</v>
      </c>
      <c r="S1486" s="29">
        <f t="shared" si="190"/>
        <v>119728.98657655162</v>
      </c>
    </row>
    <row r="1487" spans="2:19" x14ac:dyDescent="0.25">
      <c r="B1487" s="2">
        <v>44375</v>
      </c>
      <c r="C1487" s="3">
        <v>433.72000100000002</v>
      </c>
      <c r="D1487" s="1">
        <f t="shared" si="184"/>
        <v>1.6666314080764133E-2</v>
      </c>
      <c r="E1487">
        <f>IF(B1487&lt;settings!$C$2,"",IF(B1487=settings!$C$2,1,IF(C1487&gt;K1486,MAX($E$4:E1486)+1,"")))</f>
        <v>241</v>
      </c>
      <c r="F1487">
        <f t="shared" si="185"/>
        <v>1</v>
      </c>
      <c r="G1487">
        <f t="shared" si="186"/>
        <v>1</v>
      </c>
      <c r="H1487" s="36">
        <f>IF(SUM($F$4:F1487)&lt;2,"",IF(F1487=1,G1486,""))</f>
        <v>1</v>
      </c>
      <c r="I1487" s="7">
        <f t="shared" si="191"/>
        <v>-1E-3</v>
      </c>
      <c r="J1487" s="64" t="str">
        <f t="shared" si="187"/>
        <v>PUT</v>
      </c>
      <c r="K1487" s="29">
        <f>IF(SUM($F$4:F1487)&lt;1,"",IF(F1487="",K1486,ROUND(C1487,0)))</f>
        <v>434</v>
      </c>
      <c r="L1487" s="32">
        <f>IF(SUM($F$4:F1487)&lt;1,"",IF(E1487=1,1,IF(AND(F1486=1,ROUNDDOWN(Q1486/(C1486*100),0)&gt;=1),L1486+ROUNDDOWN(Q1486/(C1486*100),0),L1486)))</f>
        <v>2</v>
      </c>
      <c r="M1487" s="29">
        <f>IF(G1487="","",IF(VLOOKUP(I1487,settings!$B$12:$C$1012,2,0)*C1487*L1487*100-settings!$C$5*L1487&lt;0,"",VLOOKUP(I1487,settings!$B$12:$C$1012,2,0)*C1487*L1487*100-settings!$C$5*L1487))</f>
        <v>848.09120195999992</v>
      </c>
      <c r="N1487" s="29">
        <f>IF(M1487="","",M1487*settings!$C$7)</f>
        <v>212.02280048999998</v>
      </c>
      <c r="O1487" s="29">
        <f t="shared" si="188"/>
        <v>636.06840146999991</v>
      </c>
      <c r="P1487" s="29">
        <f>IF(G1487="","",C1487*100*settings!$C$6)</f>
        <v>0</v>
      </c>
      <c r="Q1487" s="29">
        <f>IF(G1487="","",IF(E1487=1,settings!$C$4-K1487*100,IF(O1487="",Q1486,IF(F1487=1,K1486*L1486*100+Q1486+O1486-K1487*L1487*100,Q1486+O1486))))</f>
        <v>33632.606254501618</v>
      </c>
      <c r="R1487" s="29">
        <f t="shared" si="189"/>
        <v>86744.000200000009</v>
      </c>
      <c r="S1487" s="29">
        <f t="shared" si="190"/>
        <v>120376.60645450163</v>
      </c>
    </row>
    <row r="1488" spans="2:19" x14ac:dyDescent="0.25">
      <c r="B1488" s="2">
        <v>44382</v>
      </c>
      <c r="C1488" s="3">
        <v>435.51998900000001</v>
      </c>
      <c r="D1488" s="1">
        <f t="shared" si="184"/>
        <v>4.1501152721798995E-3</v>
      </c>
      <c r="E1488">
        <f>IF(B1488&lt;settings!$C$2,"",IF(B1488=settings!$C$2,1,IF(C1488&gt;K1487,MAX($E$4:E1487)+1,"")))</f>
        <v>242</v>
      </c>
      <c r="F1488">
        <f t="shared" si="185"/>
        <v>1</v>
      </c>
      <c r="G1488">
        <f t="shared" si="186"/>
        <v>1</v>
      </c>
      <c r="H1488" s="36">
        <f>IF(SUM($F$4:F1488)&lt;2,"",IF(F1488=1,G1487,""))</f>
        <v>1</v>
      </c>
      <c r="I1488" s="7">
        <f t="shared" si="191"/>
        <v>-1E-3</v>
      </c>
      <c r="J1488" s="64" t="str">
        <f t="shared" si="187"/>
        <v>PUT</v>
      </c>
      <c r="K1488" s="29">
        <f>IF(SUM($F$4:F1488)&lt;1,"",IF(F1488="",K1487,ROUND(C1488,0)))</f>
        <v>436</v>
      </c>
      <c r="L1488" s="32">
        <f>IF(SUM($F$4:F1488)&lt;1,"",IF(E1488=1,1,IF(AND(F1487=1,ROUNDDOWN(Q1487/(C1487*100),0)&gt;=1),L1487+ROUNDDOWN(Q1487/(C1487*100),0),L1487)))</f>
        <v>2</v>
      </c>
      <c r="M1488" s="29">
        <f>IF(G1488="","",IF(VLOOKUP(I1488,settings!$B$12:$C$1012,2,0)*C1488*L1488*100-settings!$C$5*L1488&lt;0,"",VLOOKUP(I1488,settings!$B$12:$C$1012,2,0)*C1488*L1488*100-settings!$C$5*L1488))</f>
        <v>851.61917843999993</v>
      </c>
      <c r="N1488" s="29">
        <f>IF(M1488="","",M1488*settings!$C$7)</f>
        <v>212.90479460999998</v>
      </c>
      <c r="O1488" s="29">
        <f t="shared" si="188"/>
        <v>638.71438382999997</v>
      </c>
      <c r="P1488" s="29">
        <f>IF(G1488="","",C1488*100*settings!$C$6)</f>
        <v>0</v>
      </c>
      <c r="Q1488" s="29">
        <f>IF(G1488="","",IF(E1488=1,settings!$C$4-K1488*100,IF(O1488="",Q1487,IF(F1488=1,K1487*L1487*100+Q1487+O1487-K1488*L1488*100,Q1487+O1487))))</f>
        <v>33868.674655971612</v>
      </c>
      <c r="R1488" s="29">
        <f t="shared" si="189"/>
        <v>87103.997799999997</v>
      </c>
      <c r="S1488" s="29">
        <f t="shared" si="190"/>
        <v>120972.67245597161</v>
      </c>
    </row>
    <row r="1489" spans="2:19" x14ac:dyDescent="0.25">
      <c r="B1489" s="2">
        <v>44389</v>
      </c>
      <c r="C1489" s="3">
        <v>431.33999599999999</v>
      </c>
      <c r="D1489" s="1">
        <f t="shared" si="184"/>
        <v>-9.597706432712183E-3</v>
      </c>
      <c r="E1489" t="str">
        <f>IF(B1489&lt;settings!$C$2,"",IF(B1489=settings!$C$2,1,IF(C1489&gt;K1488,MAX($E$4:E1488)+1,"")))</f>
        <v/>
      </c>
      <c r="F1489" t="str">
        <f t="shared" si="185"/>
        <v/>
      </c>
      <c r="G1489">
        <f t="shared" si="186"/>
        <v>2</v>
      </c>
      <c r="H1489" s="36" t="str">
        <f>IF(SUM($F$4:F1489)&lt;2,"",IF(F1489=1,G1488,""))</f>
        <v/>
      </c>
      <c r="I1489" s="7">
        <f t="shared" si="191"/>
        <v>-1.0999999999999999E-2</v>
      </c>
      <c r="J1489" s="64" t="str">
        <f t="shared" si="187"/>
        <v>CALL</v>
      </c>
      <c r="K1489" s="29">
        <f>IF(SUM($F$4:F1489)&lt;1,"",IF(F1489="",K1488,ROUND(C1489,0)))</f>
        <v>436</v>
      </c>
      <c r="L1489" s="32">
        <f>IF(SUM($F$4:F1489)&lt;1,"",IF(E1489=1,1,IF(AND(F1488=1,ROUNDDOWN(Q1488/(C1488*100),0)&gt;=1),L1488+ROUNDDOWN(Q1488/(C1488*100),0),L1488)))</f>
        <v>2</v>
      </c>
      <c r="M1489" s="29">
        <f>IF(G1489="","",IF(VLOOKUP(I1489,settings!$B$12:$C$1012,2,0)*C1489*L1489*100-settings!$C$5*L1489&lt;0,"",VLOOKUP(I1489,settings!$B$12:$C$1012,2,0)*C1489*L1489*100-settings!$C$5*L1489))</f>
        <v>688.7749152589829</v>
      </c>
      <c r="N1489" s="29">
        <f>IF(M1489="","",M1489*settings!$C$7)</f>
        <v>172.19372881474573</v>
      </c>
      <c r="O1489" s="29">
        <f t="shared" si="188"/>
        <v>516.58118644423712</v>
      </c>
      <c r="P1489" s="29">
        <f>IF(G1489="","",C1489*100*settings!$C$6)</f>
        <v>0</v>
      </c>
      <c r="Q1489" s="29">
        <f>IF(G1489="","",IF(E1489=1,settings!$C$4-K1489*100,IF(O1489="",Q1488,IF(F1489=1,K1488*L1488*100+Q1488+O1488-K1489*L1489*100,Q1488+O1488))))</f>
        <v>34507.389039801616</v>
      </c>
      <c r="R1489" s="29">
        <f t="shared" si="189"/>
        <v>86267.999199999991</v>
      </c>
      <c r="S1489" s="29">
        <f t="shared" si="190"/>
        <v>120775.3882398016</v>
      </c>
    </row>
    <row r="1490" spans="2:19" x14ac:dyDescent="0.25">
      <c r="B1490" s="2">
        <v>44396</v>
      </c>
      <c r="C1490" s="3">
        <v>439.94000199999999</v>
      </c>
      <c r="D1490" s="1">
        <f t="shared" si="184"/>
        <v>1.9937882134166918E-2</v>
      </c>
      <c r="E1490">
        <f>IF(B1490&lt;settings!$C$2,"",IF(B1490=settings!$C$2,1,IF(C1490&gt;K1489,MAX($E$4:E1489)+1,"")))</f>
        <v>243</v>
      </c>
      <c r="F1490">
        <f t="shared" si="185"/>
        <v>1</v>
      </c>
      <c r="G1490">
        <f t="shared" si="186"/>
        <v>1</v>
      </c>
      <c r="H1490" s="36">
        <f>IF(SUM($F$4:F1490)&lt;2,"",IF(F1490=1,G1489,""))</f>
        <v>2</v>
      </c>
      <c r="I1490" s="7">
        <f t="shared" si="191"/>
        <v>0</v>
      </c>
      <c r="J1490" s="64" t="str">
        <f t="shared" si="187"/>
        <v>PUT</v>
      </c>
      <c r="K1490" s="29">
        <f>IF(SUM($F$4:F1490)&lt;1,"",IF(F1490="",K1489,ROUND(C1490,0)))</f>
        <v>440</v>
      </c>
      <c r="L1490" s="32">
        <f>IF(SUM($F$4:F1490)&lt;1,"",IF(E1490=1,1,IF(AND(F1489=1,ROUNDDOWN(Q1489/(C1489*100),0)&gt;=1),L1489+ROUNDDOWN(Q1489/(C1489*100),0),L1489)))</f>
        <v>2</v>
      </c>
      <c r="M1490" s="29">
        <f>IF(G1490="","",IF(VLOOKUP(I1490,settings!$B$12:$C$1012,2,0)*C1490*L1490*100-settings!$C$5*L1490&lt;0,"",VLOOKUP(I1490,settings!$B$12:$C$1012,2,0)*C1490*L1490*100-settings!$C$5*L1490))</f>
        <v>877.88000399999999</v>
      </c>
      <c r="N1490" s="29">
        <f>IF(M1490="","",M1490*settings!$C$7)</f>
        <v>219.470001</v>
      </c>
      <c r="O1490" s="29">
        <f t="shared" si="188"/>
        <v>658.41000299999996</v>
      </c>
      <c r="P1490" s="29">
        <f>IF(G1490="","",C1490*100*settings!$C$6)</f>
        <v>0</v>
      </c>
      <c r="Q1490" s="29">
        <f>IF(G1490="","",IF(E1490=1,settings!$C$4-K1490*100,IF(O1490="",Q1489,IF(F1490=1,K1489*L1489*100+Q1489+O1489-K1490*L1490*100,Q1489+O1489))))</f>
        <v>34223.970226245845</v>
      </c>
      <c r="R1490" s="29">
        <f t="shared" si="189"/>
        <v>87988.000400000004</v>
      </c>
      <c r="S1490" s="29">
        <f t="shared" si="190"/>
        <v>122211.97062624585</v>
      </c>
    </row>
    <row r="1491" spans="2:19" x14ac:dyDescent="0.25">
      <c r="B1491" s="2">
        <v>44403</v>
      </c>
      <c r="C1491" s="3">
        <v>438.51001000000002</v>
      </c>
      <c r="D1491" s="1">
        <f t="shared" si="184"/>
        <v>-3.250425043185734E-3</v>
      </c>
      <c r="E1491" t="str">
        <f>IF(B1491&lt;settings!$C$2,"",IF(B1491=settings!$C$2,1,IF(C1491&gt;K1490,MAX($E$4:E1490)+1,"")))</f>
        <v/>
      </c>
      <c r="F1491" t="str">
        <f t="shared" si="185"/>
        <v/>
      </c>
      <c r="G1491">
        <f t="shared" si="186"/>
        <v>2</v>
      </c>
      <c r="H1491" s="36" t="str">
        <f>IF(SUM($F$4:F1491)&lt;2,"",IF(F1491=1,G1490,""))</f>
        <v/>
      </c>
      <c r="I1491" s="7">
        <f t="shared" si="191"/>
        <v>-3.0000000000000001E-3</v>
      </c>
      <c r="J1491" s="64" t="str">
        <f t="shared" si="187"/>
        <v>CALL</v>
      </c>
      <c r="K1491" s="29">
        <f>IF(SUM($F$4:F1491)&lt;1,"",IF(F1491="",K1490,ROUND(C1491,0)))</f>
        <v>440</v>
      </c>
      <c r="L1491" s="32">
        <f>IF(SUM($F$4:F1491)&lt;1,"",IF(E1491=1,1,IF(AND(F1490=1,ROUNDDOWN(Q1490/(C1490*100),0)&gt;=1),L1490+ROUNDDOWN(Q1490/(C1490*100),0),L1490)))</f>
        <v>2</v>
      </c>
      <c r="M1491" s="29">
        <f>IF(G1491="","",IF(VLOOKUP(I1491,settings!$B$12:$C$1012,2,0)*C1491*L1491*100-settings!$C$5*L1491&lt;0,"",VLOOKUP(I1491,settings!$B$12:$C$1012,2,0)*C1491*L1491*100-settings!$C$5*L1491))</f>
        <v>823.44422666383991</v>
      </c>
      <c r="N1491" s="29">
        <f>IF(M1491="","",M1491*settings!$C$7)</f>
        <v>205.86105666595998</v>
      </c>
      <c r="O1491" s="29">
        <f t="shared" si="188"/>
        <v>617.58316999787996</v>
      </c>
      <c r="P1491" s="29">
        <f>IF(G1491="","",C1491*100*settings!$C$6)</f>
        <v>0</v>
      </c>
      <c r="Q1491" s="29">
        <f>IF(G1491="","",IF(E1491=1,settings!$C$4-K1491*100,IF(O1491="",Q1490,IF(F1491=1,K1490*L1490*100+Q1490+O1490-K1491*L1491*100,Q1490+O1490))))</f>
        <v>34882.380229245842</v>
      </c>
      <c r="R1491" s="29">
        <f t="shared" si="189"/>
        <v>87702.002000000008</v>
      </c>
      <c r="S1491" s="29">
        <f t="shared" si="190"/>
        <v>122584.38222924585</v>
      </c>
    </row>
    <row r="1492" spans="2:19" x14ac:dyDescent="0.25">
      <c r="B1492" s="2">
        <v>44410</v>
      </c>
      <c r="C1492" s="3">
        <v>442.48998999999998</v>
      </c>
      <c r="D1492" s="1">
        <f t="shared" si="184"/>
        <v>9.0761440086624123E-3</v>
      </c>
      <c r="E1492">
        <f>IF(B1492&lt;settings!$C$2,"",IF(B1492=settings!$C$2,1,IF(C1492&gt;K1491,MAX($E$4:E1491)+1,"")))</f>
        <v>244</v>
      </c>
      <c r="F1492">
        <f t="shared" si="185"/>
        <v>1</v>
      </c>
      <c r="G1492">
        <f t="shared" si="186"/>
        <v>1</v>
      </c>
      <c r="H1492" s="36">
        <f>IF(SUM($F$4:F1492)&lt;2,"",IF(F1492=1,G1491,""))</f>
        <v>2</v>
      </c>
      <c r="I1492" s="7">
        <f t="shared" si="191"/>
        <v>1E-3</v>
      </c>
      <c r="J1492" s="64" t="str">
        <f t="shared" si="187"/>
        <v>PUT</v>
      </c>
      <c r="K1492" s="29">
        <f>IF(SUM($F$4:F1492)&lt;1,"",IF(F1492="",K1491,ROUND(C1492,0)))</f>
        <v>442</v>
      </c>
      <c r="L1492" s="32">
        <f>IF(SUM($F$4:F1492)&lt;1,"",IF(E1492=1,1,IF(AND(F1491=1,ROUNDDOWN(Q1491/(C1491*100),0)&gt;=1),L1491+ROUNDDOWN(Q1491/(C1491*100),0),L1491)))</f>
        <v>2</v>
      </c>
      <c r="M1492" s="29">
        <f>IF(G1492="","",IF(VLOOKUP(I1492,settings!$B$12:$C$1012,2,0)*C1492*L1492*100-settings!$C$5*L1492&lt;0,"",VLOOKUP(I1492,settings!$B$12:$C$1012,2,0)*C1492*L1492*100-settings!$C$5*L1492))</f>
        <v>865.2803803999999</v>
      </c>
      <c r="N1492" s="29">
        <f>IF(M1492="","",M1492*settings!$C$7)</f>
        <v>216.32009509999997</v>
      </c>
      <c r="O1492" s="29">
        <f t="shared" si="188"/>
        <v>648.9602852999999</v>
      </c>
      <c r="P1492" s="29">
        <f>IF(G1492="","",C1492*100*settings!$C$6)</f>
        <v>0</v>
      </c>
      <c r="Q1492" s="29">
        <f>IF(G1492="","",IF(E1492=1,settings!$C$4-K1492*100,IF(O1492="",Q1491,IF(F1492=1,K1491*L1491*100+Q1491+O1491-K1492*L1492*100,Q1491+O1491))))</f>
        <v>35099.963399243716</v>
      </c>
      <c r="R1492" s="29">
        <f t="shared" si="189"/>
        <v>88497.997999999992</v>
      </c>
      <c r="S1492" s="29">
        <f t="shared" si="190"/>
        <v>123597.96139924371</v>
      </c>
    </row>
    <row r="1493" spans="2:19" x14ac:dyDescent="0.25">
      <c r="B1493" s="2">
        <v>44417</v>
      </c>
      <c r="C1493" s="3">
        <v>445.92001299999998</v>
      </c>
      <c r="D1493" s="1">
        <f t="shared" si="184"/>
        <v>7.7516397602577225E-3</v>
      </c>
      <c r="E1493">
        <f>IF(B1493&lt;settings!$C$2,"",IF(B1493=settings!$C$2,1,IF(C1493&gt;K1492,MAX($E$4:E1492)+1,"")))</f>
        <v>245</v>
      </c>
      <c r="F1493">
        <f t="shared" si="185"/>
        <v>1</v>
      </c>
      <c r="G1493">
        <f t="shared" si="186"/>
        <v>1</v>
      </c>
      <c r="H1493" s="36">
        <f>IF(SUM($F$4:F1493)&lt;2,"",IF(F1493=1,G1492,""))</f>
        <v>1</v>
      </c>
      <c r="I1493" s="7">
        <f t="shared" si="191"/>
        <v>0</v>
      </c>
      <c r="J1493" s="64" t="str">
        <f t="shared" si="187"/>
        <v>PUT</v>
      </c>
      <c r="K1493" s="29">
        <f>IF(SUM($F$4:F1493)&lt;1,"",IF(F1493="",K1492,ROUND(C1493,0)))</f>
        <v>446</v>
      </c>
      <c r="L1493" s="32">
        <f>IF(SUM($F$4:F1493)&lt;1,"",IF(E1493=1,1,IF(AND(F1492=1,ROUNDDOWN(Q1492/(C1492*100),0)&gt;=1),L1492+ROUNDDOWN(Q1492/(C1492*100),0),L1492)))</f>
        <v>2</v>
      </c>
      <c r="M1493" s="29">
        <f>IF(G1493="","",IF(VLOOKUP(I1493,settings!$B$12:$C$1012,2,0)*C1493*L1493*100-settings!$C$5*L1493&lt;0,"",VLOOKUP(I1493,settings!$B$12:$C$1012,2,0)*C1493*L1493*100-settings!$C$5*L1493))</f>
        <v>889.84002600000008</v>
      </c>
      <c r="N1493" s="29">
        <f>IF(M1493="","",M1493*settings!$C$7)</f>
        <v>222.46000650000002</v>
      </c>
      <c r="O1493" s="29">
        <f t="shared" si="188"/>
        <v>667.38001950000012</v>
      </c>
      <c r="P1493" s="29">
        <f>IF(G1493="","",C1493*100*settings!$C$6)</f>
        <v>0</v>
      </c>
      <c r="Q1493" s="29">
        <f>IF(G1493="","",IF(E1493=1,settings!$C$4-K1493*100,IF(O1493="",Q1492,IF(F1493=1,K1492*L1492*100+Q1492+O1492-K1493*L1493*100,Q1492+O1492))))</f>
        <v>34948.923684543712</v>
      </c>
      <c r="R1493" s="29">
        <f t="shared" si="189"/>
        <v>89184.002599999993</v>
      </c>
      <c r="S1493" s="29">
        <f t="shared" si="190"/>
        <v>124132.9262845437</v>
      </c>
    </row>
    <row r="1494" spans="2:19" x14ac:dyDescent="0.25">
      <c r="B1494" s="2">
        <v>44424</v>
      </c>
      <c r="C1494" s="3">
        <v>443.35998499999999</v>
      </c>
      <c r="D1494" s="1">
        <f t="shared" si="184"/>
        <v>-5.7410027031012945E-3</v>
      </c>
      <c r="E1494" t="str">
        <f>IF(B1494&lt;settings!$C$2,"",IF(B1494=settings!$C$2,1,IF(C1494&gt;K1493,MAX($E$4:E1493)+1,"")))</f>
        <v/>
      </c>
      <c r="F1494" t="str">
        <f t="shared" si="185"/>
        <v/>
      </c>
      <c r="G1494">
        <f t="shared" si="186"/>
        <v>2</v>
      </c>
      <c r="H1494" s="36" t="str">
        <f>IF(SUM($F$4:F1494)&lt;2,"",IF(F1494=1,G1493,""))</f>
        <v/>
      </c>
      <c r="I1494" s="7">
        <f t="shared" si="191"/>
        <v>-6.0000000000000001E-3</v>
      </c>
      <c r="J1494" s="64" t="str">
        <f t="shared" si="187"/>
        <v>CALL</v>
      </c>
      <c r="K1494" s="29">
        <f>IF(SUM($F$4:F1494)&lt;1,"",IF(F1494="",K1493,ROUND(C1494,0)))</f>
        <v>446</v>
      </c>
      <c r="L1494" s="32">
        <f>IF(SUM($F$4:F1494)&lt;1,"",IF(E1494=1,1,IF(AND(F1493=1,ROUNDDOWN(Q1493/(C1493*100),0)&gt;=1),L1493+ROUNDDOWN(Q1493/(C1493*100),0),L1493)))</f>
        <v>2</v>
      </c>
      <c r="M1494" s="29">
        <f>IF(G1494="","",IF(VLOOKUP(I1494,settings!$B$12:$C$1012,2,0)*C1494*L1494*100-settings!$C$5*L1494&lt;0,"",VLOOKUP(I1494,settings!$B$12:$C$1012,2,0)*C1494*L1494*100-settings!$C$5*L1494))</f>
        <v>783.49412938445448</v>
      </c>
      <c r="N1494" s="29">
        <f>IF(M1494="","",M1494*settings!$C$7)</f>
        <v>195.87353234611362</v>
      </c>
      <c r="O1494" s="29">
        <f t="shared" si="188"/>
        <v>587.62059703834086</v>
      </c>
      <c r="P1494" s="29">
        <f>IF(G1494="","",C1494*100*settings!$C$6)</f>
        <v>0</v>
      </c>
      <c r="Q1494" s="29">
        <f>IF(G1494="","",IF(E1494=1,settings!$C$4-K1494*100,IF(O1494="",Q1493,IF(F1494=1,K1493*L1493*100+Q1493+O1493-K1494*L1494*100,Q1493+O1493))))</f>
        <v>35616.303704043712</v>
      </c>
      <c r="R1494" s="29">
        <f t="shared" si="189"/>
        <v>88671.997000000003</v>
      </c>
      <c r="S1494" s="29">
        <f t="shared" si="190"/>
        <v>124288.30070404371</v>
      </c>
    </row>
    <row r="1495" spans="2:19" x14ac:dyDescent="0.25">
      <c r="B1495" s="2">
        <v>44431</v>
      </c>
      <c r="C1495" s="3">
        <v>450.25</v>
      </c>
      <c r="D1495" s="1">
        <f t="shared" si="184"/>
        <v>1.5540452979760921E-2</v>
      </c>
      <c r="E1495">
        <f>IF(B1495&lt;settings!$C$2,"",IF(B1495=settings!$C$2,1,IF(C1495&gt;K1494,MAX($E$4:E1494)+1,"")))</f>
        <v>246</v>
      </c>
      <c r="F1495">
        <f t="shared" si="185"/>
        <v>1</v>
      </c>
      <c r="G1495">
        <f t="shared" si="186"/>
        <v>1</v>
      </c>
      <c r="H1495" s="36">
        <f>IF(SUM($F$4:F1495)&lt;2,"",IF(F1495=1,G1494,""))</f>
        <v>2</v>
      </c>
      <c r="I1495" s="7">
        <f t="shared" si="191"/>
        <v>1E-3</v>
      </c>
      <c r="J1495" s="64" t="str">
        <f t="shared" si="187"/>
        <v>PUT</v>
      </c>
      <c r="K1495" s="29">
        <f>IF(SUM($F$4:F1495)&lt;1,"",IF(F1495="",K1494,ROUND(C1495,0)))</f>
        <v>450</v>
      </c>
      <c r="L1495" s="32">
        <f>IF(SUM($F$4:F1495)&lt;1,"",IF(E1495=1,1,IF(AND(F1494=1,ROUNDDOWN(Q1494/(C1494*100),0)&gt;=1),L1494+ROUNDDOWN(Q1494/(C1494*100),0),L1494)))</f>
        <v>2</v>
      </c>
      <c r="M1495" s="29">
        <f>IF(G1495="","",IF(VLOOKUP(I1495,settings!$B$12:$C$1012,2,0)*C1495*L1495*100-settings!$C$5*L1495&lt;0,"",VLOOKUP(I1495,settings!$B$12:$C$1012,2,0)*C1495*L1495*100-settings!$C$5*L1495))</f>
        <v>880.49</v>
      </c>
      <c r="N1495" s="29">
        <f>IF(M1495="","",M1495*settings!$C$7)</f>
        <v>220.1225</v>
      </c>
      <c r="O1495" s="29">
        <f t="shared" si="188"/>
        <v>660.36750000000006</v>
      </c>
      <c r="P1495" s="29">
        <f>IF(G1495="","",C1495*100*settings!$C$6)</f>
        <v>0</v>
      </c>
      <c r="Q1495" s="29">
        <f>IF(G1495="","",IF(E1495=1,settings!$C$4-K1495*100,IF(O1495="",Q1494,IF(F1495=1,K1494*L1494*100+Q1494+O1494-K1495*L1495*100,Q1494+O1494))))</f>
        <v>35403.92430108205</v>
      </c>
      <c r="R1495" s="29">
        <f t="shared" si="189"/>
        <v>90050</v>
      </c>
      <c r="S1495" s="29">
        <f t="shared" si="190"/>
        <v>125453.92430108205</v>
      </c>
    </row>
    <row r="1496" spans="2:19" x14ac:dyDescent="0.25">
      <c r="B1496" s="2">
        <v>44438</v>
      </c>
      <c r="C1496" s="3">
        <v>453.07998700000002</v>
      </c>
      <c r="D1496" s="1">
        <f t="shared" si="184"/>
        <v>6.2853681288173036E-3</v>
      </c>
      <c r="E1496">
        <f>IF(B1496&lt;settings!$C$2,"",IF(B1496=settings!$C$2,1,IF(C1496&gt;K1495,MAX($E$4:E1495)+1,"")))</f>
        <v>247</v>
      </c>
      <c r="F1496">
        <f t="shared" si="185"/>
        <v>1</v>
      </c>
      <c r="G1496">
        <f t="shared" si="186"/>
        <v>1</v>
      </c>
      <c r="H1496" s="36">
        <f>IF(SUM($F$4:F1496)&lt;2,"",IF(F1496=1,G1495,""))</f>
        <v>1</v>
      </c>
      <c r="I1496" s="7">
        <f t="shared" si="191"/>
        <v>0</v>
      </c>
      <c r="J1496" s="64" t="str">
        <f t="shared" si="187"/>
        <v>PUT</v>
      </c>
      <c r="K1496" s="29">
        <f>IF(SUM($F$4:F1496)&lt;1,"",IF(F1496="",K1495,ROUND(C1496,0)))</f>
        <v>453</v>
      </c>
      <c r="L1496" s="32">
        <f>IF(SUM($F$4:F1496)&lt;1,"",IF(E1496=1,1,IF(AND(F1495=1,ROUNDDOWN(Q1495/(C1495*100),0)&gt;=1),L1495+ROUNDDOWN(Q1495/(C1495*100),0),L1495)))</f>
        <v>2</v>
      </c>
      <c r="M1496" s="29">
        <f>IF(G1496="","",IF(VLOOKUP(I1496,settings!$B$12:$C$1012,2,0)*C1496*L1496*100-settings!$C$5*L1496&lt;0,"",VLOOKUP(I1496,settings!$B$12:$C$1012,2,0)*C1496*L1496*100-settings!$C$5*L1496))</f>
        <v>904.15997400000003</v>
      </c>
      <c r="N1496" s="29">
        <f>IF(M1496="","",M1496*settings!$C$7)</f>
        <v>226.03999350000001</v>
      </c>
      <c r="O1496" s="29">
        <f t="shared" si="188"/>
        <v>678.1199805</v>
      </c>
      <c r="P1496" s="29">
        <f>IF(G1496="","",C1496*100*settings!$C$6)</f>
        <v>0</v>
      </c>
      <c r="Q1496" s="29">
        <f>IF(G1496="","",IF(E1496=1,settings!$C$4-K1496*100,IF(O1496="",Q1495,IF(F1496=1,K1495*L1495*100+Q1495+O1495-K1496*L1496*100,Q1495+O1495))))</f>
        <v>35464.291801082043</v>
      </c>
      <c r="R1496" s="29">
        <f t="shared" si="189"/>
        <v>90615.997400000007</v>
      </c>
      <c r="S1496" s="29">
        <f t="shared" si="190"/>
        <v>126080.28920108205</v>
      </c>
    </row>
    <row r="1497" spans="2:19" x14ac:dyDescent="0.25">
      <c r="B1497" s="2">
        <v>44445</v>
      </c>
      <c r="C1497" s="3">
        <v>445.44000199999999</v>
      </c>
      <c r="D1497" s="1">
        <f t="shared" si="184"/>
        <v>-1.6862331639468375E-2</v>
      </c>
      <c r="E1497" t="str">
        <f>IF(B1497&lt;settings!$C$2,"",IF(B1497=settings!$C$2,1,IF(C1497&gt;K1496,MAX($E$4:E1496)+1,"")))</f>
        <v/>
      </c>
      <c r="F1497" t="str">
        <f t="shared" si="185"/>
        <v/>
      </c>
      <c r="G1497">
        <f t="shared" si="186"/>
        <v>2</v>
      </c>
      <c r="H1497" s="36" t="str">
        <f>IF(SUM($F$4:F1497)&lt;2,"",IF(F1497=1,G1496,""))</f>
        <v/>
      </c>
      <c r="I1497" s="7">
        <f t="shared" si="191"/>
        <v>-1.7000000000000001E-2</v>
      </c>
      <c r="J1497" s="64" t="str">
        <f t="shared" si="187"/>
        <v>CALL</v>
      </c>
      <c r="K1497" s="29">
        <f>IF(SUM($F$4:F1497)&lt;1,"",IF(F1497="",K1496,ROUND(C1497,0)))</f>
        <v>453</v>
      </c>
      <c r="L1497" s="32">
        <f>IF(SUM($F$4:F1497)&lt;1,"",IF(E1497=1,1,IF(AND(F1496=1,ROUNDDOWN(Q1496/(C1496*100),0)&gt;=1),L1496+ROUNDDOWN(Q1496/(C1496*100),0),L1496)))</f>
        <v>2</v>
      </c>
      <c r="M1497" s="29">
        <f>IF(G1497="","",IF(VLOOKUP(I1497,settings!$B$12:$C$1012,2,0)*C1497*L1497*100-settings!$C$5*L1497&lt;0,"",VLOOKUP(I1497,settings!$B$12:$C$1012,2,0)*C1497*L1497*100-settings!$C$5*L1497))</f>
        <v>629.92057789230057</v>
      </c>
      <c r="N1497" s="29">
        <f>IF(M1497="","",M1497*settings!$C$7)</f>
        <v>157.48014447307514</v>
      </c>
      <c r="O1497" s="29">
        <f t="shared" si="188"/>
        <v>472.44043341922543</v>
      </c>
      <c r="P1497" s="29">
        <f>IF(G1497="","",C1497*100*settings!$C$6)</f>
        <v>0</v>
      </c>
      <c r="Q1497" s="29">
        <f>IF(G1497="","",IF(E1497=1,settings!$C$4-K1497*100,IF(O1497="",Q1496,IF(F1497=1,K1496*L1496*100+Q1496+O1496-K1497*L1497*100,Q1496+O1496))))</f>
        <v>36142.411781582043</v>
      </c>
      <c r="R1497" s="29">
        <f t="shared" si="189"/>
        <v>89088.000400000004</v>
      </c>
      <c r="S1497" s="29">
        <f t="shared" si="190"/>
        <v>125230.41218158204</v>
      </c>
    </row>
    <row r="1498" spans="2:19" x14ac:dyDescent="0.25">
      <c r="B1498" s="2">
        <v>44452</v>
      </c>
      <c r="C1498" s="3">
        <v>441.39999399999999</v>
      </c>
      <c r="D1498" s="1">
        <f t="shared" si="184"/>
        <v>-9.0697018270936569E-3</v>
      </c>
      <c r="E1498" t="str">
        <f>IF(B1498&lt;settings!$C$2,"",IF(B1498=settings!$C$2,1,IF(C1498&gt;K1497,MAX($E$4:E1497)+1,"")))</f>
        <v/>
      </c>
      <c r="F1498" t="str">
        <f t="shared" si="185"/>
        <v/>
      </c>
      <c r="G1498">
        <f t="shared" si="186"/>
        <v>3</v>
      </c>
      <c r="H1498" s="36" t="str">
        <f>IF(SUM($F$4:F1498)&lt;2,"",IF(F1498=1,G1497,""))</f>
        <v/>
      </c>
      <c r="I1498" s="7">
        <f t="shared" si="191"/>
        <v>-2.5999999999999999E-2</v>
      </c>
      <c r="J1498" s="64" t="str">
        <f t="shared" si="187"/>
        <v>CALL</v>
      </c>
      <c r="K1498" s="29">
        <f>IF(SUM($F$4:F1498)&lt;1,"",IF(F1498="",K1497,ROUND(C1498,0)))</f>
        <v>453</v>
      </c>
      <c r="L1498" s="32">
        <f>IF(SUM($F$4:F1498)&lt;1,"",IF(E1498=1,1,IF(AND(F1497=1,ROUNDDOWN(Q1497/(C1497*100),0)&gt;=1),L1497+ROUNDDOWN(Q1497/(C1497*100),0),L1497)))</f>
        <v>2</v>
      </c>
      <c r="M1498" s="29">
        <f>IF(G1498="","",IF(VLOOKUP(I1498,settings!$B$12:$C$1012,2,0)*C1498*L1498*100-settings!$C$5*L1498&lt;0,"",VLOOKUP(I1498,settings!$B$12:$C$1012,2,0)*C1498*L1498*100-settings!$C$5*L1498))</f>
        <v>520.08388308308849</v>
      </c>
      <c r="N1498" s="29">
        <f>IF(M1498="","",M1498*settings!$C$7)</f>
        <v>130.02097077077212</v>
      </c>
      <c r="O1498" s="29">
        <f t="shared" si="188"/>
        <v>390.06291231231637</v>
      </c>
      <c r="P1498" s="29">
        <f>IF(G1498="","",C1498*100*settings!$C$6)</f>
        <v>0</v>
      </c>
      <c r="Q1498" s="29">
        <f>IF(G1498="","",IF(E1498=1,settings!$C$4-K1498*100,IF(O1498="",Q1497,IF(F1498=1,K1497*L1497*100+Q1497+O1497-K1498*L1498*100,Q1497+O1497))))</f>
        <v>36614.852215001265</v>
      </c>
      <c r="R1498" s="29">
        <f t="shared" si="189"/>
        <v>88279.998800000001</v>
      </c>
      <c r="S1498" s="29">
        <f t="shared" si="190"/>
        <v>124894.85101500127</v>
      </c>
    </row>
    <row r="1499" spans="2:19" x14ac:dyDescent="0.25">
      <c r="B1499" s="2">
        <v>44459</v>
      </c>
      <c r="C1499" s="3">
        <v>443.91000400000001</v>
      </c>
      <c r="D1499" s="1">
        <f t="shared" si="184"/>
        <v>5.6864749300382655E-3</v>
      </c>
      <c r="E1499" t="str">
        <f>IF(B1499&lt;settings!$C$2,"",IF(B1499=settings!$C$2,1,IF(C1499&gt;K1498,MAX($E$4:E1498)+1,"")))</f>
        <v/>
      </c>
      <c r="F1499" t="str">
        <f t="shared" si="185"/>
        <v/>
      </c>
      <c r="G1499">
        <f t="shared" si="186"/>
        <v>4</v>
      </c>
      <c r="H1499" s="36" t="str">
        <f>IF(SUM($F$4:F1499)&lt;2,"",IF(F1499=1,G1498,""))</f>
        <v/>
      </c>
      <c r="I1499" s="7">
        <f t="shared" si="191"/>
        <v>-0.02</v>
      </c>
      <c r="J1499" s="64" t="str">
        <f t="shared" si="187"/>
        <v>CALL</v>
      </c>
      <c r="K1499" s="29">
        <f>IF(SUM($F$4:F1499)&lt;1,"",IF(F1499="",K1498,ROUND(C1499,0)))</f>
        <v>453</v>
      </c>
      <c r="L1499" s="32">
        <f>IF(SUM($F$4:F1499)&lt;1,"",IF(E1499=1,1,IF(AND(F1498=1,ROUNDDOWN(Q1498/(C1498*100),0)&gt;=1),L1498+ROUNDDOWN(Q1498/(C1498*100),0),L1498)))</f>
        <v>2</v>
      </c>
      <c r="M1499" s="29">
        <f>IF(G1499="","",IF(VLOOKUP(I1499,settings!$B$12:$C$1012,2,0)*C1499*L1499*100-settings!$C$5*L1499&lt;0,"",VLOOKUP(I1499,settings!$B$12:$C$1012,2,0)*C1499*L1499*100-settings!$C$5*L1499))</f>
        <v>590.71571482447155</v>
      </c>
      <c r="N1499" s="29">
        <f>IF(M1499="","",M1499*settings!$C$7)</f>
        <v>147.67892870611789</v>
      </c>
      <c r="O1499" s="29">
        <f t="shared" si="188"/>
        <v>443.03678611835369</v>
      </c>
      <c r="P1499" s="29">
        <f>IF(G1499="","",C1499*100*settings!$C$6)</f>
        <v>0</v>
      </c>
      <c r="Q1499" s="29">
        <f>IF(G1499="","",IF(E1499=1,settings!$C$4-K1499*100,IF(O1499="",Q1498,IF(F1499=1,K1498*L1498*100+Q1498+O1498-K1499*L1499*100,Q1498+O1498))))</f>
        <v>37004.915127313579</v>
      </c>
      <c r="R1499" s="29">
        <f t="shared" si="189"/>
        <v>88782.000800000009</v>
      </c>
      <c r="S1499" s="29">
        <f t="shared" si="190"/>
        <v>125786.91592731359</v>
      </c>
    </row>
    <row r="1500" spans="2:19" x14ac:dyDescent="0.25">
      <c r="B1500" s="2">
        <v>44466</v>
      </c>
      <c r="C1500" s="3">
        <v>434.23998999999998</v>
      </c>
      <c r="D1500" s="1">
        <f t="shared" si="184"/>
        <v>-2.1783726234743783E-2</v>
      </c>
      <c r="E1500" t="str">
        <f>IF(B1500&lt;settings!$C$2,"",IF(B1500=settings!$C$2,1,IF(C1500&gt;K1499,MAX($E$4:E1499)+1,"")))</f>
        <v/>
      </c>
      <c r="F1500" t="str">
        <f t="shared" si="185"/>
        <v/>
      </c>
      <c r="G1500">
        <f t="shared" si="186"/>
        <v>5</v>
      </c>
      <c r="H1500" s="36" t="str">
        <f>IF(SUM($F$4:F1500)&lt;2,"",IF(F1500=1,G1499,""))</f>
        <v/>
      </c>
      <c r="I1500" s="7">
        <f t="shared" si="191"/>
        <v>-4.1000000000000002E-2</v>
      </c>
      <c r="J1500" s="64" t="str">
        <f t="shared" si="187"/>
        <v>CALL</v>
      </c>
      <c r="K1500" s="29">
        <f>IF(SUM($F$4:F1500)&lt;1,"",IF(F1500="",K1499,ROUND(C1500,0)))</f>
        <v>453</v>
      </c>
      <c r="L1500" s="32">
        <f>IF(SUM($F$4:F1500)&lt;1,"",IF(E1500=1,1,IF(AND(F1499=1,ROUNDDOWN(Q1499/(C1499*100),0)&gt;=1),L1499+ROUNDDOWN(Q1499/(C1499*100),0),L1499)))</f>
        <v>2</v>
      </c>
      <c r="M1500" s="29">
        <f>IF(G1500="","",IF(VLOOKUP(I1500,settings!$B$12:$C$1012,2,0)*C1500*L1500*100-settings!$C$5*L1500&lt;0,"",VLOOKUP(I1500,settings!$B$12:$C$1012,2,0)*C1500*L1500*100-settings!$C$5*L1500))</f>
        <v>377.34024035112731</v>
      </c>
      <c r="N1500" s="29">
        <f>IF(M1500="","",M1500*settings!$C$7)</f>
        <v>94.335060087781827</v>
      </c>
      <c r="O1500" s="29">
        <f t="shared" si="188"/>
        <v>283.00518026334549</v>
      </c>
      <c r="P1500" s="29">
        <f>IF(G1500="","",C1500*100*settings!$C$6)</f>
        <v>0</v>
      </c>
      <c r="Q1500" s="29">
        <f>IF(G1500="","",IF(E1500=1,settings!$C$4-K1500*100,IF(O1500="",Q1499,IF(F1500=1,K1499*L1499*100+Q1499+O1499-K1500*L1500*100,Q1499+O1499))))</f>
        <v>37447.951913431934</v>
      </c>
      <c r="R1500" s="29">
        <f t="shared" si="189"/>
        <v>86847.997999999992</v>
      </c>
      <c r="S1500" s="29">
        <f t="shared" si="190"/>
        <v>124295.94991343192</v>
      </c>
    </row>
    <row r="1501" spans="2:19" x14ac:dyDescent="0.25">
      <c r="B1501" s="2">
        <v>44473</v>
      </c>
      <c r="C1501" s="3">
        <v>437.85998499999999</v>
      </c>
      <c r="D1501" s="1">
        <f t="shared" si="184"/>
        <v>8.3363925095889524E-3</v>
      </c>
      <c r="E1501" t="str">
        <f>IF(B1501&lt;settings!$C$2,"",IF(B1501=settings!$C$2,1,IF(C1501&gt;K1500,MAX($E$4:E1500)+1,"")))</f>
        <v/>
      </c>
      <c r="F1501" t="str">
        <f t="shared" si="185"/>
        <v/>
      </c>
      <c r="G1501">
        <f t="shared" si="186"/>
        <v>6</v>
      </c>
      <c r="H1501" s="36" t="str">
        <f>IF(SUM($F$4:F1501)&lt;2,"",IF(F1501=1,G1500,""))</f>
        <v/>
      </c>
      <c r="I1501" s="7">
        <f t="shared" si="191"/>
        <v>-3.3000000000000002E-2</v>
      </c>
      <c r="J1501" s="64" t="str">
        <f t="shared" si="187"/>
        <v>CALL</v>
      </c>
      <c r="K1501" s="29">
        <f>IF(SUM($F$4:F1501)&lt;1,"",IF(F1501="",K1500,ROUND(C1501,0)))</f>
        <v>453</v>
      </c>
      <c r="L1501" s="32">
        <f>IF(SUM($F$4:F1501)&lt;1,"",IF(E1501=1,1,IF(AND(F1500=1,ROUNDDOWN(Q1500/(C1500*100),0)&gt;=1),L1500+ROUNDDOWN(Q1500/(C1500*100),0),L1500)))</f>
        <v>2</v>
      </c>
      <c r="M1501" s="29">
        <f>IF(G1501="","",IF(VLOOKUP(I1501,settings!$B$12:$C$1012,2,0)*C1501*L1501*100-settings!$C$5*L1501&lt;0,"",VLOOKUP(I1501,settings!$B$12:$C$1012,2,0)*C1501*L1501*100-settings!$C$5*L1501))</f>
        <v>447.59942937882619</v>
      </c>
      <c r="N1501" s="29">
        <f>IF(M1501="","",M1501*settings!$C$7)</f>
        <v>111.89985734470655</v>
      </c>
      <c r="O1501" s="29">
        <f t="shared" si="188"/>
        <v>335.69957203411963</v>
      </c>
      <c r="P1501" s="29">
        <f>IF(G1501="","",C1501*100*settings!$C$6)</f>
        <v>0</v>
      </c>
      <c r="Q1501" s="29">
        <f>IF(G1501="","",IF(E1501=1,settings!$C$4-K1501*100,IF(O1501="",Q1500,IF(F1501=1,K1500*L1500*100+Q1500+O1500-K1501*L1501*100,Q1500+O1500))))</f>
        <v>37730.95709369528</v>
      </c>
      <c r="R1501" s="29">
        <f t="shared" si="189"/>
        <v>87571.997000000003</v>
      </c>
      <c r="S1501" s="29">
        <f t="shared" si="190"/>
        <v>125302.95409369528</v>
      </c>
    </row>
    <row r="1502" spans="2:19" x14ac:dyDescent="0.25">
      <c r="B1502" s="2">
        <v>44480</v>
      </c>
      <c r="C1502" s="3">
        <v>445.86999500000002</v>
      </c>
      <c r="D1502" s="1">
        <f t="shared" si="184"/>
        <v>1.8293541941266867E-2</v>
      </c>
      <c r="E1502" t="str">
        <f>IF(B1502&lt;settings!$C$2,"",IF(B1502=settings!$C$2,1,IF(C1502&gt;K1501,MAX($E$4:E1501)+1,"")))</f>
        <v/>
      </c>
      <c r="F1502" t="str">
        <f t="shared" si="185"/>
        <v/>
      </c>
      <c r="G1502">
        <f t="shared" si="186"/>
        <v>7</v>
      </c>
      <c r="H1502" s="36" t="str">
        <f>IF(SUM($F$4:F1502)&lt;2,"",IF(F1502=1,G1501,""))</f>
        <v/>
      </c>
      <c r="I1502" s="7">
        <f t="shared" si="191"/>
        <v>-1.6E-2</v>
      </c>
      <c r="J1502" s="64" t="str">
        <f t="shared" si="187"/>
        <v>CALL</v>
      </c>
      <c r="K1502" s="29">
        <f>IF(SUM($F$4:F1502)&lt;1,"",IF(F1502="",K1501,ROUND(C1502,0)))</f>
        <v>453</v>
      </c>
      <c r="L1502" s="32">
        <f>IF(SUM($F$4:F1502)&lt;1,"",IF(E1502=1,1,IF(AND(F1501=1,ROUNDDOWN(Q1501/(C1501*100),0)&gt;=1),L1501+ROUNDDOWN(Q1501/(C1501*100),0),L1501)))</f>
        <v>2</v>
      </c>
      <c r="M1502" s="29">
        <f>IF(G1502="","",IF(VLOOKUP(I1502,settings!$B$12:$C$1012,2,0)*C1502*L1502*100-settings!$C$5*L1502&lt;0,"",VLOOKUP(I1502,settings!$B$12:$C$1012,2,0)*C1502*L1502*100-settings!$C$5*L1502))</f>
        <v>643.43937212317473</v>
      </c>
      <c r="N1502" s="29">
        <f>IF(M1502="","",M1502*settings!$C$7)</f>
        <v>160.85984303079368</v>
      </c>
      <c r="O1502" s="29">
        <f t="shared" si="188"/>
        <v>482.57952909238105</v>
      </c>
      <c r="P1502" s="29">
        <f>IF(G1502="","",C1502*100*settings!$C$6)</f>
        <v>0</v>
      </c>
      <c r="Q1502" s="29">
        <f>IF(G1502="","",IF(E1502=1,settings!$C$4-K1502*100,IF(O1502="",Q1501,IF(F1502=1,K1501*L1501*100+Q1501+O1501-K1502*L1502*100,Q1501+O1501))))</f>
        <v>38066.656665729402</v>
      </c>
      <c r="R1502" s="29">
        <f t="shared" si="189"/>
        <v>89173.999000000011</v>
      </c>
      <c r="S1502" s="29">
        <f t="shared" si="190"/>
        <v>127240.65566572941</v>
      </c>
    </row>
    <row r="1503" spans="2:19" x14ac:dyDescent="0.25">
      <c r="B1503" s="2">
        <v>44487</v>
      </c>
      <c r="C1503" s="3">
        <v>453.11999500000002</v>
      </c>
      <c r="D1503" s="1">
        <f t="shared" si="184"/>
        <v>1.6260345125937548E-2</v>
      </c>
      <c r="E1503">
        <f>IF(B1503&lt;settings!$C$2,"",IF(B1503=settings!$C$2,1,IF(C1503&gt;K1502,MAX($E$4:E1502)+1,"")))</f>
        <v>248</v>
      </c>
      <c r="F1503">
        <f t="shared" si="185"/>
        <v>1</v>
      </c>
      <c r="G1503">
        <f t="shared" si="186"/>
        <v>1</v>
      </c>
      <c r="H1503" s="36">
        <f>IF(SUM($F$4:F1503)&lt;2,"",IF(F1503=1,G1502,""))</f>
        <v>7</v>
      </c>
      <c r="I1503" s="7">
        <f t="shared" si="191"/>
        <v>0</v>
      </c>
      <c r="J1503" s="64" t="str">
        <f t="shared" si="187"/>
        <v>PUT</v>
      </c>
      <c r="K1503" s="29">
        <f>IF(SUM($F$4:F1503)&lt;1,"",IF(F1503="",K1502,ROUND(C1503,0)))</f>
        <v>453</v>
      </c>
      <c r="L1503" s="32">
        <f>IF(SUM($F$4:F1503)&lt;1,"",IF(E1503=1,1,IF(AND(F1502=1,ROUNDDOWN(Q1502/(C1502*100),0)&gt;=1),L1502+ROUNDDOWN(Q1502/(C1502*100),0),L1502)))</f>
        <v>2</v>
      </c>
      <c r="M1503" s="29">
        <f>IF(G1503="","",IF(VLOOKUP(I1503,settings!$B$12:$C$1012,2,0)*C1503*L1503*100-settings!$C$5*L1503&lt;0,"",VLOOKUP(I1503,settings!$B$12:$C$1012,2,0)*C1503*L1503*100-settings!$C$5*L1503))</f>
        <v>904.23999000000003</v>
      </c>
      <c r="N1503" s="29">
        <f>IF(M1503="","",M1503*settings!$C$7)</f>
        <v>226.05999750000001</v>
      </c>
      <c r="O1503" s="29">
        <f t="shared" si="188"/>
        <v>678.17999250000003</v>
      </c>
      <c r="P1503" s="29">
        <f>IF(G1503="","",C1503*100*settings!$C$6)</f>
        <v>0</v>
      </c>
      <c r="Q1503" s="29">
        <f>IF(G1503="","",IF(E1503=1,settings!$C$4-K1503*100,IF(O1503="",Q1502,IF(F1503=1,K1502*L1502*100+Q1502+O1502-K1503*L1503*100,Q1502+O1502))))</f>
        <v>38549.236194821788</v>
      </c>
      <c r="R1503" s="29">
        <f t="shared" si="189"/>
        <v>90623.999000000011</v>
      </c>
      <c r="S1503" s="29">
        <f t="shared" si="190"/>
        <v>129173.2351948218</v>
      </c>
    </row>
    <row r="1504" spans="2:19" x14ac:dyDescent="0.25">
      <c r="B1504" s="2">
        <v>44494</v>
      </c>
      <c r="C1504" s="3">
        <v>459.25</v>
      </c>
      <c r="D1504" s="1">
        <f t="shared" si="184"/>
        <v>1.3528436325128457E-2</v>
      </c>
      <c r="E1504">
        <f>IF(B1504&lt;settings!$C$2,"",IF(B1504=settings!$C$2,1,IF(C1504&gt;K1503,MAX($E$4:E1503)+1,"")))</f>
        <v>249</v>
      </c>
      <c r="F1504">
        <f t="shared" si="185"/>
        <v>1</v>
      </c>
      <c r="G1504">
        <f t="shared" si="186"/>
        <v>1</v>
      </c>
      <c r="H1504" s="36">
        <f>IF(SUM($F$4:F1504)&lt;2,"",IF(F1504=1,G1503,""))</f>
        <v>1</v>
      </c>
      <c r="I1504" s="7">
        <f t="shared" si="191"/>
        <v>1E-3</v>
      </c>
      <c r="J1504" s="64" t="str">
        <f t="shared" si="187"/>
        <v>PUT</v>
      </c>
      <c r="K1504" s="29">
        <f>IF(SUM($F$4:F1504)&lt;1,"",IF(F1504="",K1503,ROUND(C1504,0)))</f>
        <v>459</v>
      </c>
      <c r="L1504" s="32">
        <f>IF(SUM($F$4:F1504)&lt;1,"",IF(E1504=1,1,IF(AND(F1503=1,ROUNDDOWN(Q1503/(C1503*100),0)&gt;=1),L1503+ROUNDDOWN(Q1503/(C1503*100),0),L1503)))</f>
        <v>2</v>
      </c>
      <c r="M1504" s="29">
        <f>IF(G1504="","",IF(VLOOKUP(I1504,settings!$B$12:$C$1012,2,0)*C1504*L1504*100-settings!$C$5*L1504&lt;0,"",VLOOKUP(I1504,settings!$B$12:$C$1012,2,0)*C1504*L1504*100-settings!$C$5*L1504))</f>
        <v>898.13000000000011</v>
      </c>
      <c r="N1504" s="29">
        <f>IF(M1504="","",M1504*settings!$C$7)</f>
        <v>224.53250000000003</v>
      </c>
      <c r="O1504" s="29">
        <f t="shared" si="188"/>
        <v>673.59750000000008</v>
      </c>
      <c r="P1504" s="29">
        <f>IF(G1504="","",C1504*100*settings!$C$6)</f>
        <v>0</v>
      </c>
      <c r="Q1504" s="29">
        <f>IF(G1504="","",IF(E1504=1,settings!$C$4-K1504*100,IF(O1504="",Q1503,IF(F1504=1,K1503*L1503*100+Q1503+O1503-K1504*L1504*100,Q1503+O1503))))</f>
        <v>38027.416187321782</v>
      </c>
      <c r="R1504" s="29">
        <f t="shared" si="189"/>
        <v>91850</v>
      </c>
      <c r="S1504" s="29">
        <f t="shared" si="190"/>
        <v>129877.41618732178</v>
      </c>
    </row>
    <row r="1505" spans="2:19" x14ac:dyDescent="0.25">
      <c r="B1505" s="2">
        <v>44501</v>
      </c>
      <c r="C1505" s="3">
        <v>468.52999899999998</v>
      </c>
      <c r="D1505" s="1">
        <f t="shared" si="184"/>
        <v>2.020685683179102E-2</v>
      </c>
      <c r="E1505">
        <f>IF(B1505&lt;settings!$C$2,"",IF(B1505=settings!$C$2,1,IF(C1505&gt;K1504,MAX($E$4:E1504)+1,"")))</f>
        <v>250</v>
      </c>
      <c r="F1505">
        <f t="shared" si="185"/>
        <v>1</v>
      </c>
      <c r="G1505">
        <f t="shared" si="186"/>
        <v>1</v>
      </c>
      <c r="H1505" s="36">
        <f>IF(SUM($F$4:F1505)&lt;2,"",IF(F1505=1,G1504,""))</f>
        <v>1</v>
      </c>
      <c r="I1505" s="7">
        <f t="shared" si="191"/>
        <v>-1E-3</v>
      </c>
      <c r="J1505" s="64" t="str">
        <f t="shared" si="187"/>
        <v>PUT</v>
      </c>
      <c r="K1505" s="29">
        <f>IF(SUM($F$4:F1505)&lt;1,"",IF(F1505="",K1504,ROUND(C1505,0)))</f>
        <v>469</v>
      </c>
      <c r="L1505" s="32">
        <f>IF(SUM($F$4:F1505)&lt;1,"",IF(E1505=1,1,IF(AND(F1504=1,ROUNDDOWN(Q1504/(C1504*100),0)&gt;=1),L1504+ROUNDDOWN(Q1504/(C1504*100),0),L1504)))</f>
        <v>2</v>
      </c>
      <c r="M1505" s="29">
        <f>IF(G1505="","",IF(VLOOKUP(I1505,settings!$B$12:$C$1012,2,0)*C1505*L1505*100-settings!$C$5*L1505&lt;0,"",VLOOKUP(I1505,settings!$B$12:$C$1012,2,0)*C1505*L1505*100-settings!$C$5*L1505))</f>
        <v>916.31879803999993</v>
      </c>
      <c r="N1505" s="29">
        <f>IF(M1505="","",M1505*settings!$C$7)</f>
        <v>229.07969950999998</v>
      </c>
      <c r="O1505" s="29">
        <f t="shared" si="188"/>
        <v>687.23909852999998</v>
      </c>
      <c r="P1505" s="29">
        <f>IF(G1505="","",C1505*100*settings!$C$6)</f>
        <v>0</v>
      </c>
      <c r="Q1505" s="29">
        <f>IF(G1505="","",IF(E1505=1,settings!$C$4-K1505*100,IF(O1505="",Q1504,IF(F1505=1,K1504*L1504*100+Q1504+O1504-K1505*L1505*100,Q1504+O1504))))</f>
        <v>36701.013687321785</v>
      </c>
      <c r="R1505" s="29">
        <f t="shared" si="189"/>
        <v>93705.999799999991</v>
      </c>
      <c r="S1505" s="29">
        <f t="shared" si="190"/>
        <v>130407.01348732178</v>
      </c>
    </row>
    <row r="1506" spans="2:19" x14ac:dyDescent="0.25">
      <c r="B1506" s="2">
        <v>44508</v>
      </c>
      <c r="C1506" s="3">
        <v>467.26998900000001</v>
      </c>
      <c r="D1506" s="1">
        <f t="shared" si="184"/>
        <v>-2.6892835094641798E-3</v>
      </c>
      <c r="E1506" t="str">
        <f>IF(B1506&lt;settings!$C$2,"",IF(B1506=settings!$C$2,1,IF(C1506&gt;K1505,MAX($E$4:E1505)+1,"")))</f>
        <v/>
      </c>
      <c r="F1506" t="str">
        <f t="shared" si="185"/>
        <v/>
      </c>
      <c r="G1506">
        <f t="shared" si="186"/>
        <v>2</v>
      </c>
      <c r="H1506" s="36" t="str">
        <f>IF(SUM($F$4:F1506)&lt;2,"",IF(F1506=1,G1505,""))</f>
        <v/>
      </c>
      <c r="I1506" s="7">
        <f t="shared" si="191"/>
        <v>-4.0000000000000001E-3</v>
      </c>
      <c r="J1506" s="64" t="str">
        <f t="shared" si="187"/>
        <v>CALL</v>
      </c>
      <c r="K1506" s="29">
        <f>IF(SUM($F$4:F1506)&lt;1,"",IF(F1506="",K1505,ROUND(C1506,0)))</f>
        <v>469</v>
      </c>
      <c r="L1506" s="32">
        <f>IF(SUM($F$4:F1506)&lt;1,"",IF(E1506=1,1,IF(AND(F1505=1,ROUNDDOWN(Q1505/(C1505*100),0)&gt;=1),L1505+ROUNDDOWN(Q1505/(C1505*100),0),L1505)))</f>
        <v>2</v>
      </c>
      <c r="M1506" s="29">
        <f>IF(G1506="","",IF(VLOOKUP(I1506,settings!$B$12:$C$1012,2,0)*C1506*L1506*100-settings!$C$5*L1506&lt;0,"",VLOOKUP(I1506,settings!$B$12:$C$1012,2,0)*C1506*L1506*100-settings!$C$5*L1506))</f>
        <v>859.98991995430026</v>
      </c>
      <c r="N1506" s="29">
        <f>IF(M1506="","",M1506*settings!$C$7)</f>
        <v>214.99747998857507</v>
      </c>
      <c r="O1506" s="29">
        <f t="shared" si="188"/>
        <v>644.99243996572523</v>
      </c>
      <c r="P1506" s="29">
        <f>IF(G1506="","",C1506*100*settings!$C$6)</f>
        <v>0</v>
      </c>
      <c r="Q1506" s="29">
        <f>IF(G1506="","",IF(E1506=1,settings!$C$4-K1506*100,IF(O1506="",Q1505,IF(F1506=1,K1505*L1505*100+Q1505+O1505-K1506*L1506*100,Q1505+O1505))))</f>
        <v>37388.252785851786</v>
      </c>
      <c r="R1506" s="29">
        <f t="shared" si="189"/>
        <v>93453.997799999997</v>
      </c>
      <c r="S1506" s="29">
        <f t="shared" si="190"/>
        <v>130842.25058585178</v>
      </c>
    </row>
    <row r="1507" spans="2:19" x14ac:dyDescent="0.25">
      <c r="B1507" s="2">
        <v>44515</v>
      </c>
      <c r="C1507" s="3">
        <v>468.89001500000001</v>
      </c>
      <c r="D1507" s="1">
        <f t="shared" si="184"/>
        <v>3.4670020290987758E-3</v>
      </c>
      <c r="E1507" t="str">
        <f>IF(B1507&lt;settings!$C$2,"",IF(B1507=settings!$C$2,1,IF(C1507&gt;K1506,MAX($E$4:E1506)+1,"")))</f>
        <v/>
      </c>
      <c r="F1507" t="str">
        <f t="shared" si="185"/>
        <v/>
      </c>
      <c r="G1507">
        <f t="shared" si="186"/>
        <v>3</v>
      </c>
      <c r="H1507" s="36" t="str">
        <f>IF(SUM($F$4:F1507)&lt;2,"",IF(F1507=1,G1506,""))</f>
        <v/>
      </c>
      <c r="I1507" s="7">
        <f t="shared" si="191"/>
        <v>0</v>
      </c>
      <c r="J1507" s="64" t="str">
        <f t="shared" si="187"/>
        <v>CALL</v>
      </c>
      <c r="K1507" s="29">
        <f>IF(SUM($F$4:F1507)&lt;1,"",IF(F1507="",K1506,ROUND(C1507,0)))</f>
        <v>469</v>
      </c>
      <c r="L1507" s="32">
        <f>IF(SUM($F$4:F1507)&lt;1,"",IF(E1507=1,1,IF(AND(F1506=1,ROUNDDOWN(Q1506/(C1506*100),0)&gt;=1),L1506+ROUNDDOWN(Q1506/(C1506*100),0),L1506)))</f>
        <v>2</v>
      </c>
      <c r="M1507" s="29">
        <f>IF(G1507="","",IF(VLOOKUP(I1507,settings!$B$12:$C$1012,2,0)*C1507*L1507*100-settings!$C$5*L1507&lt;0,"",VLOOKUP(I1507,settings!$B$12:$C$1012,2,0)*C1507*L1507*100-settings!$C$5*L1507))</f>
        <v>935.78003000000001</v>
      </c>
      <c r="N1507" s="29">
        <f>IF(M1507="","",M1507*settings!$C$7)</f>
        <v>233.9450075</v>
      </c>
      <c r="O1507" s="29">
        <f t="shared" si="188"/>
        <v>701.83502250000004</v>
      </c>
      <c r="P1507" s="29">
        <f>IF(G1507="","",C1507*100*settings!$C$6)</f>
        <v>0</v>
      </c>
      <c r="Q1507" s="29">
        <f>IF(G1507="","",IF(E1507=1,settings!$C$4-K1507*100,IF(O1507="",Q1506,IF(F1507=1,K1506*L1506*100+Q1506+O1506-K1507*L1507*100,Q1506+O1506))))</f>
        <v>38033.245225817511</v>
      </c>
      <c r="R1507" s="29">
        <f t="shared" si="189"/>
        <v>93778.002999999997</v>
      </c>
      <c r="S1507" s="29">
        <f t="shared" si="190"/>
        <v>131811.24822581752</v>
      </c>
    </row>
    <row r="1508" spans="2:19" x14ac:dyDescent="0.25">
      <c r="B1508" s="2">
        <v>44522</v>
      </c>
      <c r="C1508" s="3">
        <v>458.97000100000002</v>
      </c>
      <c r="D1508" s="1">
        <f t="shared" si="184"/>
        <v>-2.1156377151686612E-2</v>
      </c>
      <c r="E1508" t="str">
        <f>IF(B1508&lt;settings!$C$2,"",IF(B1508=settings!$C$2,1,IF(C1508&gt;K1507,MAX($E$4:E1507)+1,"")))</f>
        <v/>
      </c>
      <c r="F1508" t="str">
        <f t="shared" si="185"/>
        <v/>
      </c>
      <c r="G1508">
        <f t="shared" si="186"/>
        <v>4</v>
      </c>
      <c r="H1508" s="36" t="str">
        <f>IF(SUM($F$4:F1508)&lt;2,"",IF(F1508=1,G1507,""))</f>
        <v/>
      </c>
      <c r="I1508" s="7">
        <f t="shared" si="191"/>
        <v>-2.1000000000000001E-2</v>
      </c>
      <c r="J1508" s="64" t="str">
        <f t="shared" si="187"/>
        <v>CALL</v>
      </c>
      <c r="K1508" s="29">
        <f>IF(SUM($F$4:F1508)&lt;1,"",IF(F1508="",K1507,ROUND(C1508,0)))</f>
        <v>469</v>
      </c>
      <c r="L1508" s="32">
        <f>IF(SUM($F$4:F1508)&lt;1,"",IF(E1508=1,1,IF(AND(F1507=1,ROUNDDOWN(Q1507/(C1507*100),0)&gt;=1),L1507+ROUNDDOWN(Q1507/(C1507*100),0),L1507)))</f>
        <v>2</v>
      </c>
      <c r="M1508" s="29">
        <f>IF(G1508="","",IF(VLOOKUP(I1508,settings!$B$12:$C$1012,2,0)*C1508*L1508*100-settings!$C$5*L1508&lt;0,"",VLOOKUP(I1508,settings!$B$12:$C$1012,2,0)*C1508*L1508*100-settings!$C$5*L1508))</f>
        <v>598.56758166952534</v>
      </c>
      <c r="N1508" s="29">
        <f>IF(M1508="","",M1508*settings!$C$7)</f>
        <v>149.64189541738133</v>
      </c>
      <c r="O1508" s="29">
        <f t="shared" si="188"/>
        <v>448.92568625214403</v>
      </c>
      <c r="P1508" s="29">
        <f>IF(G1508="","",C1508*100*settings!$C$6)</f>
        <v>0</v>
      </c>
      <c r="Q1508" s="29">
        <f>IF(G1508="","",IF(E1508=1,settings!$C$4-K1508*100,IF(O1508="",Q1507,IF(F1508=1,K1507*L1507*100+Q1507+O1507-K1508*L1508*100,Q1507+O1507))))</f>
        <v>38735.080248317514</v>
      </c>
      <c r="R1508" s="29">
        <f t="shared" si="189"/>
        <v>91794.000200000009</v>
      </c>
      <c r="S1508" s="29">
        <f t="shared" si="190"/>
        <v>130529.08044831752</v>
      </c>
    </row>
    <row r="1509" spans="2:19" x14ac:dyDescent="0.25">
      <c r="B1509" s="2">
        <v>44529</v>
      </c>
      <c r="C1509" s="3">
        <v>453.42001299999998</v>
      </c>
      <c r="D1509" s="1">
        <f t="shared" si="184"/>
        <v>-1.2092267442115556E-2</v>
      </c>
      <c r="E1509" t="str">
        <f>IF(B1509&lt;settings!$C$2,"",IF(B1509=settings!$C$2,1,IF(C1509&gt;K1508,MAX($E$4:E1508)+1,"")))</f>
        <v/>
      </c>
      <c r="F1509" t="str">
        <f t="shared" si="185"/>
        <v/>
      </c>
      <c r="G1509">
        <f t="shared" si="186"/>
        <v>5</v>
      </c>
      <c r="H1509" s="36" t="str">
        <f>IF(SUM($F$4:F1509)&lt;2,"",IF(F1509=1,G1508,""))</f>
        <v/>
      </c>
      <c r="I1509" s="7">
        <f t="shared" si="191"/>
        <v>-3.3000000000000002E-2</v>
      </c>
      <c r="J1509" s="64" t="str">
        <f t="shared" si="187"/>
        <v>CALL</v>
      </c>
      <c r="K1509" s="29">
        <f>IF(SUM($F$4:F1509)&lt;1,"",IF(F1509="",K1508,ROUND(C1509,0)))</f>
        <v>469</v>
      </c>
      <c r="L1509" s="32">
        <f>IF(SUM($F$4:F1509)&lt;1,"",IF(E1509=1,1,IF(AND(F1508=1,ROUNDDOWN(Q1508/(C1508*100),0)&gt;=1),L1508+ROUNDDOWN(Q1508/(C1508*100),0),L1508)))</f>
        <v>2</v>
      </c>
      <c r="M1509" s="29">
        <f>IF(G1509="","",IF(VLOOKUP(I1509,settings!$B$12:$C$1012,2,0)*C1509*L1509*100-settings!$C$5*L1509&lt;0,"",VLOOKUP(I1509,settings!$B$12:$C$1012,2,0)*C1509*L1509*100-settings!$C$5*L1509))</f>
        <v>463.57663659021034</v>
      </c>
      <c r="N1509" s="29">
        <f>IF(M1509="","",M1509*settings!$C$7)</f>
        <v>115.89415914755259</v>
      </c>
      <c r="O1509" s="29">
        <f t="shared" si="188"/>
        <v>347.68247744265773</v>
      </c>
      <c r="P1509" s="29">
        <f>IF(G1509="","",C1509*100*settings!$C$6)</f>
        <v>0</v>
      </c>
      <c r="Q1509" s="29">
        <f>IF(G1509="","",IF(E1509=1,settings!$C$4-K1509*100,IF(O1509="",Q1508,IF(F1509=1,K1508*L1508*100+Q1508+O1508-K1509*L1509*100,Q1508+O1508))))</f>
        <v>39184.005934569657</v>
      </c>
      <c r="R1509" s="29">
        <f t="shared" si="189"/>
        <v>90684.002599999993</v>
      </c>
      <c r="S1509" s="29">
        <f t="shared" si="190"/>
        <v>129868.00853456964</v>
      </c>
    </row>
    <row r="1510" spans="2:19" x14ac:dyDescent="0.25">
      <c r="B1510" s="2">
        <v>44536</v>
      </c>
      <c r="C1510" s="3">
        <v>470.73998999999998</v>
      </c>
      <c r="D1510" s="1">
        <f t="shared" si="184"/>
        <v>3.8198527862509657E-2</v>
      </c>
      <c r="E1510">
        <f>IF(B1510&lt;settings!$C$2,"",IF(B1510=settings!$C$2,1,IF(C1510&gt;K1509,MAX($E$4:E1509)+1,"")))</f>
        <v>251</v>
      </c>
      <c r="F1510">
        <f t="shared" si="185"/>
        <v>1</v>
      </c>
      <c r="G1510">
        <f t="shared" si="186"/>
        <v>1</v>
      </c>
      <c r="H1510" s="36">
        <f>IF(SUM($F$4:F1510)&lt;2,"",IF(F1510=1,G1509,""))</f>
        <v>5</v>
      </c>
      <c r="I1510" s="7">
        <f t="shared" si="191"/>
        <v>-1E-3</v>
      </c>
      <c r="J1510" s="64" t="str">
        <f t="shared" si="187"/>
        <v>PUT</v>
      </c>
      <c r="K1510" s="29">
        <f>IF(SUM($F$4:F1510)&lt;1,"",IF(F1510="",K1509,ROUND(C1510,0)))</f>
        <v>471</v>
      </c>
      <c r="L1510" s="32">
        <f>IF(SUM($F$4:F1510)&lt;1,"",IF(E1510=1,1,IF(AND(F1509=1,ROUNDDOWN(Q1509/(C1509*100),0)&gt;=1),L1509+ROUNDDOWN(Q1509/(C1509*100),0),L1509)))</f>
        <v>2</v>
      </c>
      <c r="M1510" s="29">
        <f>IF(G1510="","",IF(VLOOKUP(I1510,settings!$B$12:$C$1012,2,0)*C1510*L1510*100-settings!$C$5*L1510&lt;0,"",VLOOKUP(I1510,settings!$B$12:$C$1012,2,0)*C1510*L1510*100-settings!$C$5*L1510))</f>
        <v>920.65038040000002</v>
      </c>
      <c r="N1510" s="29">
        <f>IF(M1510="","",M1510*settings!$C$7)</f>
        <v>230.1625951</v>
      </c>
      <c r="O1510" s="29">
        <f t="shared" si="188"/>
        <v>690.48778530000004</v>
      </c>
      <c r="P1510" s="29">
        <f>IF(G1510="","",C1510*100*settings!$C$6)</f>
        <v>0</v>
      </c>
      <c r="Q1510" s="29">
        <f>IF(G1510="","",IF(E1510=1,settings!$C$4-K1510*100,IF(O1510="",Q1509,IF(F1510=1,K1509*L1509*100+Q1509+O1509-K1510*L1510*100,Q1509+O1509))))</f>
        <v>39131.688412012329</v>
      </c>
      <c r="R1510" s="29">
        <f t="shared" si="189"/>
        <v>94147.997999999992</v>
      </c>
      <c r="S1510" s="29">
        <f t="shared" si="190"/>
        <v>133279.68641201232</v>
      </c>
    </row>
    <row r="1511" spans="2:19" x14ac:dyDescent="0.25">
      <c r="B1511" s="2">
        <v>44543</v>
      </c>
      <c r="C1511" s="3">
        <v>459.86999500000002</v>
      </c>
      <c r="D1511" s="1">
        <f t="shared" si="184"/>
        <v>-2.3091292923722029E-2</v>
      </c>
      <c r="E1511" t="str">
        <f>IF(B1511&lt;settings!$C$2,"",IF(B1511=settings!$C$2,1,IF(C1511&gt;K1510,MAX($E$4:E1510)+1,"")))</f>
        <v/>
      </c>
      <c r="F1511" t="str">
        <f t="shared" si="185"/>
        <v/>
      </c>
      <c r="G1511">
        <f t="shared" si="186"/>
        <v>2</v>
      </c>
      <c r="H1511" s="36" t="str">
        <f>IF(SUM($F$4:F1511)&lt;2,"",IF(F1511=1,G1510,""))</f>
        <v/>
      </c>
      <c r="I1511" s="7">
        <f t="shared" si="191"/>
        <v>-2.4E-2</v>
      </c>
      <c r="J1511" s="64" t="str">
        <f t="shared" si="187"/>
        <v>CALL</v>
      </c>
      <c r="K1511" s="29">
        <f>IF(SUM($F$4:F1511)&lt;1,"",IF(F1511="",K1510,ROUND(C1511,0)))</f>
        <v>471</v>
      </c>
      <c r="L1511" s="32">
        <f>IF(SUM($F$4:F1511)&lt;1,"",IF(E1511=1,1,IF(AND(F1510=1,ROUNDDOWN(Q1510/(C1510*100),0)&gt;=1),L1510+ROUNDDOWN(Q1510/(C1510*100),0),L1510)))</f>
        <v>2</v>
      </c>
      <c r="M1511" s="29">
        <f>IF(G1511="","",IF(VLOOKUP(I1511,settings!$B$12:$C$1012,2,0)*C1511*L1511*100-settings!$C$5*L1511&lt;0,"",VLOOKUP(I1511,settings!$B$12:$C$1012,2,0)*C1511*L1511*100-settings!$C$5*L1511))</f>
        <v>564.35780054305633</v>
      </c>
      <c r="N1511" s="29">
        <f>IF(M1511="","",M1511*settings!$C$7)</f>
        <v>141.08945013576408</v>
      </c>
      <c r="O1511" s="29">
        <f t="shared" si="188"/>
        <v>423.26835040729225</v>
      </c>
      <c r="P1511" s="29">
        <f>IF(G1511="","",C1511*100*settings!$C$6)</f>
        <v>0</v>
      </c>
      <c r="Q1511" s="29">
        <f>IF(G1511="","",IF(E1511=1,settings!$C$4-K1511*100,IF(O1511="",Q1510,IF(F1511=1,K1510*L1510*100+Q1510+O1510-K1511*L1511*100,Q1510+O1510))))</f>
        <v>39822.176197312328</v>
      </c>
      <c r="R1511" s="29">
        <f t="shared" si="189"/>
        <v>91973.999000000011</v>
      </c>
      <c r="S1511" s="29">
        <f t="shared" si="190"/>
        <v>131796.17519731235</v>
      </c>
    </row>
    <row r="1512" spans="2:19" x14ac:dyDescent="0.25">
      <c r="B1512" s="2">
        <v>44550</v>
      </c>
      <c r="C1512" s="3">
        <v>470.60000600000001</v>
      </c>
      <c r="D1512" s="1">
        <f t="shared" si="184"/>
        <v>2.3332705148549682E-2</v>
      </c>
      <c r="E1512" t="str">
        <f>IF(B1512&lt;settings!$C$2,"",IF(B1512=settings!$C$2,1,IF(C1512&gt;K1511,MAX($E$4:E1511)+1,"")))</f>
        <v/>
      </c>
      <c r="F1512" t="str">
        <f t="shared" si="185"/>
        <v/>
      </c>
      <c r="G1512">
        <f t="shared" si="186"/>
        <v>3</v>
      </c>
      <c r="H1512" s="36" t="str">
        <f>IF(SUM($F$4:F1512)&lt;2,"",IF(F1512=1,G1511,""))</f>
        <v/>
      </c>
      <c r="I1512" s="7">
        <f t="shared" si="191"/>
        <v>-1E-3</v>
      </c>
      <c r="J1512" s="64" t="str">
        <f t="shared" si="187"/>
        <v>CALL</v>
      </c>
      <c r="K1512" s="29">
        <f>IF(SUM($F$4:F1512)&lt;1,"",IF(F1512="",K1511,ROUND(C1512,0)))</f>
        <v>471</v>
      </c>
      <c r="L1512" s="32">
        <f>IF(SUM($F$4:F1512)&lt;1,"",IF(E1512=1,1,IF(AND(F1511=1,ROUNDDOWN(Q1511/(C1511*100),0)&gt;=1),L1511+ROUNDDOWN(Q1511/(C1511*100),0),L1511)))</f>
        <v>2</v>
      </c>
      <c r="M1512" s="29">
        <f>IF(G1512="","",IF(VLOOKUP(I1512,settings!$B$12:$C$1012,2,0)*C1512*L1512*100-settings!$C$5*L1512&lt;0,"",VLOOKUP(I1512,settings!$B$12:$C$1012,2,0)*C1512*L1512*100-settings!$C$5*L1512))</f>
        <v>920.37601175999998</v>
      </c>
      <c r="N1512" s="29">
        <f>IF(M1512="","",M1512*settings!$C$7)</f>
        <v>230.09400294</v>
      </c>
      <c r="O1512" s="29">
        <f t="shared" si="188"/>
        <v>690.28200881999999</v>
      </c>
      <c r="P1512" s="29">
        <f>IF(G1512="","",C1512*100*settings!$C$6)</f>
        <v>0</v>
      </c>
      <c r="Q1512" s="29">
        <f>IF(G1512="","",IF(E1512=1,settings!$C$4-K1512*100,IF(O1512="",Q1511,IF(F1512=1,K1511*L1511*100+Q1511+O1511-K1512*L1512*100,Q1511+O1511))))</f>
        <v>40245.44454771962</v>
      </c>
      <c r="R1512" s="29">
        <f t="shared" si="189"/>
        <v>94120.001199999999</v>
      </c>
      <c r="S1512" s="29">
        <f t="shared" si="190"/>
        <v>134365.44574771961</v>
      </c>
    </row>
    <row r="1513" spans="2:19" x14ac:dyDescent="0.25">
      <c r="B1513" s="2">
        <v>44557</v>
      </c>
      <c r="C1513" s="3">
        <v>474.959991</v>
      </c>
      <c r="D1513" s="1">
        <f t="shared" si="184"/>
        <v>9.2647363884648115E-3</v>
      </c>
      <c r="E1513">
        <f>IF(B1513&lt;settings!$C$2,"",IF(B1513=settings!$C$2,1,IF(C1513&gt;K1512,MAX($E$4:E1512)+1,"")))</f>
        <v>252</v>
      </c>
      <c r="F1513">
        <f t="shared" si="185"/>
        <v>1</v>
      </c>
      <c r="G1513">
        <f t="shared" si="186"/>
        <v>1</v>
      </c>
      <c r="H1513" s="36">
        <f>IF(SUM($F$4:F1513)&lt;2,"",IF(F1513=1,G1512,""))</f>
        <v>3</v>
      </c>
      <c r="I1513" s="7">
        <f t="shared" si="191"/>
        <v>0</v>
      </c>
      <c r="J1513" s="64" t="str">
        <f t="shared" si="187"/>
        <v>PUT</v>
      </c>
      <c r="K1513" s="29">
        <f>IF(SUM($F$4:F1513)&lt;1,"",IF(F1513="",K1512,ROUND(C1513,0)))</f>
        <v>475</v>
      </c>
      <c r="L1513" s="32">
        <f>IF(SUM($F$4:F1513)&lt;1,"",IF(E1513=1,1,IF(AND(F1512=1,ROUNDDOWN(Q1512/(C1512*100),0)&gt;=1),L1512+ROUNDDOWN(Q1512/(C1512*100),0),L1512)))</f>
        <v>2</v>
      </c>
      <c r="M1513" s="29">
        <f>IF(G1513="","",IF(VLOOKUP(I1513,settings!$B$12:$C$1012,2,0)*C1513*L1513*100-settings!$C$5*L1513&lt;0,"",VLOOKUP(I1513,settings!$B$12:$C$1012,2,0)*C1513*L1513*100-settings!$C$5*L1513))</f>
        <v>947.91998199999989</v>
      </c>
      <c r="N1513" s="29">
        <f>IF(M1513="","",M1513*settings!$C$7)</f>
        <v>236.97999549999997</v>
      </c>
      <c r="O1513" s="29">
        <f t="shared" si="188"/>
        <v>710.93998649999992</v>
      </c>
      <c r="P1513" s="29">
        <f>IF(G1513="","",C1513*100*settings!$C$6)</f>
        <v>0</v>
      </c>
      <c r="Q1513" s="29">
        <f>IF(G1513="","",IF(E1513=1,settings!$C$4-K1513*100,IF(O1513="",Q1512,IF(F1513=1,K1512*L1512*100+Q1512+O1512-K1513*L1513*100,Q1512+O1512))))</f>
        <v>40135.726556539623</v>
      </c>
      <c r="R1513" s="29">
        <f t="shared" si="189"/>
        <v>94991.998200000002</v>
      </c>
      <c r="S1513" s="29">
        <f t="shared" si="190"/>
        <v>135127.72475653962</v>
      </c>
    </row>
    <row r="1514" spans="2:19" x14ac:dyDescent="0.25">
      <c r="B1514" s="2">
        <v>44564</v>
      </c>
      <c r="C1514" s="3">
        <v>466.08999599999999</v>
      </c>
      <c r="D1514" s="1">
        <f t="shared" si="184"/>
        <v>-1.8675246690410208E-2</v>
      </c>
      <c r="E1514" t="str">
        <f>IF(B1514&lt;settings!$C$2,"",IF(B1514=settings!$C$2,1,IF(C1514&gt;K1513,MAX($E$4:E1513)+1,"")))</f>
        <v/>
      </c>
      <c r="F1514" t="str">
        <f t="shared" si="185"/>
        <v/>
      </c>
      <c r="G1514">
        <f t="shared" si="186"/>
        <v>2</v>
      </c>
      <c r="H1514" s="36" t="str">
        <f>IF(SUM($F$4:F1514)&lt;2,"",IF(F1514=1,G1513,""))</f>
        <v/>
      </c>
      <c r="I1514" s="7">
        <f t="shared" si="191"/>
        <v>-1.9E-2</v>
      </c>
      <c r="J1514" s="64" t="str">
        <f t="shared" si="187"/>
        <v>CALL</v>
      </c>
      <c r="K1514" s="29">
        <f>IF(SUM($F$4:F1514)&lt;1,"",IF(F1514="",K1513,ROUND(C1514,0)))</f>
        <v>475</v>
      </c>
      <c r="L1514" s="32">
        <f>IF(SUM($F$4:F1514)&lt;1,"",IF(E1514=1,1,IF(AND(F1513=1,ROUNDDOWN(Q1513/(C1513*100),0)&gt;=1),L1513+ROUNDDOWN(Q1513/(C1513*100),0),L1513)))</f>
        <v>2</v>
      </c>
      <c r="M1514" s="29">
        <f>IF(G1514="","",IF(VLOOKUP(I1514,settings!$B$12:$C$1012,2,0)*C1514*L1514*100-settings!$C$5*L1514&lt;0,"",VLOOKUP(I1514,settings!$B$12:$C$1012,2,0)*C1514*L1514*100-settings!$C$5*L1514))</f>
        <v>633.03142221408154</v>
      </c>
      <c r="N1514" s="29">
        <f>IF(M1514="","",M1514*settings!$C$7)</f>
        <v>158.25785555352039</v>
      </c>
      <c r="O1514" s="29">
        <f t="shared" si="188"/>
        <v>474.77356666056119</v>
      </c>
      <c r="P1514" s="29">
        <f>IF(G1514="","",C1514*100*settings!$C$6)</f>
        <v>0</v>
      </c>
      <c r="Q1514" s="29">
        <f>IF(G1514="","",IF(E1514=1,settings!$C$4-K1514*100,IF(O1514="",Q1513,IF(F1514=1,K1513*L1513*100+Q1513+O1513-K1514*L1514*100,Q1513+O1513))))</f>
        <v>40846.666543039624</v>
      </c>
      <c r="R1514" s="29">
        <f t="shared" si="189"/>
        <v>93217.999199999991</v>
      </c>
      <c r="S1514" s="29">
        <f t="shared" si="190"/>
        <v>134064.66574303963</v>
      </c>
    </row>
    <row r="1515" spans="2:19" x14ac:dyDescent="0.25">
      <c r="B1515" s="2">
        <v>44571</v>
      </c>
      <c r="C1515" s="3">
        <v>464.72000100000002</v>
      </c>
      <c r="D1515" s="1">
        <f t="shared" si="184"/>
        <v>-2.9393357758314975E-3</v>
      </c>
      <c r="E1515" t="str">
        <f>IF(B1515&lt;settings!$C$2,"",IF(B1515=settings!$C$2,1,IF(C1515&gt;K1514,MAX($E$4:E1514)+1,"")))</f>
        <v/>
      </c>
      <c r="F1515" t="str">
        <f t="shared" si="185"/>
        <v/>
      </c>
      <c r="G1515">
        <f t="shared" si="186"/>
        <v>3</v>
      </c>
      <c r="H1515" s="36" t="str">
        <f>IF(SUM($F$4:F1515)&lt;2,"",IF(F1515=1,G1514,""))</f>
        <v/>
      </c>
      <c r="I1515" s="7">
        <f t="shared" si="191"/>
        <v>-2.1999999999999999E-2</v>
      </c>
      <c r="J1515" s="64" t="str">
        <f t="shared" si="187"/>
        <v>CALL</v>
      </c>
      <c r="K1515" s="29">
        <f>IF(SUM($F$4:F1515)&lt;1,"",IF(F1515="",K1514,ROUND(C1515,0)))</f>
        <v>475</v>
      </c>
      <c r="L1515" s="32">
        <f>IF(SUM($F$4:F1515)&lt;1,"",IF(E1515=1,1,IF(AND(F1514=1,ROUNDDOWN(Q1514/(C1514*100),0)&gt;=1),L1514+ROUNDDOWN(Q1514/(C1514*100),0),L1514)))</f>
        <v>2</v>
      </c>
      <c r="M1515" s="29">
        <f>IF(G1515="","",IF(VLOOKUP(I1515,settings!$B$12:$C$1012,2,0)*C1515*L1515*100-settings!$C$5*L1515&lt;0,"",VLOOKUP(I1515,settings!$B$12:$C$1012,2,0)*C1515*L1515*100-settings!$C$5*L1515))</f>
        <v>593.92969304098119</v>
      </c>
      <c r="N1515" s="29">
        <f>IF(M1515="","",M1515*settings!$C$7)</f>
        <v>148.4824232602453</v>
      </c>
      <c r="O1515" s="29">
        <f t="shared" si="188"/>
        <v>445.44726978073589</v>
      </c>
      <c r="P1515" s="29">
        <f>IF(G1515="","",C1515*100*settings!$C$6)</f>
        <v>0</v>
      </c>
      <c r="Q1515" s="29">
        <f>IF(G1515="","",IF(E1515=1,settings!$C$4-K1515*100,IF(O1515="",Q1514,IF(F1515=1,K1514*L1514*100+Q1514+O1514-K1515*L1515*100,Q1514+O1514))))</f>
        <v>41321.440109700183</v>
      </c>
      <c r="R1515" s="29">
        <f t="shared" si="189"/>
        <v>92944.000200000009</v>
      </c>
      <c r="S1515" s="29">
        <f t="shared" si="190"/>
        <v>134265.44030970021</v>
      </c>
    </row>
    <row r="1516" spans="2:19" x14ac:dyDescent="0.25">
      <c r="B1516" s="2">
        <v>44578</v>
      </c>
      <c r="C1516" s="3">
        <v>437.98001099999999</v>
      </c>
      <c r="D1516" s="1">
        <f t="shared" si="184"/>
        <v>-5.7540002458383643E-2</v>
      </c>
      <c r="E1516" t="str">
        <f>IF(B1516&lt;settings!$C$2,"",IF(B1516=settings!$C$2,1,IF(C1516&gt;K1515,MAX($E$4:E1515)+1,"")))</f>
        <v/>
      </c>
      <c r="F1516" t="str">
        <f t="shared" si="185"/>
        <v/>
      </c>
      <c r="G1516">
        <f t="shared" si="186"/>
        <v>4</v>
      </c>
      <c r="H1516" s="36" t="str">
        <f>IF(SUM($F$4:F1516)&lt;2,"",IF(F1516=1,G1515,""))</f>
        <v/>
      </c>
      <c r="I1516" s="7">
        <f t="shared" si="191"/>
        <v>-7.8E-2</v>
      </c>
      <c r="J1516" s="64" t="str">
        <f t="shared" si="187"/>
        <v>CALL</v>
      </c>
      <c r="K1516" s="29">
        <f>IF(SUM($F$4:F1516)&lt;1,"",IF(F1516="",K1515,ROUND(C1516,0)))</f>
        <v>475</v>
      </c>
      <c r="L1516" s="32">
        <f>IF(SUM($F$4:F1516)&lt;1,"",IF(E1516=1,1,IF(AND(F1515=1,ROUNDDOWN(Q1515/(C1515*100),0)&gt;=1),L1515+ROUNDDOWN(Q1515/(C1515*100),0),L1515)))</f>
        <v>2</v>
      </c>
      <c r="M1516" s="29">
        <f>IF(G1516="","",IF(VLOOKUP(I1516,settings!$B$12:$C$1012,2,0)*C1516*L1516*100-settings!$C$5*L1516&lt;0,"",VLOOKUP(I1516,settings!$B$12:$C$1012,2,0)*C1516*L1516*100-settings!$C$5*L1516))</f>
        <v>179.18331017090702</v>
      </c>
      <c r="N1516" s="29">
        <f>IF(M1516="","",M1516*settings!$C$7)</f>
        <v>44.795827542726755</v>
      </c>
      <c r="O1516" s="29">
        <f t="shared" si="188"/>
        <v>134.38748262818027</v>
      </c>
      <c r="P1516" s="29">
        <f>IF(G1516="","",C1516*100*settings!$C$6)</f>
        <v>0</v>
      </c>
      <c r="Q1516" s="29">
        <f>IF(G1516="","",IF(E1516=1,settings!$C$4-K1516*100,IF(O1516="",Q1515,IF(F1516=1,K1515*L1515*100+Q1515+O1515-K1516*L1516*100,Q1515+O1515))))</f>
        <v>41766.887379480919</v>
      </c>
      <c r="R1516" s="29">
        <f t="shared" si="189"/>
        <v>87596.002200000003</v>
      </c>
      <c r="S1516" s="29">
        <f t="shared" si="190"/>
        <v>129362.88957948092</v>
      </c>
    </row>
    <row r="1517" spans="2:19" x14ac:dyDescent="0.25">
      <c r="B1517" s="2">
        <v>44585</v>
      </c>
      <c r="C1517" s="3">
        <v>441.95001200000002</v>
      </c>
      <c r="D1517" s="1">
        <f t="shared" si="184"/>
        <v>9.0643428930368142E-3</v>
      </c>
      <c r="E1517" t="str">
        <f>IF(B1517&lt;settings!$C$2,"",IF(B1517=settings!$C$2,1,IF(C1517&gt;K1516,MAX($E$4:E1516)+1,"")))</f>
        <v/>
      </c>
      <c r="F1517" t="str">
        <f t="shared" si="185"/>
        <v/>
      </c>
      <c r="G1517">
        <f t="shared" si="186"/>
        <v>5</v>
      </c>
      <c r="H1517" s="36" t="str">
        <f>IF(SUM($F$4:F1517)&lt;2,"",IF(F1517=1,G1516,""))</f>
        <v/>
      </c>
      <c r="I1517" s="7">
        <f t="shared" si="191"/>
        <v>-7.0000000000000007E-2</v>
      </c>
      <c r="J1517" s="64" t="str">
        <f t="shared" si="187"/>
        <v>CALL</v>
      </c>
      <c r="K1517" s="29">
        <f>IF(SUM($F$4:F1517)&lt;1,"",IF(F1517="",K1516,ROUND(C1517,0)))</f>
        <v>475</v>
      </c>
      <c r="L1517" s="32">
        <f>IF(SUM($F$4:F1517)&lt;1,"",IF(E1517=1,1,IF(AND(F1516=1,ROUNDDOWN(Q1516/(C1516*100),0)&gt;=1),L1516+ROUNDDOWN(Q1516/(C1516*100),0),L1516)))</f>
        <v>2</v>
      </c>
      <c r="M1517" s="29">
        <f>IF(G1517="","",IF(VLOOKUP(I1517,settings!$B$12:$C$1012,2,0)*C1517*L1517*100-settings!$C$5*L1517&lt;0,"",VLOOKUP(I1517,settings!$B$12:$C$1012,2,0)*C1517*L1517*100-settings!$C$5*L1517))</f>
        <v>212.89605562072506</v>
      </c>
      <c r="N1517" s="29">
        <f>IF(M1517="","",M1517*settings!$C$7)</f>
        <v>53.224013905181266</v>
      </c>
      <c r="O1517" s="29">
        <f t="shared" si="188"/>
        <v>159.6720417155438</v>
      </c>
      <c r="P1517" s="29">
        <f>IF(G1517="","",C1517*100*settings!$C$6)</f>
        <v>0</v>
      </c>
      <c r="Q1517" s="29">
        <f>IF(G1517="","",IF(E1517=1,settings!$C$4-K1517*100,IF(O1517="",Q1516,IF(F1517=1,K1516*L1516*100+Q1516+O1516-K1517*L1517*100,Q1516+O1516))))</f>
        <v>41901.274862109101</v>
      </c>
      <c r="R1517" s="29">
        <f t="shared" si="189"/>
        <v>88390.002399999998</v>
      </c>
      <c r="S1517" s="29">
        <f t="shared" si="190"/>
        <v>130291.2772621091</v>
      </c>
    </row>
    <row r="1518" spans="2:19" x14ac:dyDescent="0.25">
      <c r="B1518" s="2">
        <v>44592</v>
      </c>
      <c r="C1518" s="3">
        <v>448.70001200000002</v>
      </c>
      <c r="D1518" s="1">
        <f t="shared" si="184"/>
        <v>1.527322053789204E-2</v>
      </c>
      <c r="E1518" t="str">
        <f>IF(B1518&lt;settings!$C$2,"",IF(B1518=settings!$C$2,1,IF(C1518&gt;K1517,MAX($E$4:E1517)+1,"")))</f>
        <v/>
      </c>
      <c r="F1518" t="str">
        <f t="shared" si="185"/>
        <v/>
      </c>
      <c r="G1518">
        <f t="shared" si="186"/>
        <v>6</v>
      </c>
      <c r="H1518" s="36" t="str">
        <f>IF(SUM($F$4:F1518)&lt;2,"",IF(F1518=1,G1517,""))</f>
        <v/>
      </c>
      <c r="I1518" s="7">
        <f t="shared" si="191"/>
        <v>-5.5E-2</v>
      </c>
      <c r="J1518" s="64" t="str">
        <f t="shared" si="187"/>
        <v>CALL</v>
      </c>
      <c r="K1518" s="29">
        <f>IF(SUM($F$4:F1518)&lt;1,"",IF(F1518="",K1517,ROUND(C1518,0)))</f>
        <v>475</v>
      </c>
      <c r="L1518" s="32">
        <f>IF(SUM($F$4:F1518)&lt;1,"",IF(E1518=1,1,IF(AND(F1517=1,ROUNDDOWN(Q1517/(C1517*100),0)&gt;=1),L1517+ROUNDDOWN(Q1517/(C1517*100),0),L1517)))</f>
        <v>2</v>
      </c>
      <c r="M1518" s="29">
        <f>IF(G1518="","",IF(VLOOKUP(I1518,settings!$B$12:$C$1012,2,0)*C1518*L1518*100-settings!$C$5*L1518&lt;0,"",VLOOKUP(I1518,settings!$B$12:$C$1012,2,0)*C1518*L1518*100-settings!$C$5*L1518))</f>
        <v>293.40663113237974</v>
      </c>
      <c r="N1518" s="29">
        <f>IF(M1518="","",M1518*settings!$C$7)</f>
        <v>73.351657783094936</v>
      </c>
      <c r="O1518" s="29">
        <f t="shared" si="188"/>
        <v>220.05497334928481</v>
      </c>
      <c r="P1518" s="29">
        <f>IF(G1518="","",C1518*100*settings!$C$6)</f>
        <v>0</v>
      </c>
      <c r="Q1518" s="29">
        <f>IF(G1518="","",IF(E1518=1,settings!$C$4-K1518*100,IF(O1518="",Q1517,IF(F1518=1,K1517*L1517*100+Q1517+O1517-K1518*L1518*100,Q1517+O1517))))</f>
        <v>42060.946903824646</v>
      </c>
      <c r="R1518" s="29">
        <f t="shared" si="189"/>
        <v>89740.002399999998</v>
      </c>
      <c r="S1518" s="29">
        <f t="shared" si="190"/>
        <v>131800.94930382463</v>
      </c>
    </row>
    <row r="1519" spans="2:19" x14ac:dyDescent="0.25">
      <c r="B1519" s="2">
        <v>44599</v>
      </c>
      <c r="C1519" s="3">
        <v>440.459991</v>
      </c>
      <c r="D1519" s="1">
        <f t="shared" si="184"/>
        <v>-1.8364209448695101E-2</v>
      </c>
      <c r="E1519" t="str">
        <f>IF(B1519&lt;settings!$C$2,"",IF(B1519=settings!$C$2,1,IF(C1519&gt;K1518,MAX($E$4:E1518)+1,"")))</f>
        <v/>
      </c>
      <c r="F1519" t="str">
        <f t="shared" si="185"/>
        <v/>
      </c>
      <c r="G1519">
        <f t="shared" si="186"/>
        <v>7</v>
      </c>
      <c r="H1519" s="36" t="str">
        <f>IF(SUM($F$4:F1519)&lt;2,"",IF(F1519=1,G1518,""))</f>
        <v/>
      </c>
      <c r="I1519" s="7">
        <f t="shared" si="191"/>
        <v>-7.2999999999999995E-2</v>
      </c>
      <c r="J1519" s="64" t="str">
        <f t="shared" si="187"/>
        <v>CALL</v>
      </c>
      <c r="K1519" s="29">
        <f>IF(SUM($F$4:F1519)&lt;1,"",IF(F1519="",K1518,ROUND(C1519,0)))</f>
        <v>475</v>
      </c>
      <c r="L1519" s="32">
        <f>IF(SUM($F$4:F1519)&lt;1,"",IF(E1519=1,1,IF(AND(F1518=1,ROUNDDOWN(Q1518/(C1518*100),0)&gt;=1),L1518+ROUNDDOWN(Q1518/(C1518*100),0),L1518)))</f>
        <v>2</v>
      </c>
      <c r="M1519" s="29">
        <f>IF(G1519="","",IF(VLOOKUP(I1519,settings!$B$12:$C$1012,2,0)*C1519*L1519*100-settings!$C$5*L1519&lt;0,"",VLOOKUP(I1519,settings!$B$12:$C$1012,2,0)*C1519*L1519*100-settings!$C$5*L1519))</f>
        <v>199.57654018552989</v>
      </c>
      <c r="N1519" s="29">
        <f>IF(M1519="","",M1519*settings!$C$7)</f>
        <v>49.894135046382473</v>
      </c>
      <c r="O1519" s="29">
        <f t="shared" si="188"/>
        <v>149.68240513914742</v>
      </c>
      <c r="P1519" s="29">
        <f>IF(G1519="","",C1519*100*settings!$C$6)</f>
        <v>0</v>
      </c>
      <c r="Q1519" s="29">
        <f>IF(G1519="","",IF(E1519=1,settings!$C$4-K1519*100,IF(O1519="",Q1518,IF(F1519=1,K1518*L1518*100+Q1518+O1518-K1519*L1519*100,Q1518+O1518))))</f>
        <v>42281.001877173934</v>
      </c>
      <c r="R1519" s="29">
        <f t="shared" si="189"/>
        <v>88091.998200000002</v>
      </c>
      <c r="S1519" s="29">
        <f t="shared" si="190"/>
        <v>130373.00007717393</v>
      </c>
    </row>
    <row r="1520" spans="2:19" x14ac:dyDescent="0.25">
      <c r="B1520" s="2">
        <v>44606</v>
      </c>
      <c r="C1520" s="3">
        <v>434.23001099999999</v>
      </c>
      <c r="D1520" s="1">
        <f t="shared" si="184"/>
        <v>-1.4144258564451562E-2</v>
      </c>
      <c r="E1520" t="str">
        <f>IF(B1520&lt;settings!$C$2,"",IF(B1520=settings!$C$2,1,IF(C1520&gt;K1519,MAX($E$4:E1519)+1,"")))</f>
        <v/>
      </c>
      <c r="F1520" t="str">
        <f t="shared" si="185"/>
        <v/>
      </c>
      <c r="G1520">
        <f t="shared" si="186"/>
        <v>8</v>
      </c>
      <c r="H1520" s="36" t="str">
        <f>IF(SUM($F$4:F1520)&lt;2,"",IF(F1520=1,G1519,""))</f>
        <v/>
      </c>
      <c r="I1520" s="7">
        <f t="shared" si="191"/>
        <v>-8.5999999999999993E-2</v>
      </c>
      <c r="J1520" s="64" t="str">
        <f t="shared" si="187"/>
        <v>CALL</v>
      </c>
      <c r="K1520" s="29">
        <f>IF(SUM($F$4:F1520)&lt;1,"",IF(F1520="",K1519,ROUND(C1520,0)))</f>
        <v>475</v>
      </c>
      <c r="L1520" s="32">
        <f>IF(SUM($F$4:F1520)&lt;1,"",IF(E1520=1,1,IF(AND(F1519=1,ROUNDDOWN(Q1519/(C1519*100),0)&gt;=1),L1519+ROUNDDOWN(Q1519/(C1519*100),0),L1519)))</f>
        <v>2</v>
      </c>
      <c r="M1520" s="29">
        <f>IF(G1520="","",IF(VLOOKUP(I1520,settings!$B$12:$C$1012,2,0)*C1520*L1520*100-settings!$C$5*L1520&lt;0,"",VLOOKUP(I1520,settings!$B$12:$C$1012,2,0)*C1520*L1520*100-settings!$C$5*L1520))</f>
        <v>150.82427382502974</v>
      </c>
      <c r="N1520" s="29">
        <f>IF(M1520="","",M1520*settings!$C$7)</f>
        <v>37.706068456257434</v>
      </c>
      <c r="O1520" s="29">
        <f t="shared" si="188"/>
        <v>113.11820536877229</v>
      </c>
      <c r="P1520" s="29">
        <f>IF(G1520="","",C1520*100*settings!$C$6)</f>
        <v>0</v>
      </c>
      <c r="Q1520" s="29">
        <f>IF(G1520="","",IF(E1520=1,settings!$C$4-K1520*100,IF(O1520="",Q1519,IF(F1520=1,K1519*L1519*100+Q1519+O1519-K1520*L1520*100,Q1519+O1519))))</f>
        <v>42430.684282313079</v>
      </c>
      <c r="R1520" s="29">
        <f t="shared" si="189"/>
        <v>86846.002200000003</v>
      </c>
      <c r="S1520" s="29">
        <f t="shared" si="190"/>
        <v>129276.68648231309</v>
      </c>
    </row>
    <row r="1521" spans="2:19" x14ac:dyDescent="0.25">
      <c r="B1521" s="2">
        <v>44613</v>
      </c>
      <c r="C1521" s="3">
        <v>437.75</v>
      </c>
      <c r="D1521" s="1">
        <f t="shared" si="184"/>
        <v>8.106277573707299E-3</v>
      </c>
      <c r="E1521" t="str">
        <f>IF(B1521&lt;settings!$C$2,"",IF(B1521=settings!$C$2,1,IF(C1521&gt;K1520,MAX($E$4:E1520)+1,"")))</f>
        <v/>
      </c>
      <c r="F1521" t="str">
        <f t="shared" si="185"/>
        <v/>
      </c>
      <c r="G1521">
        <f t="shared" si="186"/>
        <v>9</v>
      </c>
      <c r="H1521" s="36" t="str">
        <f>IF(SUM($F$4:F1521)&lt;2,"",IF(F1521=1,G1520,""))</f>
        <v/>
      </c>
      <c r="I1521" s="7">
        <f t="shared" si="191"/>
        <v>-7.8E-2</v>
      </c>
      <c r="J1521" s="64" t="str">
        <f t="shared" si="187"/>
        <v>CALL</v>
      </c>
      <c r="K1521" s="29">
        <f>IF(SUM($F$4:F1521)&lt;1,"",IF(F1521="",K1520,ROUND(C1521,0)))</f>
        <v>475</v>
      </c>
      <c r="L1521" s="32">
        <f>IF(SUM($F$4:F1521)&lt;1,"",IF(E1521=1,1,IF(AND(F1520=1,ROUNDDOWN(Q1520/(C1520*100),0)&gt;=1),L1520+ROUNDDOWN(Q1520/(C1520*100),0),L1520)))</f>
        <v>2</v>
      </c>
      <c r="M1521" s="29">
        <f>IF(G1521="","",IF(VLOOKUP(I1521,settings!$B$12:$C$1012,2,0)*C1521*L1521*100-settings!$C$5*L1521&lt;0,"",VLOOKUP(I1521,settings!$B$12:$C$1012,2,0)*C1521*L1521*100-settings!$C$5*L1521))</f>
        <v>179.08815935737886</v>
      </c>
      <c r="N1521" s="29">
        <f>IF(M1521="","",M1521*settings!$C$7)</f>
        <v>44.772039839344714</v>
      </c>
      <c r="O1521" s="29">
        <f t="shared" si="188"/>
        <v>134.31611951803416</v>
      </c>
      <c r="P1521" s="29">
        <f>IF(G1521="","",C1521*100*settings!$C$6)</f>
        <v>0</v>
      </c>
      <c r="Q1521" s="29">
        <f>IF(G1521="","",IF(E1521=1,settings!$C$4-K1521*100,IF(O1521="",Q1520,IF(F1521=1,K1520*L1520*100+Q1520+O1520-K1521*L1521*100,Q1520+O1520))))</f>
        <v>42543.802487681853</v>
      </c>
      <c r="R1521" s="29">
        <f t="shared" si="189"/>
        <v>87550</v>
      </c>
      <c r="S1521" s="29">
        <f t="shared" si="190"/>
        <v>130093.80248768185</v>
      </c>
    </row>
    <row r="1522" spans="2:19" x14ac:dyDescent="0.25">
      <c r="B1522" s="2">
        <v>44620</v>
      </c>
      <c r="C1522" s="3">
        <v>432.17001299999998</v>
      </c>
      <c r="D1522" s="1">
        <f t="shared" si="184"/>
        <v>-1.2746972015990954E-2</v>
      </c>
      <c r="E1522" t="str">
        <f>IF(B1522&lt;settings!$C$2,"",IF(B1522=settings!$C$2,1,IF(C1522&gt;K1521,MAX($E$4:E1521)+1,"")))</f>
        <v/>
      </c>
      <c r="F1522" t="str">
        <f t="shared" si="185"/>
        <v/>
      </c>
      <c r="G1522">
        <f t="shared" si="186"/>
        <v>10</v>
      </c>
      <c r="H1522" s="36" t="str">
        <f>IF(SUM($F$4:F1522)&lt;2,"",IF(F1522=1,G1521,""))</f>
        <v/>
      </c>
      <c r="I1522" s="7">
        <f t="shared" si="191"/>
        <v>-0.09</v>
      </c>
      <c r="J1522" s="64" t="str">
        <f t="shared" si="187"/>
        <v>CALL</v>
      </c>
      <c r="K1522" s="29">
        <f>IF(SUM($F$4:F1522)&lt;1,"",IF(F1522="",K1521,ROUND(C1522,0)))</f>
        <v>475</v>
      </c>
      <c r="L1522" s="32">
        <f>IF(SUM($F$4:F1522)&lt;1,"",IF(E1522=1,1,IF(AND(F1521=1,ROUNDDOWN(Q1521/(C1521*100),0)&gt;=1),L1521+ROUNDDOWN(Q1521/(C1521*100),0),L1521)))</f>
        <v>2</v>
      </c>
      <c r="M1522" s="29">
        <f>IF(G1522="","",IF(VLOOKUP(I1522,settings!$B$12:$C$1012,2,0)*C1522*L1522*100-settings!$C$5*L1522&lt;0,"",VLOOKUP(I1522,settings!$B$12:$C$1012,2,0)*C1522*L1522*100-settings!$C$5*L1522))</f>
        <v>138.29152533766245</v>
      </c>
      <c r="N1522" s="29">
        <f>IF(M1522="","",M1522*settings!$C$7)</f>
        <v>34.572881334415612</v>
      </c>
      <c r="O1522" s="29">
        <f t="shared" si="188"/>
        <v>103.71864400324684</v>
      </c>
      <c r="P1522" s="29">
        <f>IF(G1522="","",C1522*100*settings!$C$6)</f>
        <v>0</v>
      </c>
      <c r="Q1522" s="29">
        <f>IF(G1522="","",IF(E1522=1,settings!$C$4-K1522*100,IF(O1522="",Q1521,IF(F1522=1,K1521*L1521*100+Q1521+O1521-K1522*L1522*100,Q1521+O1521))))</f>
        <v>42678.118607199889</v>
      </c>
      <c r="R1522" s="29">
        <f t="shared" si="189"/>
        <v>86434.002599999993</v>
      </c>
      <c r="S1522" s="29">
        <f t="shared" si="190"/>
        <v>129112.12120719987</v>
      </c>
    </row>
    <row r="1523" spans="2:19" x14ac:dyDescent="0.25">
      <c r="B1523" s="2">
        <v>44627</v>
      </c>
      <c r="C1523" s="3">
        <v>420.07000699999998</v>
      </c>
      <c r="D1523" s="1">
        <f t="shared" si="184"/>
        <v>-2.7998254473986406E-2</v>
      </c>
      <c r="E1523" t="str">
        <f>IF(B1523&lt;settings!$C$2,"",IF(B1523=settings!$C$2,1,IF(C1523&gt;K1522,MAX($E$4:E1522)+1,"")))</f>
        <v/>
      </c>
      <c r="F1523" t="str">
        <f t="shared" si="185"/>
        <v/>
      </c>
      <c r="G1523">
        <f t="shared" si="186"/>
        <v>11</v>
      </c>
      <c r="H1523" s="36" t="str">
        <f>IF(SUM($F$4:F1523)&lt;2,"",IF(F1523=1,G1522,""))</f>
        <v/>
      </c>
      <c r="I1523" s="7">
        <f t="shared" si="191"/>
        <v>-0.11600000000000001</v>
      </c>
      <c r="J1523" s="64" t="str">
        <f t="shared" si="187"/>
        <v>CALL</v>
      </c>
      <c r="K1523" s="29">
        <f>IF(SUM($F$4:F1523)&lt;1,"",IF(F1523="",K1522,ROUND(C1523,0)))</f>
        <v>475</v>
      </c>
      <c r="L1523" s="32">
        <f>IF(SUM($F$4:F1523)&lt;1,"",IF(E1523=1,1,IF(AND(F1522=1,ROUNDDOWN(Q1522/(C1522*100),0)&gt;=1),L1522+ROUNDDOWN(Q1522/(C1522*100),0),L1522)))</f>
        <v>2</v>
      </c>
      <c r="M1523" s="29">
        <f>IF(G1523="","",IF(VLOOKUP(I1523,settings!$B$12:$C$1012,2,0)*C1523*L1523*100-settings!$C$5*L1523&lt;0,"",VLOOKUP(I1523,settings!$B$12:$C$1012,2,0)*C1523*L1523*100-settings!$C$5*L1523))</f>
        <v>78.644815006966468</v>
      </c>
      <c r="N1523" s="29">
        <f>IF(M1523="","",M1523*settings!$C$7)</f>
        <v>19.661203751741617</v>
      </c>
      <c r="O1523" s="29">
        <f t="shared" si="188"/>
        <v>58.983611255224851</v>
      </c>
      <c r="P1523" s="29">
        <f>IF(G1523="","",C1523*100*settings!$C$6)</f>
        <v>0</v>
      </c>
      <c r="Q1523" s="29">
        <f>IF(G1523="","",IF(E1523=1,settings!$C$4-K1523*100,IF(O1523="",Q1522,IF(F1523=1,K1522*L1522*100+Q1522+O1522-K1523*L1523*100,Q1522+O1522))))</f>
        <v>42781.837251203135</v>
      </c>
      <c r="R1523" s="29">
        <f t="shared" si="189"/>
        <v>84014.001399999994</v>
      </c>
      <c r="S1523" s="29">
        <f t="shared" si="190"/>
        <v>126795.83865120313</v>
      </c>
    </row>
    <row r="1524" spans="2:19" x14ac:dyDescent="0.25">
      <c r="B1524" s="2">
        <v>44634</v>
      </c>
      <c r="C1524" s="3">
        <v>444.51998900000001</v>
      </c>
      <c r="D1524" s="1">
        <f t="shared" si="184"/>
        <v>5.8204541130212117E-2</v>
      </c>
      <c r="E1524" t="str">
        <f>IF(B1524&lt;settings!$C$2,"",IF(B1524=settings!$C$2,1,IF(C1524&gt;K1523,MAX($E$4:E1523)+1,"")))</f>
        <v/>
      </c>
      <c r="F1524" t="str">
        <f t="shared" si="185"/>
        <v/>
      </c>
      <c r="G1524">
        <f t="shared" si="186"/>
        <v>12</v>
      </c>
      <c r="H1524" s="36" t="str">
        <f>IF(SUM($F$4:F1524)&lt;2,"",IF(F1524=1,G1523,""))</f>
        <v/>
      </c>
      <c r="I1524" s="7">
        <f t="shared" si="191"/>
        <v>-6.4000000000000001E-2</v>
      </c>
      <c r="J1524" s="64" t="str">
        <f t="shared" si="187"/>
        <v>CALL</v>
      </c>
      <c r="K1524" s="29">
        <f>IF(SUM($F$4:F1524)&lt;1,"",IF(F1524="",K1523,ROUND(C1524,0)))</f>
        <v>475</v>
      </c>
      <c r="L1524" s="32">
        <f>IF(SUM($F$4:F1524)&lt;1,"",IF(E1524=1,1,IF(AND(F1523=1,ROUNDDOWN(Q1523/(C1523*100),0)&gt;=1),L1523+ROUNDDOWN(Q1523/(C1523*100),0),L1523)))</f>
        <v>2</v>
      </c>
      <c r="M1524" s="29">
        <f>IF(G1524="","",IF(VLOOKUP(I1524,settings!$B$12:$C$1012,2,0)*C1524*L1524*100-settings!$C$5*L1524&lt;0,"",VLOOKUP(I1524,settings!$B$12:$C$1012,2,0)*C1524*L1524*100-settings!$C$5*L1524))</f>
        <v>242.00017336624623</v>
      </c>
      <c r="N1524" s="29">
        <f>IF(M1524="","",M1524*settings!$C$7)</f>
        <v>60.500043341561557</v>
      </c>
      <c r="O1524" s="29">
        <f t="shared" si="188"/>
        <v>181.50013002468467</v>
      </c>
      <c r="P1524" s="29">
        <f>IF(G1524="","",C1524*100*settings!$C$6)</f>
        <v>0</v>
      </c>
      <c r="Q1524" s="29">
        <f>IF(G1524="","",IF(E1524=1,settings!$C$4-K1524*100,IF(O1524="",Q1523,IF(F1524=1,K1523*L1523*100+Q1523+O1523-K1524*L1524*100,Q1523+O1523))))</f>
        <v>42840.820862458357</v>
      </c>
      <c r="R1524" s="29">
        <f t="shared" si="189"/>
        <v>88903.997799999997</v>
      </c>
      <c r="S1524" s="29">
        <f t="shared" si="190"/>
        <v>131744.81866245836</v>
      </c>
    </row>
    <row r="1525" spans="2:19" x14ac:dyDescent="0.25">
      <c r="B1525" s="2">
        <v>44641</v>
      </c>
      <c r="C1525" s="3">
        <v>452.69000199999999</v>
      </c>
      <c r="D1525" s="1">
        <f t="shared" si="184"/>
        <v>1.8379405206005117E-2</v>
      </c>
      <c r="E1525" t="str">
        <f>IF(B1525&lt;settings!$C$2,"",IF(B1525=settings!$C$2,1,IF(C1525&gt;K1524,MAX($E$4:E1524)+1,"")))</f>
        <v/>
      </c>
      <c r="F1525" t="str">
        <f t="shared" si="185"/>
        <v/>
      </c>
      <c r="G1525">
        <f t="shared" si="186"/>
        <v>13</v>
      </c>
      <c r="H1525" s="36" t="str">
        <f>IF(SUM($F$4:F1525)&lt;2,"",IF(F1525=1,G1524,""))</f>
        <v/>
      </c>
      <c r="I1525" s="7">
        <f t="shared" si="191"/>
        <v>-4.7E-2</v>
      </c>
      <c r="J1525" s="64" t="str">
        <f t="shared" si="187"/>
        <v>CALL</v>
      </c>
      <c r="K1525" s="29">
        <f>IF(SUM($F$4:F1525)&lt;1,"",IF(F1525="",K1524,ROUND(C1525,0)))</f>
        <v>475</v>
      </c>
      <c r="L1525" s="32">
        <f>IF(SUM($F$4:F1525)&lt;1,"",IF(E1525=1,1,IF(AND(F1524=1,ROUNDDOWN(Q1524/(C1524*100),0)&gt;=1),L1524+ROUNDDOWN(Q1524/(C1524*100),0),L1524)))</f>
        <v>2</v>
      </c>
      <c r="M1525" s="29">
        <f>IF(G1525="","",IF(VLOOKUP(I1525,settings!$B$12:$C$1012,2,0)*C1525*L1525*100-settings!$C$5*L1525&lt;0,"",VLOOKUP(I1525,settings!$B$12:$C$1012,2,0)*C1525*L1525*100-settings!$C$5*L1525))</f>
        <v>348.31316289763674</v>
      </c>
      <c r="N1525" s="29">
        <f>IF(M1525="","",M1525*settings!$C$7)</f>
        <v>87.078290724409186</v>
      </c>
      <c r="O1525" s="29">
        <f t="shared" si="188"/>
        <v>261.23487217322759</v>
      </c>
      <c r="P1525" s="29">
        <f>IF(G1525="","",C1525*100*settings!$C$6)</f>
        <v>0</v>
      </c>
      <c r="Q1525" s="29">
        <f>IF(G1525="","",IF(E1525=1,settings!$C$4-K1525*100,IF(O1525="",Q1524,IF(F1525=1,K1524*L1524*100+Q1524+O1524-K1525*L1525*100,Q1524+O1524))))</f>
        <v>43022.320992483044</v>
      </c>
      <c r="R1525" s="29">
        <f t="shared" si="189"/>
        <v>90538.000400000004</v>
      </c>
      <c r="S1525" s="29">
        <f t="shared" si="190"/>
        <v>133560.32139248305</v>
      </c>
    </row>
    <row r="1526" spans="2:19" x14ac:dyDescent="0.25">
      <c r="B1526" s="2">
        <v>44648</v>
      </c>
      <c r="C1526" s="3">
        <v>452.92001299999998</v>
      </c>
      <c r="D1526" s="1">
        <f t="shared" si="184"/>
        <v>5.0809825484066096E-4</v>
      </c>
      <c r="E1526" t="str">
        <f>IF(B1526&lt;settings!$C$2,"",IF(B1526=settings!$C$2,1,IF(C1526&gt;K1525,MAX($E$4:E1525)+1,"")))</f>
        <v/>
      </c>
      <c r="F1526" t="str">
        <f t="shared" si="185"/>
        <v/>
      </c>
      <c r="G1526">
        <f t="shared" si="186"/>
        <v>14</v>
      </c>
      <c r="H1526" s="36" t="str">
        <f>IF(SUM($F$4:F1526)&lt;2,"",IF(F1526=1,G1525,""))</f>
        <v/>
      </c>
      <c r="I1526" s="7">
        <f t="shared" si="191"/>
        <v>-4.5999999999999999E-2</v>
      </c>
      <c r="J1526" s="64" t="str">
        <f t="shared" si="187"/>
        <v>CALL</v>
      </c>
      <c r="K1526" s="29">
        <f>IF(SUM($F$4:F1526)&lt;1,"",IF(F1526="",K1525,ROUND(C1526,0)))</f>
        <v>475</v>
      </c>
      <c r="L1526" s="32">
        <f>IF(SUM($F$4:F1526)&lt;1,"",IF(E1526=1,1,IF(AND(F1525=1,ROUNDDOWN(Q1525/(C1525*100),0)&gt;=1),L1525+ROUNDDOWN(Q1525/(C1525*100),0),L1525)))</f>
        <v>2</v>
      </c>
      <c r="M1526" s="29">
        <f>IF(G1526="","",IF(VLOOKUP(I1526,settings!$B$12:$C$1012,2,0)*C1526*L1526*100-settings!$C$5*L1526&lt;0,"",VLOOKUP(I1526,settings!$B$12:$C$1012,2,0)*C1526*L1526*100-settings!$C$5*L1526))</f>
        <v>355.64403714729866</v>
      </c>
      <c r="N1526" s="29">
        <f>IF(M1526="","",M1526*settings!$C$7)</f>
        <v>88.911009286824665</v>
      </c>
      <c r="O1526" s="29">
        <f t="shared" si="188"/>
        <v>266.73302786047401</v>
      </c>
      <c r="P1526" s="29">
        <f>IF(G1526="","",C1526*100*settings!$C$6)</f>
        <v>0</v>
      </c>
      <c r="Q1526" s="29">
        <f>IF(G1526="","",IF(E1526=1,settings!$C$4-K1526*100,IF(O1526="",Q1525,IF(F1526=1,K1525*L1525*100+Q1525+O1525-K1526*L1526*100,Q1525+O1525))))</f>
        <v>43283.555864656271</v>
      </c>
      <c r="R1526" s="29">
        <f t="shared" si="189"/>
        <v>90584.002599999993</v>
      </c>
      <c r="S1526" s="29">
        <f t="shared" si="190"/>
        <v>133867.55846465626</v>
      </c>
    </row>
    <row r="1527" spans="2:19" x14ac:dyDescent="0.25">
      <c r="B1527" s="2">
        <v>44655</v>
      </c>
      <c r="C1527" s="3">
        <v>447.57000699999998</v>
      </c>
      <c r="D1527" s="1">
        <f t="shared" si="184"/>
        <v>-1.1812253480616208E-2</v>
      </c>
      <c r="E1527" t="str">
        <f>IF(B1527&lt;settings!$C$2,"",IF(B1527=settings!$C$2,1,IF(C1527&gt;K1526,MAX($E$4:E1526)+1,"")))</f>
        <v/>
      </c>
      <c r="F1527" t="str">
        <f t="shared" si="185"/>
        <v/>
      </c>
      <c r="G1527">
        <f t="shared" si="186"/>
        <v>15</v>
      </c>
      <c r="H1527" s="36" t="str">
        <f>IF(SUM($F$4:F1527)&lt;2,"",IF(F1527=1,G1526,""))</f>
        <v/>
      </c>
      <c r="I1527" s="7">
        <f t="shared" si="191"/>
        <v>-5.8000000000000003E-2</v>
      </c>
      <c r="J1527" s="64" t="str">
        <f t="shared" si="187"/>
        <v>CALL</v>
      </c>
      <c r="K1527" s="29">
        <f>IF(SUM($F$4:F1527)&lt;1,"",IF(F1527="",K1526,ROUND(C1527,0)))</f>
        <v>475</v>
      </c>
      <c r="L1527" s="32">
        <f>IF(SUM($F$4:F1527)&lt;1,"",IF(E1527=1,1,IF(AND(F1526=1,ROUNDDOWN(Q1526/(C1526*100),0)&gt;=1),L1526+ROUNDDOWN(Q1526/(C1526*100),0),L1526)))</f>
        <v>2</v>
      </c>
      <c r="M1527" s="29">
        <f>IF(G1527="","",IF(VLOOKUP(I1527,settings!$B$12:$C$1012,2,0)*C1527*L1527*100-settings!$C$5*L1527&lt;0,"",VLOOKUP(I1527,settings!$B$12:$C$1012,2,0)*C1527*L1527*100-settings!$C$5*L1527))</f>
        <v>275.33415692958016</v>
      </c>
      <c r="N1527" s="29">
        <f>IF(M1527="","",M1527*settings!$C$7)</f>
        <v>68.83353923239504</v>
      </c>
      <c r="O1527" s="29">
        <f t="shared" si="188"/>
        <v>206.50061769718513</v>
      </c>
      <c r="P1527" s="29">
        <f>IF(G1527="","",C1527*100*settings!$C$6)</f>
        <v>0</v>
      </c>
      <c r="Q1527" s="29">
        <f>IF(G1527="","",IF(E1527=1,settings!$C$4-K1527*100,IF(O1527="",Q1526,IF(F1527=1,K1526*L1526*100+Q1526+O1526-K1527*L1527*100,Q1526+O1526))))</f>
        <v>43550.288892516743</v>
      </c>
      <c r="R1527" s="29">
        <f t="shared" si="189"/>
        <v>89514.001399999994</v>
      </c>
      <c r="S1527" s="29">
        <f t="shared" si="190"/>
        <v>133064.29029251673</v>
      </c>
    </row>
    <row r="1528" spans="2:19" x14ac:dyDescent="0.25">
      <c r="B1528" s="2">
        <v>44662</v>
      </c>
      <c r="C1528" s="3">
        <v>437.790009</v>
      </c>
      <c r="D1528" s="1">
        <f t="shared" si="184"/>
        <v>-2.1851325707801461E-2</v>
      </c>
      <c r="E1528" t="str">
        <f>IF(B1528&lt;settings!$C$2,"",IF(B1528=settings!$C$2,1,IF(C1528&gt;K1527,MAX($E$4:E1527)+1,"")))</f>
        <v/>
      </c>
      <c r="F1528" t="str">
        <f t="shared" si="185"/>
        <v/>
      </c>
      <c r="G1528">
        <f t="shared" si="186"/>
        <v>16</v>
      </c>
      <c r="H1528" s="36" t="str">
        <f>IF(SUM($F$4:F1528)&lt;2,"",IF(F1528=1,G1527,""))</f>
        <v/>
      </c>
      <c r="I1528" s="7">
        <f t="shared" si="191"/>
        <v>-7.8E-2</v>
      </c>
      <c r="J1528" s="64" t="str">
        <f t="shared" si="187"/>
        <v>CALL</v>
      </c>
      <c r="K1528" s="29">
        <f>IF(SUM($F$4:F1528)&lt;1,"",IF(F1528="",K1527,ROUND(C1528,0)))</f>
        <v>475</v>
      </c>
      <c r="L1528" s="32">
        <f>IF(SUM($F$4:F1528)&lt;1,"",IF(E1528=1,1,IF(AND(F1527=1,ROUNDDOWN(Q1527/(C1527*100),0)&gt;=1),L1527+ROUNDDOWN(Q1527/(C1527*100),0),L1527)))</f>
        <v>2</v>
      </c>
      <c r="M1528" s="29">
        <f>IF(G1528="","",IF(VLOOKUP(I1528,settings!$B$12:$C$1012,2,0)*C1528*L1528*100-settings!$C$5*L1528&lt;0,"",VLOOKUP(I1528,settings!$B$12:$C$1012,2,0)*C1528*L1528*100-settings!$C$5*L1528))</f>
        <v>179.10471025667692</v>
      </c>
      <c r="N1528" s="29">
        <f>IF(M1528="","",M1528*settings!$C$7)</f>
        <v>44.776177564169231</v>
      </c>
      <c r="O1528" s="29">
        <f t="shared" si="188"/>
        <v>134.32853269250768</v>
      </c>
      <c r="P1528" s="29">
        <f>IF(G1528="","",C1528*100*settings!$C$6)</f>
        <v>0</v>
      </c>
      <c r="Q1528" s="29">
        <f>IF(G1528="","",IF(E1528=1,settings!$C$4-K1528*100,IF(O1528="",Q1527,IF(F1528=1,K1527*L1527*100+Q1527+O1527-K1528*L1528*100,Q1527+O1527))))</f>
        <v>43756.78951021393</v>
      </c>
      <c r="R1528" s="29">
        <f t="shared" si="189"/>
        <v>87558.001799999998</v>
      </c>
      <c r="S1528" s="29">
        <f t="shared" si="190"/>
        <v>131314.79131021391</v>
      </c>
    </row>
    <row r="1529" spans="2:19" x14ac:dyDescent="0.25">
      <c r="B1529" s="2">
        <v>44669</v>
      </c>
      <c r="C1529" s="3">
        <v>426.040009</v>
      </c>
      <c r="D1529" s="1">
        <f t="shared" si="184"/>
        <v>-2.683935164906881E-2</v>
      </c>
      <c r="E1529" t="str">
        <f>IF(B1529&lt;settings!$C$2,"",IF(B1529=settings!$C$2,1,IF(C1529&gt;K1528,MAX($E$4:E1528)+1,"")))</f>
        <v/>
      </c>
      <c r="F1529" t="str">
        <f t="shared" si="185"/>
        <v/>
      </c>
      <c r="G1529">
        <f t="shared" si="186"/>
        <v>17</v>
      </c>
      <c r="H1529" s="36" t="str">
        <f>IF(SUM($F$4:F1529)&lt;2,"",IF(F1529=1,G1528,""))</f>
        <v/>
      </c>
      <c r="I1529" s="7">
        <f t="shared" si="191"/>
        <v>-0.10299999999999999</v>
      </c>
      <c r="J1529" s="64" t="str">
        <f t="shared" si="187"/>
        <v>CALL</v>
      </c>
      <c r="K1529" s="29">
        <f>IF(SUM($F$4:F1529)&lt;1,"",IF(F1529="",K1528,ROUND(C1529,0)))</f>
        <v>475</v>
      </c>
      <c r="L1529" s="32">
        <f>IF(SUM($F$4:F1529)&lt;1,"",IF(E1529=1,1,IF(AND(F1528=1,ROUNDDOWN(Q1528/(C1528*100),0)&gt;=1),L1528+ROUNDDOWN(Q1528/(C1528*100),0),L1528)))</f>
        <v>2</v>
      </c>
      <c r="M1529" s="29">
        <f>IF(G1529="","",IF(VLOOKUP(I1529,settings!$B$12:$C$1012,2,0)*C1529*L1529*100-settings!$C$5*L1529&lt;0,"",VLOOKUP(I1529,settings!$B$12:$C$1012,2,0)*C1529*L1529*100-settings!$C$5*L1529))</f>
        <v>104.35702410801606</v>
      </c>
      <c r="N1529" s="29">
        <f>IF(M1529="","",M1529*settings!$C$7)</f>
        <v>26.089256027004016</v>
      </c>
      <c r="O1529" s="29">
        <f t="shared" si="188"/>
        <v>78.267768081012051</v>
      </c>
      <c r="P1529" s="29">
        <f>IF(G1529="","",C1529*100*settings!$C$6)</f>
        <v>0</v>
      </c>
      <c r="Q1529" s="29">
        <f>IF(G1529="","",IF(E1529=1,settings!$C$4-K1529*100,IF(O1529="",Q1528,IF(F1529=1,K1528*L1528*100+Q1528+O1528-K1529*L1529*100,Q1528+O1528))))</f>
        <v>43891.118042906441</v>
      </c>
      <c r="R1529" s="29">
        <f t="shared" si="189"/>
        <v>85208.001799999998</v>
      </c>
      <c r="S1529" s="29">
        <f t="shared" si="190"/>
        <v>129099.11984290644</v>
      </c>
    </row>
    <row r="1530" spans="2:19" x14ac:dyDescent="0.25">
      <c r="B1530" s="2">
        <v>44676</v>
      </c>
      <c r="C1530" s="3">
        <v>412</v>
      </c>
      <c r="D1530" s="1">
        <f t="shared" si="184"/>
        <v>-3.2954672573955346E-2</v>
      </c>
      <c r="E1530" t="str">
        <f>IF(B1530&lt;settings!$C$2,"",IF(B1530=settings!$C$2,1,IF(C1530&gt;K1529,MAX($E$4:E1529)+1,"")))</f>
        <v/>
      </c>
      <c r="F1530" t="str">
        <f t="shared" si="185"/>
        <v/>
      </c>
      <c r="G1530">
        <f t="shared" si="186"/>
        <v>18</v>
      </c>
      <c r="H1530" s="36" t="str">
        <f>IF(SUM($F$4:F1530)&lt;2,"",IF(F1530=1,G1529,""))</f>
        <v/>
      </c>
      <c r="I1530" s="7">
        <f t="shared" si="191"/>
        <v>-0.13300000000000001</v>
      </c>
      <c r="J1530" s="64" t="str">
        <f t="shared" si="187"/>
        <v>CALL</v>
      </c>
      <c r="K1530" s="29">
        <f>IF(SUM($F$4:F1530)&lt;1,"",IF(F1530="",K1529,ROUND(C1530,0)))</f>
        <v>475</v>
      </c>
      <c r="L1530" s="32">
        <f>IF(SUM($F$4:F1530)&lt;1,"",IF(E1530=1,1,IF(AND(F1529=1,ROUNDDOWN(Q1529/(C1529*100),0)&gt;=1),L1529+ROUNDDOWN(Q1529/(C1529*100),0),L1529)))</f>
        <v>2</v>
      </c>
      <c r="M1530" s="29">
        <f>IF(G1530="","",IF(VLOOKUP(I1530,settings!$B$12:$C$1012,2,0)*C1530*L1530*100-settings!$C$5*L1530&lt;0,"",VLOOKUP(I1530,settings!$B$12:$C$1012,2,0)*C1530*L1530*100-settings!$C$5*L1530))</f>
        <v>54.104187693147523</v>
      </c>
      <c r="N1530" s="29">
        <f>IF(M1530="","",M1530*settings!$C$7)</f>
        <v>13.526046923286881</v>
      </c>
      <c r="O1530" s="29">
        <f t="shared" si="188"/>
        <v>40.578140769860639</v>
      </c>
      <c r="P1530" s="29">
        <f>IF(G1530="","",C1530*100*settings!$C$6)</f>
        <v>0</v>
      </c>
      <c r="Q1530" s="29">
        <f>IF(G1530="","",IF(E1530=1,settings!$C$4-K1530*100,IF(O1530="",Q1529,IF(F1530=1,K1529*L1529*100+Q1529+O1529-K1530*L1530*100,Q1529+O1529))))</f>
        <v>43969.385810987456</v>
      </c>
      <c r="R1530" s="29">
        <f t="shared" si="189"/>
        <v>82400</v>
      </c>
      <c r="S1530" s="29">
        <f t="shared" si="190"/>
        <v>126369.38581098746</v>
      </c>
    </row>
    <row r="1531" spans="2:19" x14ac:dyDescent="0.25">
      <c r="B1531" s="2">
        <v>44683</v>
      </c>
      <c r="C1531" s="3">
        <v>411.33999599999999</v>
      </c>
      <c r="D1531" s="1">
        <f t="shared" si="184"/>
        <v>-1.6019514563107018E-3</v>
      </c>
      <c r="E1531" t="str">
        <f>IF(B1531&lt;settings!$C$2,"",IF(B1531=settings!$C$2,1,IF(C1531&gt;K1530,MAX($E$4:E1530)+1,"")))</f>
        <v/>
      </c>
      <c r="F1531" t="str">
        <f t="shared" si="185"/>
        <v/>
      </c>
      <c r="G1531">
        <f t="shared" si="186"/>
        <v>19</v>
      </c>
      <c r="H1531" s="36" t="str">
        <f>IF(SUM($F$4:F1531)&lt;2,"",IF(F1531=1,G1530,""))</f>
        <v/>
      </c>
      <c r="I1531" s="7">
        <f t="shared" si="191"/>
        <v>-0.13400000000000001</v>
      </c>
      <c r="J1531" s="64" t="str">
        <f t="shared" si="187"/>
        <v>CALL</v>
      </c>
      <c r="K1531" s="29">
        <f>IF(SUM($F$4:F1531)&lt;1,"",IF(F1531="",K1530,ROUND(C1531,0)))</f>
        <v>475</v>
      </c>
      <c r="L1531" s="32">
        <f>IF(SUM($F$4:F1531)&lt;1,"",IF(E1531=1,1,IF(AND(F1530=1,ROUNDDOWN(Q1530/(C1530*100),0)&gt;=1),L1530+ROUNDDOWN(Q1530/(C1530*100),0),L1530)))</f>
        <v>2</v>
      </c>
      <c r="M1531" s="29">
        <f>IF(G1531="","",IF(VLOOKUP(I1531,settings!$B$12:$C$1012,2,0)*C1531*L1531*100-settings!$C$5*L1531&lt;0,"",VLOOKUP(I1531,settings!$B$12:$C$1012,2,0)*C1531*L1531*100-settings!$C$5*L1531))</f>
        <v>52.894025277807998</v>
      </c>
      <c r="N1531" s="29">
        <f>IF(M1531="","",M1531*settings!$C$7)</f>
        <v>13.223506319452</v>
      </c>
      <c r="O1531" s="29">
        <f t="shared" si="188"/>
        <v>39.670518958355999</v>
      </c>
      <c r="P1531" s="29">
        <f>IF(G1531="","",C1531*100*settings!$C$6)</f>
        <v>0</v>
      </c>
      <c r="Q1531" s="29">
        <f>IF(G1531="","",IF(E1531=1,settings!$C$4-K1531*100,IF(O1531="",Q1530,IF(F1531=1,K1530*L1530*100+Q1530+O1530-K1531*L1531*100,Q1530+O1530))))</f>
        <v>44009.963951757316</v>
      </c>
      <c r="R1531" s="29">
        <f t="shared" si="189"/>
        <v>82267.999199999991</v>
      </c>
      <c r="S1531" s="29">
        <f t="shared" si="190"/>
        <v>126277.96315175731</v>
      </c>
    </row>
    <row r="1532" spans="2:19" x14ac:dyDescent="0.25">
      <c r="B1532" s="2">
        <v>44690</v>
      </c>
      <c r="C1532" s="3">
        <v>401.72000100000002</v>
      </c>
      <c r="D1532" s="1">
        <f t="shared" si="184"/>
        <v>-2.3386967213370524E-2</v>
      </c>
      <c r="E1532" t="str">
        <f>IF(B1532&lt;settings!$C$2,"",IF(B1532=settings!$C$2,1,IF(C1532&gt;K1531,MAX($E$4:E1531)+1,"")))</f>
        <v/>
      </c>
      <c r="F1532" t="str">
        <f t="shared" si="185"/>
        <v/>
      </c>
      <c r="G1532">
        <f t="shared" si="186"/>
        <v>20</v>
      </c>
      <c r="H1532" s="36" t="str">
        <f>IF(SUM($F$4:F1532)&lt;2,"",IF(F1532=1,G1531,""))</f>
        <v/>
      </c>
      <c r="I1532" s="7">
        <f t="shared" si="191"/>
        <v>-0.154</v>
      </c>
      <c r="J1532" s="64" t="str">
        <f t="shared" si="187"/>
        <v>CALL</v>
      </c>
      <c r="K1532" s="29">
        <f>IF(SUM($F$4:F1532)&lt;1,"",IF(F1532="",K1531,ROUND(C1532,0)))</f>
        <v>475</v>
      </c>
      <c r="L1532" s="32">
        <f>IF(SUM($F$4:F1532)&lt;1,"",IF(E1532=1,1,IF(AND(F1531=1,ROUNDDOWN(Q1531/(C1531*100),0)&gt;=1),L1531+ROUNDDOWN(Q1531/(C1531*100),0),L1531)))</f>
        <v>2</v>
      </c>
      <c r="M1532" s="29">
        <f>IF(G1532="","",IF(VLOOKUP(I1532,settings!$B$12:$C$1012,2,0)*C1532*L1532*100-settings!$C$5*L1532&lt;0,"",VLOOKUP(I1532,settings!$B$12:$C$1012,2,0)*C1532*L1532*100-settings!$C$5*L1532))</f>
        <v>33.790610578973613</v>
      </c>
      <c r="N1532" s="29">
        <f>IF(M1532="","",M1532*settings!$C$7)</f>
        <v>8.4476526447434033</v>
      </c>
      <c r="O1532" s="29">
        <f t="shared" si="188"/>
        <v>25.34295793423021</v>
      </c>
      <c r="P1532" s="29">
        <f>IF(G1532="","",C1532*100*settings!$C$6)</f>
        <v>0</v>
      </c>
      <c r="Q1532" s="29">
        <f>IF(G1532="","",IF(E1532=1,settings!$C$4-K1532*100,IF(O1532="",Q1531,IF(F1532=1,K1531*L1531*100+Q1531+O1531-K1532*L1532*100,Q1531+O1531))))</f>
        <v>44049.634470715675</v>
      </c>
      <c r="R1532" s="29">
        <f t="shared" si="189"/>
        <v>80344.000200000009</v>
      </c>
      <c r="S1532" s="29">
        <f t="shared" si="190"/>
        <v>124393.63467071569</v>
      </c>
    </row>
    <row r="1533" spans="2:19" x14ac:dyDescent="0.25">
      <c r="B1533" s="2">
        <v>44697</v>
      </c>
      <c r="C1533" s="3">
        <v>389.63000499999998</v>
      </c>
      <c r="D1533" s="1">
        <f t="shared" si="184"/>
        <v>-3.0095578935339207E-2</v>
      </c>
      <c r="E1533" t="str">
        <f>IF(B1533&lt;settings!$C$2,"",IF(B1533=settings!$C$2,1,IF(C1533&gt;K1532,MAX($E$4:E1532)+1,"")))</f>
        <v/>
      </c>
      <c r="F1533" t="str">
        <f t="shared" si="185"/>
        <v/>
      </c>
      <c r="G1533">
        <f t="shared" si="186"/>
        <v>21</v>
      </c>
      <c r="H1533" s="36" t="str">
        <f>IF(SUM($F$4:F1533)&lt;2,"",IF(F1533=1,G1532,""))</f>
        <v/>
      </c>
      <c r="I1533" s="7">
        <f t="shared" si="191"/>
        <v>-0.18</v>
      </c>
      <c r="J1533" s="64" t="str">
        <f t="shared" si="187"/>
        <v>CALL</v>
      </c>
      <c r="K1533" s="29">
        <f>IF(SUM($F$4:F1533)&lt;1,"",IF(F1533="",K1532,ROUND(C1533,0)))</f>
        <v>475</v>
      </c>
      <c r="L1533" s="32">
        <f>IF(SUM($F$4:F1533)&lt;1,"",IF(E1533=1,1,IF(AND(F1532=1,ROUNDDOWN(Q1532/(C1532*100),0)&gt;=1),L1532+ROUNDDOWN(Q1532/(C1532*100),0),L1532)))</f>
        <v>2</v>
      </c>
      <c r="M1533" s="29">
        <f>IF(G1533="","",IF(VLOOKUP(I1533,settings!$B$12:$C$1012,2,0)*C1533*L1533*100-settings!$C$5*L1533&lt;0,"",VLOOKUP(I1533,settings!$B$12:$C$1012,2,0)*C1533*L1533*100-settings!$C$5*L1533))</f>
        <v>18.529388544931521</v>
      </c>
      <c r="N1533" s="29">
        <f>IF(M1533="","",M1533*settings!$C$7)</f>
        <v>4.6323471362328803</v>
      </c>
      <c r="O1533" s="29">
        <f t="shared" si="188"/>
        <v>13.897041408698641</v>
      </c>
      <c r="P1533" s="29">
        <f>IF(G1533="","",C1533*100*settings!$C$6)</f>
        <v>0</v>
      </c>
      <c r="Q1533" s="29">
        <f>IF(G1533="","",IF(E1533=1,settings!$C$4-K1533*100,IF(O1533="",Q1532,IF(F1533=1,K1532*L1532*100+Q1532+O1532-K1533*L1533*100,Q1532+O1532))))</f>
        <v>44074.977428649909</v>
      </c>
      <c r="R1533" s="29">
        <f t="shared" si="189"/>
        <v>77926.000999999989</v>
      </c>
      <c r="S1533" s="29">
        <f t="shared" si="190"/>
        <v>122000.97842864989</v>
      </c>
    </row>
    <row r="1534" spans="2:19" x14ac:dyDescent="0.25">
      <c r="B1534" s="2">
        <v>44704</v>
      </c>
      <c r="C1534" s="3">
        <v>415.26001000000002</v>
      </c>
      <c r="D1534" s="1">
        <f t="shared" si="184"/>
        <v>6.5780367710643883E-2</v>
      </c>
      <c r="E1534" t="str">
        <f>IF(B1534&lt;settings!$C$2,"",IF(B1534=settings!$C$2,1,IF(C1534&gt;K1533,MAX($E$4:E1533)+1,"")))</f>
        <v/>
      </c>
      <c r="F1534" t="str">
        <f t="shared" si="185"/>
        <v/>
      </c>
      <c r="G1534">
        <f t="shared" si="186"/>
        <v>22</v>
      </c>
      <c r="H1534" s="36" t="str">
        <f>IF(SUM($F$4:F1534)&lt;2,"",IF(F1534=1,G1533,""))</f>
        <v/>
      </c>
      <c r="I1534" s="7">
        <f t="shared" si="191"/>
        <v>-0.126</v>
      </c>
      <c r="J1534" s="64" t="str">
        <f t="shared" si="187"/>
        <v>CALL</v>
      </c>
      <c r="K1534" s="29">
        <f>IF(SUM($F$4:F1534)&lt;1,"",IF(F1534="",K1533,ROUND(C1534,0)))</f>
        <v>475</v>
      </c>
      <c r="L1534" s="32">
        <f>IF(SUM($F$4:F1534)&lt;1,"",IF(E1534=1,1,IF(AND(F1533=1,ROUNDDOWN(Q1533/(C1533*100),0)&gt;=1),L1533+ROUNDDOWN(Q1533/(C1533*100),0),L1533)))</f>
        <v>2</v>
      </c>
      <c r="M1534" s="29">
        <f>IF(G1534="","",IF(VLOOKUP(I1534,settings!$B$12:$C$1012,2,0)*C1534*L1534*100-settings!$C$5*L1534&lt;0,"",VLOOKUP(I1534,settings!$B$12:$C$1012,2,0)*C1534*L1534*100-settings!$C$5*L1534))</f>
        <v>63.138183457520114</v>
      </c>
      <c r="N1534" s="29">
        <f>IF(M1534="","",M1534*settings!$C$7)</f>
        <v>15.784545864380028</v>
      </c>
      <c r="O1534" s="29">
        <f t="shared" si="188"/>
        <v>47.353637593140085</v>
      </c>
      <c r="P1534" s="29">
        <f>IF(G1534="","",C1534*100*settings!$C$6)</f>
        <v>0</v>
      </c>
      <c r="Q1534" s="29">
        <f>IF(G1534="","",IF(E1534=1,settings!$C$4-K1534*100,IF(O1534="",Q1533,IF(F1534=1,K1533*L1533*100+Q1533+O1533-K1534*L1534*100,Q1533+O1533))))</f>
        <v>44088.87447005861</v>
      </c>
      <c r="R1534" s="29">
        <f t="shared" si="189"/>
        <v>83052.002000000008</v>
      </c>
      <c r="S1534" s="29">
        <f t="shared" si="190"/>
        <v>127140.87647005862</v>
      </c>
    </row>
    <row r="1535" spans="2:19" x14ac:dyDescent="0.25">
      <c r="B1535" s="2">
        <v>44711</v>
      </c>
      <c r="C1535" s="3">
        <v>410.540009</v>
      </c>
      <c r="D1535" s="1">
        <f t="shared" si="184"/>
        <v>-1.1366375009238205E-2</v>
      </c>
      <c r="E1535" t="str">
        <f>IF(B1535&lt;settings!$C$2,"",IF(B1535=settings!$C$2,1,IF(C1535&gt;K1534,MAX($E$4:E1534)+1,"")))</f>
        <v/>
      </c>
      <c r="F1535" t="str">
        <f t="shared" si="185"/>
        <v/>
      </c>
      <c r="G1535">
        <f t="shared" si="186"/>
        <v>23</v>
      </c>
      <c r="H1535" s="36" t="str">
        <f>IF(SUM($F$4:F1535)&lt;2,"",IF(F1535=1,G1534,""))</f>
        <v/>
      </c>
      <c r="I1535" s="7">
        <f t="shared" si="191"/>
        <v>-0.13600000000000001</v>
      </c>
      <c r="J1535" s="64" t="str">
        <f t="shared" si="187"/>
        <v>CALL</v>
      </c>
      <c r="K1535" s="29">
        <f>IF(SUM($F$4:F1535)&lt;1,"",IF(F1535="",K1534,ROUND(C1535,0)))</f>
        <v>475</v>
      </c>
      <c r="L1535" s="32">
        <f>IF(SUM($F$4:F1535)&lt;1,"",IF(E1535=1,1,IF(AND(F1534=1,ROUNDDOWN(Q1534/(C1534*100),0)&gt;=1),L1534+ROUNDDOWN(Q1534/(C1534*100),0),L1534)))</f>
        <v>2</v>
      </c>
      <c r="M1535" s="29">
        <f>IF(G1535="","",IF(VLOOKUP(I1535,settings!$B$12:$C$1012,2,0)*C1535*L1535*100-settings!$C$5*L1535&lt;0,"",VLOOKUP(I1535,settings!$B$12:$C$1012,2,0)*C1535*L1535*100-settings!$C$5*L1535))</f>
        <v>50.617689926233822</v>
      </c>
      <c r="N1535" s="29">
        <f>IF(M1535="","",M1535*settings!$C$7)</f>
        <v>12.654422481558456</v>
      </c>
      <c r="O1535" s="29">
        <f t="shared" si="188"/>
        <v>37.963267444675367</v>
      </c>
      <c r="P1535" s="29">
        <f>IF(G1535="","",C1535*100*settings!$C$6)</f>
        <v>0</v>
      </c>
      <c r="Q1535" s="29">
        <f>IF(G1535="","",IF(E1535=1,settings!$C$4-K1535*100,IF(O1535="",Q1534,IF(F1535=1,K1534*L1534*100+Q1534+O1534-K1535*L1535*100,Q1534+O1534))))</f>
        <v>44136.228107651754</v>
      </c>
      <c r="R1535" s="29">
        <f t="shared" si="189"/>
        <v>82108.001799999998</v>
      </c>
      <c r="S1535" s="29">
        <f t="shared" si="190"/>
        <v>126244.22990765175</v>
      </c>
    </row>
    <row r="1536" spans="2:19" x14ac:dyDescent="0.25">
      <c r="B1536" s="2">
        <v>44718</v>
      </c>
      <c r="C1536" s="3">
        <v>389.79998799999998</v>
      </c>
      <c r="D1536" s="1">
        <f t="shared" si="184"/>
        <v>-5.0518878904199593E-2</v>
      </c>
      <c r="E1536" t="str">
        <f>IF(B1536&lt;settings!$C$2,"",IF(B1536=settings!$C$2,1,IF(C1536&gt;K1535,MAX($E$4:E1535)+1,"")))</f>
        <v/>
      </c>
      <c r="F1536" t="str">
        <f t="shared" si="185"/>
        <v/>
      </c>
      <c r="G1536">
        <f t="shared" si="186"/>
        <v>24</v>
      </c>
      <c r="H1536" s="36" t="str">
        <f>IF(SUM($F$4:F1536)&lt;2,"",IF(F1536=1,G1535,""))</f>
        <v/>
      </c>
      <c r="I1536" s="7">
        <f t="shared" si="191"/>
        <v>-0.17899999999999999</v>
      </c>
      <c r="J1536" s="64" t="str">
        <f t="shared" si="187"/>
        <v>CALL</v>
      </c>
      <c r="K1536" s="29">
        <f>IF(SUM($F$4:F1536)&lt;1,"",IF(F1536="",K1535,ROUND(C1536,0)))</f>
        <v>475</v>
      </c>
      <c r="L1536" s="32">
        <f>IF(SUM($F$4:F1536)&lt;1,"",IF(E1536=1,1,IF(AND(F1535=1,ROUNDDOWN(Q1535/(C1535*100),0)&gt;=1),L1535+ROUNDDOWN(Q1535/(C1535*100),0),L1535)))</f>
        <v>2</v>
      </c>
      <c r="M1536" s="29">
        <f>IF(G1536="","",IF(VLOOKUP(I1536,settings!$B$12:$C$1012,2,0)*C1536*L1536*100-settings!$C$5*L1536&lt;0,"",VLOOKUP(I1536,settings!$B$12:$C$1012,2,0)*C1536*L1536*100-settings!$C$5*L1536))</f>
        <v>18.957494749780718</v>
      </c>
      <c r="N1536" s="29">
        <f>IF(M1536="","",M1536*settings!$C$7)</f>
        <v>4.7393736874451795</v>
      </c>
      <c r="O1536" s="29">
        <f t="shared" si="188"/>
        <v>14.218121062335538</v>
      </c>
      <c r="P1536" s="29">
        <f>IF(G1536="","",C1536*100*settings!$C$6)</f>
        <v>0</v>
      </c>
      <c r="Q1536" s="29">
        <f>IF(G1536="","",IF(E1536=1,settings!$C$4-K1536*100,IF(O1536="",Q1535,IF(F1536=1,K1535*L1535*100+Q1535+O1535-K1536*L1536*100,Q1535+O1535))))</f>
        <v>44174.19137509643</v>
      </c>
      <c r="R1536" s="29">
        <f t="shared" si="189"/>
        <v>77959.997600000002</v>
      </c>
      <c r="S1536" s="29">
        <f t="shared" si="190"/>
        <v>122134.18897509643</v>
      </c>
    </row>
    <row r="1537" spans="2:19" x14ac:dyDescent="0.25">
      <c r="B1537" s="2">
        <v>44725</v>
      </c>
      <c r="C1537" s="3">
        <v>365.85998499999999</v>
      </c>
      <c r="D1537" s="1">
        <f t="shared" si="184"/>
        <v>-6.1416120413015474E-2</v>
      </c>
      <c r="E1537" t="str">
        <f>IF(B1537&lt;settings!$C$2,"",IF(B1537=settings!$C$2,1,IF(C1537&gt;K1536,MAX($E$4:E1536)+1,"")))</f>
        <v/>
      </c>
      <c r="F1537" t="str">
        <f t="shared" si="185"/>
        <v/>
      </c>
      <c r="G1537">
        <f t="shared" si="186"/>
        <v>25</v>
      </c>
      <c r="H1537" s="36" t="str">
        <f>IF(SUM($F$4:F1537)&lt;2,"",IF(F1537=1,G1536,""))</f>
        <v/>
      </c>
      <c r="I1537" s="7">
        <f t="shared" si="191"/>
        <v>-0.23</v>
      </c>
      <c r="J1537" s="64" t="str">
        <f t="shared" si="187"/>
        <v>CALL</v>
      </c>
      <c r="K1537" s="29">
        <f>IF(SUM($F$4:F1537)&lt;1,"",IF(F1537="",K1536,ROUND(C1537,0)))</f>
        <v>475</v>
      </c>
      <c r="L1537" s="32">
        <f>IF(SUM($F$4:F1537)&lt;1,"",IF(E1537=1,1,IF(AND(F1536=1,ROUNDDOWN(Q1536/(C1536*100),0)&gt;=1),L1536+ROUNDDOWN(Q1536/(C1536*100),0),L1536)))</f>
        <v>2</v>
      </c>
      <c r="M1537" s="29">
        <f>IF(G1537="","",IF(VLOOKUP(I1537,settings!$B$12:$C$1012,2,0)*C1537*L1537*100-settings!$C$5*L1537&lt;0,"",VLOOKUP(I1537,settings!$B$12:$C$1012,2,0)*C1537*L1537*100-settings!$C$5*L1537))</f>
        <v>5.0200841356015884</v>
      </c>
      <c r="N1537" s="29">
        <f>IF(M1537="","",M1537*settings!$C$7)</f>
        <v>1.2550210339003971</v>
      </c>
      <c r="O1537" s="29">
        <f t="shared" si="188"/>
        <v>3.7650631017011911</v>
      </c>
      <c r="P1537" s="29">
        <f>IF(G1537="","",C1537*100*settings!$C$6)</f>
        <v>0</v>
      </c>
      <c r="Q1537" s="29">
        <f>IF(G1537="","",IF(E1537=1,settings!$C$4-K1537*100,IF(O1537="",Q1536,IF(F1537=1,K1536*L1536*100+Q1536+O1536-K1537*L1537*100,Q1536+O1536))))</f>
        <v>44188.409496158769</v>
      </c>
      <c r="R1537" s="29">
        <f t="shared" si="189"/>
        <v>73171.997000000003</v>
      </c>
      <c r="S1537" s="29">
        <f t="shared" si="190"/>
        <v>117360.40649615877</v>
      </c>
    </row>
    <row r="1538" spans="2:19" x14ac:dyDescent="0.25">
      <c r="B1538" s="2">
        <v>44732</v>
      </c>
      <c r="C1538" s="3">
        <v>390.07998700000002</v>
      </c>
      <c r="D1538" s="1">
        <f t="shared" si="184"/>
        <v>6.6200194044177874E-2</v>
      </c>
      <c r="E1538" t="str">
        <f>IF(B1538&lt;settings!$C$2,"",IF(B1538=settings!$C$2,1,IF(C1538&gt;K1537,MAX($E$4:E1537)+1,"")))</f>
        <v/>
      </c>
      <c r="F1538" t="str">
        <f t="shared" si="185"/>
        <v/>
      </c>
      <c r="G1538">
        <f t="shared" si="186"/>
        <v>26</v>
      </c>
      <c r="H1538" s="36" t="str">
        <f>IF(SUM($F$4:F1538)&lt;2,"",IF(F1538=1,G1537,""))</f>
        <v/>
      </c>
      <c r="I1538" s="7">
        <f t="shared" si="191"/>
        <v>-0.17899999999999999</v>
      </c>
      <c r="J1538" s="64" t="str">
        <f t="shared" si="187"/>
        <v>CALL</v>
      </c>
      <c r="K1538" s="29">
        <f>IF(SUM($F$4:F1538)&lt;1,"",IF(F1538="",K1537,ROUND(C1538,0)))</f>
        <v>475</v>
      </c>
      <c r="L1538" s="32">
        <f>IF(SUM($F$4:F1538)&lt;1,"",IF(E1538=1,1,IF(AND(F1537=1,ROUNDDOWN(Q1537/(C1537*100),0)&gt;=1),L1537+ROUNDDOWN(Q1537/(C1537*100),0),L1537)))</f>
        <v>2</v>
      </c>
      <c r="M1538" s="29">
        <f>IF(G1538="","",IF(VLOOKUP(I1538,settings!$B$12:$C$1012,2,0)*C1538*L1538*100-settings!$C$5*L1538&lt;0,"",VLOOKUP(I1538,settings!$B$12:$C$1012,2,0)*C1538*L1538*100-settings!$C$5*L1538))</f>
        <v>18.972548823031342</v>
      </c>
      <c r="N1538" s="29">
        <f>IF(M1538="","",M1538*settings!$C$7)</f>
        <v>4.7431372057578356</v>
      </c>
      <c r="O1538" s="29">
        <f t="shared" si="188"/>
        <v>14.229411617273506</v>
      </c>
      <c r="P1538" s="29">
        <f>IF(G1538="","",C1538*100*settings!$C$6)</f>
        <v>0</v>
      </c>
      <c r="Q1538" s="29">
        <f>IF(G1538="","",IF(E1538=1,settings!$C$4-K1538*100,IF(O1538="",Q1537,IF(F1538=1,K1537*L1537*100+Q1537+O1537-K1538*L1538*100,Q1537+O1537))))</f>
        <v>44192.174559260471</v>
      </c>
      <c r="R1538" s="29">
        <f t="shared" si="189"/>
        <v>78015.997400000007</v>
      </c>
      <c r="S1538" s="29">
        <f t="shared" si="190"/>
        <v>122208.17195926048</v>
      </c>
    </row>
    <row r="1539" spans="2:19" x14ac:dyDescent="0.25">
      <c r="B1539" s="2">
        <v>44736</v>
      </c>
      <c r="C1539" s="3">
        <v>390.07998700000002</v>
      </c>
      <c r="D1539" s="1">
        <f t="shared" si="184"/>
        <v>0</v>
      </c>
      <c r="E1539" t="str">
        <f>IF(B1539&lt;settings!$C$2,"",IF(B1539=settings!$C$2,1,IF(C1539&gt;K1538,MAX($E$4:E1538)+1,"")))</f>
        <v/>
      </c>
      <c r="F1539" t="str">
        <f t="shared" si="185"/>
        <v/>
      </c>
      <c r="G1539">
        <f t="shared" si="186"/>
        <v>27</v>
      </c>
      <c r="H1539" s="36" t="str">
        <f>IF(SUM($F$4:F1539)&lt;2,"",IF(F1539=1,G1538,""))</f>
        <v/>
      </c>
      <c r="I1539" s="7">
        <f t="shared" si="191"/>
        <v>-0.17899999999999999</v>
      </c>
      <c r="J1539" s="64" t="str">
        <f t="shared" si="187"/>
        <v>CALL</v>
      </c>
      <c r="K1539" s="29">
        <f>IF(SUM($F$4:F1539)&lt;1,"",IF(F1539="",K1538,ROUND(C1539,0)))</f>
        <v>475</v>
      </c>
      <c r="L1539" s="32">
        <f>IF(SUM($F$4:F1539)&lt;1,"",IF(E1539=1,1,IF(AND(F1538=1,ROUNDDOWN(Q1538/(C1538*100),0)&gt;=1),L1538+ROUNDDOWN(Q1538/(C1538*100),0),L1538)))</f>
        <v>2</v>
      </c>
      <c r="M1539" s="29">
        <f>IF(G1539="","",IF(VLOOKUP(I1539,settings!$B$12:$C$1012,2,0)*C1539*L1539*100-settings!$C$5*L1539&lt;0,"",VLOOKUP(I1539,settings!$B$12:$C$1012,2,0)*C1539*L1539*100-settings!$C$5*L1539))</f>
        <v>18.972548823031342</v>
      </c>
      <c r="N1539" s="29">
        <f>IF(M1539="","",M1539*settings!$C$7)</f>
        <v>4.7431372057578356</v>
      </c>
      <c r="O1539" s="29">
        <f t="shared" si="188"/>
        <v>14.229411617273506</v>
      </c>
      <c r="P1539" s="29">
        <f>IF(G1539="","",C1539*100*settings!$C$6)</f>
        <v>0</v>
      </c>
      <c r="Q1539" s="29">
        <f>IF(G1539="","",IF(E1539=1,settings!$C$4-K1539*100,IF(O1539="",Q1538,IF(F1539=1,K1538*L1538*100+Q1538+O1538-K1539*L1539*100,Q1538+O1538))))</f>
        <v>44206.403970877742</v>
      </c>
      <c r="R1539" s="29">
        <f t="shared" si="189"/>
        <v>78015.997400000007</v>
      </c>
      <c r="S1539" s="29">
        <f t="shared" si="190"/>
        <v>122222.40137087775</v>
      </c>
    </row>
  </sheetData>
  <mergeCells count="4">
    <mergeCell ref="L2:S2"/>
    <mergeCell ref="G2:H2"/>
    <mergeCell ref="B2:C2"/>
    <mergeCell ref="E2:F2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E61C3-BF0B-4971-8E77-E6FD67D2074D}">
  <sheetPr>
    <tabColor rgb="FF7030A0"/>
  </sheetPr>
  <dimension ref="A1"/>
  <sheetViews>
    <sheetView showGridLines="0" tabSelected="1" workbookViewId="0">
      <selection activeCell="X54" sqref="X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70834-00A8-4B97-AE3E-4E352D48F7B3}">
  <sheetPr>
    <tabColor rgb="FF92D050"/>
  </sheetPr>
  <dimension ref="B3:K1538"/>
  <sheetViews>
    <sheetView showGridLines="0" workbookViewId="0">
      <selection activeCell="H3" sqref="H3"/>
    </sheetView>
  </sheetViews>
  <sheetFormatPr defaultRowHeight="15" x14ac:dyDescent="0.25"/>
  <cols>
    <col min="1" max="1" width="2.7109375" customWidth="1"/>
    <col min="2" max="2" width="13.28515625" hidden="1" customWidth="1"/>
    <col min="3" max="3" width="3.42578125" customWidth="1"/>
    <col min="4" max="4" width="8.42578125" hidden="1" customWidth="1"/>
    <col min="5" max="5" width="18.140625" hidden="1" customWidth="1"/>
    <col min="6" max="6" width="5.28515625" customWidth="1"/>
    <col min="7" max="7" width="8.42578125" bestFit="1" customWidth="1"/>
    <col min="8" max="8" width="18.140625" bestFit="1" customWidth="1"/>
    <col min="9" max="9" width="17" bestFit="1" customWidth="1"/>
    <col min="10" max="10" width="22.140625" customWidth="1"/>
    <col min="11" max="11" width="13" style="75" bestFit="1" customWidth="1"/>
  </cols>
  <sheetData>
    <row r="3" spans="2:11" x14ac:dyDescent="0.25">
      <c r="B3" s="78" t="s">
        <v>145</v>
      </c>
      <c r="D3" s="37" t="s">
        <v>146</v>
      </c>
      <c r="E3" s="37" t="s">
        <v>29</v>
      </c>
      <c r="F3" s="37"/>
      <c r="G3" s="81" t="s">
        <v>143</v>
      </c>
      <c r="H3" s="37" t="s">
        <v>29</v>
      </c>
      <c r="I3" s="37" t="s">
        <v>33</v>
      </c>
      <c r="J3" s="37" t="s">
        <v>30</v>
      </c>
      <c r="K3" s="37" t="s">
        <v>144</v>
      </c>
    </row>
    <row r="4" spans="2:11" x14ac:dyDescent="0.25">
      <c r="B4" s="79" t="str">
        <f>'quotes-calcs'!H4</f>
        <v/>
      </c>
      <c r="E4" t="str">
        <f t="array" ref="E4">INDEX($B$4:$B$1538,MATCH(0,COUNTIF($E$3:E3,$B$4:$B$1538),0))</f>
        <v/>
      </c>
      <c r="G4">
        <v>1</v>
      </c>
      <c r="H4">
        <f>IFERROR(VLOOKUP(G4,$D$4:$E$27,2,0),"")</f>
        <v>1</v>
      </c>
      <c r="I4" s="31">
        <f>IF(H4="","",H4/52)</f>
        <v>1.9230769230769232E-2</v>
      </c>
      <c r="J4">
        <f t="shared" ref="J4:J26" si="0">IF(H4="","",COUNTIF(B:B,H4))</f>
        <v>149</v>
      </c>
      <c r="K4" s="77">
        <f>IFERROR(J4*-1,"")</f>
        <v>-149</v>
      </c>
    </row>
    <row r="5" spans="2:11" x14ac:dyDescent="0.25">
      <c r="B5" s="79">
        <f>'quotes-calcs'!H5</f>
        <v>1</v>
      </c>
      <c r="D5">
        <f t="shared" ref="D5:D27" si="1">RANK(E5,$E$5:$E$27,1)</f>
        <v>1</v>
      </c>
      <c r="E5">
        <f t="array" ref="E5">IFERROR(INDEX($B$4:$B$1538,MATCH(0,COUNTIF($E$3:E4,$B$4:$B$1538),0)),"")</f>
        <v>1</v>
      </c>
      <c r="G5">
        <f>IFERROR(IF(G4=_xlfn.AGGREGATE(4,6,$D$4:$D$27),"",G4+1),"")</f>
        <v>2</v>
      </c>
      <c r="H5">
        <f t="shared" ref="H5:H28" si="2">IFERROR(VLOOKUP(G5,$D$4:$E$27,2,0),"")</f>
        <v>2</v>
      </c>
      <c r="I5" s="31">
        <f t="shared" ref="I5:I28" si="3">IF(H5="","",H5/52)</f>
        <v>3.8461538461538464E-2</v>
      </c>
      <c r="J5">
        <f t="shared" si="0"/>
        <v>35</v>
      </c>
      <c r="K5" s="77">
        <f t="shared" ref="K5:K28" si="4">IFERROR(J5*-1,"")</f>
        <v>-35</v>
      </c>
    </row>
    <row r="6" spans="2:11" x14ac:dyDescent="0.25">
      <c r="B6" s="79" t="str">
        <f>'quotes-calcs'!H6</f>
        <v/>
      </c>
      <c r="D6">
        <f t="shared" si="1"/>
        <v>5</v>
      </c>
      <c r="E6">
        <f t="array" ref="E6">IFERROR(INDEX($B$4:$B$1538,MATCH(0,COUNTIF($E$3:E5,$B$4:$B$1538),0)),"")</f>
        <v>5</v>
      </c>
      <c r="G6">
        <f t="shared" ref="G6:G28" si="5">IFERROR(IF(G5=_xlfn.AGGREGATE(4,6,$D$4:$D$27),"",G5+1),"")</f>
        <v>3</v>
      </c>
      <c r="H6">
        <f t="shared" si="2"/>
        <v>3</v>
      </c>
      <c r="I6" s="31">
        <f t="shared" si="3"/>
        <v>5.7692307692307696E-2</v>
      </c>
      <c r="J6">
        <f t="shared" si="0"/>
        <v>17</v>
      </c>
      <c r="K6" s="77">
        <f t="shared" si="4"/>
        <v>-17</v>
      </c>
    </row>
    <row r="7" spans="2:11" x14ac:dyDescent="0.25">
      <c r="B7" s="79" t="str">
        <f>'quotes-calcs'!H7</f>
        <v/>
      </c>
      <c r="D7">
        <f t="shared" si="1"/>
        <v>10</v>
      </c>
      <c r="E7">
        <f t="array" ref="E7">IFERROR(INDEX($B$4:$B$1538,MATCH(0,COUNTIF($E$3:E6,$B$4:$B$1538),0)),"")</f>
        <v>10</v>
      </c>
      <c r="G7">
        <f t="shared" si="5"/>
        <v>4</v>
      </c>
      <c r="H7">
        <f t="shared" si="2"/>
        <v>4</v>
      </c>
      <c r="I7" s="31">
        <f t="shared" si="3"/>
        <v>7.6923076923076927E-2</v>
      </c>
      <c r="J7">
        <f t="shared" si="0"/>
        <v>7</v>
      </c>
      <c r="K7" s="77">
        <f t="shared" si="4"/>
        <v>-7</v>
      </c>
    </row>
    <row r="8" spans="2:11" x14ac:dyDescent="0.25">
      <c r="B8" s="79" t="str">
        <f>'quotes-calcs'!H8</f>
        <v/>
      </c>
      <c r="D8">
        <f t="shared" si="1"/>
        <v>9</v>
      </c>
      <c r="E8">
        <f t="array" ref="E8">IFERROR(INDEX($B$4:$B$1538,MATCH(0,COUNTIF($E$3:E7,$B$4:$B$1538),0)),"")</f>
        <v>9</v>
      </c>
      <c r="G8">
        <f t="shared" si="5"/>
        <v>5</v>
      </c>
      <c r="H8">
        <f t="shared" si="2"/>
        <v>5</v>
      </c>
      <c r="I8" s="31">
        <f t="shared" si="3"/>
        <v>9.6153846153846159E-2</v>
      </c>
      <c r="J8">
        <f t="shared" si="0"/>
        <v>3</v>
      </c>
      <c r="K8" s="77">
        <f t="shared" si="4"/>
        <v>-3</v>
      </c>
    </row>
    <row r="9" spans="2:11" x14ac:dyDescent="0.25">
      <c r="B9" s="79" t="str">
        <f>'quotes-calcs'!H9</f>
        <v/>
      </c>
      <c r="D9">
        <f t="shared" si="1"/>
        <v>3</v>
      </c>
      <c r="E9">
        <f t="array" ref="E9">IFERROR(INDEX($B$4:$B$1538,MATCH(0,COUNTIF($E$3:E8,$B$4:$B$1538),0)),"")</f>
        <v>3</v>
      </c>
      <c r="G9">
        <f t="shared" si="5"/>
        <v>6</v>
      </c>
      <c r="H9">
        <f t="shared" si="2"/>
        <v>6</v>
      </c>
      <c r="I9" s="31">
        <f t="shared" si="3"/>
        <v>0.11538461538461539</v>
      </c>
      <c r="J9">
        <f t="shared" si="0"/>
        <v>3</v>
      </c>
      <c r="K9" s="77">
        <f t="shared" si="4"/>
        <v>-3</v>
      </c>
    </row>
    <row r="10" spans="2:11" x14ac:dyDescent="0.25">
      <c r="B10" s="79">
        <f>'quotes-calcs'!H10</f>
        <v>5</v>
      </c>
      <c r="D10">
        <f t="shared" si="1"/>
        <v>12</v>
      </c>
      <c r="E10">
        <f t="array" ref="E10">IFERROR(INDEX($B$4:$B$1538,MATCH(0,COUNTIF($E$3:E9,$B$4:$B$1538),0)),"")</f>
        <v>12</v>
      </c>
      <c r="G10">
        <f t="shared" si="5"/>
        <v>7</v>
      </c>
      <c r="H10">
        <f t="shared" si="2"/>
        <v>7</v>
      </c>
      <c r="I10" s="31">
        <f t="shared" si="3"/>
        <v>0.13461538461538461</v>
      </c>
      <c r="J10">
        <f t="shared" si="0"/>
        <v>5</v>
      </c>
      <c r="K10" s="77">
        <f t="shared" si="4"/>
        <v>-5</v>
      </c>
    </row>
    <row r="11" spans="2:11" x14ac:dyDescent="0.25">
      <c r="B11" s="79">
        <f>'quotes-calcs'!H11</f>
        <v>1</v>
      </c>
      <c r="D11">
        <f t="shared" si="1"/>
        <v>20</v>
      </c>
      <c r="E11">
        <f t="array" ref="E11">IFERROR(INDEX($B$4:$B$1538,MATCH(0,COUNTIF($E$3:E10,$B$4:$B$1538),0)),"")</f>
        <v>53</v>
      </c>
      <c r="G11">
        <f t="shared" si="5"/>
        <v>8</v>
      </c>
      <c r="H11">
        <f t="shared" si="2"/>
        <v>8</v>
      </c>
      <c r="I11" s="31">
        <f t="shared" si="3"/>
        <v>0.15384615384615385</v>
      </c>
      <c r="J11">
        <f t="shared" si="0"/>
        <v>4</v>
      </c>
      <c r="K11" s="77">
        <f t="shared" si="4"/>
        <v>-4</v>
      </c>
    </row>
    <row r="12" spans="2:11" x14ac:dyDescent="0.25">
      <c r="B12" s="79" t="str">
        <f>'quotes-calcs'!H12</f>
        <v/>
      </c>
      <c r="D12">
        <f t="shared" si="1"/>
        <v>2</v>
      </c>
      <c r="E12">
        <f t="array" ref="E12">IFERROR(INDEX($B$4:$B$1538,MATCH(0,COUNTIF($E$3:E11,$B$4:$B$1538),0)),"")</f>
        <v>2</v>
      </c>
      <c r="G12">
        <f t="shared" si="5"/>
        <v>9</v>
      </c>
      <c r="H12">
        <f t="shared" si="2"/>
        <v>9</v>
      </c>
      <c r="I12" s="31">
        <f t="shared" si="3"/>
        <v>0.17307692307692307</v>
      </c>
      <c r="J12">
        <f t="shared" si="0"/>
        <v>6</v>
      </c>
      <c r="K12" s="77">
        <f t="shared" si="4"/>
        <v>-6</v>
      </c>
    </row>
    <row r="13" spans="2:11" x14ac:dyDescent="0.25">
      <c r="B13" s="79" t="str">
        <f>'quotes-calcs'!H13</f>
        <v/>
      </c>
      <c r="D13">
        <f t="shared" si="1"/>
        <v>7</v>
      </c>
      <c r="E13">
        <f t="array" ref="E13">IFERROR(INDEX($B$4:$B$1538,MATCH(0,COUNTIF($E$3:E12,$B$4:$B$1538),0)),"")</f>
        <v>7</v>
      </c>
      <c r="G13">
        <f t="shared" si="5"/>
        <v>10</v>
      </c>
      <c r="H13">
        <f t="shared" si="2"/>
        <v>10</v>
      </c>
      <c r="I13" s="31">
        <f t="shared" si="3"/>
        <v>0.19230769230769232</v>
      </c>
      <c r="J13">
        <f t="shared" si="0"/>
        <v>2</v>
      </c>
      <c r="K13" s="77">
        <f t="shared" si="4"/>
        <v>-2</v>
      </c>
    </row>
    <row r="14" spans="2:11" x14ac:dyDescent="0.25">
      <c r="B14" s="79" t="str">
        <f>'quotes-calcs'!H14</f>
        <v/>
      </c>
      <c r="D14">
        <f t="shared" si="1"/>
        <v>13</v>
      </c>
      <c r="E14">
        <f t="array" ref="E14">IFERROR(INDEX($B$4:$B$1538,MATCH(0,COUNTIF($E$3:E13,$B$4:$B$1538),0)),"")</f>
        <v>14</v>
      </c>
      <c r="G14">
        <f t="shared" si="5"/>
        <v>11</v>
      </c>
      <c r="H14">
        <f t="shared" si="2"/>
        <v>11</v>
      </c>
      <c r="I14" s="31">
        <f t="shared" si="3"/>
        <v>0.21153846153846154</v>
      </c>
      <c r="J14">
        <f t="shared" si="0"/>
        <v>3</v>
      </c>
      <c r="K14" s="77">
        <f t="shared" si="4"/>
        <v>-3</v>
      </c>
    </row>
    <row r="15" spans="2:11" x14ac:dyDescent="0.25">
      <c r="B15" s="79" t="str">
        <f>'quotes-calcs'!H15</f>
        <v/>
      </c>
      <c r="D15">
        <f t="shared" si="1"/>
        <v>14</v>
      </c>
      <c r="E15">
        <f t="array" ref="E15">IFERROR(INDEX($B$4:$B$1538,MATCH(0,COUNTIF($E$3:E14,$B$4:$B$1538),0)),"")</f>
        <v>16</v>
      </c>
      <c r="G15">
        <f t="shared" si="5"/>
        <v>12</v>
      </c>
      <c r="H15">
        <f t="shared" si="2"/>
        <v>12</v>
      </c>
      <c r="I15" s="31">
        <f t="shared" si="3"/>
        <v>0.23076923076923078</v>
      </c>
      <c r="J15">
        <f t="shared" si="0"/>
        <v>4</v>
      </c>
      <c r="K15" s="77">
        <f t="shared" si="4"/>
        <v>-4</v>
      </c>
    </row>
    <row r="16" spans="2:11" x14ac:dyDescent="0.25">
      <c r="B16" s="79" t="str">
        <f>'quotes-calcs'!H16</f>
        <v/>
      </c>
      <c r="D16">
        <f t="shared" si="1"/>
        <v>6</v>
      </c>
      <c r="E16">
        <f t="array" ref="E16">IFERROR(INDEX($B$4:$B$1538,MATCH(0,COUNTIF($E$3:E15,$B$4:$B$1538),0)),"")</f>
        <v>6</v>
      </c>
      <c r="G16">
        <f t="shared" si="5"/>
        <v>13</v>
      </c>
      <c r="H16">
        <f t="shared" si="2"/>
        <v>14</v>
      </c>
      <c r="I16" s="31">
        <f t="shared" si="3"/>
        <v>0.26923076923076922</v>
      </c>
      <c r="J16">
        <f t="shared" si="0"/>
        <v>3</v>
      </c>
      <c r="K16" s="77">
        <f t="shared" si="4"/>
        <v>-3</v>
      </c>
    </row>
    <row r="17" spans="2:11" x14ac:dyDescent="0.25">
      <c r="B17" s="79" t="str">
        <f>'quotes-calcs'!H17</f>
        <v/>
      </c>
      <c r="D17">
        <f t="shared" si="1"/>
        <v>11</v>
      </c>
      <c r="E17">
        <f t="array" ref="E17">IFERROR(INDEX($B$4:$B$1538,MATCH(0,COUNTIF($E$3:E16,$B$4:$B$1538),0)),"")</f>
        <v>11</v>
      </c>
      <c r="G17">
        <f t="shared" si="5"/>
        <v>14</v>
      </c>
      <c r="H17">
        <f t="shared" si="2"/>
        <v>16</v>
      </c>
      <c r="I17" s="31">
        <f t="shared" si="3"/>
        <v>0.30769230769230771</v>
      </c>
      <c r="J17">
        <f t="shared" si="0"/>
        <v>1</v>
      </c>
      <c r="K17" s="77">
        <f t="shared" si="4"/>
        <v>-1</v>
      </c>
    </row>
    <row r="18" spans="2:11" x14ac:dyDescent="0.25">
      <c r="B18" s="79" t="str">
        <f>'quotes-calcs'!H18</f>
        <v/>
      </c>
      <c r="D18">
        <f t="shared" si="1"/>
        <v>16</v>
      </c>
      <c r="E18">
        <f t="array" ref="E18">IFERROR(INDEX($B$4:$B$1538,MATCH(0,COUNTIF($E$3:E17,$B$4:$B$1538),0)),"")</f>
        <v>19</v>
      </c>
      <c r="G18">
        <f t="shared" si="5"/>
        <v>15</v>
      </c>
      <c r="H18">
        <f t="shared" si="2"/>
        <v>18</v>
      </c>
      <c r="I18" s="31">
        <f t="shared" si="3"/>
        <v>0.34615384615384615</v>
      </c>
      <c r="J18">
        <f t="shared" si="0"/>
        <v>1</v>
      </c>
      <c r="K18" s="77">
        <f t="shared" si="4"/>
        <v>-1</v>
      </c>
    </row>
    <row r="19" spans="2:11" x14ac:dyDescent="0.25">
      <c r="B19" s="79" t="str">
        <f>'quotes-calcs'!H19</f>
        <v/>
      </c>
      <c r="D19">
        <f t="shared" si="1"/>
        <v>4</v>
      </c>
      <c r="E19">
        <f t="array" ref="E19">IFERROR(INDEX($B$4:$B$1538,MATCH(0,COUNTIF($E$3:E18,$B$4:$B$1538),0)),"")</f>
        <v>4</v>
      </c>
      <c r="G19">
        <f t="shared" si="5"/>
        <v>16</v>
      </c>
      <c r="H19">
        <f t="shared" si="2"/>
        <v>19</v>
      </c>
      <c r="I19" s="31">
        <f t="shared" si="3"/>
        <v>0.36538461538461536</v>
      </c>
      <c r="J19">
        <f t="shared" si="0"/>
        <v>1</v>
      </c>
      <c r="K19" s="77">
        <f t="shared" si="4"/>
        <v>-1</v>
      </c>
    </row>
    <row r="20" spans="2:11" x14ac:dyDescent="0.25">
      <c r="B20" s="79" t="str">
        <f>'quotes-calcs'!H20</f>
        <v/>
      </c>
      <c r="D20">
        <f t="shared" si="1"/>
        <v>15</v>
      </c>
      <c r="E20">
        <f t="array" ref="E20">IFERROR(INDEX($B$4:$B$1538,MATCH(0,COUNTIF($E$3:E19,$B$4:$B$1538),0)),"")</f>
        <v>18</v>
      </c>
      <c r="G20">
        <f t="shared" si="5"/>
        <v>17</v>
      </c>
      <c r="H20">
        <f t="shared" si="2"/>
        <v>27</v>
      </c>
      <c r="I20" s="31">
        <f t="shared" si="3"/>
        <v>0.51923076923076927</v>
      </c>
      <c r="J20">
        <f t="shared" si="0"/>
        <v>1</v>
      </c>
      <c r="K20" s="77">
        <f t="shared" si="4"/>
        <v>-1</v>
      </c>
    </row>
    <row r="21" spans="2:11" x14ac:dyDescent="0.25">
      <c r="B21" s="79">
        <f>'quotes-calcs'!H21</f>
        <v>10</v>
      </c>
      <c r="D21">
        <f t="shared" si="1"/>
        <v>23</v>
      </c>
      <c r="E21">
        <f t="array" ref="E21">IFERROR(INDEX($B$4:$B$1538,MATCH(0,COUNTIF($E$3:E20,$B$4:$B$1538),0)),"")</f>
        <v>375</v>
      </c>
      <c r="G21">
        <f t="shared" si="5"/>
        <v>18</v>
      </c>
      <c r="H21">
        <f t="shared" si="2"/>
        <v>30</v>
      </c>
      <c r="I21" s="31">
        <f t="shared" si="3"/>
        <v>0.57692307692307687</v>
      </c>
      <c r="J21">
        <f t="shared" si="0"/>
        <v>1</v>
      </c>
      <c r="K21" s="77">
        <f t="shared" si="4"/>
        <v>-1</v>
      </c>
    </row>
    <row r="22" spans="2:11" x14ac:dyDescent="0.25">
      <c r="B22" s="79">
        <f>'quotes-calcs'!H22</f>
        <v>1</v>
      </c>
      <c r="D22">
        <f t="shared" si="1"/>
        <v>22</v>
      </c>
      <c r="E22">
        <f t="array" ref="E22">IFERROR(INDEX($B$4:$B$1538,MATCH(0,COUNTIF($E$3:E21,$B$4:$B$1538),0)),"")</f>
        <v>285</v>
      </c>
      <c r="G22">
        <f t="shared" si="5"/>
        <v>19</v>
      </c>
      <c r="H22">
        <f t="shared" si="2"/>
        <v>31</v>
      </c>
      <c r="I22" s="31">
        <f t="shared" si="3"/>
        <v>0.59615384615384615</v>
      </c>
      <c r="J22">
        <f t="shared" si="0"/>
        <v>1</v>
      </c>
      <c r="K22" s="77">
        <f t="shared" si="4"/>
        <v>-1</v>
      </c>
    </row>
    <row r="23" spans="2:11" x14ac:dyDescent="0.25">
      <c r="B23" s="79">
        <f>'quotes-calcs'!H23</f>
        <v>1</v>
      </c>
      <c r="D23">
        <f t="shared" si="1"/>
        <v>8</v>
      </c>
      <c r="E23">
        <f t="array" ref="E23">IFERROR(INDEX($B$4:$B$1538,MATCH(0,COUNTIF($E$3:E22,$B$4:$B$1538),0)),"")</f>
        <v>8</v>
      </c>
      <c r="G23">
        <f t="shared" si="5"/>
        <v>20</v>
      </c>
      <c r="H23">
        <f t="shared" si="2"/>
        <v>53</v>
      </c>
      <c r="I23" s="31">
        <f t="shared" si="3"/>
        <v>1.0192307692307692</v>
      </c>
      <c r="J23">
        <f t="shared" si="0"/>
        <v>1</v>
      </c>
      <c r="K23" s="77">
        <f t="shared" si="4"/>
        <v>-1</v>
      </c>
    </row>
    <row r="24" spans="2:11" x14ac:dyDescent="0.25">
      <c r="B24" s="79" t="str">
        <f>'quotes-calcs'!H24</f>
        <v/>
      </c>
      <c r="D24">
        <f t="shared" si="1"/>
        <v>21</v>
      </c>
      <c r="E24">
        <f t="array" ref="E24">IFERROR(INDEX($B$4:$B$1538,MATCH(0,COUNTIF($E$3:E23,$B$4:$B$1538),0)),"")</f>
        <v>60</v>
      </c>
      <c r="G24">
        <f t="shared" si="5"/>
        <v>21</v>
      </c>
      <c r="H24">
        <f t="shared" si="2"/>
        <v>60</v>
      </c>
      <c r="I24" s="31">
        <f t="shared" si="3"/>
        <v>1.1538461538461537</v>
      </c>
      <c r="J24">
        <f t="shared" si="0"/>
        <v>1</v>
      </c>
      <c r="K24" s="77">
        <f t="shared" si="4"/>
        <v>-1</v>
      </c>
    </row>
    <row r="25" spans="2:11" x14ac:dyDescent="0.25">
      <c r="B25" s="79" t="str">
        <f>'quotes-calcs'!H25</f>
        <v/>
      </c>
      <c r="D25">
        <f t="shared" si="1"/>
        <v>18</v>
      </c>
      <c r="E25">
        <f t="array" ref="E25">IFERROR(INDEX($B$4:$B$1538,MATCH(0,COUNTIF($E$3:E24,$B$4:$B$1538),0)),"")</f>
        <v>30</v>
      </c>
      <c r="G25">
        <f t="shared" si="5"/>
        <v>22</v>
      </c>
      <c r="H25">
        <f t="shared" si="2"/>
        <v>285</v>
      </c>
      <c r="I25" s="31">
        <f t="shared" si="3"/>
        <v>5.4807692307692308</v>
      </c>
      <c r="J25">
        <f t="shared" si="0"/>
        <v>1</v>
      </c>
      <c r="K25" s="77">
        <f t="shared" si="4"/>
        <v>-1</v>
      </c>
    </row>
    <row r="26" spans="2:11" x14ac:dyDescent="0.25">
      <c r="B26" s="79" t="str">
        <f>'quotes-calcs'!H26</f>
        <v/>
      </c>
      <c r="D26">
        <f t="shared" si="1"/>
        <v>19</v>
      </c>
      <c r="E26">
        <f t="array" ref="E26">IFERROR(INDEX($B$4:$B$1538,MATCH(0,COUNTIF($E$3:E25,$B$4:$B$1538),0)),"")</f>
        <v>31</v>
      </c>
      <c r="G26">
        <f t="shared" si="5"/>
        <v>23</v>
      </c>
      <c r="H26">
        <f t="shared" si="2"/>
        <v>375</v>
      </c>
      <c r="I26" s="31">
        <f t="shared" si="3"/>
        <v>7.2115384615384617</v>
      </c>
      <c r="J26">
        <f t="shared" si="0"/>
        <v>1</v>
      </c>
      <c r="K26" s="77">
        <f t="shared" si="4"/>
        <v>-1</v>
      </c>
    </row>
    <row r="27" spans="2:11" x14ac:dyDescent="0.25">
      <c r="B27" s="79" t="str">
        <f>'quotes-calcs'!H27</f>
        <v/>
      </c>
      <c r="D27">
        <f t="shared" si="1"/>
        <v>17</v>
      </c>
      <c r="E27">
        <f t="array" ref="E27">IFERROR(INDEX($B$4:$B$1538,MATCH(0,COUNTIF($E$3:E26,$B$4:$B$1538),0)),"")</f>
        <v>27</v>
      </c>
      <c r="G27" t="str">
        <f t="shared" si="5"/>
        <v/>
      </c>
      <c r="H27" t="str">
        <f t="shared" si="2"/>
        <v/>
      </c>
      <c r="I27" s="31" t="str">
        <f t="shared" si="3"/>
        <v/>
      </c>
      <c r="J27" t="str">
        <f t="shared" ref="J27:J28" si="6">IF(H27="","",COUNTIF(B:B,H27))</f>
        <v/>
      </c>
      <c r="K27" s="77" t="str">
        <f t="shared" si="4"/>
        <v/>
      </c>
    </row>
    <row r="28" spans="2:11" x14ac:dyDescent="0.25">
      <c r="B28" s="79" t="str">
        <f>'quotes-calcs'!H28</f>
        <v/>
      </c>
      <c r="G28" t="str">
        <f t="shared" si="5"/>
        <v/>
      </c>
      <c r="H28" t="str">
        <f t="shared" si="2"/>
        <v/>
      </c>
      <c r="I28" s="31" t="str">
        <f t="shared" si="3"/>
        <v/>
      </c>
      <c r="J28" t="str">
        <f t="shared" si="6"/>
        <v/>
      </c>
      <c r="K28" s="77" t="str">
        <f t="shared" si="4"/>
        <v/>
      </c>
    </row>
    <row r="29" spans="2:11" x14ac:dyDescent="0.25">
      <c r="B29" s="79" t="str">
        <f>'quotes-calcs'!H29</f>
        <v/>
      </c>
      <c r="I29" s="31"/>
      <c r="K29" s="77"/>
    </row>
    <row r="30" spans="2:11" x14ac:dyDescent="0.25">
      <c r="B30" s="79" t="str">
        <f>'quotes-calcs'!H30</f>
        <v/>
      </c>
      <c r="I30" s="31"/>
      <c r="K30" s="77"/>
    </row>
    <row r="31" spans="2:11" x14ac:dyDescent="0.25">
      <c r="B31" s="79" t="str">
        <f>'quotes-calcs'!H31</f>
        <v/>
      </c>
      <c r="I31" s="31"/>
      <c r="K31" s="76"/>
    </row>
    <row r="32" spans="2:11" x14ac:dyDescent="0.25">
      <c r="B32" s="79">
        <f>'quotes-calcs'!H32</f>
        <v>9</v>
      </c>
      <c r="I32" s="31"/>
      <c r="K32" s="76"/>
    </row>
    <row r="33" spans="2:11" x14ac:dyDescent="0.25">
      <c r="B33" s="79">
        <f>'quotes-calcs'!H33</f>
        <v>1</v>
      </c>
      <c r="I33" s="31"/>
      <c r="K33" s="76"/>
    </row>
    <row r="34" spans="2:11" x14ac:dyDescent="0.25">
      <c r="B34" s="79">
        <f>'quotes-calcs'!H34</f>
        <v>1</v>
      </c>
      <c r="I34" s="31"/>
      <c r="K34" s="76"/>
    </row>
    <row r="35" spans="2:11" x14ac:dyDescent="0.25">
      <c r="B35" s="79">
        <f>'quotes-calcs'!H35</f>
        <v>1</v>
      </c>
      <c r="I35" s="31"/>
      <c r="K35" s="76"/>
    </row>
    <row r="36" spans="2:11" x14ac:dyDescent="0.25">
      <c r="B36" s="79">
        <f>'quotes-calcs'!H36</f>
        <v>1</v>
      </c>
      <c r="I36" s="31"/>
      <c r="K36" s="76"/>
    </row>
    <row r="37" spans="2:11" x14ac:dyDescent="0.25">
      <c r="B37" s="79" t="str">
        <f>'quotes-calcs'!H37</f>
        <v/>
      </c>
      <c r="I37" s="31"/>
      <c r="K37" s="76"/>
    </row>
    <row r="38" spans="2:11" x14ac:dyDescent="0.25">
      <c r="B38" s="79" t="str">
        <f>'quotes-calcs'!H38</f>
        <v/>
      </c>
      <c r="I38" s="31"/>
      <c r="K38" s="76"/>
    </row>
    <row r="39" spans="2:11" x14ac:dyDescent="0.25">
      <c r="B39" s="79">
        <f>'quotes-calcs'!H39</f>
        <v>3</v>
      </c>
    </row>
    <row r="40" spans="2:11" x14ac:dyDescent="0.25">
      <c r="B40" s="79">
        <f>'quotes-calcs'!H40</f>
        <v>1</v>
      </c>
    </row>
    <row r="41" spans="2:11" x14ac:dyDescent="0.25">
      <c r="B41" s="79">
        <f>'quotes-calcs'!H41</f>
        <v>1</v>
      </c>
    </row>
    <row r="42" spans="2:11" x14ac:dyDescent="0.25">
      <c r="B42" s="79" t="str">
        <f>'quotes-calcs'!H42</f>
        <v/>
      </c>
    </row>
    <row r="43" spans="2:11" x14ac:dyDescent="0.25">
      <c r="B43" s="79" t="str">
        <f>'quotes-calcs'!H43</f>
        <v/>
      </c>
    </row>
    <row r="44" spans="2:11" x14ac:dyDescent="0.25">
      <c r="B44" s="79" t="str">
        <f>'quotes-calcs'!H44</f>
        <v/>
      </c>
    </row>
    <row r="45" spans="2:11" x14ac:dyDescent="0.25">
      <c r="B45" s="79" t="str">
        <f>'quotes-calcs'!H45</f>
        <v/>
      </c>
    </row>
    <row r="46" spans="2:11" x14ac:dyDescent="0.25">
      <c r="B46" s="79" t="str">
        <f>'quotes-calcs'!H46</f>
        <v/>
      </c>
    </row>
    <row r="47" spans="2:11" x14ac:dyDescent="0.25">
      <c r="B47" s="79" t="str">
        <f>'quotes-calcs'!H47</f>
        <v/>
      </c>
    </row>
    <row r="48" spans="2:11" x14ac:dyDescent="0.25">
      <c r="B48" s="79" t="str">
        <f>'quotes-calcs'!H48</f>
        <v/>
      </c>
    </row>
    <row r="49" spans="2:2" x14ac:dyDescent="0.25">
      <c r="B49" s="79" t="str">
        <f>'quotes-calcs'!H49</f>
        <v/>
      </c>
    </row>
    <row r="50" spans="2:2" x14ac:dyDescent="0.25">
      <c r="B50" s="79" t="str">
        <f>'quotes-calcs'!H50</f>
        <v/>
      </c>
    </row>
    <row r="51" spans="2:2" x14ac:dyDescent="0.25">
      <c r="B51" s="79" t="str">
        <f>'quotes-calcs'!H51</f>
        <v/>
      </c>
    </row>
    <row r="52" spans="2:2" x14ac:dyDescent="0.25">
      <c r="B52" s="79" t="str">
        <f>'quotes-calcs'!H52</f>
        <v/>
      </c>
    </row>
    <row r="53" spans="2:2" x14ac:dyDescent="0.25">
      <c r="B53" s="79">
        <f>'quotes-calcs'!H53</f>
        <v>12</v>
      </c>
    </row>
    <row r="54" spans="2:2" x14ac:dyDescent="0.25">
      <c r="B54" s="79">
        <f>'quotes-calcs'!H54</f>
        <v>1</v>
      </c>
    </row>
    <row r="55" spans="2:2" x14ac:dyDescent="0.25">
      <c r="B55" s="79">
        <f>'quotes-calcs'!H55</f>
        <v>1</v>
      </c>
    </row>
    <row r="56" spans="2:2" x14ac:dyDescent="0.25">
      <c r="B56" s="79">
        <f>'quotes-calcs'!H56</f>
        <v>1</v>
      </c>
    </row>
    <row r="57" spans="2:2" x14ac:dyDescent="0.25">
      <c r="B57" s="79" t="str">
        <f>'quotes-calcs'!H57</f>
        <v/>
      </c>
    </row>
    <row r="58" spans="2:2" x14ac:dyDescent="0.25">
      <c r="B58" s="79" t="str">
        <f>'quotes-calcs'!H58</f>
        <v/>
      </c>
    </row>
    <row r="59" spans="2:2" x14ac:dyDescent="0.25">
      <c r="B59" s="79" t="str">
        <f>'quotes-calcs'!H59</f>
        <v/>
      </c>
    </row>
    <row r="60" spans="2:2" x14ac:dyDescent="0.25">
      <c r="B60" s="79" t="str">
        <f>'quotes-calcs'!H60</f>
        <v/>
      </c>
    </row>
    <row r="61" spans="2:2" x14ac:dyDescent="0.25">
      <c r="B61" s="79" t="str">
        <f>'quotes-calcs'!H61</f>
        <v/>
      </c>
    </row>
    <row r="62" spans="2:2" x14ac:dyDescent="0.25">
      <c r="B62" s="79" t="str">
        <f>'quotes-calcs'!H62</f>
        <v/>
      </c>
    </row>
    <row r="63" spans="2:2" x14ac:dyDescent="0.25">
      <c r="B63" s="79" t="str">
        <f>'quotes-calcs'!H63</f>
        <v/>
      </c>
    </row>
    <row r="64" spans="2:2" x14ac:dyDescent="0.25">
      <c r="B64" s="79" t="str">
        <f>'quotes-calcs'!H64</f>
        <v/>
      </c>
    </row>
    <row r="65" spans="2:2" x14ac:dyDescent="0.25">
      <c r="B65" s="79" t="str">
        <f>'quotes-calcs'!H65</f>
        <v/>
      </c>
    </row>
    <row r="66" spans="2:2" x14ac:dyDescent="0.25">
      <c r="B66" s="79" t="str">
        <f>'quotes-calcs'!H66</f>
        <v/>
      </c>
    </row>
    <row r="67" spans="2:2" x14ac:dyDescent="0.25">
      <c r="B67" s="79" t="str">
        <f>'quotes-calcs'!H67</f>
        <v/>
      </c>
    </row>
    <row r="68" spans="2:2" x14ac:dyDescent="0.25">
      <c r="B68" s="79" t="str">
        <f>'quotes-calcs'!H68</f>
        <v/>
      </c>
    </row>
    <row r="69" spans="2:2" x14ac:dyDescent="0.25">
      <c r="B69" s="79" t="str">
        <f>'quotes-calcs'!H69</f>
        <v/>
      </c>
    </row>
    <row r="70" spans="2:2" x14ac:dyDescent="0.25">
      <c r="B70" s="79" t="str">
        <f>'quotes-calcs'!H70</f>
        <v/>
      </c>
    </row>
    <row r="71" spans="2:2" x14ac:dyDescent="0.25">
      <c r="B71" s="79" t="str">
        <f>'quotes-calcs'!H71</f>
        <v/>
      </c>
    </row>
    <row r="72" spans="2:2" x14ac:dyDescent="0.25">
      <c r="B72" s="79" t="str">
        <f>'quotes-calcs'!H72</f>
        <v/>
      </c>
    </row>
    <row r="73" spans="2:2" x14ac:dyDescent="0.25">
      <c r="B73" s="79" t="str">
        <f>'quotes-calcs'!H73</f>
        <v/>
      </c>
    </row>
    <row r="74" spans="2:2" x14ac:dyDescent="0.25">
      <c r="B74" s="79" t="str">
        <f>'quotes-calcs'!H74</f>
        <v/>
      </c>
    </row>
    <row r="75" spans="2:2" x14ac:dyDescent="0.25">
      <c r="B75" s="79" t="str">
        <f>'quotes-calcs'!H75</f>
        <v/>
      </c>
    </row>
    <row r="76" spans="2:2" x14ac:dyDescent="0.25">
      <c r="B76" s="79" t="str">
        <f>'quotes-calcs'!H76</f>
        <v/>
      </c>
    </row>
    <row r="77" spans="2:2" x14ac:dyDescent="0.25">
      <c r="B77" s="79" t="str">
        <f>'quotes-calcs'!H77</f>
        <v/>
      </c>
    </row>
    <row r="78" spans="2:2" x14ac:dyDescent="0.25">
      <c r="B78" s="79" t="str">
        <f>'quotes-calcs'!H78</f>
        <v/>
      </c>
    </row>
    <row r="79" spans="2:2" x14ac:dyDescent="0.25">
      <c r="B79" s="79" t="str">
        <f>'quotes-calcs'!H79</f>
        <v/>
      </c>
    </row>
    <row r="80" spans="2:2" x14ac:dyDescent="0.25">
      <c r="B80" s="79" t="str">
        <f>'quotes-calcs'!H80</f>
        <v/>
      </c>
    </row>
    <row r="81" spans="2:2" x14ac:dyDescent="0.25">
      <c r="B81" s="79" t="str">
        <f>'quotes-calcs'!H81</f>
        <v/>
      </c>
    </row>
    <row r="82" spans="2:2" x14ac:dyDescent="0.25">
      <c r="B82" s="79" t="str">
        <f>'quotes-calcs'!H82</f>
        <v/>
      </c>
    </row>
    <row r="83" spans="2:2" x14ac:dyDescent="0.25">
      <c r="B83" s="79" t="str">
        <f>'quotes-calcs'!H83</f>
        <v/>
      </c>
    </row>
    <row r="84" spans="2:2" x14ac:dyDescent="0.25">
      <c r="B84" s="79" t="str">
        <f>'quotes-calcs'!H84</f>
        <v/>
      </c>
    </row>
    <row r="85" spans="2:2" x14ac:dyDescent="0.25">
      <c r="B85" s="79" t="str">
        <f>'quotes-calcs'!H85</f>
        <v/>
      </c>
    </row>
    <row r="86" spans="2:2" x14ac:dyDescent="0.25">
      <c r="B86" s="79" t="str">
        <f>'quotes-calcs'!H86</f>
        <v/>
      </c>
    </row>
    <row r="87" spans="2:2" x14ac:dyDescent="0.25">
      <c r="B87" s="79" t="str">
        <f>'quotes-calcs'!H87</f>
        <v/>
      </c>
    </row>
    <row r="88" spans="2:2" x14ac:dyDescent="0.25">
      <c r="B88" s="79" t="str">
        <f>'quotes-calcs'!H88</f>
        <v/>
      </c>
    </row>
    <row r="89" spans="2:2" x14ac:dyDescent="0.25">
      <c r="B89" s="79" t="str">
        <f>'quotes-calcs'!H89</f>
        <v/>
      </c>
    </row>
    <row r="90" spans="2:2" x14ac:dyDescent="0.25">
      <c r="B90" s="79" t="str">
        <f>'quotes-calcs'!H90</f>
        <v/>
      </c>
    </row>
    <row r="91" spans="2:2" x14ac:dyDescent="0.25">
      <c r="B91" s="79" t="str">
        <f>'quotes-calcs'!H91</f>
        <v/>
      </c>
    </row>
    <row r="92" spans="2:2" x14ac:dyDescent="0.25">
      <c r="B92" s="79" t="str">
        <f>'quotes-calcs'!H92</f>
        <v/>
      </c>
    </row>
    <row r="93" spans="2:2" x14ac:dyDescent="0.25">
      <c r="B93" s="79" t="str">
        <f>'quotes-calcs'!H93</f>
        <v/>
      </c>
    </row>
    <row r="94" spans="2:2" x14ac:dyDescent="0.25">
      <c r="B94" s="79" t="str">
        <f>'quotes-calcs'!H94</f>
        <v/>
      </c>
    </row>
    <row r="95" spans="2:2" x14ac:dyDescent="0.25">
      <c r="B95" s="79" t="str">
        <f>'quotes-calcs'!H95</f>
        <v/>
      </c>
    </row>
    <row r="96" spans="2:2" x14ac:dyDescent="0.25">
      <c r="B96" s="79" t="str">
        <f>'quotes-calcs'!H96</f>
        <v/>
      </c>
    </row>
    <row r="97" spans="2:2" x14ac:dyDescent="0.25">
      <c r="B97" s="79" t="str">
        <f>'quotes-calcs'!H97</f>
        <v/>
      </c>
    </row>
    <row r="98" spans="2:2" x14ac:dyDescent="0.25">
      <c r="B98" s="79" t="str">
        <f>'quotes-calcs'!H98</f>
        <v/>
      </c>
    </row>
    <row r="99" spans="2:2" x14ac:dyDescent="0.25">
      <c r="B99" s="79" t="str">
        <f>'quotes-calcs'!H99</f>
        <v/>
      </c>
    </row>
    <row r="100" spans="2:2" x14ac:dyDescent="0.25">
      <c r="B100" s="79" t="str">
        <f>'quotes-calcs'!H100</f>
        <v/>
      </c>
    </row>
    <row r="101" spans="2:2" x14ac:dyDescent="0.25">
      <c r="B101" s="79" t="str">
        <f>'quotes-calcs'!H101</f>
        <v/>
      </c>
    </row>
    <row r="102" spans="2:2" x14ac:dyDescent="0.25">
      <c r="B102" s="79" t="str">
        <f>'quotes-calcs'!H102</f>
        <v/>
      </c>
    </row>
    <row r="103" spans="2:2" x14ac:dyDescent="0.25">
      <c r="B103" s="79" t="str">
        <f>'quotes-calcs'!H103</f>
        <v/>
      </c>
    </row>
    <row r="104" spans="2:2" x14ac:dyDescent="0.25">
      <c r="B104" s="79" t="str">
        <f>'quotes-calcs'!H104</f>
        <v/>
      </c>
    </row>
    <row r="105" spans="2:2" x14ac:dyDescent="0.25">
      <c r="B105" s="79" t="str">
        <f>'quotes-calcs'!H105</f>
        <v/>
      </c>
    </row>
    <row r="106" spans="2:2" x14ac:dyDescent="0.25">
      <c r="B106" s="79" t="str">
        <f>'quotes-calcs'!H106</f>
        <v/>
      </c>
    </row>
    <row r="107" spans="2:2" x14ac:dyDescent="0.25">
      <c r="B107" s="79" t="str">
        <f>'quotes-calcs'!H107</f>
        <v/>
      </c>
    </row>
    <row r="108" spans="2:2" x14ac:dyDescent="0.25">
      <c r="B108" s="79" t="str">
        <f>'quotes-calcs'!H108</f>
        <v/>
      </c>
    </row>
    <row r="109" spans="2:2" x14ac:dyDescent="0.25">
      <c r="B109" s="79">
        <f>'quotes-calcs'!H109</f>
        <v>53</v>
      </c>
    </row>
    <row r="110" spans="2:2" x14ac:dyDescent="0.25">
      <c r="B110" s="79">
        <f>'quotes-calcs'!H110</f>
        <v>1</v>
      </c>
    </row>
    <row r="111" spans="2:2" x14ac:dyDescent="0.25">
      <c r="B111" s="79">
        <f>'quotes-calcs'!H111</f>
        <v>1</v>
      </c>
    </row>
    <row r="112" spans="2:2" x14ac:dyDescent="0.25">
      <c r="B112" s="79">
        <f>'quotes-calcs'!H112</f>
        <v>1</v>
      </c>
    </row>
    <row r="113" spans="2:2" x14ac:dyDescent="0.25">
      <c r="B113" s="79" t="str">
        <f>'quotes-calcs'!H113</f>
        <v/>
      </c>
    </row>
    <row r="114" spans="2:2" x14ac:dyDescent="0.25">
      <c r="B114" s="79">
        <f>'quotes-calcs'!H114</f>
        <v>2</v>
      </c>
    </row>
    <row r="115" spans="2:2" x14ac:dyDescent="0.25">
      <c r="B115" s="79">
        <f>'quotes-calcs'!H115</f>
        <v>1</v>
      </c>
    </row>
    <row r="116" spans="2:2" x14ac:dyDescent="0.25">
      <c r="B116" s="79">
        <f>'quotes-calcs'!H116</f>
        <v>1</v>
      </c>
    </row>
    <row r="117" spans="2:2" x14ac:dyDescent="0.25">
      <c r="B117" s="79">
        <f>'quotes-calcs'!H117</f>
        <v>1</v>
      </c>
    </row>
    <row r="118" spans="2:2" x14ac:dyDescent="0.25">
      <c r="B118" s="79">
        <f>'quotes-calcs'!H118</f>
        <v>1</v>
      </c>
    </row>
    <row r="119" spans="2:2" x14ac:dyDescent="0.25">
      <c r="B119" s="79">
        <f>'quotes-calcs'!H119</f>
        <v>1</v>
      </c>
    </row>
    <row r="120" spans="2:2" x14ac:dyDescent="0.25">
      <c r="B120" s="79" t="str">
        <f>'quotes-calcs'!H120</f>
        <v/>
      </c>
    </row>
    <row r="121" spans="2:2" x14ac:dyDescent="0.25">
      <c r="B121" s="79">
        <f>'quotes-calcs'!H121</f>
        <v>2</v>
      </c>
    </row>
    <row r="122" spans="2:2" x14ac:dyDescent="0.25">
      <c r="B122" s="79">
        <f>'quotes-calcs'!H122</f>
        <v>1</v>
      </c>
    </row>
    <row r="123" spans="2:2" x14ac:dyDescent="0.25">
      <c r="B123" s="79">
        <f>'quotes-calcs'!H123</f>
        <v>1</v>
      </c>
    </row>
    <row r="124" spans="2:2" x14ac:dyDescent="0.25">
      <c r="B124" s="79" t="str">
        <f>'quotes-calcs'!H124</f>
        <v/>
      </c>
    </row>
    <row r="125" spans="2:2" x14ac:dyDescent="0.25">
      <c r="B125" s="79" t="str">
        <f>'quotes-calcs'!H125</f>
        <v/>
      </c>
    </row>
    <row r="126" spans="2:2" x14ac:dyDescent="0.25">
      <c r="B126" s="79">
        <f>'quotes-calcs'!H126</f>
        <v>3</v>
      </c>
    </row>
    <row r="127" spans="2:2" x14ac:dyDescent="0.25">
      <c r="B127" s="79" t="str">
        <f>'quotes-calcs'!H127</f>
        <v/>
      </c>
    </row>
    <row r="128" spans="2:2" x14ac:dyDescent="0.25">
      <c r="B128" s="79" t="str">
        <f>'quotes-calcs'!H128</f>
        <v/>
      </c>
    </row>
    <row r="129" spans="2:2" x14ac:dyDescent="0.25">
      <c r="B129" s="79">
        <f>'quotes-calcs'!H129</f>
        <v>3</v>
      </c>
    </row>
    <row r="130" spans="2:2" x14ac:dyDescent="0.25">
      <c r="B130" s="79" t="str">
        <f>'quotes-calcs'!H130</f>
        <v/>
      </c>
    </row>
    <row r="131" spans="2:2" x14ac:dyDescent="0.25">
      <c r="B131" s="79">
        <f>'quotes-calcs'!H131</f>
        <v>2</v>
      </c>
    </row>
    <row r="132" spans="2:2" x14ac:dyDescent="0.25">
      <c r="B132" s="79">
        <f>'quotes-calcs'!H132</f>
        <v>1</v>
      </c>
    </row>
    <row r="133" spans="2:2" x14ac:dyDescent="0.25">
      <c r="B133" s="79" t="str">
        <f>'quotes-calcs'!H133</f>
        <v/>
      </c>
    </row>
    <row r="134" spans="2:2" x14ac:dyDescent="0.25">
      <c r="B134" s="79">
        <f>'quotes-calcs'!H134</f>
        <v>2</v>
      </c>
    </row>
    <row r="135" spans="2:2" x14ac:dyDescent="0.25">
      <c r="B135" s="79" t="str">
        <f>'quotes-calcs'!H135</f>
        <v/>
      </c>
    </row>
    <row r="136" spans="2:2" x14ac:dyDescent="0.25">
      <c r="B136" s="79" t="str">
        <f>'quotes-calcs'!H136</f>
        <v/>
      </c>
    </row>
    <row r="137" spans="2:2" x14ac:dyDescent="0.25">
      <c r="B137" s="79">
        <f>'quotes-calcs'!H137</f>
        <v>3</v>
      </c>
    </row>
    <row r="138" spans="2:2" x14ac:dyDescent="0.25">
      <c r="B138" s="79">
        <f>'quotes-calcs'!H138</f>
        <v>1</v>
      </c>
    </row>
    <row r="139" spans="2:2" x14ac:dyDescent="0.25">
      <c r="B139" s="79">
        <f>'quotes-calcs'!H139</f>
        <v>1</v>
      </c>
    </row>
    <row r="140" spans="2:2" x14ac:dyDescent="0.25">
      <c r="B140" s="79">
        <f>'quotes-calcs'!H140</f>
        <v>1</v>
      </c>
    </row>
    <row r="141" spans="2:2" x14ac:dyDescent="0.25">
      <c r="B141" s="79">
        <f>'quotes-calcs'!H141</f>
        <v>1</v>
      </c>
    </row>
    <row r="142" spans="2:2" x14ac:dyDescent="0.25">
      <c r="B142" s="79">
        <f>'quotes-calcs'!H142</f>
        <v>1</v>
      </c>
    </row>
    <row r="143" spans="2:2" x14ac:dyDescent="0.25">
      <c r="B143" s="79">
        <f>'quotes-calcs'!H143</f>
        <v>1</v>
      </c>
    </row>
    <row r="144" spans="2:2" x14ac:dyDescent="0.25">
      <c r="B144" s="79">
        <f>'quotes-calcs'!H144</f>
        <v>1</v>
      </c>
    </row>
    <row r="145" spans="2:2" x14ac:dyDescent="0.25">
      <c r="B145" s="79">
        <f>'quotes-calcs'!H145</f>
        <v>1</v>
      </c>
    </row>
    <row r="146" spans="2:2" x14ac:dyDescent="0.25">
      <c r="B146" s="79" t="str">
        <f>'quotes-calcs'!H146</f>
        <v/>
      </c>
    </row>
    <row r="147" spans="2:2" x14ac:dyDescent="0.25">
      <c r="B147" s="79" t="str">
        <f>'quotes-calcs'!H147</f>
        <v/>
      </c>
    </row>
    <row r="148" spans="2:2" x14ac:dyDescent="0.25">
      <c r="B148" s="79">
        <f>'quotes-calcs'!H148</f>
        <v>3</v>
      </c>
    </row>
    <row r="149" spans="2:2" x14ac:dyDescent="0.25">
      <c r="B149" s="79">
        <f>'quotes-calcs'!H149</f>
        <v>1</v>
      </c>
    </row>
    <row r="150" spans="2:2" x14ac:dyDescent="0.25">
      <c r="B150" s="79">
        <f>'quotes-calcs'!H150</f>
        <v>1</v>
      </c>
    </row>
    <row r="151" spans="2:2" x14ac:dyDescent="0.25">
      <c r="B151" s="79">
        <f>'quotes-calcs'!H151</f>
        <v>1</v>
      </c>
    </row>
    <row r="152" spans="2:2" x14ac:dyDescent="0.25">
      <c r="B152" s="79">
        <f>'quotes-calcs'!H152</f>
        <v>1</v>
      </c>
    </row>
    <row r="153" spans="2:2" x14ac:dyDescent="0.25">
      <c r="B153" s="79">
        <f>'quotes-calcs'!H153</f>
        <v>1</v>
      </c>
    </row>
    <row r="154" spans="2:2" x14ac:dyDescent="0.25">
      <c r="B154" s="79" t="str">
        <f>'quotes-calcs'!H154</f>
        <v/>
      </c>
    </row>
    <row r="155" spans="2:2" x14ac:dyDescent="0.25">
      <c r="B155" s="79" t="str">
        <f>'quotes-calcs'!H155</f>
        <v/>
      </c>
    </row>
    <row r="156" spans="2:2" x14ac:dyDescent="0.25">
      <c r="B156" s="79" t="str">
        <f>'quotes-calcs'!H156</f>
        <v/>
      </c>
    </row>
    <row r="157" spans="2:2" x14ac:dyDescent="0.25">
      <c r="B157" s="79" t="str">
        <f>'quotes-calcs'!H157</f>
        <v/>
      </c>
    </row>
    <row r="158" spans="2:2" x14ac:dyDescent="0.25">
      <c r="B158" s="79" t="str">
        <f>'quotes-calcs'!H158</f>
        <v/>
      </c>
    </row>
    <row r="159" spans="2:2" x14ac:dyDescent="0.25">
      <c r="B159" s="79" t="str">
        <f>'quotes-calcs'!H159</f>
        <v/>
      </c>
    </row>
    <row r="160" spans="2:2" x14ac:dyDescent="0.25">
      <c r="B160" s="79">
        <f>'quotes-calcs'!H160</f>
        <v>7</v>
      </c>
    </row>
    <row r="161" spans="2:2" x14ac:dyDescent="0.25">
      <c r="B161" s="79">
        <f>'quotes-calcs'!H161</f>
        <v>1</v>
      </c>
    </row>
    <row r="162" spans="2:2" x14ac:dyDescent="0.25">
      <c r="B162" s="79">
        <f>'quotes-calcs'!H162</f>
        <v>1</v>
      </c>
    </row>
    <row r="163" spans="2:2" x14ac:dyDescent="0.25">
      <c r="B163" s="79" t="str">
        <f>'quotes-calcs'!H163</f>
        <v/>
      </c>
    </row>
    <row r="164" spans="2:2" x14ac:dyDescent="0.25">
      <c r="B164" s="79" t="str">
        <f>'quotes-calcs'!H164</f>
        <v/>
      </c>
    </row>
    <row r="165" spans="2:2" x14ac:dyDescent="0.25">
      <c r="B165" s="79" t="str">
        <f>'quotes-calcs'!H165</f>
        <v/>
      </c>
    </row>
    <row r="166" spans="2:2" x14ac:dyDescent="0.25">
      <c r="B166" s="79" t="str">
        <f>'quotes-calcs'!H166</f>
        <v/>
      </c>
    </row>
    <row r="167" spans="2:2" x14ac:dyDescent="0.25">
      <c r="B167" s="79" t="str">
        <f>'quotes-calcs'!H167</f>
        <v/>
      </c>
    </row>
    <row r="168" spans="2:2" x14ac:dyDescent="0.25">
      <c r="B168" s="79" t="str">
        <f>'quotes-calcs'!H168</f>
        <v/>
      </c>
    </row>
    <row r="169" spans="2:2" x14ac:dyDescent="0.25">
      <c r="B169" s="79" t="str">
        <f>'quotes-calcs'!H169</f>
        <v/>
      </c>
    </row>
    <row r="170" spans="2:2" x14ac:dyDescent="0.25">
      <c r="B170" s="79" t="str">
        <f>'quotes-calcs'!H170</f>
        <v/>
      </c>
    </row>
    <row r="171" spans="2:2" x14ac:dyDescent="0.25">
      <c r="B171" s="79" t="str">
        <f>'quotes-calcs'!H171</f>
        <v/>
      </c>
    </row>
    <row r="172" spans="2:2" x14ac:dyDescent="0.25">
      <c r="B172" s="79" t="str">
        <f>'quotes-calcs'!H172</f>
        <v/>
      </c>
    </row>
    <row r="173" spans="2:2" x14ac:dyDescent="0.25">
      <c r="B173" s="79" t="str">
        <f>'quotes-calcs'!H173</f>
        <v/>
      </c>
    </row>
    <row r="174" spans="2:2" x14ac:dyDescent="0.25">
      <c r="B174" s="79" t="str">
        <f>'quotes-calcs'!H174</f>
        <v/>
      </c>
    </row>
    <row r="175" spans="2:2" x14ac:dyDescent="0.25">
      <c r="B175" s="79" t="str">
        <f>'quotes-calcs'!H175</f>
        <v/>
      </c>
    </row>
    <row r="176" spans="2:2" x14ac:dyDescent="0.25">
      <c r="B176" s="79">
        <f>'quotes-calcs'!H176</f>
        <v>14</v>
      </c>
    </row>
    <row r="177" spans="2:2" x14ac:dyDescent="0.25">
      <c r="B177" s="79">
        <f>'quotes-calcs'!H177</f>
        <v>1</v>
      </c>
    </row>
    <row r="178" spans="2:2" x14ac:dyDescent="0.25">
      <c r="B178" s="79" t="str">
        <f>'quotes-calcs'!H178</f>
        <v/>
      </c>
    </row>
    <row r="179" spans="2:2" x14ac:dyDescent="0.25">
      <c r="B179" s="79" t="str">
        <f>'quotes-calcs'!H179</f>
        <v/>
      </c>
    </row>
    <row r="180" spans="2:2" x14ac:dyDescent="0.25">
      <c r="B180" s="79" t="str">
        <f>'quotes-calcs'!H180</f>
        <v/>
      </c>
    </row>
    <row r="181" spans="2:2" x14ac:dyDescent="0.25">
      <c r="B181" s="79" t="str">
        <f>'quotes-calcs'!H181</f>
        <v/>
      </c>
    </row>
    <row r="182" spans="2:2" x14ac:dyDescent="0.25">
      <c r="B182" s="79" t="str">
        <f>'quotes-calcs'!H182</f>
        <v/>
      </c>
    </row>
    <row r="183" spans="2:2" x14ac:dyDescent="0.25">
      <c r="B183" s="79" t="str">
        <f>'quotes-calcs'!H183</f>
        <v/>
      </c>
    </row>
    <row r="184" spans="2:2" x14ac:dyDescent="0.25">
      <c r="B184" s="79" t="str">
        <f>'quotes-calcs'!H184</f>
        <v/>
      </c>
    </row>
    <row r="185" spans="2:2" x14ac:dyDescent="0.25">
      <c r="B185" s="79" t="str">
        <f>'quotes-calcs'!H185</f>
        <v/>
      </c>
    </row>
    <row r="186" spans="2:2" x14ac:dyDescent="0.25">
      <c r="B186" s="79" t="str">
        <f>'quotes-calcs'!H186</f>
        <v/>
      </c>
    </row>
    <row r="187" spans="2:2" x14ac:dyDescent="0.25">
      <c r="B187" s="79" t="str">
        <f>'quotes-calcs'!H187</f>
        <v/>
      </c>
    </row>
    <row r="188" spans="2:2" x14ac:dyDescent="0.25">
      <c r="B188" s="79" t="str">
        <f>'quotes-calcs'!H188</f>
        <v/>
      </c>
    </row>
    <row r="189" spans="2:2" x14ac:dyDescent="0.25">
      <c r="B189" s="79" t="str">
        <f>'quotes-calcs'!H189</f>
        <v/>
      </c>
    </row>
    <row r="190" spans="2:2" x14ac:dyDescent="0.25">
      <c r="B190" s="79" t="str">
        <f>'quotes-calcs'!H190</f>
        <v/>
      </c>
    </row>
    <row r="191" spans="2:2" x14ac:dyDescent="0.25">
      <c r="B191" s="79" t="str">
        <f>'quotes-calcs'!H191</f>
        <v/>
      </c>
    </row>
    <row r="192" spans="2:2" x14ac:dyDescent="0.25">
      <c r="B192" s="79" t="str">
        <f>'quotes-calcs'!H192</f>
        <v/>
      </c>
    </row>
    <row r="193" spans="2:2" x14ac:dyDescent="0.25">
      <c r="B193" s="79">
        <f>'quotes-calcs'!H193</f>
        <v>16</v>
      </c>
    </row>
    <row r="194" spans="2:2" x14ac:dyDescent="0.25">
      <c r="B194" s="79" t="str">
        <f>'quotes-calcs'!H194</f>
        <v/>
      </c>
    </row>
    <row r="195" spans="2:2" x14ac:dyDescent="0.25">
      <c r="B195" s="79" t="str">
        <f>'quotes-calcs'!H195</f>
        <v/>
      </c>
    </row>
    <row r="196" spans="2:2" x14ac:dyDescent="0.25">
      <c r="B196" s="79">
        <f>'quotes-calcs'!H196</f>
        <v>3</v>
      </c>
    </row>
    <row r="197" spans="2:2" x14ac:dyDescent="0.25">
      <c r="B197" s="79">
        <f>'quotes-calcs'!H197</f>
        <v>1</v>
      </c>
    </row>
    <row r="198" spans="2:2" x14ac:dyDescent="0.25">
      <c r="B198" s="79">
        <f>'quotes-calcs'!H198</f>
        <v>1</v>
      </c>
    </row>
    <row r="199" spans="2:2" x14ac:dyDescent="0.25">
      <c r="B199" s="79" t="str">
        <f>'quotes-calcs'!H199</f>
        <v/>
      </c>
    </row>
    <row r="200" spans="2:2" x14ac:dyDescent="0.25">
      <c r="B200" s="79" t="str">
        <f>'quotes-calcs'!H200</f>
        <v/>
      </c>
    </row>
    <row r="201" spans="2:2" x14ac:dyDescent="0.25">
      <c r="B201" s="79">
        <f>'quotes-calcs'!H201</f>
        <v>3</v>
      </c>
    </row>
    <row r="202" spans="2:2" x14ac:dyDescent="0.25">
      <c r="B202" s="79">
        <f>'quotes-calcs'!H202</f>
        <v>1</v>
      </c>
    </row>
    <row r="203" spans="2:2" x14ac:dyDescent="0.25">
      <c r="B203" s="79">
        <f>'quotes-calcs'!H203</f>
        <v>1</v>
      </c>
    </row>
    <row r="204" spans="2:2" x14ac:dyDescent="0.25">
      <c r="B204" s="79">
        <f>'quotes-calcs'!H204</f>
        <v>1</v>
      </c>
    </row>
    <row r="205" spans="2:2" x14ac:dyDescent="0.25">
      <c r="B205" s="79" t="str">
        <f>'quotes-calcs'!H205</f>
        <v/>
      </c>
    </row>
    <row r="206" spans="2:2" x14ac:dyDescent="0.25">
      <c r="B206" s="79" t="str">
        <f>'quotes-calcs'!H206</f>
        <v/>
      </c>
    </row>
    <row r="207" spans="2:2" x14ac:dyDescent="0.25">
      <c r="B207" s="79" t="str">
        <f>'quotes-calcs'!H207</f>
        <v/>
      </c>
    </row>
    <row r="208" spans="2:2" x14ac:dyDescent="0.25">
      <c r="B208" s="79" t="str">
        <f>'quotes-calcs'!H208</f>
        <v/>
      </c>
    </row>
    <row r="209" spans="2:2" x14ac:dyDescent="0.25">
      <c r="B209" s="79" t="str">
        <f>'quotes-calcs'!H209</f>
        <v/>
      </c>
    </row>
    <row r="210" spans="2:2" x14ac:dyDescent="0.25">
      <c r="B210" s="79">
        <f>'quotes-calcs'!H210</f>
        <v>6</v>
      </c>
    </row>
    <row r="211" spans="2:2" x14ac:dyDescent="0.25">
      <c r="B211" s="79">
        <f>'quotes-calcs'!H211</f>
        <v>1</v>
      </c>
    </row>
    <row r="212" spans="2:2" x14ac:dyDescent="0.25">
      <c r="B212" s="79" t="str">
        <f>'quotes-calcs'!H212</f>
        <v/>
      </c>
    </row>
    <row r="213" spans="2:2" x14ac:dyDescent="0.25">
      <c r="B213" s="79">
        <f>'quotes-calcs'!H213</f>
        <v>2</v>
      </c>
    </row>
    <row r="214" spans="2:2" x14ac:dyDescent="0.25">
      <c r="B214" s="79">
        <f>'quotes-calcs'!H214</f>
        <v>1</v>
      </c>
    </row>
    <row r="215" spans="2:2" x14ac:dyDescent="0.25">
      <c r="B215" s="79">
        <f>'quotes-calcs'!H215</f>
        <v>1</v>
      </c>
    </row>
    <row r="216" spans="2:2" x14ac:dyDescent="0.25">
      <c r="B216" s="79" t="str">
        <f>'quotes-calcs'!H216</f>
        <v/>
      </c>
    </row>
    <row r="217" spans="2:2" x14ac:dyDescent="0.25">
      <c r="B217" s="79" t="str">
        <f>'quotes-calcs'!H217</f>
        <v/>
      </c>
    </row>
    <row r="218" spans="2:2" x14ac:dyDescent="0.25">
      <c r="B218" s="79" t="str">
        <f>'quotes-calcs'!H218</f>
        <v/>
      </c>
    </row>
    <row r="219" spans="2:2" x14ac:dyDescent="0.25">
      <c r="B219" s="79" t="str">
        <f>'quotes-calcs'!H219</f>
        <v/>
      </c>
    </row>
    <row r="220" spans="2:2" x14ac:dyDescent="0.25">
      <c r="B220" s="79" t="str">
        <f>'quotes-calcs'!H220</f>
        <v/>
      </c>
    </row>
    <row r="221" spans="2:2" x14ac:dyDescent="0.25">
      <c r="B221" s="79" t="str">
        <f>'quotes-calcs'!H221</f>
        <v/>
      </c>
    </row>
    <row r="222" spans="2:2" x14ac:dyDescent="0.25">
      <c r="B222" s="79" t="str">
        <f>'quotes-calcs'!H222</f>
        <v/>
      </c>
    </row>
    <row r="223" spans="2:2" x14ac:dyDescent="0.25">
      <c r="B223" s="79" t="str">
        <f>'quotes-calcs'!H223</f>
        <v/>
      </c>
    </row>
    <row r="224" spans="2:2" x14ac:dyDescent="0.25">
      <c r="B224" s="79" t="str">
        <f>'quotes-calcs'!H224</f>
        <v/>
      </c>
    </row>
    <row r="225" spans="2:2" x14ac:dyDescent="0.25">
      <c r="B225" s="79" t="str">
        <f>'quotes-calcs'!H225</f>
        <v/>
      </c>
    </row>
    <row r="226" spans="2:2" x14ac:dyDescent="0.25">
      <c r="B226" s="79">
        <f>'quotes-calcs'!H226</f>
        <v>11</v>
      </c>
    </row>
    <row r="227" spans="2:2" x14ac:dyDescent="0.25">
      <c r="B227" s="79">
        <f>'quotes-calcs'!H227</f>
        <v>1</v>
      </c>
    </row>
    <row r="228" spans="2:2" x14ac:dyDescent="0.25">
      <c r="B228" s="79">
        <f>'quotes-calcs'!H228</f>
        <v>1</v>
      </c>
    </row>
    <row r="229" spans="2:2" x14ac:dyDescent="0.25">
      <c r="B229" s="79">
        <f>'quotes-calcs'!H229</f>
        <v>1</v>
      </c>
    </row>
    <row r="230" spans="2:2" x14ac:dyDescent="0.25">
      <c r="B230" s="79">
        <f>'quotes-calcs'!H230</f>
        <v>1</v>
      </c>
    </row>
    <row r="231" spans="2:2" x14ac:dyDescent="0.25">
      <c r="B231" s="79">
        <f>'quotes-calcs'!H231</f>
        <v>1</v>
      </c>
    </row>
    <row r="232" spans="2:2" x14ac:dyDescent="0.25">
      <c r="B232" s="79">
        <f>'quotes-calcs'!H232</f>
        <v>1</v>
      </c>
    </row>
    <row r="233" spans="2:2" x14ac:dyDescent="0.25">
      <c r="B233" s="79" t="str">
        <f>'quotes-calcs'!H233</f>
        <v/>
      </c>
    </row>
    <row r="234" spans="2:2" x14ac:dyDescent="0.25">
      <c r="B234" s="79" t="str">
        <f>'quotes-calcs'!H234</f>
        <v/>
      </c>
    </row>
    <row r="235" spans="2:2" x14ac:dyDescent="0.25">
      <c r="B235" s="79">
        <f>'quotes-calcs'!H235</f>
        <v>3</v>
      </c>
    </row>
    <row r="236" spans="2:2" x14ac:dyDescent="0.25">
      <c r="B236" s="79" t="str">
        <f>'quotes-calcs'!H236</f>
        <v/>
      </c>
    </row>
    <row r="237" spans="2:2" x14ac:dyDescent="0.25">
      <c r="B237" s="79" t="str">
        <f>'quotes-calcs'!H237</f>
        <v/>
      </c>
    </row>
    <row r="238" spans="2:2" x14ac:dyDescent="0.25">
      <c r="B238" s="79">
        <f>'quotes-calcs'!H238</f>
        <v>3</v>
      </c>
    </row>
    <row r="239" spans="2:2" x14ac:dyDescent="0.25">
      <c r="B239" s="79">
        <f>'quotes-calcs'!H239</f>
        <v>1</v>
      </c>
    </row>
    <row r="240" spans="2:2" x14ac:dyDescent="0.25">
      <c r="B240" s="79" t="str">
        <f>'quotes-calcs'!H240</f>
        <v/>
      </c>
    </row>
    <row r="241" spans="2:2" x14ac:dyDescent="0.25">
      <c r="B241" s="79" t="str">
        <f>'quotes-calcs'!H241</f>
        <v/>
      </c>
    </row>
    <row r="242" spans="2:2" x14ac:dyDescent="0.25">
      <c r="B242" s="79" t="str">
        <f>'quotes-calcs'!H242</f>
        <v/>
      </c>
    </row>
    <row r="243" spans="2:2" x14ac:dyDescent="0.25">
      <c r="B243" s="79" t="str">
        <f>'quotes-calcs'!H243</f>
        <v/>
      </c>
    </row>
    <row r="244" spans="2:2" x14ac:dyDescent="0.25">
      <c r="B244" s="79" t="str">
        <f>'quotes-calcs'!H244</f>
        <v/>
      </c>
    </row>
    <row r="245" spans="2:2" x14ac:dyDescent="0.25">
      <c r="B245" s="79" t="str">
        <f>'quotes-calcs'!H245</f>
        <v/>
      </c>
    </row>
    <row r="246" spans="2:2" x14ac:dyDescent="0.25">
      <c r="B246" s="79">
        <f>'quotes-calcs'!H246</f>
        <v>7</v>
      </c>
    </row>
    <row r="247" spans="2:2" x14ac:dyDescent="0.25">
      <c r="B247" s="79" t="str">
        <f>'quotes-calcs'!H247</f>
        <v/>
      </c>
    </row>
    <row r="248" spans="2:2" x14ac:dyDescent="0.25">
      <c r="B248" s="79">
        <f>'quotes-calcs'!H248</f>
        <v>2</v>
      </c>
    </row>
    <row r="249" spans="2:2" x14ac:dyDescent="0.25">
      <c r="B249" s="79" t="str">
        <f>'quotes-calcs'!H249</f>
        <v/>
      </c>
    </row>
    <row r="250" spans="2:2" x14ac:dyDescent="0.25">
      <c r="B250" s="79" t="str">
        <f>'quotes-calcs'!H250</f>
        <v/>
      </c>
    </row>
    <row r="251" spans="2:2" x14ac:dyDescent="0.25">
      <c r="B251" s="79" t="str">
        <f>'quotes-calcs'!H251</f>
        <v/>
      </c>
    </row>
    <row r="252" spans="2:2" x14ac:dyDescent="0.25">
      <c r="B252" s="79" t="str">
        <f>'quotes-calcs'!H252</f>
        <v/>
      </c>
    </row>
    <row r="253" spans="2:2" x14ac:dyDescent="0.25">
      <c r="B253" s="79" t="str">
        <f>'quotes-calcs'!H253</f>
        <v/>
      </c>
    </row>
    <row r="254" spans="2:2" x14ac:dyDescent="0.25">
      <c r="B254" s="79" t="str">
        <f>'quotes-calcs'!H254</f>
        <v/>
      </c>
    </row>
    <row r="255" spans="2:2" x14ac:dyDescent="0.25">
      <c r="B255" s="79" t="str">
        <f>'quotes-calcs'!H255</f>
        <v/>
      </c>
    </row>
    <row r="256" spans="2:2" x14ac:dyDescent="0.25">
      <c r="B256" s="79" t="str">
        <f>'quotes-calcs'!H256</f>
        <v/>
      </c>
    </row>
    <row r="257" spans="2:2" x14ac:dyDescent="0.25">
      <c r="B257" s="79">
        <f>'quotes-calcs'!H257</f>
        <v>9</v>
      </c>
    </row>
    <row r="258" spans="2:2" x14ac:dyDescent="0.25">
      <c r="B258" s="79" t="str">
        <f>'quotes-calcs'!H258</f>
        <v/>
      </c>
    </row>
    <row r="259" spans="2:2" x14ac:dyDescent="0.25">
      <c r="B259" s="79" t="str">
        <f>'quotes-calcs'!H259</f>
        <v/>
      </c>
    </row>
    <row r="260" spans="2:2" x14ac:dyDescent="0.25">
      <c r="B260" s="79" t="str">
        <f>'quotes-calcs'!H260</f>
        <v/>
      </c>
    </row>
    <row r="261" spans="2:2" x14ac:dyDescent="0.25">
      <c r="B261" s="79" t="str">
        <f>'quotes-calcs'!H261</f>
        <v/>
      </c>
    </row>
    <row r="262" spans="2:2" x14ac:dyDescent="0.25">
      <c r="B262" s="79" t="str">
        <f>'quotes-calcs'!H262</f>
        <v/>
      </c>
    </row>
    <row r="263" spans="2:2" x14ac:dyDescent="0.25">
      <c r="B263" s="79" t="str">
        <f>'quotes-calcs'!H263</f>
        <v/>
      </c>
    </row>
    <row r="264" spans="2:2" x14ac:dyDescent="0.25">
      <c r="B264" s="79" t="str">
        <f>'quotes-calcs'!H264</f>
        <v/>
      </c>
    </row>
    <row r="265" spans="2:2" x14ac:dyDescent="0.25">
      <c r="B265" s="79" t="str">
        <f>'quotes-calcs'!H265</f>
        <v/>
      </c>
    </row>
    <row r="266" spans="2:2" x14ac:dyDescent="0.25">
      <c r="B266" s="79">
        <f>'quotes-calcs'!H266</f>
        <v>9</v>
      </c>
    </row>
    <row r="267" spans="2:2" x14ac:dyDescent="0.25">
      <c r="B267" s="79" t="str">
        <f>'quotes-calcs'!H267</f>
        <v/>
      </c>
    </row>
    <row r="268" spans="2:2" x14ac:dyDescent="0.25">
      <c r="B268" s="79">
        <f>'quotes-calcs'!H268</f>
        <v>2</v>
      </c>
    </row>
    <row r="269" spans="2:2" x14ac:dyDescent="0.25">
      <c r="B269" s="79">
        <f>'quotes-calcs'!H269</f>
        <v>1</v>
      </c>
    </row>
    <row r="270" spans="2:2" x14ac:dyDescent="0.25">
      <c r="B270" s="79">
        <f>'quotes-calcs'!H270</f>
        <v>1</v>
      </c>
    </row>
    <row r="271" spans="2:2" x14ac:dyDescent="0.25">
      <c r="B271" s="79">
        <f>'quotes-calcs'!H271</f>
        <v>1</v>
      </c>
    </row>
    <row r="272" spans="2:2" x14ac:dyDescent="0.25">
      <c r="B272" s="79">
        <f>'quotes-calcs'!H272</f>
        <v>1</v>
      </c>
    </row>
    <row r="273" spans="2:2" x14ac:dyDescent="0.25">
      <c r="B273" s="79" t="str">
        <f>'quotes-calcs'!H273</f>
        <v/>
      </c>
    </row>
    <row r="274" spans="2:2" x14ac:dyDescent="0.25">
      <c r="B274" s="79">
        <f>'quotes-calcs'!H274</f>
        <v>2</v>
      </c>
    </row>
    <row r="275" spans="2:2" x14ac:dyDescent="0.25">
      <c r="B275" s="79" t="str">
        <f>'quotes-calcs'!H275</f>
        <v/>
      </c>
    </row>
    <row r="276" spans="2:2" x14ac:dyDescent="0.25">
      <c r="B276" s="79" t="str">
        <f>'quotes-calcs'!H276</f>
        <v/>
      </c>
    </row>
    <row r="277" spans="2:2" x14ac:dyDescent="0.25">
      <c r="B277" s="79" t="str">
        <f>'quotes-calcs'!H277</f>
        <v/>
      </c>
    </row>
    <row r="278" spans="2:2" x14ac:dyDescent="0.25">
      <c r="B278" s="79" t="str">
        <f>'quotes-calcs'!H278</f>
        <v/>
      </c>
    </row>
    <row r="279" spans="2:2" x14ac:dyDescent="0.25">
      <c r="B279" s="79" t="str">
        <f>'quotes-calcs'!H279</f>
        <v/>
      </c>
    </row>
    <row r="280" spans="2:2" x14ac:dyDescent="0.25">
      <c r="B280" s="79" t="str">
        <f>'quotes-calcs'!H280</f>
        <v/>
      </c>
    </row>
    <row r="281" spans="2:2" x14ac:dyDescent="0.25">
      <c r="B281" s="79" t="str">
        <f>'quotes-calcs'!H281</f>
        <v/>
      </c>
    </row>
    <row r="282" spans="2:2" x14ac:dyDescent="0.25">
      <c r="B282" s="79" t="str">
        <f>'quotes-calcs'!H282</f>
        <v/>
      </c>
    </row>
    <row r="283" spans="2:2" x14ac:dyDescent="0.25">
      <c r="B283" s="79" t="str">
        <f>'quotes-calcs'!H283</f>
        <v/>
      </c>
    </row>
    <row r="284" spans="2:2" x14ac:dyDescent="0.25">
      <c r="B284" s="79" t="str">
        <f>'quotes-calcs'!H284</f>
        <v/>
      </c>
    </row>
    <row r="285" spans="2:2" x14ac:dyDescent="0.25">
      <c r="B285" s="79" t="str">
        <f>'quotes-calcs'!H285</f>
        <v/>
      </c>
    </row>
    <row r="286" spans="2:2" x14ac:dyDescent="0.25">
      <c r="B286" s="79">
        <f>'quotes-calcs'!H286</f>
        <v>12</v>
      </c>
    </row>
    <row r="287" spans="2:2" x14ac:dyDescent="0.25">
      <c r="B287" s="79">
        <f>'quotes-calcs'!H287</f>
        <v>1</v>
      </c>
    </row>
    <row r="288" spans="2:2" x14ac:dyDescent="0.25">
      <c r="B288" s="79">
        <f>'quotes-calcs'!H288</f>
        <v>1</v>
      </c>
    </row>
    <row r="289" spans="2:2" x14ac:dyDescent="0.25">
      <c r="B289" s="79">
        <f>'quotes-calcs'!H289</f>
        <v>1</v>
      </c>
    </row>
    <row r="290" spans="2:2" x14ac:dyDescent="0.25">
      <c r="B290" s="79" t="str">
        <f>'quotes-calcs'!H290</f>
        <v/>
      </c>
    </row>
    <row r="291" spans="2:2" x14ac:dyDescent="0.25">
      <c r="B291" s="79" t="str">
        <f>'quotes-calcs'!H291</f>
        <v/>
      </c>
    </row>
    <row r="292" spans="2:2" x14ac:dyDescent="0.25">
      <c r="B292" s="79" t="str">
        <f>'quotes-calcs'!H292</f>
        <v/>
      </c>
    </row>
    <row r="293" spans="2:2" x14ac:dyDescent="0.25">
      <c r="B293" s="79" t="str">
        <f>'quotes-calcs'!H293</f>
        <v/>
      </c>
    </row>
    <row r="294" spans="2:2" x14ac:dyDescent="0.25">
      <c r="B294" s="79" t="str">
        <f>'quotes-calcs'!H294</f>
        <v/>
      </c>
    </row>
    <row r="295" spans="2:2" x14ac:dyDescent="0.25">
      <c r="B295" s="79" t="str">
        <f>'quotes-calcs'!H295</f>
        <v/>
      </c>
    </row>
    <row r="296" spans="2:2" x14ac:dyDescent="0.25">
      <c r="B296" s="79" t="str">
        <f>'quotes-calcs'!H296</f>
        <v/>
      </c>
    </row>
    <row r="297" spans="2:2" x14ac:dyDescent="0.25">
      <c r="B297" s="79" t="str">
        <f>'quotes-calcs'!H297</f>
        <v/>
      </c>
    </row>
    <row r="298" spans="2:2" x14ac:dyDescent="0.25">
      <c r="B298" s="79" t="str">
        <f>'quotes-calcs'!H298</f>
        <v/>
      </c>
    </row>
    <row r="299" spans="2:2" x14ac:dyDescent="0.25">
      <c r="B299" s="79" t="str">
        <f>'quotes-calcs'!H299</f>
        <v/>
      </c>
    </row>
    <row r="300" spans="2:2" x14ac:dyDescent="0.25">
      <c r="B300" s="79" t="str">
        <f>'quotes-calcs'!H300</f>
        <v/>
      </c>
    </row>
    <row r="301" spans="2:2" x14ac:dyDescent="0.25">
      <c r="B301" s="79" t="str">
        <f>'quotes-calcs'!H301</f>
        <v/>
      </c>
    </row>
    <row r="302" spans="2:2" x14ac:dyDescent="0.25">
      <c r="B302" s="79" t="str">
        <f>'quotes-calcs'!H302</f>
        <v/>
      </c>
    </row>
    <row r="303" spans="2:2" x14ac:dyDescent="0.25">
      <c r="B303" s="79" t="str">
        <f>'quotes-calcs'!H303</f>
        <v/>
      </c>
    </row>
    <row r="304" spans="2:2" x14ac:dyDescent="0.25">
      <c r="B304" s="79" t="str">
        <f>'quotes-calcs'!H304</f>
        <v/>
      </c>
    </row>
    <row r="305" spans="2:2" x14ac:dyDescent="0.25">
      <c r="B305" s="79" t="str">
        <f>'quotes-calcs'!H305</f>
        <v/>
      </c>
    </row>
    <row r="306" spans="2:2" x14ac:dyDescent="0.25">
      <c r="B306" s="79" t="str">
        <f>'quotes-calcs'!H306</f>
        <v/>
      </c>
    </row>
    <row r="307" spans="2:2" x14ac:dyDescent="0.25">
      <c r="B307" s="79" t="str">
        <f>'quotes-calcs'!H307</f>
        <v/>
      </c>
    </row>
    <row r="308" spans="2:2" x14ac:dyDescent="0.25">
      <c r="B308" s="79">
        <f>'quotes-calcs'!H308</f>
        <v>19</v>
      </c>
    </row>
    <row r="309" spans="2:2" x14ac:dyDescent="0.25">
      <c r="B309" s="79" t="str">
        <f>'quotes-calcs'!H309</f>
        <v/>
      </c>
    </row>
    <row r="310" spans="2:2" x14ac:dyDescent="0.25">
      <c r="B310" s="79" t="str">
        <f>'quotes-calcs'!H310</f>
        <v/>
      </c>
    </row>
    <row r="311" spans="2:2" x14ac:dyDescent="0.25">
      <c r="B311" s="79" t="str">
        <f>'quotes-calcs'!H311</f>
        <v/>
      </c>
    </row>
    <row r="312" spans="2:2" x14ac:dyDescent="0.25">
      <c r="B312" s="79">
        <f>'quotes-calcs'!H312</f>
        <v>4</v>
      </c>
    </row>
    <row r="313" spans="2:2" x14ac:dyDescent="0.25">
      <c r="B313" s="79">
        <f>'quotes-calcs'!H313</f>
        <v>1</v>
      </c>
    </row>
    <row r="314" spans="2:2" x14ac:dyDescent="0.25">
      <c r="B314" s="79">
        <f>'quotes-calcs'!H314</f>
        <v>1</v>
      </c>
    </row>
    <row r="315" spans="2:2" x14ac:dyDescent="0.25">
      <c r="B315" s="79" t="str">
        <f>'quotes-calcs'!H315</f>
        <v/>
      </c>
    </row>
    <row r="316" spans="2:2" x14ac:dyDescent="0.25">
      <c r="B316" s="79" t="str">
        <f>'quotes-calcs'!H316</f>
        <v/>
      </c>
    </row>
    <row r="317" spans="2:2" x14ac:dyDescent="0.25">
      <c r="B317" s="79" t="str">
        <f>'quotes-calcs'!H317</f>
        <v/>
      </c>
    </row>
    <row r="318" spans="2:2" x14ac:dyDescent="0.25">
      <c r="B318" s="79" t="str">
        <f>'quotes-calcs'!H318</f>
        <v/>
      </c>
    </row>
    <row r="319" spans="2:2" x14ac:dyDescent="0.25">
      <c r="B319" s="79" t="str">
        <f>'quotes-calcs'!H319</f>
        <v/>
      </c>
    </row>
    <row r="320" spans="2:2" x14ac:dyDescent="0.25">
      <c r="B320" s="79" t="str">
        <f>'quotes-calcs'!H320</f>
        <v/>
      </c>
    </row>
    <row r="321" spans="2:2" x14ac:dyDescent="0.25">
      <c r="B321" s="79" t="str">
        <f>'quotes-calcs'!H321</f>
        <v/>
      </c>
    </row>
    <row r="322" spans="2:2" x14ac:dyDescent="0.25">
      <c r="B322" s="79" t="str">
        <f>'quotes-calcs'!H322</f>
        <v/>
      </c>
    </row>
    <row r="323" spans="2:2" x14ac:dyDescent="0.25">
      <c r="B323" s="79">
        <f>'quotes-calcs'!H323</f>
        <v>9</v>
      </c>
    </row>
    <row r="324" spans="2:2" x14ac:dyDescent="0.25">
      <c r="B324" s="79">
        <f>'quotes-calcs'!H324</f>
        <v>1</v>
      </c>
    </row>
    <row r="325" spans="2:2" x14ac:dyDescent="0.25">
      <c r="B325" s="79" t="str">
        <f>'quotes-calcs'!H325</f>
        <v/>
      </c>
    </row>
    <row r="326" spans="2:2" x14ac:dyDescent="0.25">
      <c r="B326" s="79" t="str">
        <f>'quotes-calcs'!H326</f>
        <v/>
      </c>
    </row>
    <row r="327" spans="2:2" x14ac:dyDescent="0.25">
      <c r="B327" s="79">
        <f>'quotes-calcs'!H327</f>
        <v>3</v>
      </c>
    </row>
    <row r="328" spans="2:2" x14ac:dyDescent="0.25">
      <c r="B328" s="79" t="str">
        <f>'quotes-calcs'!H328</f>
        <v/>
      </c>
    </row>
    <row r="329" spans="2:2" x14ac:dyDescent="0.25">
      <c r="B329" s="79">
        <f>'quotes-calcs'!H329</f>
        <v>2</v>
      </c>
    </row>
    <row r="330" spans="2:2" x14ac:dyDescent="0.25">
      <c r="B330" s="79" t="str">
        <f>'quotes-calcs'!H330</f>
        <v/>
      </c>
    </row>
    <row r="331" spans="2:2" x14ac:dyDescent="0.25">
      <c r="B331" s="79" t="str">
        <f>'quotes-calcs'!H331</f>
        <v/>
      </c>
    </row>
    <row r="332" spans="2:2" x14ac:dyDescent="0.25">
      <c r="B332" s="79" t="str">
        <f>'quotes-calcs'!H332</f>
        <v/>
      </c>
    </row>
    <row r="333" spans="2:2" x14ac:dyDescent="0.25">
      <c r="B333" s="79" t="str">
        <f>'quotes-calcs'!H333</f>
        <v/>
      </c>
    </row>
    <row r="334" spans="2:2" x14ac:dyDescent="0.25">
      <c r="B334" s="79" t="str">
        <f>'quotes-calcs'!H334</f>
        <v/>
      </c>
    </row>
    <row r="335" spans="2:2" x14ac:dyDescent="0.25">
      <c r="B335" s="79" t="str">
        <f>'quotes-calcs'!H335</f>
        <v/>
      </c>
    </row>
    <row r="336" spans="2:2" x14ac:dyDescent="0.25">
      <c r="B336" s="79" t="str">
        <f>'quotes-calcs'!H336</f>
        <v/>
      </c>
    </row>
    <row r="337" spans="2:2" x14ac:dyDescent="0.25">
      <c r="B337" s="79" t="str">
        <f>'quotes-calcs'!H337</f>
        <v/>
      </c>
    </row>
    <row r="338" spans="2:2" x14ac:dyDescent="0.25">
      <c r="B338" s="79" t="str">
        <f>'quotes-calcs'!H338</f>
        <v/>
      </c>
    </row>
    <row r="339" spans="2:2" x14ac:dyDescent="0.25">
      <c r="B339" s="79">
        <f>'quotes-calcs'!H339</f>
        <v>10</v>
      </c>
    </row>
    <row r="340" spans="2:2" x14ac:dyDescent="0.25">
      <c r="B340" s="79">
        <f>'quotes-calcs'!H340</f>
        <v>1</v>
      </c>
    </row>
    <row r="341" spans="2:2" x14ac:dyDescent="0.25">
      <c r="B341" s="79">
        <f>'quotes-calcs'!H341</f>
        <v>1</v>
      </c>
    </row>
    <row r="342" spans="2:2" x14ac:dyDescent="0.25">
      <c r="B342" s="79" t="str">
        <f>'quotes-calcs'!H342</f>
        <v/>
      </c>
    </row>
    <row r="343" spans="2:2" x14ac:dyDescent="0.25">
      <c r="B343" s="79" t="str">
        <f>'quotes-calcs'!H343</f>
        <v/>
      </c>
    </row>
    <row r="344" spans="2:2" x14ac:dyDescent="0.25">
      <c r="B344" s="79" t="str">
        <f>'quotes-calcs'!H344</f>
        <v/>
      </c>
    </row>
    <row r="345" spans="2:2" x14ac:dyDescent="0.25">
      <c r="B345" s="79" t="str">
        <f>'quotes-calcs'!H345</f>
        <v/>
      </c>
    </row>
    <row r="346" spans="2:2" x14ac:dyDescent="0.25">
      <c r="B346" s="79" t="str">
        <f>'quotes-calcs'!H346</f>
        <v/>
      </c>
    </row>
    <row r="347" spans="2:2" x14ac:dyDescent="0.25">
      <c r="B347" s="79" t="str">
        <f>'quotes-calcs'!H347</f>
        <v/>
      </c>
    </row>
    <row r="348" spans="2:2" x14ac:dyDescent="0.25">
      <c r="B348" s="79" t="str">
        <f>'quotes-calcs'!H348</f>
        <v/>
      </c>
    </row>
    <row r="349" spans="2:2" x14ac:dyDescent="0.25">
      <c r="B349" s="79" t="str">
        <f>'quotes-calcs'!H349</f>
        <v/>
      </c>
    </row>
    <row r="350" spans="2:2" x14ac:dyDescent="0.25">
      <c r="B350" s="79" t="str">
        <f>'quotes-calcs'!H350</f>
        <v/>
      </c>
    </row>
    <row r="351" spans="2:2" x14ac:dyDescent="0.25">
      <c r="B351" s="79" t="str">
        <f>'quotes-calcs'!H351</f>
        <v/>
      </c>
    </row>
    <row r="352" spans="2:2" x14ac:dyDescent="0.25">
      <c r="B352" s="79" t="str">
        <f>'quotes-calcs'!H352</f>
        <v/>
      </c>
    </row>
    <row r="353" spans="2:2" x14ac:dyDescent="0.25">
      <c r="B353" s="79" t="str">
        <f>'quotes-calcs'!H353</f>
        <v/>
      </c>
    </row>
    <row r="354" spans="2:2" x14ac:dyDescent="0.25">
      <c r="B354" s="79" t="str">
        <f>'quotes-calcs'!H354</f>
        <v/>
      </c>
    </row>
    <row r="355" spans="2:2" x14ac:dyDescent="0.25">
      <c r="B355" s="79" t="str">
        <f>'quotes-calcs'!H355</f>
        <v/>
      </c>
    </row>
    <row r="356" spans="2:2" x14ac:dyDescent="0.25">
      <c r="B356" s="79" t="str">
        <f>'quotes-calcs'!H356</f>
        <v/>
      </c>
    </row>
    <row r="357" spans="2:2" x14ac:dyDescent="0.25">
      <c r="B357" s="79" t="str">
        <f>'quotes-calcs'!H357</f>
        <v/>
      </c>
    </row>
    <row r="358" spans="2:2" x14ac:dyDescent="0.25">
      <c r="B358" s="79" t="str">
        <f>'quotes-calcs'!H358</f>
        <v/>
      </c>
    </row>
    <row r="359" spans="2:2" x14ac:dyDescent="0.25">
      <c r="B359" s="79">
        <f>'quotes-calcs'!H359</f>
        <v>18</v>
      </c>
    </row>
    <row r="360" spans="2:2" x14ac:dyDescent="0.25">
      <c r="B360" s="79" t="str">
        <f>'quotes-calcs'!H360</f>
        <v/>
      </c>
    </row>
    <row r="361" spans="2:2" x14ac:dyDescent="0.25">
      <c r="B361" s="79">
        <f>'quotes-calcs'!H361</f>
        <v>2</v>
      </c>
    </row>
    <row r="362" spans="2:2" x14ac:dyDescent="0.25">
      <c r="B362" s="79" t="str">
        <f>'quotes-calcs'!H362</f>
        <v/>
      </c>
    </row>
    <row r="363" spans="2:2" x14ac:dyDescent="0.25">
      <c r="B363" s="79" t="str">
        <f>'quotes-calcs'!H363</f>
        <v/>
      </c>
    </row>
    <row r="364" spans="2:2" x14ac:dyDescent="0.25">
      <c r="B364" s="79">
        <f>'quotes-calcs'!H364</f>
        <v>3</v>
      </c>
    </row>
    <row r="365" spans="2:2" x14ac:dyDescent="0.25">
      <c r="B365" s="79">
        <f>'quotes-calcs'!H365</f>
        <v>1</v>
      </c>
    </row>
    <row r="366" spans="2:2" x14ac:dyDescent="0.25">
      <c r="B366" s="79" t="str">
        <f>'quotes-calcs'!H366</f>
        <v/>
      </c>
    </row>
    <row r="367" spans="2:2" x14ac:dyDescent="0.25">
      <c r="B367" s="79" t="str">
        <f>'quotes-calcs'!H367</f>
        <v/>
      </c>
    </row>
    <row r="368" spans="2:2" x14ac:dyDescent="0.25">
      <c r="B368" s="79" t="str">
        <f>'quotes-calcs'!H368</f>
        <v/>
      </c>
    </row>
    <row r="369" spans="2:2" x14ac:dyDescent="0.25">
      <c r="B369" s="79" t="str">
        <f>'quotes-calcs'!H369</f>
        <v/>
      </c>
    </row>
    <row r="370" spans="2:2" x14ac:dyDescent="0.25">
      <c r="B370" s="79" t="str">
        <f>'quotes-calcs'!H370</f>
        <v/>
      </c>
    </row>
    <row r="371" spans="2:2" x14ac:dyDescent="0.25">
      <c r="B371" s="79" t="str">
        <f>'quotes-calcs'!H371</f>
        <v/>
      </c>
    </row>
    <row r="372" spans="2:2" x14ac:dyDescent="0.25">
      <c r="B372" s="79" t="str">
        <f>'quotes-calcs'!H372</f>
        <v/>
      </c>
    </row>
    <row r="373" spans="2:2" x14ac:dyDescent="0.25">
      <c r="B373" s="79" t="str">
        <f>'quotes-calcs'!H373</f>
        <v/>
      </c>
    </row>
    <row r="374" spans="2:2" x14ac:dyDescent="0.25">
      <c r="B374" s="79" t="str">
        <f>'quotes-calcs'!H374</f>
        <v/>
      </c>
    </row>
    <row r="375" spans="2:2" x14ac:dyDescent="0.25">
      <c r="B375" s="79" t="str">
        <f>'quotes-calcs'!H375</f>
        <v/>
      </c>
    </row>
    <row r="376" spans="2:2" x14ac:dyDescent="0.25">
      <c r="B376" s="79" t="str">
        <f>'quotes-calcs'!H376</f>
        <v/>
      </c>
    </row>
    <row r="377" spans="2:2" x14ac:dyDescent="0.25">
      <c r="B377" s="79">
        <f>'quotes-calcs'!H377</f>
        <v>12</v>
      </c>
    </row>
    <row r="378" spans="2:2" x14ac:dyDescent="0.25">
      <c r="B378" s="79" t="str">
        <f>'quotes-calcs'!H378</f>
        <v/>
      </c>
    </row>
    <row r="379" spans="2:2" x14ac:dyDescent="0.25">
      <c r="B379" s="79" t="str">
        <f>'quotes-calcs'!H379</f>
        <v/>
      </c>
    </row>
    <row r="380" spans="2:2" x14ac:dyDescent="0.25">
      <c r="B380" s="79" t="str">
        <f>'quotes-calcs'!H380</f>
        <v/>
      </c>
    </row>
    <row r="381" spans="2:2" x14ac:dyDescent="0.25">
      <c r="B381" s="79" t="str">
        <f>'quotes-calcs'!H381</f>
        <v/>
      </c>
    </row>
    <row r="382" spans="2:2" x14ac:dyDescent="0.25">
      <c r="B382" s="79" t="str">
        <f>'quotes-calcs'!H382</f>
        <v/>
      </c>
    </row>
    <row r="383" spans="2:2" x14ac:dyDescent="0.25">
      <c r="B383" s="79" t="str">
        <f>'quotes-calcs'!H383</f>
        <v/>
      </c>
    </row>
    <row r="384" spans="2:2" x14ac:dyDescent="0.25">
      <c r="B384" s="79" t="str">
        <f>'quotes-calcs'!H384</f>
        <v/>
      </c>
    </row>
    <row r="385" spans="2:2" x14ac:dyDescent="0.25">
      <c r="B385" s="79" t="str">
        <f>'quotes-calcs'!H385</f>
        <v/>
      </c>
    </row>
    <row r="386" spans="2:2" x14ac:dyDescent="0.25">
      <c r="B386" s="79" t="str">
        <f>'quotes-calcs'!H386</f>
        <v/>
      </c>
    </row>
    <row r="387" spans="2:2" x14ac:dyDescent="0.25">
      <c r="B387" s="79" t="str">
        <f>'quotes-calcs'!H387</f>
        <v/>
      </c>
    </row>
    <row r="388" spans="2:2" x14ac:dyDescent="0.25">
      <c r="B388" s="79" t="str">
        <f>'quotes-calcs'!H388</f>
        <v/>
      </c>
    </row>
    <row r="389" spans="2:2" x14ac:dyDescent="0.25">
      <c r="B389" s="79" t="str">
        <f>'quotes-calcs'!H389</f>
        <v/>
      </c>
    </row>
    <row r="390" spans="2:2" x14ac:dyDescent="0.25">
      <c r="B390" s="79" t="str">
        <f>'quotes-calcs'!H390</f>
        <v/>
      </c>
    </row>
    <row r="391" spans="2:2" x14ac:dyDescent="0.25">
      <c r="B391" s="79" t="str">
        <f>'quotes-calcs'!H391</f>
        <v/>
      </c>
    </row>
    <row r="392" spans="2:2" x14ac:dyDescent="0.25">
      <c r="B392" s="79" t="str">
        <f>'quotes-calcs'!H392</f>
        <v/>
      </c>
    </row>
    <row r="393" spans="2:2" x14ac:dyDescent="0.25">
      <c r="B393" s="79" t="str">
        <f>'quotes-calcs'!H393</f>
        <v/>
      </c>
    </row>
    <row r="394" spans="2:2" x14ac:dyDescent="0.25">
      <c r="B394" s="79" t="str">
        <f>'quotes-calcs'!H394</f>
        <v/>
      </c>
    </row>
    <row r="395" spans="2:2" x14ac:dyDescent="0.25">
      <c r="B395" s="79" t="str">
        <f>'quotes-calcs'!H395</f>
        <v/>
      </c>
    </row>
    <row r="396" spans="2:2" x14ac:dyDescent="0.25">
      <c r="B396" s="79" t="str">
        <f>'quotes-calcs'!H396</f>
        <v/>
      </c>
    </row>
    <row r="397" spans="2:2" x14ac:dyDescent="0.25">
      <c r="B397" s="79" t="str">
        <f>'quotes-calcs'!H397</f>
        <v/>
      </c>
    </row>
    <row r="398" spans="2:2" x14ac:dyDescent="0.25">
      <c r="B398" s="79" t="str">
        <f>'quotes-calcs'!H398</f>
        <v/>
      </c>
    </row>
    <row r="399" spans="2:2" x14ac:dyDescent="0.25">
      <c r="B399" s="79" t="str">
        <f>'quotes-calcs'!H399</f>
        <v/>
      </c>
    </row>
    <row r="400" spans="2:2" x14ac:dyDescent="0.25">
      <c r="B400" s="79" t="str">
        <f>'quotes-calcs'!H400</f>
        <v/>
      </c>
    </row>
    <row r="401" spans="2:2" x14ac:dyDescent="0.25">
      <c r="B401" s="79" t="str">
        <f>'quotes-calcs'!H401</f>
        <v/>
      </c>
    </row>
    <row r="402" spans="2:2" x14ac:dyDescent="0.25">
      <c r="B402" s="79" t="str">
        <f>'quotes-calcs'!H402</f>
        <v/>
      </c>
    </row>
    <row r="403" spans="2:2" x14ac:dyDescent="0.25">
      <c r="B403" s="79" t="str">
        <f>'quotes-calcs'!H403</f>
        <v/>
      </c>
    </row>
    <row r="404" spans="2:2" x14ac:dyDescent="0.25">
      <c r="B404" s="79" t="str">
        <f>'quotes-calcs'!H404</f>
        <v/>
      </c>
    </row>
    <row r="405" spans="2:2" x14ac:dyDescent="0.25">
      <c r="B405" s="79" t="str">
        <f>'quotes-calcs'!H405</f>
        <v/>
      </c>
    </row>
    <row r="406" spans="2:2" x14ac:dyDescent="0.25">
      <c r="B406" s="79" t="str">
        <f>'quotes-calcs'!H406</f>
        <v/>
      </c>
    </row>
    <row r="407" spans="2:2" x14ac:dyDescent="0.25">
      <c r="B407" s="79" t="str">
        <f>'quotes-calcs'!H407</f>
        <v/>
      </c>
    </row>
    <row r="408" spans="2:2" x14ac:dyDescent="0.25">
      <c r="B408" s="79" t="str">
        <f>'quotes-calcs'!H408</f>
        <v/>
      </c>
    </row>
    <row r="409" spans="2:2" x14ac:dyDescent="0.25">
      <c r="B409" s="79" t="str">
        <f>'quotes-calcs'!H409</f>
        <v/>
      </c>
    </row>
    <row r="410" spans="2:2" x14ac:dyDescent="0.25">
      <c r="B410" s="79" t="str">
        <f>'quotes-calcs'!H410</f>
        <v/>
      </c>
    </row>
    <row r="411" spans="2:2" x14ac:dyDescent="0.25">
      <c r="B411" s="79" t="str">
        <f>'quotes-calcs'!H411</f>
        <v/>
      </c>
    </row>
    <row r="412" spans="2:2" x14ac:dyDescent="0.25">
      <c r="B412" s="79" t="str">
        <f>'quotes-calcs'!H412</f>
        <v/>
      </c>
    </row>
    <row r="413" spans="2:2" x14ac:dyDescent="0.25">
      <c r="B413" s="79" t="str">
        <f>'quotes-calcs'!H413</f>
        <v/>
      </c>
    </row>
    <row r="414" spans="2:2" x14ac:dyDescent="0.25">
      <c r="B414" s="79" t="str">
        <f>'quotes-calcs'!H414</f>
        <v/>
      </c>
    </row>
    <row r="415" spans="2:2" x14ac:dyDescent="0.25">
      <c r="B415" s="79" t="str">
        <f>'quotes-calcs'!H415</f>
        <v/>
      </c>
    </row>
    <row r="416" spans="2:2" x14ac:dyDescent="0.25">
      <c r="B416" s="79" t="str">
        <f>'quotes-calcs'!H416</f>
        <v/>
      </c>
    </row>
    <row r="417" spans="2:2" x14ac:dyDescent="0.25">
      <c r="B417" s="79" t="str">
        <f>'quotes-calcs'!H417</f>
        <v/>
      </c>
    </row>
    <row r="418" spans="2:2" x14ac:dyDescent="0.25">
      <c r="B418" s="79" t="str">
        <f>'quotes-calcs'!H418</f>
        <v/>
      </c>
    </row>
    <row r="419" spans="2:2" x14ac:dyDescent="0.25">
      <c r="B419" s="79" t="str">
        <f>'quotes-calcs'!H419</f>
        <v/>
      </c>
    </row>
    <row r="420" spans="2:2" x14ac:dyDescent="0.25">
      <c r="B420" s="79" t="str">
        <f>'quotes-calcs'!H420</f>
        <v/>
      </c>
    </row>
    <row r="421" spans="2:2" x14ac:dyDescent="0.25">
      <c r="B421" s="79" t="str">
        <f>'quotes-calcs'!H421</f>
        <v/>
      </c>
    </row>
    <row r="422" spans="2:2" x14ac:dyDescent="0.25">
      <c r="B422" s="79" t="str">
        <f>'quotes-calcs'!H422</f>
        <v/>
      </c>
    </row>
    <row r="423" spans="2:2" x14ac:dyDescent="0.25">
      <c r="B423" s="79" t="str">
        <f>'quotes-calcs'!H423</f>
        <v/>
      </c>
    </row>
    <row r="424" spans="2:2" x14ac:dyDescent="0.25">
      <c r="B424" s="79" t="str">
        <f>'quotes-calcs'!H424</f>
        <v/>
      </c>
    </row>
    <row r="425" spans="2:2" x14ac:dyDescent="0.25">
      <c r="B425" s="79" t="str">
        <f>'quotes-calcs'!H425</f>
        <v/>
      </c>
    </row>
    <row r="426" spans="2:2" x14ac:dyDescent="0.25">
      <c r="B426" s="79" t="str">
        <f>'quotes-calcs'!H426</f>
        <v/>
      </c>
    </row>
    <row r="427" spans="2:2" x14ac:dyDescent="0.25">
      <c r="B427" s="79" t="str">
        <f>'quotes-calcs'!H427</f>
        <v/>
      </c>
    </row>
    <row r="428" spans="2:2" x14ac:dyDescent="0.25">
      <c r="B428" s="79" t="str">
        <f>'quotes-calcs'!H428</f>
        <v/>
      </c>
    </row>
    <row r="429" spans="2:2" x14ac:dyDescent="0.25">
      <c r="B429" s="79" t="str">
        <f>'quotes-calcs'!H429</f>
        <v/>
      </c>
    </row>
    <row r="430" spans="2:2" x14ac:dyDescent="0.25">
      <c r="B430" s="79" t="str">
        <f>'quotes-calcs'!H430</f>
        <v/>
      </c>
    </row>
    <row r="431" spans="2:2" x14ac:dyDescent="0.25">
      <c r="B431" s="79" t="str">
        <f>'quotes-calcs'!H431</f>
        <v/>
      </c>
    </row>
    <row r="432" spans="2:2" x14ac:dyDescent="0.25">
      <c r="B432" s="79" t="str">
        <f>'quotes-calcs'!H432</f>
        <v/>
      </c>
    </row>
    <row r="433" spans="2:2" x14ac:dyDescent="0.25">
      <c r="B433" s="79" t="str">
        <f>'quotes-calcs'!H433</f>
        <v/>
      </c>
    </row>
    <row r="434" spans="2:2" x14ac:dyDescent="0.25">
      <c r="B434" s="79" t="str">
        <f>'quotes-calcs'!H434</f>
        <v/>
      </c>
    </row>
    <row r="435" spans="2:2" x14ac:dyDescent="0.25">
      <c r="B435" s="79" t="str">
        <f>'quotes-calcs'!H435</f>
        <v/>
      </c>
    </row>
    <row r="436" spans="2:2" x14ac:dyDescent="0.25">
      <c r="B436" s="79" t="str">
        <f>'quotes-calcs'!H436</f>
        <v/>
      </c>
    </row>
    <row r="437" spans="2:2" x14ac:dyDescent="0.25">
      <c r="B437" s="79" t="str">
        <f>'quotes-calcs'!H437</f>
        <v/>
      </c>
    </row>
    <row r="438" spans="2:2" x14ac:dyDescent="0.25">
      <c r="B438" s="79" t="str">
        <f>'quotes-calcs'!H438</f>
        <v/>
      </c>
    </row>
    <row r="439" spans="2:2" x14ac:dyDescent="0.25">
      <c r="B439" s="79" t="str">
        <f>'quotes-calcs'!H439</f>
        <v/>
      </c>
    </row>
    <row r="440" spans="2:2" x14ac:dyDescent="0.25">
      <c r="B440" s="79" t="str">
        <f>'quotes-calcs'!H440</f>
        <v/>
      </c>
    </row>
    <row r="441" spans="2:2" x14ac:dyDescent="0.25">
      <c r="B441" s="79" t="str">
        <f>'quotes-calcs'!H441</f>
        <v/>
      </c>
    </row>
    <row r="442" spans="2:2" x14ac:dyDescent="0.25">
      <c r="B442" s="79" t="str">
        <f>'quotes-calcs'!H442</f>
        <v/>
      </c>
    </row>
    <row r="443" spans="2:2" x14ac:dyDescent="0.25">
      <c r="B443" s="79" t="str">
        <f>'quotes-calcs'!H443</f>
        <v/>
      </c>
    </row>
    <row r="444" spans="2:2" x14ac:dyDescent="0.25">
      <c r="B444" s="79" t="str">
        <f>'quotes-calcs'!H444</f>
        <v/>
      </c>
    </row>
    <row r="445" spans="2:2" x14ac:dyDescent="0.25">
      <c r="B445" s="79" t="str">
        <f>'quotes-calcs'!H445</f>
        <v/>
      </c>
    </row>
    <row r="446" spans="2:2" x14ac:dyDescent="0.25">
      <c r="B446" s="79" t="str">
        <f>'quotes-calcs'!H446</f>
        <v/>
      </c>
    </row>
    <row r="447" spans="2:2" x14ac:dyDescent="0.25">
      <c r="B447" s="79" t="str">
        <f>'quotes-calcs'!H447</f>
        <v/>
      </c>
    </row>
    <row r="448" spans="2:2" x14ac:dyDescent="0.25">
      <c r="B448" s="79" t="str">
        <f>'quotes-calcs'!H448</f>
        <v/>
      </c>
    </row>
    <row r="449" spans="2:2" x14ac:dyDescent="0.25">
      <c r="B449" s="79" t="str">
        <f>'quotes-calcs'!H449</f>
        <v/>
      </c>
    </row>
    <row r="450" spans="2:2" x14ac:dyDescent="0.25">
      <c r="B450" s="79" t="str">
        <f>'quotes-calcs'!H450</f>
        <v/>
      </c>
    </row>
    <row r="451" spans="2:2" x14ac:dyDescent="0.25">
      <c r="B451" s="79" t="str">
        <f>'quotes-calcs'!H451</f>
        <v/>
      </c>
    </row>
    <row r="452" spans="2:2" x14ac:dyDescent="0.25">
      <c r="B452" s="79" t="str">
        <f>'quotes-calcs'!H452</f>
        <v/>
      </c>
    </row>
    <row r="453" spans="2:2" x14ac:dyDescent="0.25">
      <c r="B453" s="79" t="str">
        <f>'quotes-calcs'!H453</f>
        <v/>
      </c>
    </row>
    <row r="454" spans="2:2" x14ac:dyDescent="0.25">
      <c r="B454" s="79" t="str">
        <f>'quotes-calcs'!H454</f>
        <v/>
      </c>
    </row>
    <row r="455" spans="2:2" x14ac:dyDescent="0.25">
      <c r="B455" s="79" t="str">
        <f>'quotes-calcs'!H455</f>
        <v/>
      </c>
    </row>
    <row r="456" spans="2:2" x14ac:dyDescent="0.25">
      <c r="B456" s="79" t="str">
        <f>'quotes-calcs'!H456</f>
        <v/>
      </c>
    </row>
    <row r="457" spans="2:2" x14ac:dyDescent="0.25">
      <c r="B457" s="79" t="str">
        <f>'quotes-calcs'!H457</f>
        <v/>
      </c>
    </row>
    <row r="458" spans="2:2" x14ac:dyDescent="0.25">
      <c r="B458" s="79" t="str">
        <f>'quotes-calcs'!H458</f>
        <v/>
      </c>
    </row>
    <row r="459" spans="2:2" x14ac:dyDescent="0.25">
      <c r="B459" s="79" t="str">
        <f>'quotes-calcs'!H459</f>
        <v/>
      </c>
    </row>
    <row r="460" spans="2:2" x14ac:dyDescent="0.25">
      <c r="B460" s="79" t="str">
        <f>'quotes-calcs'!H460</f>
        <v/>
      </c>
    </row>
    <row r="461" spans="2:2" x14ac:dyDescent="0.25">
      <c r="B461" s="79" t="str">
        <f>'quotes-calcs'!H461</f>
        <v/>
      </c>
    </row>
    <row r="462" spans="2:2" x14ac:dyDescent="0.25">
      <c r="B462" s="79" t="str">
        <f>'quotes-calcs'!H462</f>
        <v/>
      </c>
    </row>
    <row r="463" spans="2:2" x14ac:dyDescent="0.25">
      <c r="B463" s="79" t="str">
        <f>'quotes-calcs'!H463</f>
        <v/>
      </c>
    </row>
    <row r="464" spans="2:2" x14ac:dyDescent="0.25">
      <c r="B464" s="79" t="str">
        <f>'quotes-calcs'!H464</f>
        <v/>
      </c>
    </row>
    <row r="465" spans="2:2" x14ac:dyDescent="0.25">
      <c r="B465" s="79" t="str">
        <f>'quotes-calcs'!H465</f>
        <v/>
      </c>
    </row>
    <row r="466" spans="2:2" x14ac:dyDescent="0.25">
      <c r="B466" s="79" t="str">
        <f>'quotes-calcs'!H466</f>
        <v/>
      </c>
    </row>
    <row r="467" spans="2:2" x14ac:dyDescent="0.25">
      <c r="B467" s="79" t="str">
        <f>'quotes-calcs'!H467</f>
        <v/>
      </c>
    </row>
    <row r="468" spans="2:2" x14ac:dyDescent="0.25">
      <c r="B468" s="79" t="str">
        <f>'quotes-calcs'!H468</f>
        <v/>
      </c>
    </row>
    <row r="469" spans="2:2" x14ac:dyDescent="0.25">
      <c r="B469" s="79" t="str">
        <f>'quotes-calcs'!H469</f>
        <v/>
      </c>
    </row>
    <row r="470" spans="2:2" x14ac:dyDescent="0.25">
      <c r="B470" s="79" t="str">
        <f>'quotes-calcs'!H470</f>
        <v/>
      </c>
    </row>
    <row r="471" spans="2:2" x14ac:dyDescent="0.25">
      <c r="B471" s="79" t="str">
        <f>'quotes-calcs'!H471</f>
        <v/>
      </c>
    </row>
    <row r="472" spans="2:2" x14ac:dyDescent="0.25">
      <c r="B472" s="79" t="str">
        <f>'quotes-calcs'!H472</f>
        <v/>
      </c>
    </row>
    <row r="473" spans="2:2" x14ac:dyDescent="0.25">
      <c r="B473" s="79" t="str">
        <f>'quotes-calcs'!H473</f>
        <v/>
      </c>
    </row>
    <row r="474" spans="2:2" x14ac:dyDescent="0.25">
      <c r="B474" s="79" t="str">
        <f>'quotes-calcs'!H474</f>
        <v/>
      </c>
    </row>
    <row r="475" spans="2:2" x14ac:dyDescent="0.25">
      <c r="B475" s="79" t="str">
        <f>'quotes-calcs'!H475</f>
        <v/>
      </c>
    </row>
    <row r="476" spans="2:2" x14ac:dyDescent="0.25">
      <c r="B476" s="79" t="str">
        <f>'quotes-calcs'!H476</f>
        <v/>
      </c>
    </row>
    <row r="477" spans="2:2" x14ac:dyDescent="0.25">
      <c r="B477" s="79" t="str">
        <f>'quotes-calcs'!H477</f>
        <v/>
      </c>
    </row>
    <row r="478" spans="2:2" x14ac:dyDescent="0.25">
      <c r="B478" s="79" t="str">
        <f>'quotes-calcs'!H478</f>
        <v/>
      </c>
    </row>
    <row r="479" spans="2:2" x14ac:dyDescent="0.25">
      <c r="B479" s="79" t="str">
        <f>'quotes-calcs'!H479</f>
        <v/>
      </c>
    </row>
    <row r="480" spans="2:2" x14ac:dyDescent="0.25">
      <c r="B480" s="79" t="str">
        <f>'quotes-calcs'!H480</f>
        <v/>
      </c>
    </row>
    <row r="481" spans="2:2" x14ac:dyDescent="0.25">
      <c r="B481" s="79" t="str">
        <f>'quotes-calcs'!H481</f>
        <v/>
      </c>
    </row>
    <row r="482" spans="2:2" x14ac:dyDescent="0.25">
      <c r="B482" s="79" t="str">
        <f>'quotes-calcs'!H482</f>
        <v/>
      </c>
    </row>
    <row r="483" spans="2:2" x14ac:dyDescent="0.25">
      <c r="B483" s="79" t="str">
        <f>'quotes-calcs'!H483</f>
        <v/>
      </c>
    </row>
    <row r="484" spans="2:2" x14ac:dyDescent="0.25">
      <c r="B484" s="79" t="str">
        <f>'quotes-calcs'!H484</f>
        <v/>
      </c>
    </row>
    <row r="485" spans="2:2" x14ac:dyDescent="0.25">
      <c r="B485" s="79" t="str">
        <f>'quotes-calcs'!H485</f>
        <v/>
      </c>
    </row>
    <row r="486" spans="2:2" x14ac:dyDescent="0.25">
      <c r="B486" s="79" t="str">
        <f>'quotes-calcs'!H486</f>
        <v/>
      </c>
    </row>
    <row r="487" spans="2:2" x14ac:dyDescent="0.25">
      <c r="B487" s="79" t="str">
        <f>'quotes-calcs'!H487</f>
        <v/>
      </c>
    </row>
    <row r="488" spans="2:2" x14ac:dyDescent="0.25">
      <c r="B488" s="79" t="str">
        <f>'quotes-calcs'!H488</f>
        <v/>
      </c>
    </row>
    <row r="489" spans="2:2" x14ac:dyDescent="0.25">
      <c r="B489" s="79" t="str">
        <f>'quotes-calcs'!H489</f>
        <v/>
      </c>
    </row>
    <row r="490" spans="2:2" x14ac:dyDescent="0.25">
      <c r="B490" s="79" t="str">
        <f>'quotes-calcs'!H490</f>
        <v/>
      </c>
    </row>
    <row r="491" spans="2:2" x14ac:dyDescent="0.25">
      <c r="B491" s="79" t="str">
        <f>'quotes-calcs'!H491</f>
        <v/>
      </c>
    </row>
    <row r="492" spans="2:2" x14ac:dyDescent="0.25">
      <c r="B492" s="79" t="str">
        <f>'quotes-calcs'!H492</f>
        <v/>
      </c>
    </row>
    <row r="493" spans="2:2" x14ac:dyDescent="0.25">
      <c r="B493" s="79" t="str">
        <f>'quotes-calcs'!H493</f>
        <v/>
      </c>
    </row>
    <row r="494" spans="2:2" x14ac:dyDescent="0.25">
      <c r="B494" s="79" t="str">
        <f>'quotes-calcs'!H494</f>
        <v/>
      </c>
    </row>
    <row r="495" spans="2:2" x14ac:dyDescent="0.25">
      <c r="B495" s="79" t="str">
        <f>'quotes-calcs'!H495</f>
        <v/>
      </c>
    </row>
    <row r="496" spans="2:2" x14ac:dyDescent="0.25">
      <c r="B496" s="79" t="str">
        <f>'quotes-calcs'!H496</f>
        <v/>
      </c>
    </row>
    <row r="497" spans="2:2" x14ac:dyDescent="0.25">
      <c r="B497" s="79" t="str">
        <f>'quotes-calcs'!H497</f>
        <v/>
      </c>
    </row>
    <row r="498" spans="2:2" x14ac:dyDescent="0.25">
      <c r="B498" s="79" t="str">
        <f>'quotes-calcs'!H498</f>
        <v/>
      </c>
    </row>
    <row r="499" spans="2:2" x14ac:dyDescent="0.25">
      <c r="B499" s="79" t="str">
        <f>'quotes-calcs'!H499</f>
        <v/>
      </c>
    </row>
    <row r="500" spans="2:2" x14ac:dyDescent="0.25">
      <c r="B500" s="79" t="str">
        <f>'quotes-calcs'!H500</f>
        <v/>
      </c>
    </row>
    <row r="501" spans="2:2" x14ac:dyDescent="0.25">
      <c r="B501" s="79" t="str">
        <f>'quotes-calcs'!H501</f>
        <v/>
      </c>
    </row>
    <row r="502" spans="2:2" x14ac:dyDescent="0.25">
      <c r="B502" s="79" t="str">
        <f>'quotes-calcs'!H502</f>
        <v/>
      </c>
    </row>
    <row r="503" spans="2:2" x14ac:dyDescent="0.25">
      <c r="B503" s="79" t="str">
        <f>'quotes-calcs'!H503</f>
        <v/>
      </c>
    </row>
    <row r="504" spans="2:2" x14ac:dyDescent="0.25">
      <c r="B504" s="79" t="str">
        <f>'quotes-calcs'!H504</f>
        <v/>
      </c>
    </row>
    <row r="505" spans="2:2" x14ac:dyDescent="0.25">
      <c r="B505" s="79" t="str">
        <f>'quotes-calcs'!H505</f>
        <v/>
      </c>
    </row>
    <row r="506" spans="2:2" x14ac:dyDescent="0.25">
      <c r="B506" s="79" t="str">
        <f>'quotes-calcs'!H506</f>
        <v/>
      </c>
    </row>
    <row r="507" spans="2:2" x14ac:dyDescent="0.25">
      <c r="B507" s="79" t="str">
        <f>'quotes-calcs'!H507</f>
        <v/>
      </c>
    </row>
    <row r="508" spans="2:2" x14ac:dyDescent="0.25">
      <c r="B508" s="79" t="str">
        <f>'quotes-calcs'!H508</f>
        <v/>
      </c>
    </row>
    <row r="509" spans="2:2" x14ac:dyDescent="0.25">
      <c r="B509" s="79" t="str">
        <f>'quotes-calcs'!H509</f>
        <v/>
      </c>
    </row>
    <row r="510" spans="2:2" x14ac:dyDescent="0.25">
      <c r="B510" s="79" t="str">
        <f>'quotes-calcs'!H510</f>
        <v/>
      </c>
    </row>
    <row r="511" spans="2:2" x14ac:dyDescent="0.25">
      <c r="B511" s="79" t="str">
        <f>'quotes-calcs'!H511</f>
        <v/>
      </c>
    </row>
    <row r="512" spans="2:2" x14ac:dyDescent="0.25">
      <c r="B512" s="79" t="str">
        <f>'quotes-calcs'!H512</f>
        <v/>
      </c>
    </row>
    <row r="513" spans="2:2" x14ac:dyDescent="0.25">
      <c r="B513" s="79" t="str">
        <f>'quotes-calcs'!H513</f>
        <v/>
      </c>
    </row>
    <row r="514" spans="2:2" x14ac:dyDescent="0.25">
      <c r="B514" s="79" t="str">
        <f>'quotes-calcs'!H514</f>
        <v/>
      </c>
    </row>
    <row r="515" spans="2:2" x14ac:dyDescent="0.25">
      <c r="B515" s="79" t="str">
        <f>'quotes-calcs'!H515</f>
        <v/>
      </c>
    </row>
    <row r="516" spans="2:2" x14ac:dyDescent="0.25">
      <c r="B516" s="79" t="str">
        <f>'quotes-calcs'!H516</f>
        <v/>
      </c>
    </row>
    <row r="517" spans="2:2" x14ac:dyDescent="0.25">
      <c r="B517" s="79" t="str">
        <f>'quotes-calcs'!H517</f>
        <v/>
      </c>
    </row>
    <row r="518" spans="2:2" x14ac:dyDescent="0.25">
      <c r="B518" s="79" t="str">
        <f>'quotes-calcs'!H518</f>
        <v/>
      </c>
    </row>
    <row r="519" spans="2:2" x14ac:dyDescent="0.25">
      <c r="B519" s="79" t="str">
        <f>'quotes-calcs'!H519</f>
        <v/>
      </c>
    </row>
    <row r="520" spans="2:2" x14ac:dyDescent="0.25">
      <c r="B520" s="79" t="str">
        <f>'quotes-calcs'!H520</f>
        <v/>
      </c>
    </row>
    <row r="521" spans="2:2" x14ac:dyDescent="0.25">
      <c r="B521" s="79" t="str">
        <f>'quotes-calcs'!H521</f>
        <v/>
      </c>
    </row>
    <row r="522" spans="2:2" x14ac:dyDescent="0.25">
      <c r="B522" s="79" t="str">
        <f>'quotes-calcs'!H522</f>
        <v/>
      </c>
    </row>
    <row r="523" spans="2:2" x14ac:dyDescent="0.25">
      <c r="B523" s="79" t="str">
        <f>'quotes-calcs'!H523</f>
        <v/>
      </c>
    </row>
    <row r="524" spans="2:2" x14ac:dyDescent="0.25">
      <c r="B524" s="79" t="str">
        <f>'quotes-calcs'!H524</f>
        <v/>
      </c>
    </row>
    <row r="525" spans="2:2" x14ac:dyDescent="0.25">
      <c r="B525" s="79" t="str">
        <f>'quotes-calcs'!H525</f>
        <v/>
      </c>
    </row>
    <row r="526" spans="2:2" x14ac:dyDescent="0.25">
      <c r="B526" s="79" t="str">
        <f>'quotes-calcs'!H526</f>
        <v/>
      </c>
    </row>
    <row r="527" spans="2:2" x14ac:dyDescent="0.25">
      <c r="B527" s="79" t="str">
        <f>'quotes-calcs'!H527</f>
        <v/>
      </c>
    </row>
    <row r="528" spans="2:2" x14ac:dyDescent="0.25">
      <c r="B528" s="79" t="str">
        <f>'quotes-calcs'!H528</f>
        <v/>
      </c>
    </row>
    <row r="529" spans="2:2" x14ac:dyDescent="0.25">
      <c r="B529" s="79" t="str">
        <f>'quotes-calcs'!H529</f>
        <v/>
      </c>
    </row>
    <row r="530" spans="2:2" x14ac:dyDescent="0.25">
      <c r="B530" s="79" t="str">
        <f>'quotes-calcs'!H530</f>
        <v/>
      </c>
    </row>
    <row r="531" spans="2:2" x14ac:dyDescent="0.25">
      <c r="B531" s="79" t="str">
        <f>'quotes-calcs'!H531</f>
        <v/>
      </c>
    </row>
    <row r="532" spans="2:2" x14ac:dyDescent="0.25">
      <c r="B532" s="79" t="str">
        <f>'quotes-calcs'!H532</f>
        <v/>
      </c>
    </row>
    <row r="533" spans="2:2" x14ac:dyDescent="0.25">
      <c r="B533" s="79" t="str">
        <f>'quotes-calcs'!H533</f>
        <v/>
      </c>
    </row>
    <row r="534" spans="2:2" x14ac:dyDescent="0.25">
      <c r="B534" s="79" t="str">
        <f>'quotes-calcs'!H534</f>
        <v/>
      </c>
    </row>
    <row r="535" spans="2:2" x14ac:dyDescent="0.25">
      <c r="B535" s="79" t="str">
        <f>'quotes-calcs'!H535</f>
        <v/>
      </c>
    </row>
    <row r="536" spans="2:2" x14ac:dyDescent="0.25">
      <c r="B536" s="79" t="str">
        <f>'quotes-calcs'!H536</f>
        <v/>
      </c>
    </row>
    <row r="537" spans="2:2" x14ac:dyDescent="0.25">
      <c r="B537" s="79" t="str">
        <f>'quotes-calcs'!H537</f>
        <v/>
      </c>
    </row>
    <row r="538" spans="2:2" x14ac:dyDescent="0.25">
      <c r="B538" s="79" t="str">
        <f>'quotes-calcs'!H538</f>
        <v/>
      </c>
    </row>
    <row r="539" spans="2:2" x14ac:dyDescent="0.25">
      <c r="B539" s="79" t="str">
        <f>'quotes-calcs'!H539</f>
        <v/>
      </c>
    </row>
    <row r="540" spans="2:2" x14ac:dyDescent="0.25">
      <c r="B540" s="79" t="str">
        <f>'quotes-calcs'!H540</f>
        <v/>
      </c>
    </row>
    <row r="541" spans="2:2" x14ac:dyDescent="0.25">
      <c r="B541" s="79" t="str">
        <f>'quotes-calcs'!H541</f>
        <v/>
      </c>
    </row>
    <row r="542" spans="2:2" x14ac:dyDescent="0.25">
      <c r="B542" s="79" t="str">
        <f>'quotes-calcs'!H542</f>
        <v/>
      </c>
    </row>
    <row r="543" spans="2:2" x14ac:dyDescent="0.25">
      <c r="B543" s="79" t="str">
        <f>'quotes-calcs'!H543</f>
        <v/>
      </c>
    </row>
    <row r="544" spans="2:2" x14ac:dyDescent="0.25">
      <c r="B544" s="79" t="str">
        <f>'quotes-calcs'!H544</f>
        <v/>
      </c>
    </row>
    <row r="545" spans="2:2" x14ac:dyDescent="0.25">
      <c r="B545" s="79" t="str">
        <f>'quotes-calcs'!H545</f>
        <v/>
      </c>
    </row>
    <row r="546" spans="2:2" x14ac:dyDescent="0.25">
      <c r="B546" s="79" t="str">
        <f>'quotes-calcs'!H546</f>
        <v/>
      </c>
    </row>
    <row r="547" spans="2:2" x14ac:dyDescent="0.25">
      <c r="B547" s="79" t="str">
        <f>'quotes-calcs'!H547</f>
        <v/>
      </c>
    </row>
    <row r="548" spans="2:2" x14ac:dyDescent="0.25">
      <c r="B548" s="79" t="str">
        <f>'quotes-calcs'!H548</f>
        <v/>
      </c>
    </row>
    <row r="549" spans="2:2" x14ac:dyDescent="0.25">
      <c r="B549" s="79" t="str">
        <f>'quotes-calcs'!H549</f>
        <v/>
      </c>
    </row>
    <row r="550" spans="2:2" x14ac:dyDescent="0.25">
      <c r="B550" s="79" t="str">
        <f>'quotes-calcs'!H550</f>
        <v/>
      </c>
    </row>
    <row r="551" spans="2:2" x14ac:dyDescent="0.25">
      <c r="B551" s="79" t="str">
        <f>'quotes-calcs'!H551</f>
        <v/>
      </c>
    </row>
    <row r="552" spans="2:2" x14ac:dyDescent="0.25">
      <c r="B552" s="79" t="str">
        <f>'quotes-calcs'!H552</f>
        <v/>
      </c>
    </row>
    <row r="553" spans="2:2" x14ac:dyDescent="0.25">
      <c r="B553" s="79" t="str">
        <f>'quotes-calcs'!H553</f>
        <v/>
      </c>
    </row>
    <row r="554" spans="2:2" x14ac:dyDescent="0.25">
      <c r="B554" s="79" t="str">
        <f>'quotes-calcs'!H554</f>
        <v/>
      </c>
    </row>
    <row r="555" spans="2:2" x14ac:dyDescent="0.25">
      <c r="B555" s="79" t="str">
        <f>'quotes-calcs'!H555</f>
        <v/>
      </c>
    </row>
    <row r="556" spans="2:2" x14ac:dyDescent="0.25">
      <c r="B556" s="79" t="str">
        <f>'quotes-calcs'!H556</f>
        <v/>
      </c>
    </row>
    <row r="557" spans="2:2" x14ac:dyDescent="0.25">
      <c r="B557" s="79" t="str">
        <f>'quotes-calcs'!H557</f>
        <v/>
      </c>
    </row>
    <row r="558" spans="2:2" x14ac:dyDescent="0.25">
      <c r="B558" s="79" t="str">
        <f>'quotes-calcs'!H558</f>
        <v/>
      </c>
    </row>
    <row r="559" spans="2:2" x14ac:dyDescent="0.25">
      <c r="B559" s="79" t="str">
        <f>'quotes-calcs'!H559</f>
        <v/>
      </c>
    </row>
    <row r="560" spans="2:2" x14ac:dyDescent="0.25">
      <c r="B560" s="79" t="str">
        <f>'quotes-calcs'!H560</f>
        <v/>
      </c>
    </row>
    <row r="561" spans="2:2" x14ac:dyDescent="0.25">
      <c r="B561" s="79" t="str">
        <f>'quotes-calcs'!H561</f>
        <v/>
      </c>
    </row>
    <row r="562" spans="2:2" x14ac:dyDescent="0.25">
      <c r="B562" s="79" t="str">
        <f>'quotes-calcs'!H562</f>
        <v/>
      </c>
    </row>
    <row r="563" spans="2:2" x14ac:dyDescent="0.25">
      <c r="B563" s="79" t="str">
        <f>'quotes-calcs'!H563</f>
        <v/>
      </c>
    </row>
    <row r="564" spans="2:2" x14ac:dyDescent="0.25">
      <c r="B564" s="79" t="str">
        <f>'quotes-calcs'!H564</f>
        <v/>
      </c>
    </row>
    <row r="565" spans="2:2" x14ac:dyDescent="0.25">
      <c r="B565" s="79" t="str">
        <f>'quotes-calcs'!H565</f>
        <v/>
      </c>
    </row>
    <row r="566" spans="2:2" x14ac:dyDescent="0.25">
      <c r="B566" s="79" t="str">
        <f>'quotes-calcs'!H566</f>
        <v/>
      </c>
    </row>
    <row r="567" spans="2:2" x14ac:dyDescent="0.25">
      <c r="B567" s="79" t="str">
        <f>'quotes-calcs'!H567</f>
        <v/>
      </c>
    </row>
    <row r="568" spans="2:2" x14ac:dyDescent="0.25">
      <c r="B568" s="79" t="str">
        <f>'quotes-calcs'!H568</f>
        <v/>
      </c>
    </row>
    <row r="569" spans="2:2" x14ac:dyDescent="0.25">
      <c r="B569" s="79" t="str">
        <f>'quotes-calcs'!H569</f>
        <v/>
      </c>
    </row>
    <row r="570" spans="2:2" x14ac:dyDescent="0.25">
      <c r="B570" s="79" t="str">
        <f>'quotes-calcs'!H570</f>
        <v/>
      </c>
    </row>
    <row r="571" spans="2:2" x14ac:dyDescent="0.25">
      <c r="B571" s="79" t="str">
        <f>'quotes-calcs'!H571</f>
        <v/>
      </c>
    </row>
    <row r="572" spans="2:2" x14ac:dyDescent="0.25">
      <c r="B572" s="79" t="str">
        <f>'quotes-calcs'!H572</f>
        <v/>
      </c>
    </row>
    <row r="573" spans="2:2" x14ac:dyDescent="0.25">
      <c r="B573" s="79" t="str">
        <f>'quotes-calcs'!H573</f>
        <v/>
      </c>
    </row>
    <row r="574" spans="2:2" x14ac:dyDescent="0.25">
      <c r="B574" s="79" t="str">
        <f>'quotes-calcs'!H574</f>
        <v/>
      </c>
    </row>
    <row r="575" spans="2:2" x14ac:dyDescent="0.25">
      <c r="B575" s="79" t="str">
        <f>'quotes-calcs'!H575</f>
        <v/>
      </c>
    </row>
    <row r="576" spans="2:2" x14ac:dyDescent="0.25">
      <c r="B576" s="79" t="str">
        <f>'quotes-calcs'!H576</f>
        <v/>
      </c>
    </row>
    <row r="577" spans="2:2" x14ac:dyDescent="0.25">
      <c r="B577" s="79" t="str">
        <f>'quotes-calcs'!H577</f>
        <v/>
      </c>
    </row>
    <row r="578" spans="2:2" x14ac:dyDescent="0.25">
      <c r="B578" s="79" t="str">
        <f>'quotes-calcs'!H578</f>
        <v/>
      </c>
    </row>
    <row r="579" spans="2:2" x14ac:dyDescent="0.25">
      <c r="B579" s="79" t="str">
        <f>'quotes-calcs'!H579</f>
        <v/>
      </c>
    </row>
    <row r="580" spans="2:2" x14ac:dyDescent="0.25">
      <c r="B580" s="79" t="str">
        <f>'quotes-calcs'!H580</f>
        <v/>
      </c>
    </row>
    <row r="581" spans="2:2" x14ac:dyDescent="0.25">
      <c r="B581" s="79" t="str">
        <f>'quotes-calcs'!H581</f>
        <v/>
      </c>
    </row>
    <row r="582" spans="2:2" x14ac:dyDescent="0.25">
      <c r="B582" s="79" t="str">
        <f>'quotes-calcs'!H582</f>
        <v/>
      </c>
    </row>
    <row r="583" spans="2:2" x14ac:dyDescent="0.25">
      <c r="B583" s="79" t="str">
        <f>'quotes-calcs'!H583</f>
        <v/>
      </c>
    </row>
    <row r="584" spans="2:2" x14ac:dyDescent="0.25">
      <c r="B584" s="79" t="str">
        <f>'quotes-calcs'!H584</f>
        <v/>
      </c>
    </row>
    <row r="585" spans="2:2" x14ac:dyDescent="0.25">
      <c r="B585" s="79" t="str">
        <f>'quotes-calcs'!H585</f>
        <v/>
      </c>
    </row>
    <row r="586" spans="2:2" x14ac:dyDescent="0.25">
      <c r="B586" s="79" t="str">
        <f>'quotes-calcs'!H586</f>
        <v/>
      </c>
    </row>
    <row r="587" spans="2:2" x14ac:dyDescent="0.25">
      <c r="B587" s="79" t="str">
        <f>'quotes-calcs'!H587</f>
        <v/>
      </c>
    </row>
    <row r="588" spans="2:2" x14ac:dyDescent="0.25">
      <c r="B588" s="79" t="str">
        <f>'quotes-calcs'!H588</f>
        <v/>
      </c>
    </row>
    <row r="589" spans="2:2" x14ac:dyDescent="0.25">
      <c r="B589" s="79" t="str">
        <f>'quotes-calcs'!H589</f>
        <v/>
      </c>
    </row>
    <row r="590" spans="2:2" x14ac:dyDescent="0.25">
      <c r="B590" s="79" t="str">
        <f>'quotes-calcs'!H590</f>
        <v/>
      </c>
    </row>
    <row r="591" spans="2:2" x14ac:dyDescent="0.25">
      <c r="B591" s="79" t="str">
        <f>'quotes-calcs'!H591</f>
        <v/>
      </c>
    </row>
    <row r="592" spans="2:2" x14ac:dyDescent="0.25">
      <c r="B592" s="79" t="str">
        <f>'quotes-calcs'!H592</f>
        <v/>
      </c>
    </row>
    <row r="593" spans="2:2" x14ac:dyDescent="0.25">
      <c r="B593" s="79" t="str">
        <f>'quotes-calcs'!H593</f>
        <v/>
      </c>
    </row>
    <row r="594" spans="2:2" x14ac:dyDescent="0.25">
      <c r="B594" s="79" t="str">
        <f>'quotes-calcs'!H594</f>
        <v/>
      </c>
    </row>
    <row r="595" spans="2:2" x14ac:dyDescent="0.25">
      <c r="B595" s="79" t="str">
        <f>'quotes-calcs'!H595</f>
        <v/>
      </c>
    </row>
    <row r="596" spans="2:2" x14ac:dyDescent="0.25">
      <c r="B596" s="79" t="str">
        <f>'quotes-calcs'!H596</f>
        <v/>
      </c>
    </row>
    <row r="597" spans="2:2" x14ac:dyDescent="0.25">
      <c r="B597" s="79" t="str">
        <f>'quotes-calcs'!H597</f>
        <v/>
      </c>
    </row>
    <row r="598" spans="2:2" x14ac:dyDescent="0.25">
      <c r="B598" s="79" t="str">
        <f>'quotes-calcs'!H598</f>
        <v/>
      </c>
    </row>
    <row r="599" spans="2:2" x14ac:dyDescent="0.25">
      <c r="B599" s="79" t="str">
        <f>'quotes-calcs'!H599</f>
        <v/>
      </c>
    </row>
    <row r="600" spans="2:2" x14ac:dyDescent="0.25">
      <c r="B600" s="79" t="str">
        <f>'quotes-calcs'!H600</f>
        <v/>
      </c>
    </row>
    <row r="601" spans="2:2" x14ac:dyDescent="0.25">
      <c r="B601" s="79" t="str">
        <f>'quotes-calcs'!H601</f>
        <v/>
      </c>
    </row>
    <row r="602" spans="2:2" x14ac:dyDescent="0.25">
      <c r="B602" s="79" t="str">
        <f>'quotes-calcs'!H602</f>
        <v/>
      </c>
    </row>
    <row r="603" spans="2:2" x14ac:dyDescent="0.25">
      <c r="B603" s="79" t="str">
        <f>'quotes-calcs'!H603</f>
        <v/>
      </c>
    </row>
    <row r="604" spans="2:2" x14ac:dyDescent="0.25">
      <c r="B604" s="79" t="str">
        <f>'quotes-calcs'!H604</f>
        <v/>
      </c>
    </row>
    <row r="605" spans="2:2" x14ac:dyDescent="0.25">
      <c r="B605" s="79" t="str">
        <f>'quotes-calcs'!H605</f>
        <v/>
      </c>
    </row>
    <row r="606" spans="2:2" x14ac:dyDescent="0.25">
      <c r="B606" s="79" t="str">
        <f>'quotes-calcs'!H606</f>
        <v/>
      </c>
    </row>
    <row r="607" spans="2:2" x14ac:dyDescent="0.25">
      <c r="B607" s="79" t="str">
        <f>'quotes-calcs'!H607</f>
        <v/>
      </c>
    </row>
    <row r="608" spans="2:2" x14ac:dyDescent="0.25">
      <c r="B608" s="79" t="str">
        <f>'quotes-calcs'!H608</f>
        <v/>
      </c>
    </row>
    <row r="609" spans="2:2" x14ac:dyDescent="0.25">
      <c r="B609" s="79" t="str">
        <f>'quotes-calcs'!H609</f>
        <v/>
      </c>
    </row>
    <row r="610" spans="2:2" x14ac:dyDescent="0.25">
      <c r="B610" s="79" t="str">
        <f>'quotes-calcs'!H610</f>
        <v/>
      </c>
    </row>
    <row r="611" spans="2:2" x14ac:dyDescent="0.25">
      <c r="B611" s="79" t="str">
        <f>'quotes-calcs'!H611</f>
        <v/>
      </c>
    </row>
    <row r="612" spans="2:2" x14ac:dyDescent="0.25">
      <c r="B612" s="79" t="str">
        <f>'quotes-calcs'!H612</f>
        <v/>
      </c>
    </row>
    <row r="613" spans="2:2" x14ac:dyDescent="0.25">
      <c r="B613" s="79" t="str">
        <f>'quotes-calcs'!H613</f>
        <v/>
      </c>
    </row>
    <row r="614" spans="2:2" x14ac:dyDescent="0.25">
      <c r="B614" s="79" t="str">
        <f>'quotes-calcs'!H614</f>
        <v/>
      </c>
    </row>
    <row r="615" spans="2:2" x14ac:dyDescent="0.25">
      <c r="B615" s="79" t="str">
        <f>'quotes-calcs'!H615</f>
        <v/>
      </c>
    </row>
    <row r="616" spans="2:2" x14ac:dyDescent="0.25">
      <c r="B616" s="79" t="str">
        <f>'quotes-calcs'!H616</f>
        <v/>
      </c>
    </row>
    <row r="617" spans="2:2" x14ac:dyDescent="0.25">
      <c r="B617" s="79" t="str">
        <f>'quotes-calcs'!H617</f>
        <v/>
      </c>
    </row>
    <row r="618" spans="2:2" x14ac:dyDescent="0.25">
      <c r="B618" s="79" t="str">
        <f>'quotes-calcs'!H618</f>
        <v/>
      </c>
    </row>
    <row r="619" spans="2:2" x14ac:dyDescent="0.25">
      <c r="B619" s="79" t="str">
        <f>'quotes-calcs'!H619</f>
        <v/>
      </c>
    </row>
    <row r="620" spans="2:2" x14ac:dyDescent="0.25">
      <c r="B620" s="79" t="str">
        <f>'quotes-calcs'!H620</f>
        <v/>
      </c>
    </row>
    <row r="621" spans="2:2" x14ac:dyDescent="0.25">
      <c r="B621" s="79" t="str">
        <f>'quotes-calcs'!H621</f>
        <v/>
      </c>
    </row>
    <row r="622" spans="2:2" x14ac:dyDescent="0.25">
      <c r="B622" s="79" t="str">
        <f>'quotes-calcs'!H622</f>
        <v/>
      </c>
    </row>
    <row r="623" spans="2:2" x14ac:dyDescent="0.25">
      <c r="B623" s="79" t="str">
        <f>'quotes-calcs'!H623</f>
        <v/>
      </c>
    </row>
    <row r="624" spans="2:2" x14ac:dyDescent="0.25">
      <c r="B624" s="79" t="str">
        <f>'quotes-calcs'!H624</f>
        <v/>
      </c>
    </row>
    <row r="625" spans="2:2" x14ac:dyDescent="0.25">
      <c r="B625" s="79" t="str">
        <f>'quotes-calcs'!H625</f>
        <v/>
      </c>
    </row>
    <row r="626" spans="2:2" x14ac:dyDescent="0.25">
      <c r="B626" s="79" t="str">
        <f>'quotes-calcs'!H626</f>
        <v/>
      </c>
    </row>
    <row r="627" spans="2:2" x14ac:dyDescent="0.25">
      <c r="B627" s="79" t="str">
        <f>'quotes-calcs'!H627</f>
        <v/>
      </c>
    </row>
    <row r="628" spans="2:2" x14ac:dyDescent="0.25">
      <c r="B628" s="79" t="str">
        <f>'quotes-calcs'!H628</f>
        <v/>
      </c>
    </row>
    <row r="629" spans="2:2" x14ac:dyDescent="0.25">
      <c r="B629" s="79" t="str">
        <f>'quotes-calcs'!H629</f>
        <v/>
      </c>
    </row>
    <row r="630" spans="2:2" x14ac:dyDescent="0.25">
      <c r="B630" s="79" t="str">
        <f>'quotes-calcs'!H630</f>
        <v/>
      </c>
    </row>
    <row r="631" spans="2:2" x14ac:dyDescent="0.25">
      <c r="B631" s="79" t="str">
        <f>'quotes-calcs'!H631</f>
        <v/>
      </c>
    </row>
    <row r="632" spans="2:2" x14ac:dyDescent="0.25">
      <c r="B632" s="79" t="str">
        <f>'quotes-calcs'!H632</f>
        <v/>
      </c>
    </row>
    <row r="633" spans="2:2" x14ac:dyDescent="0.25">
      <c r="B633" s="79" t="str">
        <f>'quotes-calcs'!H633</f>
        <v/>
      </c>
    </row>
    <row r="634" spans="2:2" x14ac:dyDescent="0.25">
      <c r="B634" s="79" t="str">
        <f>'quotes-calcs'!H634</f>
        <v/>
      </c>
    </row>
    <row r="635" spans="2:2" x14ac:dyDescent="0.25">
      <c r="B635" s="79" t="str">
        <f>'quotes-calcs'!H635</f>
        <v/>
      </c>
    </row>
    <row r="636" spans="2:2" x14ac:dyDescent="0.25">
      <c r="B636" s="79" t="str">
        <f>'quotes-calcs'!H636</f>
        <v/>
      </c>
    </row>
    <row r="637" spans="2:2" x14ac:dyDescent="0.25">
      <c r="B637" s="79" t="str">
        <f>'quotes-calcs'!H637</f>
        <v/>
      </c>
    </row>
    <row r="638" spans="2:2" x14ac:dyDescent="0.25">
      <c r="B638" s="79" t="str">
        <f>'quotes-calcs'!H638</f>
        <v/>
      </c>
    </row>
    <row r="639" spans="2:2" x14ac:dyDescent="0.25">
      <c r="B639" s="79" t="str">
        <f>'quotes-calcs'!H639</f>
        <v/>
      </c>
    </row>
    <row r="640" spans="2:2" x14ac:dyDescent="0.25">
      <c r="B640" s="79" t="str">
        <f>'quotes-calcs'!H640</f>
        <v/>
      </c>
    </row>
    <row r="641" spans="2:2" x14ac:dyDescent="0.25">
      <c r="B641" s="79" t="str">
        <f>'quotes-calcs'!H641</f>
        <v/>
      </c>
    </row>
    <row r="642" spans="2:2" x14ac:dyDescent="0.25">
      <c r="B642" s="79" t="str">
        <f>'quotes-calcs'!H642</f>
        <v/>
      </c>
    </row>
    <row r="643" spans="2:2" x14ac:dyDescent="0.25">
      <c r="B643" s="79" t="str">
        <f>'quotes-calcs'!H643</f>
        <v/>
      </c>
    </row>
    <row r="644" spans="2:2" x14ac:dyDescent="0.25">
      <c r="B644" s="79" t="str">
        <f>'quotes-calcs'!H644</f>
        <v/>
      </c>
    </row>
    <row r="645" spans="2:2" x14ac:dyDescent="0.25">
      <c r="B645" s="79" t="str">
        <f>'quotes-calcs'!H645</f>
        <v/>
      </c>
    </row>
    <row r="646" spans="2:2" x14ac:dyDescent="0.25">
      <c r="B646" s="79" t="str">
        <f>'quotes-calcs'!H646</f>
        <v/>
      </c>
    </row>
    <row r="647" spans="2:2" x14ac:dyDescent="0.25">
      <c r="B647" s="79" t="str">
        <f>'quotes-calcs'!H647</f>
        <v/>
      </c>
    </row>
    <row r="648" spans="2:2" x14ac:dyDescent="0.25">
      <c r="B648" s="79" t="str">
        <f>'quotes-calcs'!H648</f>
        <v/>
      </c>
    </row>
    <row r="649" spans="2:2" x14ac:dyDescent="0.25">
      <c r="B649" s="79" t="str">
        <f>'quotes-calcs'!H649</f>
        <v/>
      </c>
    </row>
    <row r="650" spans="2:2" x14ac:dyDescent="0.25">
      <c r="B650" s="79" t="str">
        <f>'quotes-calcs'!H650</f>
        <v/>
      </c>
    </row>
    <row r="651" spans="2:2" x14ac:dyDescent="0.25">
      <c r="B651" s="79" t="str">
        <f>'quotes-calcs'!H651</f>
        <v/>
      </c>
    </row>
    <row r="652" spans="2:2" x14ac:dyDescent="0.25">
      <c r="B652" s="79" t="str">
        <f>'quotes-calcs'!H652</f>
        <v/>
      </c>
    </row>
    <row r="653" spans="2:2" x14ac:dyDescent="0.25">
      <c r="B653" s="79" t="str">
        <f>'quotes-calcs'!H653</f>
        <v/>
      </c>
    </row>
    <row r="654" spans="2:2" x14ac:dyDescent="0.25">
      <c r="B654" s="79" t="str">
        <f>'quotes-calcs'!H654</f>
        <v/>
      </c>
    </row>
    <row r="655" spans="2:2" x14ac:dyDescent="0.25">
      <c r="B655" s="79" t="str">
        <f>'quotes-calcs'!H655</f>
        <v/>
      </c>
    </row>
    <row r="656" spans="2:2" x14ac:dyDescent="0.25">
      <c r="B656" s="79" t="str">
        <f>'quotes-calcs'!H656</f>
        <v/>
      </c>
    </row>
    <row r="657" spans="2:2" x14ac:dyDescent="0.25">
      <c r="B657" s="79" t="str">
        <f>'quotes-calcs'!H657</f>
        <v/>
      </c>
    </row>
    <row r="658" spans="2:2" x14ac:dyDescent="0.25">
      <c r="B658" s="79" t="str">
        <f>'quotes-calcs'!H658</f>
        <v/>
      </c>
    </row>
    <row r="659" spans="2:2" x14ac:dyDescent="0.25">
      <c r="B659" s="79" t="str">
        <f>'quotes-calcs'!H659</f>
        <v/>
      </c>
    </row>
    <row r="660" spans="2:2" x14ac:dyDescent="0.25">
      <c r="B660" s="79" t="str">
        <f>'quotes-calcs'!H660</f>
        <v/>
      </c>
    </row>
    <row r="661" spans="2:2" x14ac:dyDescent="0.25">
      <c r="B661" s="79" t="str">
        <f>'quotes-calcs'!H661</f>
        <v/>
      </c>
    </row>
    <row r="662" spans="2:2" x14ac:dyDescent="0.25">
      <c r="B662" s="79" t="str">
        <f>'quotes-calcs'!H662</f>
        <v/>
      </c>
    </row>
    <row r="663" spans="2:2" x14ac:dyDescent="0.25">
      <c r="B663" s="79" t="str">
        <f>'quotes-calcs'!H663</f>
        <v/>
      </c>
    </row>
    <row r="664" spans="2:2" x14ac:dyDescent="0.25">
      <c r="B664" s="79" t="str">
        <f>'quotes-calcs'!H664</f>
        <v/>
      </c>
    </row>
    <row r="665" spans="2:2" x14ac:dyDescent="0.25">
      <c r="B665" s="79" t="str">
        <f>'quotes-calcs'!H665</f>
        <v/>
      </c>
    </row>
    <row r="666" spans="2:2" x14ac:dyDescent="0.25">
      <c r="B666" s="79" t="str">
        <f>'quotes-calcs'!H666</f>
        <v/>
      </c>
    </row>
    <row r="667" spans="2:2" x14ac:dyDescent="0.25">
      <c r="B667" s="79" t="str">
        <f>'quotes-calcs'!H667</f>
        <v/>
      </c>
    </row>
    <row r="668" spans="2:2" x14ac:dyDescent="0.25">
      <c r="B668" s="79" t="str">
        <f>'quotes-calcs'!H668</f>
        <v/>
      </c>
    </row>
    <row r="669" spans="2:2" x14ac:dyDescent="0.25">
      <c r="B669" s="79" t="str">
        <f>'quotes-calcs'!H669</f>
        <v/>
      </c>
    </row>
    <row r="670" spans="2:2" x14ac:dyDescent="0.25">
      <c r="B670" s="79" t="str">
        <f>'quotes-calcs'!H670</f>
        <v/>
      </c>
    </row>
    <row r="671" spans="2:2" x14ac:dyDescent="0.25">
      <c r="B671" s="79" t="str">
        <f>'quotes-calcs'!H671</f>
        <v/>
      </c>
    </row>
    <row r="672" spans="2:2" x14ac:dyDescent="0.25">
      <c r="B672" s="79" t="str">
        <f>'quotes-calcs'!H672</f>
        <v/>
      </c>
    </row>
    <row r="673" spans="2:2" x14ac:dyDescent="0.25">
      <c r="B673" s="79" t="str">
        <f>'quotes-calcs'!H673</f>
        <v/>
      </c>
    </row>
    <row r="674" spans="2:2" x14ac:dyDescent="0.25">
      <c r="B674" s="79" t="str">
        <f>'quotes-calcs'!H674</f>
        <v/>
      </c>
    </row>
    <row r="675" spans="2:2" x14ac:dyDescent="0.25">
      <c r="B675" s="79" t="str">
        <f>'quotes-calcs'!H675</f>
        <v/>
      </c>
    </row>
    <row r="676" spans="2:2" x14ac:dyDescent="0.25">
      <c r="B676" s="79" t="str">
        <f>'quotes-calcs'!H676</f>
        <v/>
      </c>
    </row>
    <row r="677" spans="2:2" x14ac:dyDescent="0.25">
      <c r="B677" s="79" t="str">
        <f>'quotes-calcs'!H677</f>
        <v/>
      </c>
    </row>
    <row r="678" spans="2:2" x14ac:dyDescent="0.25">
      <c r="B678" s="79" t="str">
        <f>'quotes-calcs'!H678</f>
        <v/>
      </c>
    </row>
    <row r="679" spans="2:2" x14ac:dyDescent="0.25">
      <c r="B679" s="79" t="str">
        <f>'quotes-calcs'!H679</f>
        <v/>
      </c>
    </row>
    <row r="680" spans="2:2" x14ac:dyDescent="0.25">
      <c r="B680" s="79" t="str">
        <f>'quotes-calcs'!H680</f>
        <v/>
      </c>
    </row>
    <row r="681" spans="2:2" x14ac:dyDescent="0.25">
      <c r="B681" s="79" t="str">
        <f>'quotes-calcs'!H681</f>
        <v/>
      </c>
    </row>
    <row r="682" spans="2:2" x14ac:dyDescent="0.25">
      <c r="B682" s="79" t="str">
        <f>'quotes-calcs'!H682</f>
        <v/>
      </c>
    </row>
    <row r="683" spans="2:2" x14ac:dyDescent="0.25">
      <c r="B683" s="79" t="str">
        <f>'quotes-calcs'!H683</f>
        <v/>
      </c>
    </row>
    <row r="684" spans="2:2" x14ac:dyDescent="0.25">
      <c r="B684" s="79" t="str">
        <f>'quotes-calcs'!H684</f>
        <v/>
      </c>
    </row>
    <row r="685" spans="2:2" x14ac:dyDescent="0.25">
      <c r="B685" s="79" t="str">
        <f>'quotes-calcs'!H685</f>
        <v/>
      </c>
    </row>
    <row r="686" spans="2:2" x14ac:dyDescent="0.25">
      <c r="B686" s="79" t="str">
        <f>'quotes-calcs'!H686</f>
        <v/>
      </c>
    </row>
    <row r="687" spans="2:2" x14ac:dyDescent="0.25">
      <c r="B687" s="79" t="str">
        <f>'quotes-calcs'!H687</f>
        <v/>
      </c>
    </row>
    <row r="688" spans="2:2" x14ac:dyDescent="0.25">
      <c r="B688" s="79" t="str">
        <f>'quotes-calcs'!H688</f>
        <v/>
      </c>
    </row>
    <row r="689" spans="2:2" x14ac:dyDescent="0.25">
      <c r="B689" s="79" t="str">
        <f>'quotes-calcs'!H689</f>
        <v/>
      </c>
    </row>
    <row r="690" spans="2:2" x14ac:dyDescent="0.25">
      <c r="B690" s="79" t="str">
        <f>'quotes-calcs'!H690</f>
        <v/>
      </c>
    </row>
    <row r="691" spans="2:2" x14ac:dyDescent="0.25">
      <c r="B691" s="79" t="str">
        <f>'quotes-calcs'!H691</f>
        <v/>
      </c>
    </row>
    <row r="692" spans="2:2" x14ac:dyDescent="0.25">
      <c r="B692" s="79" t="str">
        <f>'quotes-calcs'!H692</f>
        <v/>
      </c>
    </row>
    <row r="693" spans="2:2" x14ac:dyDescent="0.25">
      <c r="B693" s="79" t="str">
        <f>'quotes-calcs'!H693</f>
        <v/>
      </c>
    </row>
    <row r="694" spans="2:2" x14ac:dyDescent="0.25">
      <c r="B694" s="79" t="str">
        <f>'quotes-calcs'!H694</f>
        <v/>
      </c>
    </row>
    <row r="695" spans="2:2" x14ac:dyDescent="0.25">
      <c r="B695" s="79" t="str">
        <f>'quotes-calcs'!H695</f>
        <v/>
      </c>
    </row>
    <row r="696" spans="2:2" x14ac:dyDescent="0.25">
      <c r="B696" s="79" t="str">
        <f>'quotes-calcs'!H696</f>
        <v/>
      </c>
    </row>
    <row r="697" spans="2:2" x14ac:dyDescent="0.25">
      <c r="B697" s="79" t="str">
        <f>'quotes-calcs'!H697</f>
        <v/>
      </c>
    </row>
    <row r="698" spans="2:2" x14ac:dyDescent="0.25">
      <c r="B698" s="79" t="str">
        <f>'quotes-calcs'!H698</f>
        <v/>
      </c>
    </row>
    <row r="699" spans="2:2" x14ac:dyDescent="0.25">
      <c r="B699" s="79" t="str">
        <f>'quotes-calcs'!H699</f>
        <v/>
      </c>
    </row>
    <row r="700" spans="2:2" x14ac:dyDescent="0.25">
      <c r="B700" s="79" t="str">
        <f>'quotes-calcs'!H700</f>
        <v/>
      </c>
    </row>
    <row r="701" spans="2:2" x14ac:dyDescent="0.25">
      <c r="B701" s="79" t="str">
        <f>'quotes-calcs'!H701</f>
        <v/>
      </c>
    </row>
    <row r="702" spans="2:2" x14ac:dyDescent="0.25">
      <c r="B702" s="79" t="str">
        <f>'quotes-calcs'!H702</f>
        <v/>
      </c>
    </row>
    <row r="703" spans="2:2" x14ac:dyDescent="0.25">
      <c r="B703" s="79" t="str">
        <f>'quotes-calcs'!H703</f>
        <v/>
      </c>
    </row>
    <row r="704" spans="2:2" x14ac:dyDescent="0.25">
      <c r="B704" s="79" t="str">
        <f>'quotes-calcs'!H704</f>
        <v/>
      </c>
    </row>
    <row r="705" spans="2:2" x14ac:dyDescent="0.25">
      <c r="B705" s="79" t="str">
        <f>'quotes-calcs'!H705</f>
        <v/>
      </c>
    </row>
    <row r="706" spans="2:2" x14ac:dyDescent="0.25">
      <c r="B706" s="79" t="str">
        <f>'quotes-calcs'!H706</f>
        <v/>
      </c>
    </row>
    <row r="707" spans="2:2" x14ac:dyDescent="0.25">
      <c r="B707" s="79" t="str">
        <f>'quotes-calcs'!H707</f>
        <v/>
      </c>
    </row>
    <row r="708" spans="2:2" x14ac:dyDescent="0.25">
      <c r="B708" s="79" t="str">
        <f>'quotes-calcs'!H708</f>
        <v/>
      </c>
    </row>
    <row r="709" spans="2:2" x14ac:dyDescent="0.25">
      <c r="B709" s="79" t="str">
        <f>'quotes-calcs'!H709</f>
        <v/>
      </c>
    </row>
    <row r="710" spans="2:2" x14ac:dyDescent="0.25">
      <c r="B710" s="79" t="str">
        <f>'quotes-calcs'!H710</f>
        <v/>
      </c>
    </row>
    <row r="711" spans="2:2" x14ac:dyDescent="0.25">
      <c r="B711" s="79" t="str">
        <f>'quotes-calcs'!H711</f>
        <v/>
      </c>
    </row>
    <row r="712" spans="2:2" x14ac:dyDescent="0.25">
      <c r="B712" s="79" t="str">
        <f>'quotes-calcs'!H712</f>
        <v/>
      </c>
    </row>
    <row r="713" spans="2:2" x14ac:dyDescent="0.25">
      <c r="B713" s="79" t="str">
        <f>'quotes-calcs'!H713</f>
        <v/>
      </c>
    </row>
    <row r="714" spans="2:2" x14ac:dyDescent="0.25">
      <c r="B714" s="79" t="str">
        <f>'quotes-calcs'!H714</f>
        <v/>
      </c>
    </row>
    <row r="715" spans="2:2" x14ac:dyDescent="0.25">
      <c r="B715" s="79" t="str">
        <f>'quotes-calcs'!H715</f>
        <v/>
      </c>
    </row>
    <row r="716" spans="2:2" x14ac:dyDescent="0.25">
      <c r="B716" s="79" t="str">
        <f>'quotes-calcs'!H716</f>
        <v/>
      </c>
    </row>
    <row r="717" spans="2:2" x14ac:dyDescent="0.25">
      <c r="B717" s="79" t="str">
        <f>'quotes-calcs'!H717</f>
        <v/>
      </c>
    </row>
    <row r="718" spans="2:2" x14ac:dyDescent="0.25">
      <c r="B718" s="79" t="str">
        <f>'quotes-calcs'!H718</f>
        <v/>
      </c>
    </row>
    <row r="719" spans="2:2" x14ac:dyDescent="0.25">
      <c r="B719" s="79" t="str">
        <f>'quotes-calcs'!H719</f>
        <v/>
      </c>
    </row>
    <row r="720" spans="2:2" x14ac:dyDescent="0.25">
      <c r="B720" s="79" t="str">
        <f>'quotes-calcs'!H720</f>
        <v/>
      </c>
    </row>
    <row r="721" spans="2:2" x14ac:dyDescent="0.25">
      <c r="B721" s="79" t="str">
        <f>'quotes-calcs'!H721</f>
        <v/>
      </c>
    </row>
    <row r="722" spans="2:2" x14ac:dyDescent="0.25">
      <c r="B722" s="79" t="str">
        <f>'quotes-calcs'!H722</f>
        <v/>
      </c>
    </row>
    <row r="723" spans="2:2" x14ac:dyDescent="0.25">
      <c r="B723" s="79" t="str">
        <f>'quotes-calcs'!H723</f>
        <v/>
      </c>
    </row>
    <row r="724" spans="2:2" x14ac:dyDescent="0.25">
      <c r="B724" s="79" t="str">
        <f>'quotes-calcs'!H724</f>
        <v/>
      </c>
    </row>
    <row r="725" spans="2:2" x14ac:dyDescent="0.25">
      <c r="B725" s="79" t="str">
        <f>'quotes-calcs'!H725</f>
        <v/>
      </c>
    </row>
    <row r="726" spans="2:2" x14ac:dyDescent="0.25">
      <c r="B726" s="79" t="str">
        <f>'quotes-calcs'!H726</f>
        <v/>
      </c>
    </row>
    <row r="727" spans="2:2" x14ac:dyDescent="0.25">
      <c r="B727" s="79" t="str">
        <f>'quotes-calcs'!H727</f>
        <v/>
      </c>
    </row>
    <row r="728" spans="2:2" x14ac:dyDescent="0.25">
      <c r="B728" s="79" t="str">
        <f>'quotes-calcs'!H728</f>
        <v/>
      </c>
    </row>
    <row r="729" spans="2:2" x14ac:dyDescent="0.25">
      <c r="B729" s="79" t="str">
        <f>'quotes-calcs'!H729</f>
        <v/>
      </c>
    </row>
    <row r="730" spans="2:2" x14ac:dyDescent="0.25">
      <c r="B730" s="79" t="str">
        <f>'quotes-calcs'!H730</f>
        <v/>
      </c>
    </row>
    <row r="731" spans="2:2" x14ac:dyDescent="0.25">
      <c r="B731" s="79" t="str">
        <f>'quotes-calcs'!H731</f>
        <v/>
      </c>
    </row>
    <row r="732" spans="2:2" x14ac:dyDescent="0.25">
      <c r="B732" s="79" t="str">
        <f>'quotes-calcs'!H732</f>
        <v/>
      </c>
    </row>
    <row r="733" spans="2:2" x14ac:dyDescent="0.25">
      <c r="B733" s="79" t="str">
        <f>'quotes-calcs'!H733</f>
        <v/>
      </c>
    </row>
    <row r="734" spans="2:2" x14ac:dyDescent="0.25">
      <c r="B734" s="79" t="str">
        <f>'quotes-calcs'!H734</f>
        <v/>
      </c>
    </row>
    <row r="735" spans="2:2" x14ac:dyDescent="0.25">
      <c r="B735" s="79" t="str">
        <f>'quotes-calcs'!H735</f>
        <v/>
      </c>
    </row>
    <row r="736" spans="2:2" x14ac:dyDescent="0.25">
      <c r="B736" s="79" t="str">
        <f>'quotes-calcs'!H736</f>
        <v/>
      </c>
    </row>
    <row r="737" spans="2:2" x14ac:dyDescent="0.25">
      <c r="B737" s="79" t="str">
        <f>'quotes-calcs'!H737</f>
        <v/>
      </c>
    </row>
    <row r="738" spans="2:2" x14ac:dyDescent="0.25">
      <c r="B738" s="79" t="str">
        <f>'quotes-calcs'!H738</f>
        <v/>
      </c>
    </row>
    <row r="739" spans="2:2" x14ac:dyDescent="0.25">
      <c r="B739" s="79" t="str">
        <f>'quotes-calcs'!H739</f>
        <v/>
      </c>
    </row>
    <row r="740" spans="2:2" x14ac:dyDescent="0.25">
      <c r="B740" s="79" t="str">
        <f>'quotes-calcs'!H740</f>
        <v/>
      </c>
    </row>
    <row r="741" spans="2:2" x14ac:dyDescent="0.25">
      <c r="B741" s="79" t="str">
        <f>'quotes-calcs'!H741</f>
        <v/>
      </c>
    </row>
    <row r="742" spans="2:2" x14ac:dyDescent="0.25">
      <c r="B742" s="79" t="str">
        <f>'quotes-calcs'!H742</f>
        <v/>
      </c>
    </row>
    <row r="743" spans="2:2" x14ac:dyDescent="0.25">
      <c r="B743" s="79" t="str">
        <f>'quotes-calcs'!H743</f>
        <v/>
      </c>
    </row>
    <row r="744" spans="2:2" x14ac:dyDescent="0.25">
      <c r="B744" s="79" t="str">
        <f>'quotes-calcs'!H744</f>
        <v/>
      </c>
    </row>
    <row r="745" spans="2:2" x14ac:dyDescent="0.25">
      <c r="B745" s="79" t="str">
        <f>'quotes-calcs'!H745</f>
        <v/>
      </c>
    </row>
    <row r="746" spans="2:2" x14ac:dyDescent="0.25">
      <c r="B746" s="79" t="str">
        <f>'quotes-calcs'!H746</f>
        <v/>
      </c>
    </row>
    <row r="747" spans="2:2" x14ac:dyDescent="0.25">
      <c r="B747" s="79" t="str">
        <f>'quotes-calcs'!H747</f>
        <v/>
      </c>
    </row>
    <row r="748" spans="2:2" x14ac:dyDescent="0.25">
      <c r="B748" s="79" t="str">
        <f>'quotes-calcs'!H748</f>
        <v/>
      </c>
    </row>
    <row r="749" spans="2:2" x14ac:dyDescent="0.25">
      <c r="B749" s="79" t="str">
        <f>'quotes-calcs'!H749</f>
        <v/>
      </c>
    </row>
    <row r="750" spans="2:2" x14ac:dyDescent="0.25">
      <c r="B750" s="79" t="str">
        <f>'quotes-calcs'!H750</f>
        <v/>
      </c>
    </row>
    <row r="751" spans="2:2" x14ac:dyDescent="0.25">
      <c r="B751" s="79" t="str">
        <f>'quotes-calcs'!H751</f>
        <v/>
      </c>
    </row>
    <row r="752" spans="2:2" x14ac:dyDescent="0.25">
      <c r="B752" s="79">
        <f>'quotes-calcs'!H752</f>
        <v>375</v>
      </c>
    </row>
    <row r="753" spans="2:2" x14ac:dyDescent="0.25">
      <c r="B753" s="79" t="str">
        <f>'quotes-calcs'!H753</f>
        <v/>
      </c>
    </row>
    <row r="754" spans="2:2" x14ac:dyDescent="0.25">
      <c r="B754" s="79" t="str">
        <f>'quotes-calcs'!H754</f>
        <v/>
      </c>
    </row>
    <row r="755" spans="2:2" x14ac:dyDescent="0.25">
      <c r="B755" s="79" t="str">
        <f>'quotes-calcs'!H755</f>
        <v/>
      </c>
    </row>
    <row r="756" spans="2:2" x14ac:dyDescent="0.25">
      <c r="B756" s="79" t="str">
        <f>'quotes-calcs'!H756</f>
        <v/>
      </c>
    </row>
    <row r="757" spans="2:2" x14ac:dyDescent="0.25">
      <c r="B757" s="79" t="str">
        <f>'quotes-calcs'!H757</f>
        <v/>
      </c>
    </row>
    <row r="758" spans="2:2" x14ac:dyDescent="0.25">
      <c r="B758" s="79">
        <f>'quotes-calcs'!H758</f>
        <v>6</v>
      </c>
    </row>
    <row r="759" spans="2:2" x14ac:dyDescent="0.25">
      <c r="B759" s="79" t="str">
        <f>'quotes-calcs'!H759</f>
        <v/>
      </c>
    </row>
    <row r="760" spans="2:2" x14ac:dyDescent="0.25">
      <c r="B760" s="79" t="str">
        <f>'quotes-calcs'!H760</f>
        <v/>
      </c>
    </row>
    <row r="761" spans="2:2" x14ac:dyDescent="0.25">
      <c r="B761" s="79" t="str">
        <f>'quotes-calcs'!H761</f>
        <v/>
      </c>
    </row>
    <row r="762" spans="2:2" x14ac:dyDescent="0.25">
      <c r="B762" s="79" t="str">
        <f>'quotes-calcs'!H762</f>
        <v/>
      </c>
    </row>
    <row r="763" spans="2:2" x14ac:dyDescent="0.25">
      <c r="B763" s="79" t="str">
        <f>'quotes-calcs'!H763</f>
        <v/>
      </c>
    </row>
    <row r="764" spans="2:2" x14ac:dyDescent="0.25">
      <c r="B764" s="79" t="str">
        <f>'quotes-calcs'!H764</f>
        <v/>
      </c>
    </row>
    <row r="765" spans="2:2" x14ac:dyDescent="0.25">
      <c r="B765" s="79" t="str">
        <f>'quotes-calcs'!H765</f>
        <v/>
      </c>
    </row>
    <row r="766" spans="2:2" x14ac:dyDescent="0.25">
      <c r="B766" s="79" t="str">
        <f>'quotes-calcs'!H766</f>
        <v/>
      </c>
    </row>
    <row r="767" spans="2:2" x14ac:dyDescent="0.25">
      <c r="B767" s="79" t="str">
        <f>'quotes-calcs'!H767</f>
        <v/>
      </c>
    </row>
    <row r="768" spans="2:2" x14ac:dyDescent="0.25">
      <c r="B768" s="79" t="str">
        <f>'quotes-calcs'!H768</f>
        <v/>
      </c>
    </row>
    <row r="769" spans="2:2" x14ac:dyDescent="0.25">
      <c r="B769" s="79" t="str">
        <f>'quotes-calcs'!H769</f>
        <v/>
      </c>
    </row>
    <row r="770" spans="2:2" x14ac:dyDescent="0.25">
      <c r="B770" s="79">
        <f>'quotes-calcs'!H770</f>
        <v>12</v>
      </c>
    </row>
    <row r="771" spans="2:2" x14ac:dyDescent="0.25">
      <c r="B771" s="79">
        <f>'quotes-calcs'!H771</f>
        <v>1</v>
      </c>
    </row>
    <row r="772" spans="2:2" x14ac:dyDescent="0.25">
      <c r="B772" s="79" t="str">
        <f>'quotes-calcs'!H772</f>
        <v/>
      </c>
    </row>
    <row r="773" spans="2:2" x14ac:dyDescent="0.25">
      <c r="B773" s="79" t="str">
        <f>'quotes-calcs'!H773</f>
        <v/>
      </c>
    </row>
    <row r="774" spans="2:2" x14ac:dyDescent="0.25">
      <c r="B774" s="79" t="str">
        <f>'quotes-calcs'!H774</f>
        <v/>
      </c>
    </row>
    <row r="775" spans="2:2" x14ac:dyDescent="0.25">
      <c r="B775" s="79" t="str">
        <f>'quotes-calcs'!H775</f>
        <v/>
      </c>
    </row>
    <row r="776" spans="2:2" x14ac:dyDescent="0.25">
      <c r="B776" s="79" t="str">
        <f>'quotes-calcs'!H776</f>
        <v/>
      </c>
    </row>
    <row r="777" spans="2:2" x14ac:dyDescent="0.25">
      <c r="B777" s="79" t="str">
        <f>'quotes-calcs'!H777</f>
        <v/>
      </c>
    </row>
    <row r="778" spans="2:2" x14ac:dyDescent="0.25">
      <c r="B778" s="79" t="str">
        <f>'quotes-calcs'!H778</f>
        <v/>
      </c>
    </row>
    <row r="779" spans="2:2" x14ac:dyDescent="0.25">
      <c r="B779" s="79" t="str">
        <f>'quotes-calcs'!H779</f>
        <v/>
      </c>
    </row>
    <row r="780" spans="2:2" x14ac:dyDescent="0.25">
      <c r="B780" s="79" t="str">
        <f>'quotes-calcs'!H780</f>
        <v/>
      </c>
    </row>
    <row r="781" spans="2:2" x14ac:dyDescent="0.25">
      <c r="B781" s="79" t="str">
        <f>'quotes-calcs'!H781</f>
        <v/>
      </c>
    </row>
    <row r="782" spans="2:2" x14ac:dyDescent="0.25">
      <c r="B782" s="79" t="str">
        <f>'quotes-calcs'!H782</f>
        <v/>
      </c>
    </row>
    <row r="783" spans="2:2" x14ac:dyDescent="0.25">
      <c r="B783" s="79" t="str">
        <f>'quotes-calcs'!H783</f>
        <v/>
      </c>
    </row>
    <row r="784" spans="2:2" x14ac:dyDescent="0.25">
      <c r="B784" s="79" t="str">
        <f>'quotes-calcs'!H784</f>
        <v/>
      </c>
    </row>
    <row r="785" spans="2:2" x14ac:dyDescent="0.25">
      <c r="B785" s="79" t="str">
        <f>'quotes-calcs'!H785</f>
        <v/>
      </c>
    </row>
    <row r="786" spans="2:2" x14ac:dyDescent="0.25">
      <c r="B786" s="79" t="str">
        <f>'quotes-calcs'!H786</f>
        <v/>
      </c>
    </row>
    <row r="787" spans="2:2" x14ac:dyDescent="0.25">
      <c r="B787" s="79" t="str">
        <f>'quotes-calcs'!H787</f>
        <v/>
      </c>
    </row>
    <row r="788" spans="2:2" x14ac:dyDescent="0.25">
      <c r="B788" s="79" t="str">
        <f>'quotes-calcs'!H788</f>
        <v/>
      </c>
    </row>
    <row r="789" spans="2:2" x14ac:dyDescent="0.25">
      <c r="B789" s="79" t="str">
        <f>'quotes-calcs'!H789</f>
        <v/>
      </c>
    </row>
    <row r="790" spans="2:2" x14ac:dyDescent="0.25">
      <c r="B790" s="79" t="str">
        <f>'quotes-calcs'!H790</f>
        <v/>
      </c>
    </row>
    <row r="791" spans="2:2" x14ac:dyDescent="0.25">
      <c r="B791" s="79" t="str">
        <f>'quotes-calcs'!H791</f>
        <v/>
      </c>
    </row>
    <row r="792" spans="2:2" x14ac:dyDescent="0.25">
      <c r="B792" s="79" t="str">
        <f>'quotes-calcs'!H792</f>
        <v/>
      </c>
    </row>
    <row r="793" spans="2:2" x14ac:dyDescent="0.25">
      <c r="B793" s="79" t="str">
        <f>'quotes-calcs'!H793</f>
        <v/>
      </c>
    </row>
    <row r="794" spans="2:2" x14ac:dyDescent="0.25">
      <c r="B794" s="79" t="str">
        <f>'quotes-calcs'!H794</f>
        <v/>
      </c>
    </row>
    <row r="795" spans="2:2" x14ac:dyDescent="0.25">
      <c r="B795" s="79" t="str">
        <f>'quotes-calcs'!H795</f>
        <v/>
      </c>
    </row>
    <row r="796" spans="2:2" x14ac:dyDescent="0.25">
      <c r="B796" s="79" t="str">
        <f>'quotes-calcs'!H796</f>
        <v/>
      </c>
    </row>
    <row r="797" spans="2:2" x14ac:dyDescent="0.25">
      <c r="B797" s="79" t="str">
        <f>'quotes-calcs'!H797</f>
        <v/>
      </c>
    </row>
    <row r="798" spans="2:2" x14ac:dyDescent="0.25">
      <c r="B798" s="79" t="str">
        <f>'quotes-calcs'!H798</f>
        <v/>
      </c>
    </row>
    <row r="799" spans="2:2" x14ac:dyDescent="0.25">
      <c r="B799" s="79" t="str">
        <f>'quotes-calcs'!H799</f>
        <v/>
      </c>
    </row>
    <row r="800" spans="2:2" x14ac:dyDescent="0.25">
      <c r="B800" s="79" t="str">
        <f>'quotes-calcs'!H800</f>
        <v/>
      </c>
    </row>
    <row r="801" spans="2:2" x14ac:dyDescent="0.25">
      <c r="B801" s="79" t="str">
        <f>'quotes-calcs'!H801</f>
        <v/>
      </c>
    </row>
    <row r="802" spans="2:2" x14ac:dyDescent="0.25">
      <c r="B802" s="79" t="str">
        <f>'quotes-calcs'!H802</f>
        <v/>
      </c>
    </row>
    <row r="803" spans="2:2" x14ac:dyDescent="0.25">
      <c r="B803" s="79" t="str">
        <f>'quotes-calcs'!H803</f>
        <v/>
      </c>
    </row>
    <row r="804" spans="2:2" x14ac:dyDescent="0.25">
      <c r="B804" s="79" t="str">
        <f>'quotes-calcs'!H804</f>
        <v/>
      </c>
    </row>
    <row r="805" spans="2:2" x14ac:dyDescent="0.25">
      <c r="B805" s="79" t="str">
        <f>'quotes-calcs'!H805</f>
        <v/>
      </c>
    </row>
    <row r="806" spans="2:2" x14ac:dyDescent="0.25">
      <c r="B806" s="79" t="str">
        <f>'quotes-calcs'!H806</f>
        <v/>
      </c>
    </row>
    <row r="807" spans="2:2" x14ac:dyDescent="0.25">
      <c r="B807" s="79" t="str">
        <f>'quotes-calcs'!H807</f>
        <v/>
      </c>
    </row>
    <row r="808" spans="2:2" x14ac:dyDescent="0.25">
      <c r="B808" s="79" t="str">
        <f>'quotes-calcs'!H808</f>
        <v/>
      </c>
    </row>
    <row r="809" spans="2:2" x14ac:dyDescent="0.25">
      <c r="B809" s="79" t="str">
        <f>'quotes-calcs'!H809</f>
        <v/>
      </c>
    </row>
    <row r="810" spans="2:2" x14ac:dyDescent="0.25">
      <c r="B810" s="79" t="str">
        <f>'quotes-calcs'!H810</f>
        <v/>
      </c>
    </row>
    <row r="811" spans="2:2" x14ac:dyDescent="0.25">
      <c r="B811" s="79" t="str">
        <f>'quotes-calcs'!H811</f>
        <v/>
      </c>
    </row>
    <row r="812" spans="2:2" x14ac:dyDescent="0.25">
      <c r="B812" s="79" t="str">
        <f>'quotes-calcs'!H812</f>
        <v/>
      </c>
    </row>
    <row r="813" spans="2:2" x14ac:dyDescent="0.25">
      <c r="B813" s="79" t="str">
        <f>'quotes-calcs'!H813</f>
        <v/>
      </c>
    </row>
    <row r="814" spans="2:2" x14ac:dyDescent="0.25">
      <c r="B814" s="79" t="str">
        <f>'quotes-calcs'!H814</f>
        <v/>
      </c>
    </row>
    <row r="815" spans="2:2" x14ac:dyDescent="0.25">
      <c r="B815" s="79" t="str">
        <f>'quotes-calcs'!H815</f>
        <v/>
      </c>
    </row>
    <row r="816" spans="2:2" x14ac:dyDescent="0.25">
      <c r="B816" s="79" t="str">
        <f>'quotes-calcs'!H816</f>
        <v/>
      </c>
    </row>
    <row r="817" spans="2:2" x14ac:dyDescent="0.25">
      <c r="B817" s="79" t="str">
        <f>'quotes-calcs'!H817</f>
        <v/>
      </c>
    </row>
    <row r="818" spans="2:2" x14ac:dyDescent="0.25">
      <c r="B818" s="79" t="str">
        <f>'quotes-calcs'!H818</f>
        <v/>
      </c>
    </row>
    <row r="819" spans="2:2" x14ac:dyDescent="0.25">
      <c r="B819" s="79" t="str">
        <f>'quotes-calcs'!H819</f>
        <v/>
      </c>
    </row>
    <row r="820" spans="2:2" x14ac:dyDescent="0.25">
      <c r="B820" s="79" t="str">
        <f>'quotes-calcs'!H820</f>
        <v/>
      </c>
    </row>
    <row r="821" spans="2:2" x14ac:dyDescent="0.25">
      <c r="B821" s="79" t="str">
        <f>'quotes-calcs'!H821</f>
        <v/>
      </c>
    </row>
    <row r="822" spans="2:2" x14ac:dyDescent="0.25">
      <c r="B822" s="79" t="str">
        <f>'quotes-calcs'!H822</f>
        <v/>
      </c>
    </row>
    <row r="823" spans="2:2" x14ac:dyDescent="0.25">
      <c r="B823" s="79" t="str">
        <f>'quotes-calcs'!H823</f>
        <v/>
      </c>
    </row>
    <row r="824" spans="2:2" x14ac:dyDescent="0.25">
      <c r="B824" s="79" t="str">
        <f>'quotes-calcs'!H824</f>
        <v/>
      </c>
    </row>
    <row r="825" spans="2:2" x14ac:dyDescent="0.25">
      <c r="B825" s="79" t="str">
        <f>'quotes-calcs'!H825</f>
        <v/>
      </c>
    </row>
    <row r="826" spans="2:2" x14ac:dyDescent="0.25">
      <c r="B826" s="79" t="str">
        <f>'quotes-calcs'!H826</f>
        <v/>
      </c>
    </row>
    <row r="827" spans="2:2" x14ac:dyDescent="0.25">
      <c r="B827" s="79" t="str">
        <f>'quotes-calcs'!H827</f>
        <v/>
      </c>
    </row>
    <row r="828" spans="2:2" x14ac:dyDescent="0.25">
      <c r="B828" s="79" t="str">
        <f>'quotes-calcs'!H828</f>
        <v/>
      </c>
    </row>
    <row r="829" spans="2:2" x14ac:dyDescent="0.25">
      <c r="B829" s="79" t="str">
        <f>'quotes-calcs'!H829</f>
        <v/>
      </c>
    </row>
    <row r="830" spans="2:2" x14ac:dyDescent="0.25">
      <c r="B830" s="79" t="str">
        <f>'quotes-calcs'!H830</f>
        <v/>
      </c>
    </row>
    <row r="831" spans="2:2" x14ac:dyDescent="0.25">
      <c r="B831" s="79" t="str">
        <f>'quotes-calcs'!H831</f>
        <v/>
      </c>
    </row>
    <row r="832" spans="2:2" x14ac:dyDescent="0.25">
      <c r="B832" s="79" t="str">
        <f>'quotes-calcs'!H832</f>
        <v/>
      </c>
    </row>
    <row r="833" spans="2:2" x14ac:dyDescent="0.25">
      <c r="B833" s="79" t="str">
        <f>'quotes-calcs'!H833</f>
        <v/>
      </c>
    </row>
    <row r="834" spans="2:2" x14ac:dyDescent="0.25">
      <c r="B834" s="79" t="str">
        <f>'quotes-calcs'!H834</f>
        <v/>
      </c>
    </row>
    <row r="835" spans="2:2" x14ac:dyDescent="0.25">
      <c r="B835" s="79" t="str">
        <f>'quotes-calcs'!H835</f>
        <v/>
      </c>
    </row>
    <row r="836" spans="2:2" x14ac:dyDescent="0.25">
      <c r="B836" s="79" t="str">
        <f>'quotes-calcs'!H836</f>
        <v/>
      </c>
    </row>
    <row r="837" spans="2:2" x14ac:dyDescent="0.25">
      <c r="B837" s="79" t="str">
        <f>'quotes-calcs'!H837</f>
        <v/>
      </c>
    </row>
    <row r="838" spans="2:2" x14ac:dyDescent="0.25">
      <c r="B838" s="79" t="str">
        <f>'quotes-calcs'!H838</f>
        <v/>
      </c>
    </row>
    <row r="839" spans="2:2" x14ac:dyDescent="0.25">
      <c r="B839" s="79" t="str">
        <f>'quotes-calcs'!H839</f>
        <v/>
      </c>
    </row>
    <row r="840" spans="2:2" x14ac:dyDescent="0.25">
      <c r="B840" s="79" t="str">
        <f>'quotes-calcs'!H840</f>
        <v/>
      </c>
    </row>
    <row r="841" spans="2:2" x14ac:dyDescent="0.25">
      <c r="B841" s="79" t="str">
        <f>'quotes-calcs'!H841</f>
        <v/>
      </c>
    </row>
    <row r="842" spans="2:2" x14ac:dyDescent="0.25">
      <c r="B842" s="79" t="str">
        <f>'quotes-calcs'!H842</f>
        <v/>
      </c>
    </row>
    <row r="843" spans="2:2" x14ac:dyDescent="0.25">
      <c r="B843" s="79" t="str">
        <f>'quotes-calcs'!H843</f>
        <v/>
      </c>
    </row>
    <row r="844" spans="2:2" x14ac:dyDescent="0.25">
      <c r="B844" s="79" t="str">
        <f>'quotes-calcs'!H844</f>
        <v/>
      </c>
    </row>
    <row r="845" spans="2:2" x14ac:dyDescent="0.25">
      <c r="B845" s="79" t="str">
        <f>'quotes-calcs'!H845</f>
        <v/>
      </c>
    </row>
    <row r="846" spans="2:2" x14ac:dyDescent="0.25">
      <c r="B846" s="79" t="str">
        <f>'quotes-calcs'!H846</f>
        <v/>
      </c>
    </row>
    <row r="847" spans="2:2" x14ac:dyDescent="0.25">
      <c r="B847" s="79" t="str">
        <f>'quotes-calcs'!H847</f>
        <v/>
      </c>
    </row>
    <row r="848" spans="2:2" x14ac:dyDescent="0.25">
      <c r="B848" s="79" t="str">
        <f>'quotes-calcs'!H848</f>
        <v/>
      </c>
    </row>
    <row r="849" spans="2:2" x14ac:dyDescent="0.25">
      <c r="B849" s="79" t="str">
        <f>'quotes-calcs'!H849</f>
        <v/>
      </c>
    </row>
    <row r="850" spans="2:2" x14ac:dyDescent="0.25">
      <c r="B850" s="79" t="str">
        <f>'quotes-calcs'!H850</f>
        <v/>
      </c>
    </row>
    <row r="851" spans="2:2" x14ac:dyDescent="0.25">
      <c r="B851" s="79" t="str">
        <f>'quotes-calcs'!H851</f>
        <v/>
      </c>
    </row>
    <row r="852" spans="2:2" x14ac:dyDescent="0.25">
      <c r="B852" s="79" t="str">
        <f>'quotes-calcs'!H852</f>
        <v/>
      </c>
    </row>
    <row r="853" spans="2:2" x14ac:dyDescent="0.25">
      <c r="B853" s="79" t="str">
        <f>'quotes-calcs'!H853</f>
        <v/>
      </c>
    </row>
    <row r="854" spans="2:2" x14ac:dyDescent="0.25">
      <c r="B854" s="79" t="str">
        <f>'quotes-calcs'!H854</f>
        <v/>
      </c>
    </row>
    <row r="855" spans="2:2" x14ac:dyDescent="0.25">
      <c r="B855" s="79" t="str">
        <f>'quotes-calcs'!H855</f>
        <v/>
      </c>
    </row>
    <row r="856" spans="2:2" x14ac:dyDescent="0.25">
      <c r="B856" s="79" t="str">
        <f>'quotes-calcs'!H856</f>
        <v/>
      </c>
    </row>
    <row r="857" spans="2:2" x14ac:dyDescent="0.25">
      <c r="B857" s="79" t="str">
        <f>'quotes-calcs'!H857</f>
        <v/>
      </c>
    </row>
    <row r="858" spans="2:2" x14ac:dyDescent="0.25">
      <c r="B858" s="79" t="str">
        <f>'quotes-calcs'!H858</f>
        <v/>
      </c>
    </row>
    <row r="859" spans="2:2" x14ac:dyDescent="0.25">
      <c r="B859" s="79" t="str">
        <f>'quotes-calcs'!H859</f>
        <v/>
      </c>
    </row>
    <row r="860" spans="2:2" x14ac:dyDescent="0.25">
      <c r="B860" s="79" t="str">
        <f>'quotes-calcs'!H860</f>
        <v/>
      </c>
    </row>
    <row r="861" spans="2:2" x14ac:dyDescent="0.25">
      <c r="B861" s="79" t="str">
        <f>'quotes-calcs'!H861</f>
        <v/>
      </c>
    </row>
    <row r="862" spans="2:2" x14ac:dyDescent="0.25">
      <c r="B862" s="79" t="str">
        <f>'quotes-calcs'!H862</f>
        <v/>
      </c>
    </row>
    <row r="863" spans="2:2" x14ac:dyDescent="0.25">
      <c r="B863" s="79" t="str">
        <f>'quotes-calcs'!H863</f>
        <v/>
      </c>
    </row>
    <row r="864" spans="2:2" x14ac:dyDescent="0.25">
      <c r="B864" s="79" t="str">
        <f>'quotes-calcs'!H864</f>
        <v/>
      </c>
    </row>
    <row r="865" spans="2:2" x14ac:dyDescent="0.25">
      <c r="B865" s="79" t="str">
        <f>'quotes-calcs'!H865</f>
        <v/>
      </c>
    </row>
    <row r="866" spans="2:2" x14ac:dyDescent="0.25">
      <c r="B866" s="79" t="str">
        <f>'quotes-calcs'!H866</f>
        <v/>
      </c>
    </row>
    <row r="867" spans="2:2" x14ac:dyDescent="0.25">
      <c r="B867" s="79" t="str">
        <f>'quotes-calcs'!H867</f>
        <v/>
      </c>
    </row>
    <row r="868" spans="2:2" x14ac:dyDescent="0.25">
      <c r="B868" s="79" t="str">
        <f>'quotes-calcs'!H868</f>
        <v/>
      </c>
    </row>
    <row r="869" spans="2:2" x14ac:dyDescent="0.25">
      <c r="B869" s="79" t="str">
        <f>'quotes-calcs'!H869</f>
        <v/>
      </c>
    </row>
    <row r="870" spans="2:2" x14ac:dyDescent="0.25">
      <c r="B870" s="79" t="str">
        <f>'quotes-calcs'!H870</f>
        <v/>
      </c>
    </row>
    <row r="871" spans="2:2" x14ac:dyDescent="0.25">
      <c r="B871" s="79" t="str">
        <f>'quotes-calcs'!H871</f>
        <v/>
      </c>
    </row>
    <row r="872" spans="2:2" x14ac:dyDescent="0.25">
      <c r="B872" s="79" t="str">
        <f>'quotes-calcs'!H872</f>
        <v/>
      </c>
    </row>
    <row r="873" spans="2:2" x14ac:dyDescent="0.25">
      <c r="B873" s="79" t="str">
        <f>'quotes-calcs'!H873</f>
        <v/>
      </c>
    </row>
    <row r="874" spans="2:2" x14ac:dyDescent="0.25">
      <c r="B874" s="79" t="str">
        <f>'quotes-calcs'!H874</f>
        <v/>
      </c>
    </row>
    <row r="875" spans="2:2" x14ac:dyDescent="0.25">
      <c r="B875" s="79" t="str">
        <f>'quotes-calcs'!H875</f>
        <v/>
      </c>
    </row>
    <row r="876" spans="2:2" x14ac:dyDescent="0.25">
      <c r="B876" s="79" t="str">
        <f>'quotes-calcs'!H876</f>
        <v/>
      </c>
    </row>
    <row r="877" spans="2:2" x14ac:dyDescent="0.25">
      <c r="B877" s="79" t="str">
        <f>'quotes-calcs'!H877</f>
        <v/>
      </c>
    </row>
    <row r="878" spans="2:2" x14ac:dyDescent="0.25">
      <c r="B878" s="79" t="str">
        <f>'quotes-calcs'!H878</f>
        <v/>
      </c>
    </row>
    <row r="879" spans="2:2" x14ac:dyDescent="0.25">
      <c r="B879" s="79" t="str">
        <f>'quotes-calcs'!H879</f>
        <v/>
      </c>
    </row>
    <row r="880" spans="2:2" x14ac:dyDescent="0.25">
      <c r="B880" s="79" t="str">
        <f>'quotes-calcs'!H880</f>
        <v/>
      </c>
    </row>
    <row r="881" spans="2:2" x14ac:dyDescent="0.25">
      <c r="B881" s="79" t="str">
        <f>'quotes-calcs'!H881</f>
        <v/>
      </c>
    </row>
    <row r="882" spans="2:2" x14ac:dyDescent="0.25">
      <c r="B882" s="79" t="str">
        <f>'quotes-calcs'!H882</f>
        <v/>
      </c>
    </row>
    <row r="883" spans="2:2" x14ac:dyDescent="0.25">
      <c r="B883" s="79" t="str">
        <f>'quotes-calcs'!H883</f>
        <v/>
      </c>
    </row>
    <row r="884" spans="2:2" x14ac:dyDescent="0.25">
      <c r="B884" s="79" t="str">
        <f>'quotes-calcs'!H884</f>
        <v/>
      </c>
    </row>
    <row r="885" spans="2:2" x14ac:dyDescent="0.25">
      <c r="B885" s="79" t="str">
        <f>'quotes-calcs'!H885</f>
        <v/>
      </c>
    </row>
    <row r="886" spans="2:2" x14ac:dyDescent="0.25">
      <c r="B886" s="79" t="str">
        <f>'quotes-calcs'!H886</f>
        <v/>
      </c>
    </row>
    <row r="887" spans="2:2" x14ac:dyDescent="0.25">
      <c r="B887" s="79" t="str">
        <f>'quotes-calcs'!H887</f>
        <v/>
      </c>
    </row>
    <row r="888" spans="2:2" x14ac:dyDescent="0.25">
      <c r="B888" s="79" t="str">
        <f>'quotes-calcs'!H888</f>
        <v/>
      </c>
    </row>
    <row r="889" spans="2:2" x14ac:dyDescent="0.25">
      <c r="B889" s="79" t="str">
        <f>'quotes-calcs'!H889</f>
        <v/>
      </c>
    </row>
    <row r="890" spans="2:2" x14ac:dyDescent="0.25">
      <c r="B890" s="79" t="str">
        <f>'quotes-calcs'!H890</f>
        <v/>
      </c>
    </row>
    <row r="891" spans="2:2" x14ac:dyDescent="0.25">
      <c r="B891" s="79" t="str">
        <f>'quotes-calcs'!H891</f>
        <v/>
      </c>
    </row>
    <row r="892" spans="2:2" x14ac:dyDescent="0.25">
      <c r="B892" s="79" t="str">
        <f>'quotes-calcs'!H892</f>
        <v/>
      </c>
    </row>
    <row r="893" spans="2:2" x14ac:dyDescent="0.25">
      <c r="B893" s="79" t="str">
        <f>'quotes-calcs'!H893</f>
        <v/>
      </c>
    </row>
    <row r="894" spans="2:2" x14ac:dyDescent="0.25">
      <c r="B894" s="79" t="str">
        <f>'quotes-calcs'!H894</f>
        <v/>
      </c>
    </row>
    <row r="895" spans="2:2" x14ac:dyDescent="0.25">
      <c r="B895" s="79" t="str">
        <f>'quotes-calcs'!H895</f>
        <v/>
      </c>
    </row>
    <row r="896" spans="2:2" x14ac:dyDescent="0.25">
      <c r="B896" s="79" t="str">
        <f>'quotes-calcs'!H896</f>
        <v/>
      </c>
    </row>
    <row r="897" spans="2:2" x14ac:dyDescent="0.25">
      <c r="B897" s="79" t="str">
        <f>'quotes-calcs'!H897</f>
        <v/>
      </c>
    </row>
    <row r="898" spans="2:2" x14ac:dyDescent="0.25">
      <c r="B898" s="79" t="str">
        <f>'quotes-calcs'!H898</f>
        <v/>
      </c>
    </row>
    <row r="899" spans="2:2" x14ac:dyDescent="0.25">
      <c r="B899" s="79" t="str">
        <f>'quotes-calcs'!H899</f>
        <v/>
      </c>
    </row>
    <row r="900" spans="2:2" x14ac:dyDescent="0.25">
      <c r="B900" s="79" t="str">
        <f>'quotes-calcs'!H900</f>
        <v/>
      </c>
    </row>
    <row r="901" spans="2:2" x14ac:dyDescent="0.25">
      <c r="B901" s="79" t="str">
        <f>'quotes-calcs'!H901</f>
        <v/>
      </c>
    </row>
    <row r="902" spans="2:2" x14ac:dyDescent="0.25">
      <c r="B902" s="79" t="str">
        <f>'quotes-calcs'!H902</f>
        <v/>
      </c>
    </row>
    <row r="903" spans="2:2" x14ac:dyDescent="0.25">
      <c r="B903" s="79" t="str">
        <f>'quotes-calcs'!H903</f>
        <v/>
      </c>
    </row>
    <row r="904" spans="2:2" x14ac:dyDescent="0.25">
      <c r="B904" s="79" t="str">
        <f>'quotes-calcs'!H904</f>
        <v/>
      </c>
    </row>
    <row r="905" spans="2:2" x14ac:dyDescent="0.25">
      <c r="B905" s="79" t="str">
        <f>'quotes-calcs'!H905</f>
        <v/>
      </c>
    </row>
    <row r="906" spans="2:2" x14ac:dyDescent="0.25">
      <c r="B906" s="79" t="str">
        <f>'quotes-calcs'!H906</f>
        <v/>
      </c>
    </row>
    <row r="907" spans="2:2" x14ac:dyDescent="0.25">
      <c r="B907" s="79" t="str">
        <f>'quotes-calcs'!H907</f>
        <v/>
      </c>
    </row>
    <row r="908" spans="2:2" x14ac:dyDescent="0.25">
      <c r="B908" s="79" t="str">
        <f>'quotes-calcs'!H908</f>
        <v/>
      </c>
    </row>
    <row r="909" spans="2:2" x14ac:dyDescent="0.25">
      <c r="B909" s="79" t="str">
        <f>'quotes-calcs'!H909</f>
        <v/>
      </c>
    </row>
    <row r="910" spans="2:2" x14ac:dyDescent="0.25">
      <c r="B910" s="79" t="str">
        <f>'quotes-calcs'!H910</f>
        <v/>
      </c>
    </row>
    <row r="911" spans="2:2" x14ac:dyDescent="0.25">
      <c r="B911" s="79" t="str">
        <f>'quotes-calcs'!H911</f>
        <v/>
      </c>
    </row>
    <row r="912" spans="2:2" x14ac:dyDescent="0.25">
      <c r="B912" s="79" t="str">
        <f>'quotes-calcs'!H912</f>
        <v/>
      </c>
    </row>
    <row r="913" spans="2:2" x14ac:dyDescent="0.25">
      <c r="B913" s="79" t="str">
        <f>'quotes-calcs'!H913</f>
        <v/>
      </c>
    </row>
    <row r="914" spans="2:2" x14ac:dyDescent="0.25">
      <c r="B914" s="79" t="str">
        <f>'quotes-calcs'!H914</f>
        <v/>
      </c>
    </row>
    <row r="915" spans="2:2" x14ac:dyDescent="0.25">
      <c r="B915" s="79" t="str">
        <f>'quotes-calcs'!H915</f>
        <v/>
      </c>
    </row>
    <row r="916" spans="2:2" x14ac:dyDescent="0.25">
      <c r="B916" s="79" t="str">
        <f>'quotes-calcs'!H916</f>
        <v/>
      </c>
    </row>
    <row r="917" spans="2:2" x14ac:dyDescent="0.25">
      <c r="B917" s="79" t="str">
        <f>'quotes-calcs'!H917</f>
        <v/>
      </c>
    </row>
    <row r="918" spans="2:2" x14ac:dyDescent="0.25">
      <c r="B918" s="79" t="str">
        <f>'quotes-calcs'!H918</f>
        <v/>
      </c>
    </row>
    <row r="919" spans="2:2" x14ac:dyDescent="0.25">
      <c r="B919" s="79" t="str">
        <f>'quotes-calcs'!H919</f>
        <v/>
      </c>
    </row>
    <row r="920" spans="2:2" x14ac:dyDescent="0.25">
      <c r="B920" s="79" t="str">
        <f>'quotes-calcs'!H920</f>
        <v/>
      </c>
    </row>
    <row r="921" spans="2:2" x14ac:dyDescent="0.25">
      <c r="B921" s="79" t="str">
        <f>'quotes-calcs'!H921</f>
        <v/>
      </c>
    </row>
    <row r="922" spans="2:2" x14ac:dyDescent="0.25">
      <c r="B922" s="79" t="str">
        <f>'quotes-calcs'!H922</f>
        <v/>
      </c>
    </row>
    <row r="923" spans="2:2" x14ac:dyDescent="0.25">
      <c r="B923" s="79" t="str">
        <f>'quotes-calcs'!H923</f>
        <v/>
      </c>
    </row>
    <row r="924" spans="2:2" x14ac:dyDescent="0.25">
      <c r="B924" s="79" t="str">
        <f>'quotes-calcs'!H924</f>
        <v/>
      </c>
    </row>
    <row r="925" spans="2:2" x14ac:dyDescent="0.25">
      <c r="B925" s="79" t="str">
        <f>'quotes-calcs'!H925</f>
        <v/>
      </c>
    </row>
    <row r="926" spans="2:2" x14ac:dyDescent="0.25">
      <c r="B926" s="79" t="str">
        <f>'quotes-calcs'!H926</f>
        <v/>
      </c>
    </row>
    <row r="927" spans="2:2" x14ac:dyDescent="0.25">
      <c r="B927" s="79" t="str">
        <f>'quotes-calcs'!H927</f>
        <v/>
      </c>
    </row>
    <row r="928" spans="2:2" x14ac:dyDescent="0.25">
      <c r="B928" s="79" t="str">
        <f>'quotes-calcs'!H928</f>
        <v/>
      </c>
    </row>
    <row r="929" spans="2:2" x14ac:dyDescent="0.25">
      <c r="B929" s="79" t="str">
        <f>'quotes-calcs'!H929</f>
        <v/>
      </c>
    </row>
    <row r="930" spans="2:2" x14ac:dyDescent="0.25">
      <c r="B930" s="79" t="str">
        <f>'quotes-calcs'!H930</f>
        <v/>
      </c>
    </row>
    <row r="931" spans="2:2" x14ac:dyDescent="0.25">
      <c r="B931" s="79" t="str">
        <f>'quotes-calcs'!H931</f>
        <v/>
      </c>
    </row>
    <row r="932" spans="2:2" x14ac:dyDescent="0.25">
      <c r="B932" s="79" t="str">
        <f>'quotes-calcs'!H932</f>
        <v/>
      </c>
    </row>
    <row r="933" spans="2:2" x14ac:dyDescent="0.25">
      <c r="B933" s="79" t="str">
        <f>'quotes-calcs'!H933</f>
        <v/>
      </c>
    </row>
    <row r="934" spans="2:2" x14ac:dyDescent="0.25">
      <c r="B934" s="79" t="str">
        <f>'quotes-calcs'!H934</f>
        <v/>
      </c>
    </row>
    <row r="935" spans="2:2" x14ac:dyDescent="0.25">
      <c r="B935" s="79" t="str">
        <f>'quotes-calcs'!H935</f>
        <v/>
      </c>
    </row>
    <row r="936" spans="2:2" x14ac:dyDescent="0.25">
      <c r="B936" s="79" t="str">
        <f>'quotes-calcs'!H936</f>
        <v/>
      </c>
    </row>
    <row r="937" spans="2:2" x14ac:dyDescent="0.25">
      <c r="B937" s="79" t="str">
        <f>'quotes-calcs'!H937</f>
        <v/>
      </c>
    </row>
    <row r="938" spans="2:2" x14ac:dyDescent="0.25">
      <c r="B938" s="79" t="str">
        <f>'quotes-calcs'!H938</f>
        <v/>
      </c>
    </row>
    <row r="939" spans="2:2" x14ac:dyDescent="0.25">
      <c r="B939" s="79" t="str">
        <f>'quotes-calcs'!H939</f>
        <v/>
      </c>
    </row>
    <row r="940" spans="2:2" x14ac:dyDescent="0.25">
      <c r="B940" s="79" t="str">
        <f>'quotes-calcs'!H940</f>
        <v/>
      </c>
    </row>
    <row r="941" spans="2:2" x14ac:dyDescent="0.25">
      <c r="B941" s="79" t="str">
        <f>'quotes-calcs'!H941</f>
        <v/>
      </c>
    </row>
    <row r="942" spans="2:2" x14ac:dyDescent="0.25">
      <c r="B942" s="79" t="str">
        <f>'quotes-calcs'!H942</f>
        <v/>
      </c>
    </row>
    <row r="943" spans="2:2" x14ac:dyDescent="0.25">
      <c r="B943" s="79" t="str">
        <f>'quotes-calcs'!H943</f>
        <v/>
      </c>
    </row>
    <row r="944" spans="2:2" x14ac:dyDescent="0.25">
      <c r="B944" s="79" t="str">
        <f>'quotes-calcs'!H944</f>
        <v/>
      </c>
    </row>
    <row r="945" spans="2:2" x14ac:dyDescent="0.25">
      <c r="B945" s="79" t="str">
        <f>'quotes-calcs'!H945</f>
        <v/>
      </c>
    </row>
    <row r="946" spans="2:2" x14ac:dyDescent="0.25">
      <c r="B946" s="79" t="str">
        <f>'quotes-calcs'!H946</f>
        <v/>
      </c>
    </row>
    <row r="947" spans="2:2" x14ac:dyDescent="0.25">
      <c r="B947" s="79" t="str">
        <f>'quotes-calcs'!H947</f>
        <v/>
      </c>
    </row>
    <row r="948" spans="2:2" x14ac:dyDescent="0.25">
      <c r="B948" s="79" t="str">
        <f>'quotes-calcs'!H948</f>
        <v/>
      </c>
    </row>
    <row r="949" spans="2:2" x14ac:dyDescent="0.25">
      <c r="B949" s="79" t="str">
        <f>'quotes-calcs'!H949</f>
        <v/>
      </c>
    </row>
    <row r="950" spans="2:2" x14ac:dyDescent="0.25">
      <c r="B950" s="79" t="str">
        <f>'quotes-calcs'!H950</f>
        <v/>
      </c>
    </row>
    <row r="951" spans="2:2" x14ac:dyDescent="0.25">
      <c r="B951" s="79" t="str">
        <f>'quotes-calcs'!H951</f>
        <v/>
      </c>
    </row>
    <row r="952" spans="2:2" x14ac:dyDescent="0.25">
      <c r="B952" s="79" t="str">
        <f>'quotes-calcs'!H952</f>
        <v/>
      </c>
    </row>
    <row r="953" spans="2:2" x14ac:dyDescent="0.25">
      <c r="B953" s="79" t="str">
        <f>'quotes-calcs'!H953</f>
        <v/>
      </c>
    </row>
    <row r="954" spans="2:2" x14ac:dyDescent="0.25">
      <c r="B954" s="79" t="str">
        <f>'quotes-calcs'!H954</f>
        <v/>
      </c>
    </row>
    <row r="955" spans="2:2" x14ac:dyDescent="0.25">
      <c r="B955" s="79" t="str">
        <f>'quotes-calcs'!H955</f>
        <v/>
      </c>
    </row>
    <row r="956" spans="2:2" x14ac:dyDescent="0.25">
      <c r="B956" s="79" t="str">
        <f>'quotes-calcs'!H956</f>
        <v/>
      </c>
    </row>
    <row r="957" spans="2:2" x14ac:dyDescent="0.25">
      <c r="B957" s="79" t="str">
        <f>'quotes-calcs'!H957</f>
        <v/>
      </c>
    </row>
    <row r="958" spans="2:2" x14ac:dyDescent="0.25">
      <c r="B958" s="79" t="str">
        <f>'quotes-calcs'!H958</f>
        <v/>
      </c>
    </row>
    <row r="959" spans="2:2" x14ac:dyDescent="0.25">
      <c r="B959" s="79" t="str">
        <f>'quotes-calcs'!H959</f>
        <v/>
      </c>
    </row>
    <row r="960" spans="2:2" x14ac:dyDescent="0.25">
      <c r="B960" s="79" t="str">
        <f>'quotes-calcs'!H960</f>
        <v/>
      </c>
    </row>
    <row r="961" spans="2:2" x14ac:dyDescent="0.25">
      <c r="B961" s="79" t="str">
        <f>'quotes-calcs'!H961</f>
        <v/>
      </c>
    </row>
    <row r="962" spans="2:2" x14ac:dyDescent="0.25">
      <c r="B962" s="79" t="str">
        <f>'quotes-calcs'!H962</f>
        <v/>
      </c>
    </row>
    <row r="963" spans="2:2" x14ac:dyDescent="0.25">
      <c r="B963" s="79" t="str">
        <f>'quotes-calcs'!H963</f>
        <v/>
      </c>
    </row>
    <row r="964" spans="2:2" x14ac:dyDescent="0.25">
      <c r="B964" s="79" t="str">
        <f>'quotes-calcs'!H964</f>
        <v/>
      </c>
    </row>
    <row r="965" spans="2:2" x14ac:dyDescent="0.25">
      <c r="B965" s="79" t="str">
        <f>'quotes-calcs'!H965</f>
        <v/>
      </c>
    </row>
    <row r="966" spans="2:2" x14ac:dyDescent="0.25">
      <c r="B966" s="79" t="str">
        <f>'quotes-calcs'!H966</f>
        <v/>
      </c>
    </row>
    <row r="967" spans="2:2" x14ac:dyDescent="0.25">
      <c r="B967" s="79" t="str">
        <f>'quotes-calcs'!H967</f>
        <v/>
      </c>
    </row>
    <row r="968" spans="2:2" x14ac:dyDescent="0.25">
      <c r="B968" s="79" t="str">
        <f>'quotes-calcs'!H968</f>
        <v/>
      </c>
    </row>
    <row r="969" spans="2:2" x14ac:dyDescent="0.25">
      <c r="B969" s="79" t="str">
        <f>'quotes-calcs'!H969</f>
        <v/>
      </c>
    </row>
    <row r="970" spans="2:2" x14ac:dyDescent="0.25">
      <c r="B970" s="79" t="str">
        <f>'quotes-calcs'!H970</f>
        <v/>
      </c>
    </row>
    <row r="971" spans="2:2" x14ac:dyDescent="0.25">
      <c r="B971" s="79" t="str">
        <f>'quotes-calcs'!H971</f>
        <v/>
      </c>
    </row>
    <row r="972" spans="2:2" x14ac:dyDescent="0.25">
      <c r="B972" s="79" t="str">
        <f>'quotes-calcs'!H972</f>
        <v/>
      </c>
    </row>
    <row r="973" spans="2:2" x14ac:dyDescent="0.25">
      <c r="B973" s="79" t="str">
        <f>'quotes-calcs'!H973</f>
        <v/>
      </c>
    </row>
    <row r="974" spans="2:2" x14ac:dyDescent="0.25">
      <c r="B974" s="79" t="str">
        <f>'quotes-calcs'!H974</f>
        <v/>
      </c>
    </row>
    <row r="975" spans="2:2" x14ac:dyDescent="0.25">
      <c r="B975" s="79" t="str">
        <f>'quotes-calcs'!H975</f>
        <v/>
      </c>
    </row>
    <row r="976" spans="2:2" x14ac:dyDescent="0.25">
      <c r="B976" s="79" t="str">
        <f>'quotes-calcs'!H976</f>
        <v/>
      </c>
    </row>
    <row r="977" spans="2:2" x14ac:dyDescent="0.25">
      <c r="B977" s="79" t="str">
        <f>'quotes-calcs'!H977</f>
        <v/>
      </c>
    </row>
    <row r="978" spans="2:2" x14ac:dyDescent="0.25">
      <c r="B978" s="79" t="str">
        <f>'quotes-calcs'!H978</f>
        <v/>
      </c>
    </row>
    <row r="979" spans="2:2" x14ac:dyDescent="0.25">
      <c r="B979" s="79" t="str">
        <f>'quotes-calcs'!H979</f>
        <v/>
      </c>
    </row>
    <row r="980" spans="2:2" x14ac:dyDescent="0.25">
      <c r="B980" s="79" t="str">
        <f>'quotes-calcs'!H980</f>
        <v/>
      </c>
    </row>
    <row r="981" spans="2:2" x14ac:dyDescent="0.25">
      <c r="B981" s="79" t="str">
        <f>'quotes-calcs'!H981</f>
        <v/>
      </c>
    </row>
    <row r="982" spans="2:2" x14ac:dyDescent="0.25">
      <c r="B982" s="79" t="str">
        <f>'quotes-calcs'!H982</f>
        <v/>
      </c>
    </row>
    <row r="983" spans="2:2" x14ac:dyDescent="0.25">
      <c r="B983" s="79" t="str">
        <f>'quotes-calcs'!H983</f>
        <v/>
      </c>
    </row>
    <row r="984" spans="2:2" x14ac:dyDescent="0.25">
      <c r="B984" s="79" t="str">
        <f>'quotes-calcs'!H984</f>
        <v/>
      </c>
    </row>
    <row r="985" spans="2:2" x14ac:dyDescent="0.25">
      <c r="B985" s="79" t="str">
        <f>'quotes-calcs'!H985</f>
        <v/>
      </c>
    </row>
    <row r="986" spans="2:2" x14ac:dyDescent="0.25">
      <c r="B986" s="79" t="str">
        <f>'quotes-calcs'!H986</f>
        <v/>
      </c>
    </row>
    <row r="987" spans="2:2" x14ac:dyDescent="0.25">
      <c r="B987" s="79" t="str">
        <f>'quotes-calcs'!H987</f>
        <v/>
      </c>
    </row>
    <row r="988" spans="2:2" x14ac:dyDescent="0.25">
      <c r="B988" s="79" t="str">
        <f>'quotes-calcs'!H988</f>
        <v/>
      </c>
    </row>
    <row r="989" spans="2:2" x14ac:dyDescent="0.25">
      <c r="B989" s="79" t="str">
        <f>'quotes-calcs'!H989</f>
        <v/>
      </c>
    </row>
    <row r="990" spans="2:2" x14ac:dyDescent="0.25">
      <c r="B990" s="79" t="str">
        <f>'quotes-calcs'!H990</f>
        <v/>
      </c>
    </row>
    <row r="991" spans="2:2" x14ac:dyDescent="0.25">
      <c r="B991" s="79" t="str">
        <f>'quotes-calcs'!H991</f>
        <v/>
      </c>
    </row>
    <row r="992" spans="2:2" x14ac:dyDescent="0.25">
      <c r="B992" s="79" t="str">
        <f>'quotes-calcs'!H992</f>
        <v/>
      </c>
    </row>
    <row r="993" spans="2:2" x14ac:dyDescent="0.25">
      <c r="B993" s="79" t="str">
        <f>'quotes-calcs'!H993</f>
        <v/>
      </c>
    </row>
    <row r="994" spans="2:2" x14ac:dyDescent="0.25">
      <c r="B994" s="79" t="str">
        <f>'quotes-calcs'!H994</f>
        <v/>
      </c>
    </row>
    <row r="995" spans="2:2" x14ac:dyDescent="0.25">
      <c r="B995" s="79" t="str">
        <f>'quotes-calcs'!H995</f>
        <v/>
      </c>
    </row>
    <row r="996" spans="2:2" x14ac:dyDescent="0.25">
      <c r="B996" s="79" t="str">
        <f>'quotes-calcs'!H996</f>
        <v/>
      </c>
    </row>
    <row r="997" spans="2:2" x14ac:dyDescent="0.25">
      <c r="B997" s="79" t="str">
        <f>'quotes-calcs'!H997</f>
        <v/>
      </c>
    </row>
    <row r="998" spans="2:2" x14ac:dyDescent="0.25">
      <c r="B998" s="79" t="str">
        <f>'quotes-calcs'!H998</f>
        <v/>
      </c>
    </row>
    <row r="999" spans="2:2" x14ac:dyDescent="0.25">
      <c r="B999" s="79" t="str">
        <f>'quotes-calcs'!H999</f>
        <v/>
      </c>
    </row>
    <row r="1000" spans="2:2" x14ac:dyDescent="0.25">
      <c r="B1000" s="79" t="str">
        <f>'quotes-calcs'!H1000</f>
        <v/>
      </c>
    </row>
    <row r="1001" spans="2:2" x14ac:dyDescent="0.25">
      <c r="B1001" s="79" t="str">
        <f>'quotes-calcs'!H1001</f>
        <v/>
      </c>
    </row>
    <row r="1002" spans="2:2" x14ac:dyDescent="0.25">
      <c r="B1002" s="79" t="str">
        <f>'quotes-calcs'!H1002</f>
        <v/>
      </c>
    </row>
    <row r="1003" spans="2:2" x14ac:dyDescent="0.25">
      <c r="B1003" s="79" t="str">
        <f>'quotes-calcs'!H1003</f>
        <v/>
      </c>
    </row>
    <row r="1004" spans="2:2" x14ac:dyDescent="0.25">
      <c r="B1004" s="79" t="str">
        <f>'quotes-calcs'!H1004</f>
        <v/>
      </c>
    </row>
    <row r="1005" spans="2:2" x14ac:dyDescent="0.25">
      <c r="B1005" s="79" t="str">
        <f>'quotes-calcs'!H1005</f>
        <v/>
      </c>
    </row>
    <row r="1006" spans="2:2" x14ac:dyDescent="0.25">
      <c r="B1006" s="79" t="str">
        <f>'quotes-calcs'!H1006</f>
        <v/>
      </c>
    </row>
    <row r="1007" spans="2:2" x14ac:dyDescent="0.25">
      <c r="B1007" s="79" t="str">
        <f>'quotes-calcs'!H1007</f>
        <v/>
      </c>
    </row>
    <row r="1008" spans="2:2" x14ac:dyDescent="0.25">
      <c r="B1008" s="79" t="str">
        <f>'quotes-calcs'!H1008</f>
        <v/>
      </c>
    </row>
    <row r="1009" spans="2:2" x14ac:dyDescent="0.25">
      <c r="B1009" s="79" t="str">
        <f>'quotes-calcs'!H1009</f>
        <v/>
      </c>
    </row>
    <row r="1010" spans="2:2" x14ac:dyDescent="0.25">
      <c r="B1010" s="79" t="str">
        <f>'quotes-calcs'!H1010</f>
        <v/>
      </c>
    </row>
    <row r="1011" spans="2:2" x14ac:dyDescent="0.25">
      <c r="B1011" s="79" t="str">
        <f>'quotes-calcs'!H1011</f>
        <v/>
      </c>
    </row>
    <row r="1012" spans="2:2" x14ac:dyDescent="0.25">
      <c r="B1012" s="79" t="str">
        <f>'quotes-calcs'!H1012</f>
        <v/>
      </c>
    </row>
    <row r="1013" spans="2:2" x14ac:dyDescent="0.25">
      <c r="B1013" s="79" t="str">
        <f>'quotes-calcs'!H1013</f>
        <v/>
      </c>
    </row>
    <row r="1014" spans="2:2" x14ac:dyDescent="0.25">
      <c r="B1014" s="79" t="str">
        <f>'quotes-calcs'!H1014</f>
        <v/>
      </c>
    </row>
    <row r="1015" spans="2:2" x14ac:dyDescent="0.25">
      <c r="B1015" s="79" t="str">
        <f>'quotes-calcs'!H1015</f>
        <v/>
      </c>
    </row>
    <row r="1016" spans="2:2" x14ac:dyDescent="0.25">
      <c r="B1016" s="79" t="str">
        <f>'quotes-calcs'!H1016</f>
        <v/>
      </c>
    </row>
    <row r="1017" spans="2:2" x14ac:dyDescent="0.25">
      <c r="B1017" s="79" t="str">
        <f>'quotes-calcs'!H1017</f>
        <v/>
      </c>
    </row>
    <row r="1018" spans="2:2" x14ac:dyDescent="0.25">
      <c r="B1018" s="79" t="str">
        <f>'quotes-calcs'!H1018</f>
        <v/>
      </c>
    </row>
    <row r="1019" spans="2:2" x14ac:dyDescent="0.25">
      <c r="B1019" s="79" t="str">
        <f>'quotes-calcs'!H1019</f>
        <v/>
      </c>
    </row>
    <row r="1020" spans="2:2" x14ac:dyDescent="0.25">
      <c r="B1020" s="79" t="str">
        <f>'quotes-calcs'!H1020</f>
        <v/>
      </c>
    </row>
    <row r="1021" spans="2:2" x14ac:dyDescent="0.25">
      <c r="B1021" s="79" t="str">
        <f>'quotes-calcs'!H1021</f>
        <v/>
      </c>
    </row>
    <row r="1022" spans="2:2" x14ac:dyDescent="0.25">
      <c r="B1022" s="79" t="str">
        <f>'quotes-calcs'!H1022</f>
        <v/>
      </c>
    </row>
    <row r="1023" spans="2:2" x14ac:dyDescent="0.25">
      <c r="B1023" s="79" t="str">
        <f>'quotes-calcs'!H1023</f>
        <v/>
      </c>
    </row>
    <row r="1024" spans="2:2" x14ac:dyDescent="0.25">
      <c r="B1024" s="79" t="str">
        <f>'quotes-calcs'!H1024</f>
        <v/>
      </c>
    </row>
    <row r="1025" spans="2:2" x14ac:dyDescent="0.25">
      <c r="B1025" s="79" t="str">
        <f>'quotes-calcs'!H1025</f>
        <v/>
      </c>
    </row>
    <row r="1026" spans="2:2" x14ac:dyDescent="0.25">
      <c r="B1026" s="79" t="str">
        <f>'quotes-calcs'!H1026</f>
        <v/>
      </c>
    </row>
    <row r="1027" spans="2:2" x14ac:dyDescent="0.25">
      <c r="B1027" s="79" t="str">
        <f>'quotes-calcs'!H1027</f>
        <v/>
      </c>
    </row>
    <row r="1028" spans="2:2" x14ac:dyDescent="0.25">
      <c r="B1028" s="79" t="str">
        <f>'quotes-calcs'!H1028</f>
        <v/>
      </c>
    </row>
    <row r="1029" spans="2:2" x14ac:dyDescent="0.25">
      <c r="B1029" s="79" t="str">
        <f>'quotes-calcs'!H1029</f>
        <v/>
      </c>
    </row>
    <row r="1030" spans="2:2" x14ac:dyDescent="0.25">
      <c r="B1030" s="79" t="str">
        <f>'quotes-calcs'!H1030</f>
        <v/>
      </c>
    </row>
    <row r="1031" spans="2:2" x14ac:dyDescent="0.25">
      <c r="B1031" s="79" t="str">
        <f>'quotes-calcs'!H1031</f>
        <v/>
      </c>
    </row>
    <row r="1032" spans="2:2" x14ac:dyDescent="0.25">
      <c r="B1032" s="79" t="str">
        <f>'quotes-calcs'!H1032</f>
        <v/>
      </c>
    </row>
    <row r="1033" spans="2:2" x14ac:dyDescent="0.25">
      <c r="B1033" s="79" t="str">
        <f>'quotes-calcs'!H1033</f>
        <v/>
      </c>
    </row>
    <row r="1034" spans="2:2" x14ac:dyDescent="0.25">
      <c r="B1034" s="79" t="str">
        <f>'quotes-calcs'!H1034</f>
        <v/>
      </c>
    </row>
    <row r="1035" spans="2:2" x14ac:dyDescent="0.25">
      <c r="B1035" s="79" t="str">
        <f>'quotes-calcs'!H1035</f>
        <v/>
      </c>
    </row>
    <row r="1036" spans="2:2" x14ac:dyDescent="0.25">
      <c r="B1036" s="79" t="str">
        <f>'quotes-calcs'!H1036</f>
        <v/>
      </c>
    </row>
    <row r="1037" spans="2:2" x14ac:dyDescent="0.25">
      <c r="B1037" s="79" t="str">
        <f>'quotes-calcs'!H1037</f>
        <v/>
      </c>
    </row>
    <row r="1038" spans="2:2" x14ac:dyDescent="0.25">
      <c r="B1038" s="79" t="str">
        <f>'quotes-calcs'!H1038</f>
        <v/>
      </c>
    </row>
    <row r="1039" spans="2:2" x14ac:dyDescent="0.25">
      <c r="B1039" s="79" t="str">
        <f>'quotes-calcs'!H1039</f>
        <v/>
      </c>
    </row>
    <row r="1040" spans="2:2" x14ac:dyDescent="0.25">
      <c r="B1040" s="79" t="str">
        <f>'quotes-calcs'!H1040</f>
        <v/>
      </c>
    </row>
    <row r="1041" spans="2:2" x14ac:dyDescent="0.25">
      <c r="B1041" s="79" t="str">
        <f>'quotes-calcs'!H1041</f>
        <v/>
      </c>
    </row>
    <row r="1042" spans="2:2" x14ac:dyDescent="0.25">
      <c r="B1042" s="79" t="str">
        <f>'quotes-calcs'!H1042</f>
        <v/>
      </c>
    </row>
    <row r="1043" spans="2:2" x14ac:dyDescent="0.25">
      <c r="B1043" s="79" t="str">
        <f>'quotes-calcs'!H1043</f>
        <v/>
      </c>
    </row>
    <row r="1044" spans="2:2" x14ac:dyDescent="0.25">
      <c r="B1044" s="79" t="str">
        <f>'quotes-calcs'!H1044</f>
        <v/>
      </c>
    </row>
    <row r="1045" spans="2:2" x14ac:dyDescent="0.25">
      <c r="B1045" s="79" t="str">
        <f>'quotes-calcs'!H1045</f>
        <v/>
      </c>
    </row>
    <row r="1046" spans="2:2" x14ac:dyDescent="0.25">
      <c r="B1046" s="79" t="str">
        <f>'quotes-calcs'!H1046</f>
        <v/>
      </c>
    </row>
    <row r="1047" spans="2:2" x14ac:dyDescent="0.25">
      <c r="B1047" s="79" t="str">
        <f>'quotes-calcs'!H1047</f>
        <v/>
      </c>
    </row>
    <row r="1048" spans="2:2" x14ac:dyDescent="0.25">
      <c r="B1048" s="79" t="str">
        <f>'quotes-calcs'!H1048</f>
        <v/>
      </c>
    </row>
    <row r="1049" spans="2:2" x14ac:dyDescent="0.25">
      <c r="B1049" s="79" t="str">
        <f>'quotes-calcs'!H1049</f>
        <v/>
      </c>
    </row>
    <row r="1050" spans="2:2" x14ac:dyDescent="0.25">
      <c r="B1050" s="79" t="str">
        <f>'quotes-calcs'!H1050</f>
        <v/>
      </c>
    </row>
    <row r="1051" spans="2:2" x14ac:dyDescent="0.25">
      <c r="B1051" s="79" t="str">
        <f>'quotes-calcs'!H1051</f>
        <v/>
      </c>
    </row>
    <row r="1052" spans="2:2" x14ac:dyDescent="0.25">
      <c r="B1052" s="79" t="str">
        <f>'quotes-calcs'!H1052</f>
        <v/>
      </c>
    </row>
    <row r="1053" spans="2:2" x14ac:dyDescent="0.25">
      <c r="B1053" s="79" t="str">
        <f>'quotes-calcs'!H1053</f>
        <v/>
      </c>
    </row>
    <row r="1054" spans="2:2" x14ac:dyDescent="0.25">
      <c r="B1054" s="79" t="str">
        <f>'quotes-calcs'!H1054</f>
        <v/>
      </c>
    </row>
    <row r="1055" spans="2:2" x14ac:dyDescent="0.25">
      <c r="B1055" s="79" t="str">
        <f>'quotes-calcs'!H1055</f>
        <v/>
      </c>
    </row>
    <row r="1056" spans="2:2" x14ac:dyDescent="0.25">
      <c r="B1056" s="79">
        <f>'quotes-calcs'!H1056</f>
        <v>285</v>
      </c>
    </row>
    <row r="1057" spans="2:2" x14ac:dyDescent="0.25">
      <c r="B1057" s="79" t="str">
        <f>'quotes-calcs'!H1057</f>
        <v/>
      </c>
    </row>
    <row r="1058" spans="2:2" x14ac:dyDescent="0.25">
      <c r="B1058" s="79">
        <f>'quotes-calcs'!H1058</f>
        <v>2</v>
      </c>
    </row>
    <row r="1059" spans="2:2" x14ac:dyDescent="0.25">
      <c r="B1059" s="79" t="str">
        <f>'quotes-calcs'!H1059</f>
        <v/>
      </c>
    </row>
    <row r="1060" spans="2:2" x14ac:dyDescent="0.25">
      <c r="B1060" s="79" t="str">
        <f>'quotes-calcs'!H1060</f>
        <v/>
      </c>
    </row>
    <row r="1061" spans="2:2" x14ac:dyDescent="0.25">
      <c r="B1061" s="79">
        <f>'quotes-calcs'!H1061</f>
        <v>3</v>
      </c>
    </row>
    <row r="1062" spans="2:2" x14ac:dyDescent="0.25">
      <c r="B1062" s="79">
        <f>'quotes-calcs'!H1062</f>
        <v>1</v>
      </c>
    </row>
    <row r="1063" spans="2:2" x14ac:dyDescent="0.25">
      <c r="B1063" s="79">
        <f>'quotes-calcs'!H1063</f>
        <v>1</v>
      </c>
    </row>
    <row r="1064" spans="2:2" x14ac:dyDescent="0.25">
      <c r="B1064" s="79" t="str">
        <f>'quotes-calcs'!H1064</f>
        <v/>
      </c>
    </row>
    <row r="1065" spans="2:2" x14ac:dyDescent="0.25">
      <c r="B1065" s="79" t="str">
        <f>'quotes-calcs'!H1065</f>
        <v/>
      </c>
    </row>
    <row r="1066" spans="2:2" x14ac:dyDescent="0.25">
      <c r="B1066" s="79" t="str">
        <f>'quotes-calcs'!H1066</f>
        <v/>
      </c>
    </row>
    <row r="1067" spans="2:2" x14ac:dyDescent="0.25">
      <c r="B1067" s="79" t="str">
        <f>'quotes-calcs'!H1067</f>
        <v/>
      </c>
    </row>
    <row r="1068" spans="2:2" x14ac:dyDescent="0.25">
      <c r="B1068" s="79" t="str">
        <f>'quotes-calcs'!H1068</f>
        <v/>
      </c>
    </row>
    <row r="1069" spans="2:2" x14ac:dyDescent="0.25">
      <c r="B1069" s="79" t="str">
        <f>'quotes-calcs'!H1069</f>
        <v/>
      </c>
    </row>
    <row r="1070" spans="2:2" x14ac:dyDescent="0.25">
      <c r="B1070" s="79" t="str">
        <f>'quotes-calcs'!H1070</f>
        <v/>
      </c>
    </row>
    <row r="1071" spans="2:2" x14ac:dyDescent="0.25">
      <c r="B1071" s="79">
        <f>'quotes-calcs'!H1071</f>
        <v>8</v>
      </c>
    </row>
    <row r="1072" spans="2:2" x14ac:dyDescent="0.25">
      <c r="B1072" s="79">
        <f>'quotes-calcs'!H1072</f>
        <v>1</v>
      </c>
    </row>
    <row r="1073" spans="2:2" x14ac:dyDescent="0.25">
      <c r="B1073" s="79">
        <f>'quotes-calcs'!H1073</f>
        <v>1</v>
      </c>
    </row>
    <row r="1074" spans="2:2" x14ac:dyDescent="0.25">
      <c r="B1074" s="79">
        <f>'quotes-calcs'!H1074</f>
        <v>1</v>
      </c>
    </row>
    <row r="1075" spans="2:2" x14ac:dyDescent="0.25">
      <c r="B1075" s="79" t="str">
        <f>'quotes-calcs'!H1075</f>
        <v/>
      </c>
    </row>
    <row r="1076" spans="2:2" x14ac:dyDescent="0.25">
      <c r="B1076" s="79" t="str">
        <f>'quotes-calcs'!H1076</f>
        <v/>
      </c>
    </row>
    <row r="1077" spans="2:2" x14ac:dyDescent="0.25">
      <c r="B1077" s="79" t="str">
        <f>'quotes-calcs'!H1077</f>
        <v/>
      </c>
    </row>
    <row r="1078" spans="2:2" x14ac:dyDescent="0.25">
      <c r="B1078" s="79" t="str">
        <f>'quotes-calcs'!H1078</f>
        <v/>
      </c>
    </row>
    <row r="1079" spans="2:2" x14ac:dyDescent="0.25">
      <c r="B1079" s="79" t="str">
        <f>'quotes-calcs'!H1079</f>
        <v/>
      </c>
    </row>
    <row r="1080" spans="2:2" x14ac:dyDescent="0.25">
      <c r="B1080" s="79" t="str">
        <f>'quotes-calcs'!H1080</f>
        <v/>
      </c>
    </row>
    <row r="1081" spans="2:2" x14ac:dyDescent="0.25">
      <c r="B1081" s="79" t="str">
        <f>'quotes-calcs'!H1081</f>
        <v/>
      </c>
    </row>
    <row r="1082" spans="2:2" x14ac:dyDescent="0.25">
      <c r="B1082" s="79" t="str">
        <f>'quotes-calcs'!H1082</f>
        <v/>
      </c>
    </row>
    <row r="1083" spans="2:2" x14ac:dyDescent="0.25">
      <c r="B1083" s="79" t="str">
        <f>'quotes-calcs'!H1083</f>
        <v/>
      </c>
    </row>
    <row r="1084" spans="2:2" x14ac:dyDescent="0.25">
      <c r="B1084" s="79" t="str">
        <f>'quotes-calcs'!H1084</f>
        <v/>
      </c>
    </row>
    <row r="1085" spans="2:2" x14ac:dyDescent="0.25">
      <c r="B1085" s="79">
        <f>'quotes-calcs'!H1085</f>
        <v>11</v>
      </c>
    </row>
    <row r="1086" spans="2:2" x14ac:dyDescent="0.25">
      <c r="B1086" s="79">
        <f>'quotes-calcs'!H1086</f>
        <v>1</v>
      </c>
    </row>
    <row r="1087" spans="2:2" x14ac:dyDescent="0.25">
      <c r="B1087" s="79">
        <f>'quotes-calcs'!H1087</f>
        <v>1</v>
      </c>
    </row>
    <row r="1088" spans="2:2" x14ac:dyDescent="0.25">
      <c r="B1088" s="79">
        <f>'quotes-calcs'!H1088</f>
        <v>1</v>
      </c>
    </row>
    <row r="1089" spans="2:2" x14ac:dyDescent="0.25">
      <c r="B1089" s="79">
        <f>'quotes-calcs'!H1089</f>
        <v>1</v>
      </c>
    </row>
    <row r="1090" spans="2:2" x14ac:dyDescent="0.25">
      <c r="B1090" s="79">
        <f>'quotes-calcs'!H1090</f>
        <v>1</v>
      </c>
    </row>
    <row r="1091" spans="2:2" x14ac:dyDescent="0.25">
      <c r="B1091" s="79" t="str">
        <f>'quotes-calcs'!H1091</f>
        <v/>
      </c>
    </row>
    <row r="1092" spans="2:2" x14ac:dyDescent="0.25">
      <c r="B1092" s="79" t="str">
        <f>'quotes-calcs'!H1092</f>
        <v/>
      </c>
    </row>
    <row r="1093" spans="2:2" x14ac:dyDescent="0.25">
      <c r="B1093" s="79" t="str">
        <f>'quotes-calcs'!H1093</f>
        <v/>
      </c>
    </row>
    <row r="1094" spans="2:2" x14ac:dyDescent="0.25">
      <c r="B1094" s="79">
        <f>'quotes-calcs'!H1094</f>
        <v>4</v>
      </c>
    </row>
    <row r="1095" spans="2:2" x14ac:dyDescent="0.25">
      <c r="B1095" s="79">
        <f>'quotes-calcs'!H1095</f>
        <v>1</v>
      </c>
    </row>
    <row r="1096" spans="2:2" x14ac:dyDescent="0.25">
      <c r="B1096" s="79" t="str">
        <f>'quotes-calcs'!H1096</f>
        <v/>
      </c>
    </row>
    <row r="1097" spans="2:2" x14ac:dyDescent="0.25">
      <c r="B1097" s="79">
        <f>'quotes-calcs'!H1097</f>
        <v>2</v>
      </c>
    </row>
    <row r="1098" spans="2:2" x14ac:dyDescent="0.25">
      <c r="B1098" s="79" t="str">
        <f>'quotes-calcs'!H1098</f>
        <v/>
      </c>
    </row>
    <row r="1099" spans="2:2" x14ac:dyDescent="0.25">
      <c r="B1099" s="79" t="str">
        <f>'quotes-calcs'!H1099</f>
        <v/>
      </c>
    </row>
    <row r="1100" spans="2:2" x14ac:dyDescent="0.25">
      <c r="B1100" s="79" t="str">
        <f>'quotes-calcs'!H1100</f>
        <v/>
      </c>
    </row>
    <row r="1101" spans="2:2" x14ac:dyDescent="0.25">
      <c r="B1101" s="79" t="str">
        <f>'quotes-calcs'!H1101</f>
        <v/>
      </c>
    </row>
    <row r="1102" spans="2:2" x14ac:dyDescent="0.25">
      <c r="B1102" s="79">
        <f>'quotes-calcs'!H1102</f>
        <v>5</v>
      </c>
    </row>
    <row r="1103" spans="2:2" x14ac:dyDescent="0.25">
      <c r="B1103" s="79" t="str">
        <f>'quotes-calcs'!H1103</f>
        <v/>
      </c>
    </row>
    <row r="1104" spans="2:2" x14ac:dyDescent="0.25">
      <c r="B1104" s="79">
        <f>'quotes-calcs'!H1104</f>
        <v>2</v>
      </c>
    </row>
    <row r="1105" spans="2:2" x14ac:dyDescent="0.25">
      <c r="B1105" s="79">
        <f>'quotes-calcs'!H1105</f>
        <v>1</v>
      </c>
    </row>
    <row r="1106" spans="2:2" x14ac:dyDescent="0.25">
      <c r="B1106" s="79" t="str">
        <f>'quotes-calcs'!H1106</f>
        <v/>
      </c>
    </row>
    <row r="1107" spans="2:2" x14ac:dyDescent="0.25">
      <c r="B1107" s="79" t="str">
        <f>'quotes-calcs'!H1107</f>
        <v/>
      </c>
    </row>
    <row r="1108" spans="2:2" x14ac:dyDescent="0.25">
      <c r="B1108" s="79" t="str">
        <f>'quotes-calcs'!H1108</f>
        <v/>
      </c>
    </row>
    <row r="1109" spans="2:2" x14ac:dyDescent="0.25">
      <c r="B1109" s="79" t="str">
        <f>'quotes-calcs'!H1109</f>
        <v/>
      </c>
    </row>
    <row r="1110" spans="2:2" x14ac:dyDescent="0.25">
      <c r="B1110" s="79" t="str">
        <f>'quotes-calcs'!H1110</f>
        <v/>
      </c>
    </row>
    <row r="1111" spans="2:2" x14ac:dyDescent="0.25">
      <c r="B1111" s="79" t="str">
        <f>'quotes-calcs'!H1111</f>
        <v/>
      </c>
    </row>
    <row r="1112" spans="2:2" x14ac:dyDescent="0.25">
      <c r="B1112" s="79" t="str">
        <f>'quotes-calcs'!H1112</f>
        <v/>
      </c>
    </row>
    <row r="1113" spans="2:2" x14ac:dyDescent="0.25">
      <c r="B1113" s="79">
        <f>'quotes-calcs'!H1113</f>
        <v>8</v>
      </c>
    </row>
    <row r="1114" spans="2:2" x14ac:dyDescent="0.25">
      <c r="B1114" s="79" t="str">
        <f>'quotes-calcs'!H1114</f>
        <v/>
      </c>
    </row>
    <row r="1115" spans="2:2" x14ac:dyDescent="0.25">
      <c r="B1115" s="79">
        <f>'quotes-calcs'!H1115</f>
        <v>2</v>
      </c>
    </row>
    <row r="1116" spans="2:2" x14ac:dyDescent="0.25">
      <c r="B1116" s="79">
        <f>'quotes-calcs'!H1116</f>
        <v>1</v>
      </c>
    </row>
    <row r="1117" spans="2:2" x14ac:dyDescent="0.25">
      <c r="B1117" s="79">
        <f>'quotes-calcs'!H1117</f>
        <v>1</v>
      </c>
    </row>
    <row r="1118" spans="2:2" x14ac:dyDescent="0.25">
      <c r="B1118" s="79">
        <f>'quotes-calcs'!H1118</f>
        <v>1</v>
      </c>
    </row>
    <row r="1119" spans="2:2" x14ac:dyDescent="0.25">
      <c r="B1119" s="79" t="str">
        <f>'quotes-calcs'!H1119</f>
        <v/>
      </c>
    </row>
    <row r="1120" spans="2:2" x14ac:dyDescent="0.25">
      <c r="B1120" s="79">
        <f>'quotes-calcs'!H1120</f>
        <v>2</v>
      </c>
    </row>
    <row r="1121" spans="2:2" x14ac:dyDescent="0.25">
      <c r="B1121" s="79" t="str">
        <f>'quotes-calcs'!H1121</f>
        <v/>
      </c>
    </row>
    <row r="1122" spans="2:2" x14ac:dyDescent="0.25">
      <c r="B1122" s="79">
        <f>'quotes-calcs'!H1122</f>
        <v>2</v>
      </c>
    </row>
    <row r="1123" spans="2:2" x14ac:dyDescent="0.25">
      <c r="B1123" s="79" t="str">
        <f>'quotes-calcs'!H1123</f>
        <v/>
      </c>
    </row>
    <row r="1124" spans="2:2" x14ac:dyDescent="0.25">
      <c r="B1124" s="79" t="str">
        <f>'quotes-calcs'!H1124</f>
        <v/>
      </c>
    </row>
    <row r="1125" spans="2:2" x14ac:dyDescent="0.25">
      <c r="B1125" s="79" t="str">
        <f>'quotes-calcs'!H1125</f>
        <v/>
      </c>
    </row>
    <row r="1126" spans="2:2" x14ac:dyDescent="0.25">
      <c r="B1126" s="79" t="str">
        <f>'quotes-calcs'!H1126</f>
        <v/>
      </c>
    </row>
    <row r="1127" spans="2:2" x14ac:dyDescent="0.25">
      <c r="B1127" s="79" t="str">
        <f>'quotes-calcs'!H1127</f>
        <v/>
      </c>
    </row>
    <row r="1128" spans="2:2" x14ac:dyDescent="0.25">
      <c r="B1128" s="79" t="str">
        <f>'quotes-calcs'!H1128</f>
        <v/>
      </c>
    </row>
    <row r="1129" spans="2:2" x14ac:dyDescent="0.25">
      <c r="B1129" s="79">
        <f>'quotes-calcs'!H1129</f>
        <v>7</v>
      </c>
    </row>
    <row r="1130" spans="2:2" x14ac:dyDescent="0.25">
      <c r="B1130" s="79">
        <f>'quotes-calcs'!H1130</f>
        <v>1</v>
      </c>
    </row>
    <row r="1131" spans="2:2" x14ac:dyDescent="0.25">
      <c r="B1131" s="79">
        <f>'quotes-calcs'!H1131</f>
        <v>1</v>
      </c>
    </row>
    <row r="1132" spans="2:2" x14ac:dyDescent="0.25">
      <c r="B1132" s="79" t="str">
        <f>'quotes-calcs'!H1132</f>
        <v/>
      </c>
    </row>
    <row r="1133" spans="2:2" x14ac:dyDescent="0.25">
      <c r="B1133" s="79" t="str">
        <f>'quotes-calcs'!H1133</f>
        <v/>
      </c>
    </row>
    <row r="1134" spans="2:2" x14ac:dyDescent="0.25">
      <c r="B1134" s="79" t="str">
        <f>'quotes-calcs'!H1134</f>
        <v/>
      </c>
    </row>
    <row r="1135" spans="2:2" x14ac:dyDescent="0.25">
      <c r="B1135" s="79" t="str">
        <f>'quotes-calcs'!H1135</f>
        <v/>
      </c>
    </row>
    <row r="1136" spans="2:2" x14ac:dyDescent="0.25">
      <c r="B1136" s="79" t="str">
        <f>'quotes-calcs'!H1136</f>
        <v/>
      </c>
    </row>
    <row r="1137" spans="2:2" x14ac:dyDescent="0.25">
      <c r="B1137" s="79" t="str">
        <f>'quotes-calcs'!H1137</f>
        <v/>
      </c>
    </row>
    <row r="1138" spans="2:2" x14ac:dyDescent="0.25">
      <c r="B1138" s="79" t="str">
        <f>'quotes-calcs'!H1138</f>
        <v/>
      </c>
    </row>
    <row r="1139" spans="2:2" x14ac:dyDescent="0.25">
      <c r="B1139" s="79">
        <f>'quotes-calcs'!H1139</f>
        <v>8</v>
      </c>
    </row>
    <row r="1140" spans="2:2" x14ac:dyDescent="0.25">
      <c r="B1140" s="79">
        <f>'quotes-calcs'!H1140</f>
        <v>1</v>
      </c>
    </row>
    <row r="1141" spans="2:2" x14ac:dyDescent="0.25">
      <c r="B1141" s="79">
        <f>'quotes-calcs'!H1141</f>
        <v>1</v>
      </c>
    </row>
    <row r="1142" spans="2:2" x14ac:dyDescent="0.25">
      <c r="B1142" s="79">
        <f>'quotes-calcs'!H1142</f>
        <v>1</v>
      </c>
    </row>
    <row r="1143" spans="2:2" x14ac:dyDescent="0.25">
      <c r="B1143" s="79">
        <f>'quotes-calcs'!H1143</f>
        <v>1</v>
      </c>
    </row>
    <row r="1144" spans="2:2" x14ac:dyDescent="0.25">
      <c r="B1144" s="79">
        <f>'quotes-calcs'!H1144</f>
        <v>1</v>
      </c>
    </row>
    <row r="1145" spans="2:2" x14ac:dyDescent="0.25">
      <c r="B1145" s="79" t="str">
        <f>'quotes-calcs'!H1145</f>
        <v/>
      </c>
    </row>
    <row r="1146" spans="2:2" x14ac:dyDescent="0.25">
      <c r="B1146" s="79" t="str">
        <f>'quotes-calcs'!H1146</f>
        <v/>
      </c>
    </row>
    <row r="1147" spans="2:2" x14ac:dyDescent="0.25">
      <c r="B1147" s="79">
        <f>'quotes-calcs'!H1147</f>
        <v>3</v>
      </c>
    </row>
    <row r="1148" spans="2:2" x14ac:dyDescent="0.25">
      <c r="B1148" s="79" t="str">
        <f>'quotes-calcs'!H1148</f>
        <v/>
      </c>
    </row>
    <row r="1149" spans="2:2" x14ac:dyDescent="0.25">
      <c r="B1149" s="79" t="str">
        <f>'quotes-calcs'!H1149</f>
        <v/>
      </c>
    </row>
    <row r="1150" spans="2:2" x14ac:dyDescent="0.25">
      <c r="B1150" s="79" t="str">
        <f>'quotes-calcs'!H1150</f>
        <v/>
      </c>
    </row>
    <row r="1151" spans="2:2" x14ac:dyDescent="0.25">
      <c r="B1151" s="79" t="str">
        <f>'quotes-calcs'!H1151</f>
        <v/>
      </c>
    </row>
    <row r="1152" spans="2:2" x14ac:dyDescent="0.25">
      <c r="B1152" s="79" t="str">
        <f>'quotes-calcs'!H1152</f>
        <v/>
      </c>
    </row>
    <row r="1153" spans="2:2" x14ac:dyDescent="0.25">
      <c r="B1153" s="79" t="str">
        <f>'quotes-calcs'!H1153</f>
        <v/>
      </c>
    </row>
    <row r="1154" spans="2:2" x14ac:dyDescent="0.25">
      <c r="B1154" s="79">
        <f>'quotes-calcs'!H1154</f>
        <v>7</v>
      </c>
    </row>
    <row r="1155" spans="2:2" x14ac:dyDescent="0.25">
      <c r="B1155" s="79">
        <f>'quotes-calcs'!H1155</f>
        <v>1</v>
      </c>
    </row>
    <row r="1156" spans="2:2" x14ac:dyDescent="0.25">
      <c r="B1156" s="79" t="str">
        <f>'quotes-calcs'!H1156</f>
        <v/>
      </c>
    </row>
    <row r="1157" spans="2:2" x14ac:dyDescent="0.25">
      <c r="B1157" s="79" t="str">
        <f>'quotes-calcs'!H1157</f>
        <v/>
      </c>
    </row>
    <row r="1158" spans="2:2" x14ac:dyDescent="0.25">
      <c r="B1158" s="79" t="str">
        <f>'quotes-calcs'!H1158</f>
        <v/>
      </c>
    </row>
    <row r="1159" spans="2:2" x14ac:dyDescent="0.25">
      <c r="B1159" s="79" t="str">
        <f>'quotes-calcs'!H1159</f>
        <v/>
      </c>
    </row>
    <row r="1160" spans="2:2" x14ac:dyDescent="0.25">
      <c r="B1160" s="79" t="str">
        <f>'quotes-calcs'!H1160</f>
        <v/>
      </c>
    </row>
    <row r="1161" spans="2:2" x14ac:dyDescent="0.25">
      <c r="B1161" s="79" t="str">
        <f>'quotes-calcs'!H1161</f>
        <v/>
      </c>
    </row>
    <row r="1162" spans="2:2" x14ac:dyDescent="0.25">
      <c r="B1162" s="79" t="str">
        <f>'quotes-calcs'!H1162</f>
        <v/>
      </c>
    </row>
    <row r="1163" spans="2:2" x14ac:dyDescent="0.25">
      <c r="B1163" s="79" t="str">
        <f>'quotes-calcs'!H1163</f>
        <v/>
      </c>
    </row>
    <row r="1164" spans="2:2" x14ac:dyDescent="0.25">
      <c r="B1164" s="79">
        <f>'quotes-calcs'!H1164</f>
        <v>9</v>
      </c>
    </row>
    <row r="1165" spans="2:2" x14ac:dyDescent="0.25">
      <c r="B1165" s="79" t="str">
        <f>'quotes-calcs'!H1165</f>
        <v/>
      </c>
    </row>
    <row r="1166" spans="2:2" x14ac:dyDescent="0.25">
      <c r="B1166" s="79" t="str">
        <f>'quotes-calcs'!H1166</f>
        <v/>
      </c>
    </row>
    <row r="1167" spans="2:2" x14ac:dyDescent="0.25">
      <c r="B1167" s="79">
        <f>'quotes-calcs'!H1167</f>
        <v>3</v>
      </c>
    </row>
    <row r="1168" spans="2:2" x14ac:dyDescent="0.25">
      <c r="B1168" s="79">
        <f>'quotes-calcs'!H1168</f>
        <v>1</v>
      </c>
    </row>
    <row r="1169" spans="2:2" x14ac:dyDescent="0.25">
      <c r="B1169" s="79" t="str">
        <f>'quotes-calcs'!H1169</f>
        <v/>
      </c>
    </row>
    <row r="1170" spans="2:2" x14ac:dyDescent="0.25">
      <c r="B1170" s="79" t="str">
        <f>'quotes-calcs'!H1170</f>
        <v/>
      </c>
    </row>
    <row r="1171" spans="2:2" x14ac:dyDescent="0.25">
      <c r="B1171" s="79" t="str">
        <f>'quotes-calcs'!H1171</f>
        <v/>
      </c>
    </row>
    <row r="1172" spans="2:2" x14ac:dyDescent="0.25">
      <c r="B1172" s="79" t="str">
        <f>'quotes-calcs'!H1172</f>
        <v/>
      </c>
    </row>
    <row r="1173" spans="2:2" x14ac:dyDescent="0.25">
      <c r="B1173" s="79" t="str">
        <f>'quotes-calcs'!H1173</f>
        <v/>
      </c>
    </row>
    <row r="1174" spans="2:2" x14ac:dyDescent="0.25">
      <c r="B1174" s="79" t="str">
        <f>'quotes-calcs'!H1174</f>
        <v/>
      </c>
    </row>
    <row r="1175" spans="2:2" x14ac:dyDescent="0.25">
      <c r="B1175" s="79" t="str">
        <f>'quotes-calcs'!H1175</f>
        <v/>
      </c>
    </row>
    <row r="1176" spans="2:2" x14ac:dyDescent="0.25">
      <c r="B1176" s="79" t="str">
        <f>'quotes-calcs'!H1176</f>
        <v/>
      </c>
    </row>
    <row r="1177" spans="2:2" x14ac:dyDescent="0.25">
      <c r="B1177" s="79" t="str">
        <f>'quotes-calcs'!H1177</f>
        <v/>
      </c>
    </row>
    <row r="1178" spans="2:2" x14ac:dyDescent="0.25">
      <c r="B1178" s="79" t="str">
        <f>'quotes-calcs'!H1178</f>
        <v/>
      </c>
    </row>
    <row r="1179" spans="2:2" x14ac:dyDescent="0.25">
      <c r="B1179" s="79" t="str">
        <f>'quotes-calcs'!H1179</f>
        <v/>
      </c>
    </row>
    <row r="1180" spans="2:2" x14ac:dyDescent="0.25">
      <c r="B1180" s="79" t="str">
        <f>'quotes-calcs'!H1180</f>
        <v/>
      </c>
    </row>
    <row r="1181" spans="2:2" x14ac:dyDescent="0.25">
      <c r="B1181" s="79" t="str">
        <f>'quotes-calcs'!H1181</f>
        <v/>
      </c>
    </row>
    <row r="1182" spans="2:2" x14ac:dyDescent="0.25">
      <c r="B1182" s="79" t="str">
        <f>'quotes-calcs'!H1182</f>
        <v/>
      </c>
    </row>
    <row r="1183" spans="2:2" x14ac:dyDescent="0.25">
      <c r="B1183" s="79" t="str">
        <f>'quotes-calcs'!H1183</f>
        <v/>
      </c>
    </row>
    <row r="1184" spans="2:2" x14ac:dyDescent="0.25">
      <c r="B1184" s="79" t="str">
        <f>'quotes-calcs'!H1184</f>
        <v/>
      </c>
    </row>
    <row r="1185" spans="2:2" x14ac:dyDescent="0.25">
      <c r="B1185" s="79" t="str">
        <f>'quotes-calcs'!H1185</f>
        <v/>
      </c>
    </row>
    <row r="1186" spans="2:2" x14ac:dyDescent="0.25">
      <c r="B1186" s="79" t="str">
        <f>'quotes-calcs'!H1186</f>
        <v/>
      </c>
    </row>
    <row r="1187" spans="2:2" x14ac:dyDescent="0.25">
      <c r="B1187" s="79" t="str">
        <f>'quotes-calcs'!H1187</f>
        <v/>
      </c>
    </row>
    <row r="1188" spans="2:2" x14ac:dyDescent="0.25">
      <c r="B1188" s="79" t="str">
        <f>'quotes-calcs'!H1188</f>
        <v/>
      </c>
    </row>
    <row r="1189" spans="2:2" x14ac:dyDescent="0.25">
      <c r="B1189" s="79" t="str">
        <f>'quotes-calcs'!H1189</f>
        <v/>
      </c>
    </row>
    <row r="1190" spans="2:2" x14ac:dyDescent="0.25">
      <c r="B1190" s="79" t="str">
        <f>'quotes-calcs'!H1190</f>
        <v/>
      </c>
    </row>
    <row r="1191" spans="2:2" x14ac:dyDescent="0.25">
      <c r="B1191" s="79" t="str">
        <f>'quotes-calcs'!H1191</f>
        <v/>
      </c>
    </row>
    <row r="1192" spans="2:2" x14ac:dyDescent="0.25">
      <c r="B1192" s="79" t="str">
        <f>'quotes-calcs'!H1192</f>
        <v/>
      </c>
    </row>
    <row r="1193" spans="2:2" x14ac:dyDescent="0.25">
      <c r="B1193" s="79" t="str">
        <f>'quotes-calcs'!H1193</f>
        <v/>
      </c>
    </row>
    <row r="1194" spans="2:2" x14ac:dyDescent="0.25">
      <c r="B1194" s="79" t="str">
        <f>'quotes-calcs'!H1194</f>
        <v/>
      </c>
    </row>
    <row r="1195" spans="2:2" x14ac:dyDescent="0.25">
      <c r="B1195" s="79" t="str">
        <f>'quotes-calcs'!H1195</f>
        <v/>
      </c>
    </row>
    <row r="1196" spans="2:2" x14ac:dyDescent="0.25">
      <c r="B1196" s="79" t="str">
        <f>'quotes-calcs'!H1196</f>
        <v/>
      </c>
    </row>
    <row r="1197" spans="2:2" x14ac:dyDescent="0.25">
      <c r="B1197" s="79" t="str">
        <f>'quotes-calcs'!H1197</f>
        <v/>
      </c>
    </row>
    <row r="1198" spans="2:2" x14ac:dyDescent="0.25">
      <c r="B1198" s="79" t="str">
        <f>'quotes-calcs'!H1198</f>
        <v/>
      </c>
    </row>
    <row r="1199" spans="2:2" x14ac:dyDescent="0.25">
      <c r="B1199" s="79" t="str">
        <f>'quotes-calcs'!H1199</f>
        <v/>
      </c>
    </row>
    <row r="1200" spans="2:2" x14ac:dyDescent="0.25">
      <c r="B1200" s="79" t="str">
        <f>'quotes-calcs'!H1200</f>
        <v/>
      </c>
    </row>
    <row r="1201" spans="2:2" x14ac:dyDescent="0.25">
      <c r="B1201" s="79" t="str">
        <f>'quotes-calcs'!H1201</f>
        <v/>
      </c>
    </row>
    <row r="1202" spans="2:2" x14ac:dyDescent="0.25">
      <c r="B1202" s="79" t="str">
        <f>'quotes-calcs'!H1202</f>
        <v/>
      </c>
    </row>
    <row r="1203" spans="2:2" x14ac:dyDescent="0.25">
      <c r="B1203" s="79" t="str">
        <f>'quotes-calcs'!H1203</f>
        <v/>
      </c>
    </row>
    <row r="1204" spans="2:2" x14ac:dyDescent="0.25">
      <c r="B1204" s="79" t="str">
        <f>'quotes-calcs'!H1204</f>
        <v/>
      </c>
    </row>
    <row r="1205" spans="2:2" x14ac:dyDescent="0.25">
      <c r="B1205" s="79" t="str">
        <f>'quotes-calcs'!H1205</f>
        <v/>
      </c>
    </row>
    <row r="1206" spans="2:2" x14ac:dyDescent="0.25">
      <c r="B1206" s="79" t="str">
        <f>'quotes-calcs'!H1206</f>
        <v/>
      </c>
    </row>
    <row r="1207" spans="2:2" x14ac:dyDescent="0.25">
      <c r="B1207" s="79" t="str">
        <f>'quotes-calcs'!H1207</f>
        <v/>
      </c>
    </row>
    <row r="1208" spans="2:2" x14ac:dyDescent="0.25">
      <c r="B1208" s="79" t="str">
        <f>'quotes-calcs'!H1208</f>
        <v/>
      </c>
    </row>
    <row r="1209" spans="2:2" x14ac:dyDescent="0.25">
      <c r="B1209" s="79" t="str">
        <f>'quotes-calcs'!H1209</f>
        <v/>
      </c>
    </row>
    <row r="1210" spans="2:2" x14ac:dyDescent="0.25">
      <c r="B1210" s="79" t="str">
        <f>'quotes-calcs'!H1210</f>
        <v/>
      </c>
    </row>
    <row r="1211" spans="2:2" x14ac:dyDescent="0.25">
      <c r="B1211" s="79" t="str">
        <f>'quotes-calcs'!H1211</f>
        <v/>
      </c>
    </row>
    <row r="1212" spans="2:2" x14ac:dyDescent="0.25">
      <c r="B1212" s="79" t="str">
        <f>'quotes-calcs'!H1212</f>
        <v/>
      </c>
    </row>
    <row r="1213" spans="2:2" x14ac:dyDescent="0.25">
      <c r="B1213" s="79" t="str">
        <f>'quotes-calcs'!H1213</f>
        <v/>
      </c>
    </row>
    <row r="1214" spans="2:2" x14ac:dyDescent="0.25">
      <c r="B1214" s="79" t="str">
        <f>'quotes-calcs'!H1214</f>
        <v/>
      </c>
    </row>
    <row r="1215" spans="2:2" x14ac:dyDescent="0.25">
      <c r="B1215" s="79" t="str">
        <f>'quotes-calcs'!H1215</f>
        <v/>
      </c>
    </row>
    <row r="1216" spans="2:2" x14ac:dyDescent="0.25">
      <c r="B1216" s="79" t="str">
        <f>'quotes-calcs'!H1216</f>
        <v/>
      </c>
    </row>
    <row r="1217" spans="2:2" x14ac:dyDescent="0.25">
      <c r="B1217" s="79" t="str">
        <f>'quotes-calcs'!H1217</f>
        <v/>
      </c>
    </row>
    <row r="1218" spans="2:2" x14ac:dyDescent="0.25">
      <c r="B1218" s="79" t="str">
        <f>'quotes-calcs'!H1218</f>
        <v/>
      </c>
    </row>
    <row r="1219" spans="2:2" x14ac:dyDescent="0.25">
      <c r="B1219" s="79" t="str">
        <f>'quotes-calcs'!H1219</f>
        <v/>
      </c>
    </row>
    <row r="1220" spans="2:2" x14ac:dyDescent="0.25">
      <c r="B1220" s="79" t="str">
        <f>'quotes-calcs'!H1220</f>
        <v/>
      </c>
    </row>
    <row r="1221" spans="2:2" x14ac:dyDescent="0.25">
      <c r="B1221" s="79" t="str">
        <f>'quotes-calcs'!H1221</f>
        <v/>
      </c>
    </row>
    <row r="1222" spans="2:2" x14ac:dyDescent="0.25">
      <c r="B1222" s="79" t="str">
        <f>'quotes-calcs'!H1222</f>
        <v/>
      </c>
    </row>
    <row r="1223" spans="2:2" x14ac:dyDescent="0.25">
      <c r="B1223" s="79" t="str">
        <f>'quotes-calcs'!H1223</f>
        <v/>
      </c>
    </row>
    <row r="1224" spans="2:2" x14ac:dyDescent="0.25">
      <c r="B1224" s="79" t="str">
        <f>'quotes-calcs'!H1224</f>
        <v/>
      </c>
    </row>
    <row r="1225" spans="2:2" x14ac:dyDescent="0.25">
      <c r="B1225" s="79" t="str">
        <f>'quotes-calcs'!H1225</f>
        <v/>
      </c>
    </row>
    <row r="1226" spans="2:2" x14ac:dyDescent="0.25">
      <c r="B1226" s="79" t="str">
        <f>'quotes-calcs'!H1226</f>
        <v/>
      </c>
    </row>
    <row r="1227" spans="2:2" x14ac:dyDescent="0.25">
      <c r="B1227" s="79" t="str">
        <f>'quotes-calcs'!H1227</f>
        <v/>
      </c>
    </row>
    <row r="1228" spans="2:2" x14ac:dyDescent="0.25">
      <c r="B1228" s="79">
        <f>'quotes-calcs'!H1228</f>
        <v>60</v>
      </c>
    </row>
    <row r="1229" spans="2:2" x14ac:dyDescent="0.25">
      <c r="B1229" s="79">
        <f>'quotes-calcs'!H1229</f>
        <v>1</v>
      </c>
    </row>
    <row r="1230" spans="2:2" x14ac:dyDescent="0.25">
      <c r="B1230" s="79">
        <f>'quotes-calcs'!H1230</f>
        <v>1</v>
      </c>
    </row>
    <row r="1231" spans="2:2" x14ac:dyDescent="0.25">
      <c r="B1231" s="79">
        <f>'quotes-calcs'!H1231</f>
        <v>1</v>
      </c>
    </row>
    <row r="1232" spans="2:2" x14ac:dyDescent="0.25">
      <c r="B1232" s="79">
        <f>'quotes-calcs'!H1232</f>
        <v>1</v>
      </c>
    </row>
    <row r="1233" spans="2:2" x14ac:dyDescent="0.25">
      <c r="B1233" s="79">
        <f>'quotes-calcs'!H1233</f>
        <v>1</v>
      </c>
    </row>
    <row r="1234" spans="2:2" x14ac:dyDescent="0.25">
      <c r="B1234" s="79" t="str">
        <f>'quotes-calcs'!H1234</f>
        <v/>
      </c>
    </row>
    <row r="1235" spans="2:2" x14ac:dyDescent="0.25">
      <c r="B1235" s="79" t="str">
        <f>'quotes-calcs'!H1235</f>
        <v/>
      </c>
    </row>
    <row r="1236" spans="2:2" x14ac:dyDescent="0.25">
      <c r="B1236" s="79" t="str">
        <f>'quotes-calcs'!H1236</f>
        <v/>
      </c>
    </row>
    <row r="1237" spans="2:2" x14ac:dyDescent="0.25">
      <c r="B1237" s="79" t="str">
        <f>'quotes-calcs'!H1237</f>
        <v/>
      </c>
    </row>
    <row r="1238" spans="2:2" x14ac:dyDescent="0.25">
      <c r="B1238" s="79" t="str">
        <f>'quotes-calcs'!H1238</f>
        <v/>
      </c>
    </row>
    <row r="1239" spans="2:2" x14ac:dyDescent="0.25">
      <c r="B1239" s="79" t="str">
        <f>'quotes-calcs'!H1239</f>
        <v/>
      </c>
    </row>
    <row r="1240" spans="2:2" x14ac:dyDescent="0.25">
      <c r="B1240" s="79" t="str">
        <f>'quotes-calcs'!H1240</f>
        <v/>
      </c>
    </row>
    <row r="1241" spans="2:2" x14ac:dyDescent="0.25">
      <c r="B1241" s="79" t="str">
        <f>'quotes-calcs'!H1241</f>
        <v/>
      </c>
    </row>
    <row r="1242" spans="2:2" x14ac:dyDescent="0.25">
      <c r="B1242" s="79" t="str">
        <f>'quotes-calcs'!H1242</f>
        <v/>
      </c>
    </row>
    <row r="1243" spans="2:2" x14ac:dyDescent="0.25">
      <c r="B1243" s="79" t="str">
        <f>'quotes-calcs'!H1243</f>
        <v/>
      </c>
    </row>
    <row r="1244" spans="2:2" x14ac:dyDescent="0.25">
      <c r="B1244" s="79" t="str">
        <f>'quotes-calcs'!H1244</f>
        <v/>
      </c>
    </row>
    <row r="1245" spans="2:2" x14ac:dyDescent="0.25">
      <c r="B1245" s="79" t="str">
        <f>'quotes-calcs'!H1245</f>
        <v/>
      </c>
    </row>
    <row r="1246" spans="2:2" x14ac:dyDescent="0.25">
      <c r="B1246" s="79" t="str">
        <f>'quotes-calcs'!H1246</f>
        <v/>
      </c>
    </row>
    <row r="1247" spans="2:2" x14ac:dyDescent="0.25">
      <c r="B1247" s="79">
        <f>'quotes-calcs'!H1247</f>
        <v>14</v>
      </c>
    </row>
    <row r="1248" spans="2:2" x14ac:dyDescent="0.25">
      <c r="B1248" s="79" t="str">
        <f>'quotes-calcs'!H1248</f>
        <v/>
      </c>
    </row>
    <row r="1249" spans="2:2" x14ac:dyDescent="0.25">
      <c r="B1249" s="79">
        <f>'quotes-calcs'!H1249</f>
        <v>2</v>
      </c>
    </row>
    <row r="1250" spans="2:2" x14ac:dyDescent="0.25">
      <c r="B1250" s="79" t="str">
        <f>'quotes-calcs'!H1250</f>
        <v/>
      </c>
    </row>
    <row r="1251" spans="2:2" x14ac:dyDescent="0.25">
      <c r="B1251" s="79" t="str">
        <f>'quotes-calcs'!H1251</f>
        <v/>
      </c>
    </row>
    <row r="1252" spans="2:2" x14ac:dyDescent="0.25">
      <c r="B1252" s="79" t="str">
        <f>'quotes-calcs'!H1252</f>
        <v/>
      </c>
    </row>
    <row r="1253" spans="2:2" x14ac:dyDescent="0.25">
      <c r="B1253" s="79">
        <f>'quotes-calcs'!H1253</f>
        <v>4</v>
      </c>
    </row>
    <row r="1254" spans="2:2" x14ac:dyDescent="0.25">
      <c r="B1254" s="79">
        <f>'quotes-calcs'!H1254</f>
        <v>1</v>
      </c>
    </row>
    <row r="1255" spans="2:2" x14ac:dyDescent="0.25">
      <c r="B1255" s="79" t="str">
        <f>'quotes-calcs'!H1255</f>
        <v/>
      </c>
    </row>
    <row r="1256" spans="2:2" x14ac:dyDescent="0.25">
      <c r="B1256" s="79">
        <f>'quotes-calcs'!H1256</f>
        <v>2</v>
      </c>
    </row>
    <row r="1257" spans="2:2" x14ac:dyDescent="0.25">
      <c r="B1257" s="79">
        <f>'quotes-calcs'!H1257</f>
        <v>1</v>
      </c>
    </row>
    <row r="1258" spans="2:2" x14ac:dyDescent="0.25">
      <c r="B1258" s="79">
        <f>'quotes-calcs'!H1258</f>
        <v>1</v>
      </c>
    </row>
    <row r="1259" spans="2:2" x14ac:dyDescent="0.25">
      <c r="B1259" s="79">
        <f>'quotes-calcs'!H1259</f>
        <v>1</v>
      </c>
    </row>
    <row r="1260" spans="2:2" x14ac:dyDescent="0.25">
      <c r="B1260" s="79">
        <f>'quotes-calcs'!H1260</f>
        <v>1</v>
      </c>
    </row>
    <row r="1261" spans="2:2" x14ac:dyDescent="0.25">
      <c r="B1261" s="79">
        <f>'quotes-calcs'!H1261</f>
        <v>1</v>
      </c>
    </row>
    <row r="1262" spans="2:2" x14ac:dyDescent="0.25">
      <c r="B1262" s="79" t="str">
        <f>'quotes-calcs'!H1262</f>
        <v/>
      </c>
    </row>
    <row r="1263" spans="2:2" x14ac:dyDescent="0.25">
      <c r="B1263" s="79" t="str">
        <f>'quotes-calcs'!H1263</f>
        <v/>
      </c>
    </row>
    <row r="1264" spans="2:2" x14ac:dyDescent="0.25">
      <c r="B1264" s="79" t="str">
        <f>'quotes-calcs'!H1264</f>
        <v/>
      </c>
    </row>
    <row r="1265" spans="2:2" x14ac:dyDescent="0.25">
      <c r="B1265" s="79" t="str">
        <f>'quotes-calcs'!H1265</f>
        <v/>
      </c>
    </row>
    <row r="1266" spans="2:2" x14ac:dyDescent="0.25">
      <c r="B1266" s="79" t="str">
        <f>'quotes-calcs'!H1266</f>
        <v/>
      </c>
    </row>
    <row r="1267" spans="2:2" x14ac:dyDescent="0.25">
      <c r="B1267" s="79" t="str">
        <f>'quotes-calcs'!H1267</f>
        <v/>
      </c>
    </row>
    <row r="1268" spans="2:2" x14ac:dyDescent="0.25">
      <c r="B1268" s="79" t="str">
        <f>'quotes-calcs'!H1268</f>
        <v/>
      </c>
    </row>
    <row r="1269" spans="2:2" x14ac:dyDescent="0.25">
      <c r="B1269" s="79">
        <f>'quotes-calcs'!H1269</f>
        <v>8</v>
      </c>
    </row>
    <row r="1270" spans="2:2" x14ac:dyDescent="0.25">
      <c r="B1270" s="79">
        <f>'quotes-calcs'!H1270</f>
        <v>1</v>
      </c>
    </row>
    <row r="1271" spans="2:2" x14ac:dyDescent="0.25">
      <c r="B1271" s="79" t="str">
        <f>'quotes-calcs'!H1271</f>
        <v/>
      </c>
    </row>
    <row r="1272" spans="2:2" x14ac:dyDescent="0.25">
      <c r="B1272" s="79" t="str">
        <f>'quotes-calcs'!H1272</f>
        <v/>
      </c>
    </row>
    <row r="1273" spans="2:2" x14ac:dyDescent="0.25">
      <c r="B1273" s="79">
        <f>'quotes-calcs'!H1273</f>
        <v>3</v>
      </c>
    </row>
    <row r="1274" spans="2:2" x14ac:dyDescent="0.25">
      <c r="B1274" s="79">
        <f>'quotes-calcs'!H1274</f>
        <v>1</v>
      </c>
    </row>
    <row r="1275" spans="2:2" x14ac:dyDescent="0.25">
      <c r="B1275" s="79" t="str">
        <f>'quotes-calcs'!H1275</f>
        <v/>
      </c>
    </row>
    <row r="1276" spans="2:2" x14ac:dyDescent="0.25">
      <c r="B1276" s="79" t="str">
        <f>'quotes-calcs'!H1276</f>
        <v/>
      </c>
    </row>
    <row r="1277" spans="2:2" x14ac:dyDescent="0.25">
      <c r="B1277" s="79" t="str">
        <f>'quotes-calcs'!H1277</f>
        <v/>
      </c>
    </row>
    <row r="1278" spans="2:2" x14ac:dyDescent="0.25">
      <c r="B1278" s="79" t="str">
        <f>'quotes-calcs'!H1278</f>
        <v/>
      </c>
    </row>
    <row r="1279" spans="2:2" x14ac:dyDescent="0.25">
      <c r="B1279" s="79" t="str">
        <f>'quotes-calcs'!H1279</f>
        <v/>
      </c>
    </row>
    <row r="1280" spans="2:2" x14ac:dyDescent="0.25">
      <c r="B1280" s="79">
        <f>'quotes-calcs'!H1280</f>
        <v>6</v>
      </c>
    </row>
    <row r="1281" spans="2:2" x14ac:dyDescent="0.25">
      <c r="B1281" s="79">
        <f>'quotes-calcs'!H1281</f>
        <v>1</v>
      </c>
    </row>
    <row r="1282" spans="2:2" x14ac:dyDescent="0.25">
      <c r="B1282" s="79" t="str">
        <f>'quotes-calcs'!H1282</f>
        <v/>
      </c>
    </row>
    <row r="1283" spans="2:2" x14ac:dyDescent="0.25">
      <c r="B1283" s="79">
        <f>'quotes-calcs'!H1283</f>
        <v>2</v>
      </c>
    </row>
    <row r="1284" spans="2:2" x14ac:dyDescent="0.25">
      <c r="B1284" s="79" t="str">
        <f>'quotes-calcs'!H1284</f>
        <v/>
      </c>
    </row>
    <row r="1285" spans="2:2" x14ac:dyDescent="0.25">
      <c r="B1285" s="79" t="str">
        <f>'quotes-calcs'!H1285</f>
        <v/>
      </c>
    </row>
    <row r="1286" spans="2:2" x14ac:dyDescent="0.25">
      <c r="B1286" s="79" t="str">
        <f>'quotes-calcs'!H1286</f>
        <v/>
      </c>
    </row>
    <row r="1287" spans="2:2" x14ac:dyDescent="0.25">
      <c r="B1287" s="79">
        <f>'quotes-calcs'!H1287</f>
        <v>4</v>
      </c>
    </row>
    <row r="1288" spans="2:2" x14ac:dyDescent="0.25">
      <c r="B1288" s="79" t="str">
        <f>'quotes-calcs'!H1288</f>
        <v/>
      </c>
    </row>
    <row r="1289" spans="2:2" x14ac:dyDescent="0.25">
      <c r="B1289" s="79">
        <f>'quotes-calcs'!H1289</f>
        <v>2</v>
      </c>
    </row>
    <row r="1290" spans="2:2" x14ac:dyDescent="0.25">
      <c r="B1290" s="79">
        <f>'quotes-calcs'!H1290</f>
        <v>1</v>
      </c>
    </row>
    <row r="1291" spans="2:2" x14ac:dyDescent="0.25">
      <c r="B1291" s="79">
        <f>'quotes-calcs'!H1291</f>
        <v>1</v>
      </c>
    </row>
    <row r="1292" spans="2:2" x14ac:dyDescent="0.25">
      <c r="B1292" s="79">
        <f>'quotes-calcs'!H1292</f>
        <v>1</v>
      </c>
    </row>
    <row r="1293" spans="2:2" x14ac:dyDescent="0.25">
      <c r="B1293" s="79">
        <f>'quotes-calcs'!H1293</f>
        <v>1</v>
      </c>
    </row>
    <row r="1294" spans="2:2" x14ac:dyDescent="0.25">
      <c r="B1294" s="79">
        <f>'quotes-calcs'!H1294</f>
        <v>1</v>
      </c>
    </row>
    <row r="1295" spans="2:2" x14ac:dyDescent="0.25">
      <c r="B1295" s="79">
        <f>'quotes-calcs'!H1295</f>
        <v>1</v>
      </c>
    </row>
    <row r="1296" spans="2:2" x14ac:dyDescent="0.25">
      <c r="B1296" s="79">
        <f>'quotes-calcs'!H1296</f>
        <v>1</v>
      </c>
    </row>
    <row r="1297" spans="2:2" x14ac:dyDescent="0.25">
      <c r="B1297" s="79">
        <f>'quotes-calcs'!H1297</f>
        <v>1</v>
      </c>
    </row>
    <row r="1298" spans="2:2" x14ac:dyDescent="0.25">
      <c r="B1298" s="79" t="str">
        <f>'quotes-calcs'!H1298</f>
        <v/>
      </c>
    </row>
    <row r="1299" spans="2:2" x14ac:dyDescent="0.25">
      <c r="B1299" s="79">
        <f>'quotes-calcs'!H1299</f>
        <v>2</v>
      </c>
    </row>
    <row r="1300" spans="2:2" x14ac:dyDescent="0.25">
      <c r="B1300" s="79">
        <f>'quotes-calcs'!H1300</f>
        <v>1</v>
      </c>
    </row>
    <row r="1301" spans="2:2" x14ac:dyDescent="0.25">
      <c r="B1301" s="79">
        <f>'quotes-calcs'!H1301</f>
        <v>1</v>
      </c>
    </row>
    <row r="1302" spans="2:2" x14ac:dyDescent="0.25">
      <c r="B1302" s="79">
        <f>'quotes-calcs'!H1302</f>
        <v>1</v>
      </c>
    </row>
    <row r="1303" spans="2:2" x14ac:dyDescent="0.25">
      <c r="B1303" s="79">
        <f>'quotes-calcs'!H1303</f>
        <v>1</v>
      </c>
    </row>
    <row r="1304" spans="2:2" x14ac:dyDescent="0.25">
      <c r="B1304" s="79" t="str">
        <f>'quotes-calcs'!H1304</f>
        <v/>
      </c>
    </row>
    <row r="1305" spans="2:2" x14ac:dyDescent="0.25">
      <c r="B1305" s="79">
        <f>'quotes-calcs'!H1305</f>
        <v>2</v>
      </c>
    </row>
    <row r="1306" spans="2:2" x14ac:dyDescent="0.25">
      <c r="B1306" s="79">
        <f>'quotes-calcs'!H1306</f>
        <v>1</v>
      </c>
    </row>
    <row r="1307" spans="2:2" x14ac:dyDescent="0.25">
      <c r="B1307" s="79">
        <f>'quotes-calcs'!H1307</f>
        <v>1</v>
      </c>
    </row>
    <row r="1308" spans="2:2" x14ac:dyDescent="0.25">
      <c r="B1308" s="79">
        <f>'quotes-calcs'!H1308</f>
        <v>1</v>
      </c>
    </row>
    <row r="1309" spans="2:2" x14ac:dyDescent="0.25">
      <c r="B1309" s="79" t="str">
        <f>'quotes-calcs'!H1309</f>
        <v/>
      </c>
    </row>
    <row r="1310" spans="2:2" x14ac:dyDescent="0.25">
      <c r="B1310" s="79" t="str">
        <f>'quotes-calcs'!H1310</f>
        <v/>
      </c>
    </row>
    <row r="1311" spans="2:2" x14ac:dyDescent="0.25">
      <c r="B1311" s="79" t="str">
        <f>'quotes-calcs'!H1311</f>
        <v/>
      </c>
    </row>
    <row r="1312" spans="2:2" x14ac:dyDescent="0.25">
      <c r="B1312" s="79" t="str">
        <f>'quotes-calcs'!H1312</f>
        <v/>
      </c>
    </row>
    <row r="1313" spans="2:2" x14ac:dyDescent="0.25">
      <c r="B1313" s="79" t="str">
        <f>'quotes-calcs'!H1313</f>
        <v/>
      </c>
    </row>
    <row r="1314" spans="2:2" x14ac:dyDescent="0.25">
      <c r="B1314" s="79" t="str">
        <f>'quotes-calcs'!H1314</f>
        <v/>
      </c>
    </row>
    <row r="1315" spans="2:2" x14ac:dyDescent="0.25">
      <c r="B1315" s="79" t="str">
        <f>'quotes-calcs'!H1315</f>
        <v/>
      </c>
    </row>
    <row r="1316" spans="2:2" x14ac:dyDescent="0.25">
      <c r="B1316" s="79" t="str">
        <f>'quotes-calcs'!H1316</f>
        <v/>
      </c>
    </row>
    <row r="1317" spans="2:2" x14ac:dyDescent="0.25">
      <c r="B1317" s="79" t="str">
        <f>'quotes-calcs'!H1317</f>
        <v/>
      </c>
    </row>
    <row r="1318" spans="2:2" x14ac:dyDescent="0.25">
      <c r="B1318" s="79" t="str">
        <f>'quotes-calcs'!H1318</f>
        <v/>
      </c>
    </row>
    <row r="1319" spans="2:2" x14ac:dyDescent="0.25">
      <c r="B1319" s="79" t="str">
        <f>'quotes-calcs'!H1319</f>
        <v/>
      </c>
    </row>
    <row r="1320" spans="2:2" x14ac:dyDescent="0.25">
      <c r="B1320" s="79" t="str">
        <f>'quotes-calcs'!H1320</f>
        <v/>
      </c>
    </row>
    <row r="1321" spans="2:2" x14ac:dyDescent="0.25">
      <c r="B1321" s="79" t="str">
        <f>'quotes-calcs'!H1321</f>
        <v/>
      </c>
    </row>
    <row r="1322" spans="2:2" x14ac:dyDescent="0.25">
      <c r="B1322" s="79" t="str">
        <f>'quotes-calcs'!H1322</f>
        <v/>
      </c>
    </row>
    <row r="1323" spans="2:2" x14ac:dyDescent="0.25">
      <c r="B1323" s="79" t="str">
        <f>'quotes-calcs'!H1323</f>
        <v/>
      </c>
    </row>
    <row r="1324" spans="2:2" x14ac:dyDescent="0.25">
      <c r="B1324" s="79" t="str">
        <f>'quotes-calcs'!H1324</f>
        <v/>
      </c>
    </row>
    <row r="1325" spans="2:2" x14ac:dyDescent="0.25">
      <c r="B1325" s="79" t="str">
        <f>'quotes-calcs'!H1325</f>
        <v/>
      </c>
    </row>
    <row r="1326" spans="2:2" x14ac:dyDescent="0.25">
      <c r="B1326" s="79" t="str">
        <f>'quotes-calcs'!H1326</f>
        <v/>
      </c>
    </row>
    <row r="1327" spans="2:2" x14ac:dyDescent="0.25">
      <c r="B1327" s="79" t="str">
        <f>'quotes-calcs'!H1327</f>
        <v/>
      </c>
    </row>
    <row r="1328" spans="2:2" x14ac:dyDescent="0.25">
      <c r="B1328" s="79" t="str">
        <f>'quotes-calcs'!H1328</f>
        <v/>
      </c>
    </row>
    <row r="1329" spans="2:2" x14ac:dyDescent="0.25">
      <c r="B1329" s="79" t="str">
        <f>'quotes-calcs'!H1329</f>
        <v/>
      </c>
    </row>
    <row r="1330" spans="2:2" x14ac:dyDescent="0.25">
      <c r="B1330" s="79" t="str">
        <f>'quotes-calcs'!H1330</f>
        <v/>
      </c>
    </row>
    <row r="1331" spans="2:2" x14ac:dyDescent="0.25">
      <c r="B1331" s="79" t="str">
        <f>'quotes-calcs'!H1331</f>
        <v/>
      </c>
    </row>
    <row r="1332" spans="2:2" x14ac:dyDescent="0.25">
      <c r="B1332" s="79" t="str">
        <f>'quotes-calcs'!H1332</f>
        <v/>
      </c>
    </row>
    <row r="1333" spans="2:2" x14ac:dyDescent="0.25">
      <c r="B1333" s="79" t="str">
        <f>'quotes-calcs'!H1333</f>
        <v/>
      </c>
    </row>
    <row r="1334" spans="2:2" x14ac:dyDescent="0.25">
      <c r="B1334" s="79" t="str">
        <f>'quotes-calcs'!H1334</f>
        <v/>
      </c>
    </row>
    <row r="1335" spans="2:2" x14ac:dyDescent="0.25">
      <c r="B1335" s="79" t="str">
        <f>'quotes-calcs'!H1335</f>
        <v/>
      </c>
    </row>
    <row r="1336" spans="2:2" x14ac:dyDescent="0.25">
      <c r="B1336" s="79" t="str">
        <f>'quotes-calcs'!H1336</f>
        <v/>
      </c>
    </row>
    <row r="1337" spans="2:2" x14ac:dyDescent="0.25">
      <c r="B1337" s="79" t="str">
        <f>'quotes-calcs'!H1337</f>
        <v/>
      </c>
    </row>
    <row r="1338" spans="2:2" x14ac:dyDescent="0.25">
      <c r="B1338" s="79">
        <f>'quotes-calcs'!H1338</f>
        <v>30</v>
      </c>
    </row>
    <row r="1339" spans="2:2" x14ac:dyDescent="0.25">
      <c r="B1339" s="79">
        <f>'quotes-calcs'!H1339</f>
        <v>1</v>
      </c>
    </row>
    <row r="1340" spans="2:2" x14ac:dyDescent="0.25">
      <c r="B1340" s="79" t="str">
        <f>'quotes-calcs'!H1340</f>
        <v/>
      </c>
    </row>
    <row r="1341" spans="2:2" x14ac:dyDescent="0.25">
      <c r="B1341" s="79">
        <f>'quotes-calcs'!H1341</f>
        <v>2</v>
      </c>
    </row>
    <row r="1342" spans="2:2" x14ac:dyDescent="0.25">
      <c r="B1342" s="79">
        <f>'quotes-calcs'!H1342</f>
        <v>1</v>
      </c>
    </row>
    <row r="1343" spans="2:2" x14ac:dyDescent="0.25">
      <c r="B1343" s="79" t="str">
        <f>'quotes-calcs'!H1343</f>
        <v/>
      </c>
    </row>
    <row r="1344" spans="2:2" x14ac:dyDescent="0.25">
      <c r="B1344" s="79" t="str">
        <f>'quotes-calcs'!H1344</f>
        <v/>
      </c>
    </row>
    <row r="1345" spans="2:2" x14ac:dyDescent="0.25">
      <c r="B1345" s="79" t="str">
        <f>'quotes-calcs'!H1345</f>
        <v/>
      </c>
    </row>
    <row r="1346" spans="2:2" x14ac:dyDescent="0.25">
      <c r="B1346" s="79" t="str">
        <f>'quotes-calcs'!H1346</f>
        <v/>
      </c>
    </row>
    <row r="1347" spans="2:2" x14ac:dyDescent="0.25">
      <c r="B1347" s="79" t="str">
        <f>'quotes-calcs'!H1347</f>
        <v/>
      </c>
    </row>
    <row r="1348" spans="2:2" x14ac:dyDescent="0.25">
      <c r="B1348" s="79" t="str">
        <f>'quotes-calcs'!H1348</f>
        <v/>
      </c>
    </row>
    <row r="1349" spans="2:2" x14ac:dyDescent="0.25">
      <c r="B1349" s="79" t="str">
        <f>'quotes-calcs'!H1349</f>
        <v/>
      </c>
    </row>
    <row r="1350" spans="2:2" x14ac:dyDescent="0.25">
      <c r="B1350" s="79" t="str">
        <f>'quotes-calcs'!H1350</f>
        <v/>
      </c>
    </row>
    <row r="1351" spans="2:2" x14ac:dyDescent="0.25">
      <c r="B1351" s="79" t="str">
        <f>'quotes-calcs'!H1351</f>
        <v/>
      </c>
    </row>
    <row r="1352" spans="2:2" x14ac:dyDescent="0.25">
      <c r="B1352" s="79" t="str">
        <f>'quotes-calcs'!H1352</f>
        <v/>
      </c>
    </row>
    <row r="1353" spans="2:2" x14ac:dyDescent="0.25">
      <c r="B1353" s="79" t="str">
        <f>'quotes-calcs'!H1353</f>
        <v/>
      </c>
    </row>
    <row r="1354" spans="2:2" x14ac:dyDescent="0.25">
      <c r="B1354" s="79" t="str">
        <f>'quotes-calcs'!H1354</f>
        <v/>
      </c>
    </row>
    <row r="1355" spans="2:2" x14ac:dyDescent="0.25">
      <c r="B1355" s="79" t="str">
        <f>'quotes-calcs'!H1355</f>
        <v/>
      </c>
    </row>
    <row r="1356" spans="2:2" x14ac:dyDescent="0.25">
      <c r="B1356" s="79" t="str">
        <f>'quotes-calcs'!H1356</f>
        <v/>
      </c>
    </row>
    <row r="1357" spans="2:2" x14ac:dyDescent="0.25">
      <c r="B1357" s="79" t="str">
        <f>'quotes-calcs'!H1357</f>
        <v/>
      </c>
    </row>
    <row r="1358" spans="2:2" x14ac:dyDescent="0.25">
      <c r="B1358" s="79" t="str">
        <f>'quotes-calcs'!H1358</f>
        <v/>
      </c>
    </row>
    <row r="1359" spans="2:2" x14ac:dyDescent="0.25">
      <c r="B1359" s="79" t="str">
        <f>'quotes-calcs'!H1359</f>
        <v/>
      </c>
    </row>
    <row r="1360" spans="2:2" x14ac:dyDescent="0.25">
      <c r="B1360" s="79" t="str">
        <f>'quotes-calcs'!H1360</f>
        <v/>
      </c>
    </row>
    <row r="1361" spans="2:2" x14ac:dyDescent="0.25">
      <c r="B1361" s="79" t="str">
        <f>'quotes-calcs'!H1361</f>
        <v/>
      </c>
    </row>
    <row r="1362" spans="2:2" x14ac:dyDescent="0.25">
      <c r="B1362" s="79" t="str">
        <f>'quotes-calcs'!H1362</f>
        <v/>
      </c>
    </row>
    <row r="1363" spans="2:2" x14ac:dyDescent="0.25">
      <c r="B1363" s="79" t="str">
        <f>'quotes-calcs'!H1363</f>
        <v/>
      </c>
    </row>
    <row r="1364" spans="2:2" x14ac:dyDescent="0.25">
      <c r="B1364" s="79" t="str">
        <f>'quotes-calcs'!H1364</f>
        <v/>
      </c>
    </row>
    <row r="1365" spans="2:2" x14ac:dyDescent="0.25">
      <c r="B1365" s="79" t="str">
        <f>'quotes-calcs'!H1365</f>
        <v/>
      </c>
    </row>
    <row r="1366" spans="2:2" x14ac:dyDescent="0.25">
      <c r="B1366" s="79" t="str">
        <f>'quotes-calcs'!H1366</f>
        <v/>
      </c>
    </row>
    <row r="1367" spans="2:2" x14ac:dyDescent="0.25">
      <c r="B1367" s="79" t="str">
        <f>'quotes-calcs'!H1367</f>
        <v/>
      </c>
    </row>
    <row r="1368" spans="2:2" x14ac:dyDescent="0.25">
      <c r="B1368" s="79" t="str">
        <f>'quotes-calcs'!H1368</f>
        <v/>
      </c>
    </row>
    <row r="1369" spans="2:2" x14ac:dyDescent="0.25">
      <c r="B1369" s="79" t="str">
        <f>'quotes-calcs'!H1369</f>
        <v/>
      </c>
    </row>
    <row r="1370" spans="2:2" x14ac:dyDescent="0.25">
      <c r="B1370" s="79" t="str">
        <f>'quotes-calcs'!H1370</f>
        <v/>
      </c>
    </row>
    <row r="1371" spans="2:2" x14ac:dyDescent="0.25">
      <c r="B1371" s="79" t="str">
        <f>'quotes-calcs'!H1371</f>
        <v/>
      </c>
    </row>
    <row r="1372" spans="2:2" x14ac:dyDescent="0.25">
      <c r="B1372" s="79" t="str">
        <f>'quotes-calcs'!H1372</f>
        <v/>
      </c>
    </row>
    <row r="1373" spans="2:2" x14ac:dyDescent="0.25">
      <c r="B1373" s="79">
        <f>'quotes-calcs'!H1373</f>
        <v>31</v>
      </c>
    </row>
    <row r="1374" spans="2:2" x14ac:dyDescent="0.25">
      <c r="B1374" s="79">
        <f>'quotes-calcs'!H1374</f>
        <v>1</v>
      </c>
    </row>
    <row r="1375" spans="2:2" x14ac:dyDescent="0.25">
      <c r="B1375" s="79" t="str">
        <f>'quotes-calcs'!H1375</f>
        <v/>
      </c>
    </row>
    <row r="1376" spans="2:2" x14ac:dyDescent="0.25">
      <c r="B1376" s="79" t="str">
        <f>'quotes-calcs'!H1376</f>
        <v/>
      </c>
    </row>
    <row r="1377" spans="2:2" x14ac:dyDescent="0.25">
      <c r="B1377" s="79" t="str">
        <f>'quotes-calcs'!H1377</f>
        <v/>
      </c>
    </row>
    <row r="1378" spans="2:2" x14ac:dyDescent="0.25">
      <c r="B1378" s="79" t="str">
        <f>'quotes-calcs'!H1378</f>
        <v/>
      </c>
    </row>
    <row r="1379" spans="2:2" x14ac:dyDescent="0.25">
      <c r="B1379" s="79" t="str">
        <f>'quotes-calcs'!H1379</f>
        <v/>
      </c>
    </row>
    <row r="1380" spans="2:2" x14ac:dyDescent="0.25">
      <c r="B1380" s="79" t="str">
        <f>'quotes-calcs'!H1380</f>
        <v/>
      </c>
    </row>
    <row r="1381" spans="2:2" x14ac:dyDescent="0.25">
      <c r="B1381" s="79" t="str">
        <f>'quotes-calcs'!H1381</f>
        <v/>
      </c>
    </row>
    <row r="1382" spans="2:2" x14ac:dyDescent="0.25">
      <c r="B1382" s="79" t="str">
        <f>'quotes-calcs'!H1382</f>
        <v/>
      </c>
    </row>
    <row r="1383" spans="2:2" x14ac:dyDescent="0.25">
      <c r="B1383" s="79">
        <f>'quotes-calcs'!H1383</f>
        <v>9</v>
      </c>
    </row>
    <row r="1384" spans="2:2" x14ac:dyDescent="0.25">
      <c r="B1384" s="79">
        <f>'quotes-calcs'!H1384</f>
        <v>1</v>
      </c>
    </row>
    <row r="1385" spans="2:2" x14ac:dyDescent="0.25">
      <c r="B1385" s="79" t="str">
        <f>'quotes-calcs'!H1385</f>
        <v/>
      </c>
    </row>
    <row r="1386" spans="2:2" x14ac:dyDescent="0.25">
      <c r="B1386" s="79">
        <f>'quotes-calcs'!H1386</f>
        <v>2</v>
      </c>
    </row>
    <row r="1387" spans="2:2" x14ac:dyDescent="0.25">
      <c r="B1387" s="79" t="str">
        <f>'quotes-calcs'!H1387</f>
        <v/>
      </c>
    </row>
    <row r="1388" spans="2:2" x14ac:dyDescent="0.25">
      <c r="B1388" s="79" t="str">
        <f>'quotes-calcs'!H1388</f>
        <v/>
      </c>
    </row>
    <row r="1389" spans="2:2" x14ac:dyDescent="0.25">
      <c r="B1389" s="79" t="str">
        <f>'quotes-calcs'!H1389</f>
        <v/>
      </c>
    </row>
    <row r="1390" spans="2:2" x14ac:dyDescent="0.25">
      <c r="B1390" s="79" t="str">
        <f>'quotes-calcs'!H1390</f>
        <v/>
      </c>
    </row>
    <row r="1391" spans="2:2" x14ac:dyDescent="0.25">
      <c r="B1391" s="79" t="str">
        <f>'quotes-calcs'!H1391</f>
        <v/>
      </c>
    </row>
    <row r="1392" spans="2:2" x14ac:dyDescent="0.25">
      <c r="B1392" s="79" t="str">
        <f>'quotes-calcs'!H1392</f>
        <v/>
      </c>
    </row>
    <row r="1393" spans="2:2" x14ac:dyDescent="0.25">
      <c r="B1393" s="79" t="str">
        <f>'quotes-calcs'!H1393</f>
        <v/>
      </c>
    </row>
    <row r="1394" spans="2:2" x14ac:dyDescent="0.25">
      <c r="B1394" s="79" t="str">
        <f>'quotes-calcs'!H1394</f>
        <v/>
      </c>
    </row>
    <row r="1395" spans="2:2" x14ac:dyDescent="0.25">
      <c r="B1395" s="79" t="str">
        <f>'quotes-calcs'!H1395</f>
        <v/>
      </c>
    </row>
    <row r="1396" spans="2:2" x14ac:dyDescent="0.25">
      <c r="B1396" s="79" t="str">
        <f>'quotes-calcs'!H1396</f>
        <v/>
      </c>
    </row>
    <row r="1397" spans="2:2" x14ac:dyDescent="0.25">
      <c r="B1397" s="79" t="str">
        <f>'quotes-calcs'!H1397</f>
        <v/>
      </c>
    </row>
    <row r="1398" spans="2:2" x14ac:dyDescent="0.25">
      <c r="B1398" s="79" t="str">
        <f>'quotes-calcs'!H1398</f>
        <v/>
      </c>
    </row>
    <row r="1399" spans="2:2" x14ac:dyDescent="0.25">
      <c r="B1399" s="79" t="str">
        <f>'quotes-calcs'!H1399</f>
        <v/>
      </c>
    </row>
    <row r="1400" spans="2:2" x14ac:dyDescent="0.25">
      <c r="B1400" s="79">
        <f>'quotes-calcs'!H1400</f>
        <v>14</v>
      </c>
    </row>
    <row r="1401" spans="2:2" x14ac:dyDescent="0.25">
      <c r="B1401" s="79">
        <f>'quotes-calcs'!H1401</f>
        <v>1</v>
      </c>
    </row>
    <row r="1402" spans="2:2" x14ac:dyDescent="0.25">
      <c r="B1402" s="79">
        <f>'quotes-calcs'!H1402</f>
        <v>1</v>
      </c>
    </row>
    <row r="1403" spans="2:2" x14ac:dyDescent="0.25">
      <c r="B1403" s="79" t="str">
        <f>'quotes-calcs'!H1403</f>
        <v/>
      </c>
    </row>
    <row r="1404" spans="2:2" x14ac:dyDescent="0.25">
      <c r="B1404" s="79">
        <f>'quotes-calcs'!H1404</f>
        <v>2</v>
      </c>
    </row>
    <row r="1405" spans="2:2" x14ac:dyDescent="0.25">
      <c r="B1405" s="79">
        <f>'quotes-calcs'!H1405</f>
        <v>1</v>
      </c>
    </row>
    <row r="1406" spans="2:2" x14ac:dyDescent="0.25">
      <c r="B1406" s="79">
        <f>'quotes-calcs'!H1406</f>
        <v>1</v>
      </c>
    </row>
    <row r="1407" spans="2:2" x14ac:dyDescent="0.25">
      <c r="B1407" s="79">
        <f>'quotes-calcs'!H1407</f>
        <v>1</v>
      </c>
    </row>
    <row r="1408" spans="2:2" x14ac:dyDescent="0.25">
      <c r="B1408" s="79">
        <f>'quotes-calcs'!H1408</f>
        <v>1</v>
      </c>
    </row>
    <row r="1409" spans="2:2" x14ac:dyDescent="0.25">
      <c r="B1409" s="79" t="str">
        <f>'quotes-calcs'!H1409</f>
        <v/>
      </c>
    </row>
    <row r="1410" spans="2:2" x14ac:dyDescent="0.25">
      <c r="B1410" s="79">
        <f>'quotes-calcs'!H1410</f>
        <v>2</v>
      </c>
    </row>
    <row r="1411" spans="2:2" x14ac:dyDescent="0.25">
      <c r="B1411" s="79">
        <f>'quotes-calcs'!H1411</f>
        <v>1</v>
      </c>
    </row>
    <row r="1412" spans="2:2" x14ac:dyDescent="0.25">
      <c r="B1412" s="79" t="str">
        <f>'quotes-calcs'!H1412</f>
        <v/>
      </c>
    </row>
    <row r="1413" spans="2:2" x14ac:dyDescent="0.25">
      <c r="B1413" s="79" t="str">
        <f>'quotes-calcs'!H1413</f>
        <v/>
      </c>
    </row>
    <row r="1414" spans="2:2" x14ac:dyDescent="0.25">
      <c r="B1414" s="79">
        <f>'quotes-calcs'!H1414</f>
        <v>3</v>
      </c>
    </row>
    <row r="1415" spans="2:2" x14ac:dyDescent="0.25">
      <c r="B1415" s="79">
        <f>'quotes-calcs'!H1415</f>
        <v>1</v>
      </c>
    </row>
    <row r="1416" spans="2:2" x14ac:dyDescent="0.25">
      <c r="B1416" s="79" t="str">
        <f>'quotes-calcs'!H1416</f>
        <v/>
      </c>
    </row>
    <row r="1417" spans="2:2" x14ac:dyDescent="0.25">
      <c r="B1417" s="79" t="str">
        <f>'quotes-calcs'!H1417</f>
        <v/>
      </c>
    </row>
    <row r="1418" spans="2:2" x14ac:dyDescent="0.25">
      <c r="B1418" s="79" t="str">
        <f>'quotes-calcs'!H1418</f>
        <v/>
      </c>
    </row>
    <row r="1419" spans="2:2" x14ac:dyDescent="0.25">
      <c r="B1419" s="79" t="str">
        <f>'quotes-calcs'!H1419</f>
        <v/>
      </c>
    </row>
    <row r="1420" spans="2:2" x14ac:dyDescent="0.25">
      <c r="B1420" s="79" t="str">
        <f>'quotes-calcs'!H1420</f>
        <v/>
      </c>
    </row>
    <row r="1421" spans="2:2" x14ac:dyDescent="0.25">
      <c r="B1421" s="79" t="str">
        <f>'quotes-calcs'!H1421</f>
        <v/>
      </c>
    </row>
    <row r="1422" spans="2:2" x14ac:dyDescent="0.25">
      <c r="B1422" s="79" t="str">
        <f>'quotes-calcs'!H1422</f>
        <v/>
      </c>
    </row>
    <row r="1423" spans="2:2" x14ac:dyDescent="0.25">
      <c r="B1423" s="79" t="str">
        <f>'quotes-calcs'!H1423</f>
        <v/>
      </c>
    </row>
    <row r="1424" spans="2:2" x14ac:dyDescent="0.25">
      <c r="B1424" s="79" t="str">
        <f>'quotes-calcs'!H1424</f>
        <v/>
      </c>
    </row>
    <row r="1425" spans="2:2" x14ac:dyDescent="0.25">
      <c r="B1425" s="79" t="str">
        <f>'quotes-calcs'!H1425</f>
        <v/>
      </c>
    </row>
    <row r="1426" spans="2:2" x14ac:dyDescent="0.25">
      <c r="B1426" s="79" t="str">
        <f>'quotes-calcs'!H1426</f>
        <v/>
      </c>
    </row>
    <row r="1427" spans="2:2" x14ac:dyDescent="0.25">
      <c r="B1427" s="79" t="str">
        <f>'quotes-calcs'!H1427</f>
        <v/>
      </c>
    </row>
    <row r="1428" spans="2:2" x14ac:dyDescent="0.25">
      <c r="B1428" s="79" t="str">
        <f>'quotes-calcs'!H1428</f>
        <v/>
      </c>
    </row>
    <row r="1429" spans="2:2" x14ac:dyDescent="0.25">
      <c r="B1429" s="79" t="str">
        <f>'quotes-calcs'!H1429</f>
        <v/>
      </c>
    </row>
    <row r="1430" spans="2:2" x14ac:dyDescent="0.25">
      <c r="B1430" s="79" t="str">
        <f>'quotes-calcs'!H1430</f>
        <v/>
      </c>
    </row>
    <row r="1431" spans="2:2" x14ac:dyDescent="0.25">
      <c r="B1431" s="79" t="str">
        <f>'quotes-calcs'!H1431</f>
        <v/>
      </c>
    </row>
    <row r="1432" spans="2:2" x14ac:dyDescent="0.25">
      <c r="B1432" s="79" t="str">
        <f>'quotes-calcs'!H1432</f>
        <v/>
      </c>
    </row>
    <row r="1433" spans="2:2" x14ac:dyDescent="0.25">
      <c r="B1433" s="79" t="str">
        <f>'quotes-calcs'!H1433</f>
        <v/>
      </c>
    </row>
    <row r="1434" spans="2:2" x14ac:dyDescent="0.25">
      <c r="B1434" s="79" t="str">
        <f>'quotes-calcs'!H1434</f>
        <v/>
      </c>
    </row>
    <row r="1435" spans="2:2" x14ac:dyDescent="0.25">
      <c r="B1435" s="79" t="str">
        <f>'quotes-calcs'!H1435</f>
        <v/>
      </c>
    </row>
    <row r="1436" spans="2:2" x14ac:dyDescent="0.25">
      <c r="B1436" s="79" t="str">
        <f>'quotes-calcs'!H1436</f>
        <v/>
      </c>
    </row>
    <row r="1437" spans="2:2" x14ac:dyDescent="0.25">
      <c r="B1437" s="79" t="str">
        <f>'quotes-calcs'!H1437</f>
        <v/>
      </c>
    </row>
    <row r="1438" spans="2:2" x14ac:dyDescent="0.25">
      <c r="B1438" s="79" t="str">
        <f>'quotes-calcs'!H1438</f>
        <v/>
      </c>
    </row>
    <row r="1439" spans="2:2" x14ac:dyDescent="0.25">
      <c r="B1439" s="79" t="str">
        <f>'quotes-calcs'!H1439</f>
        <v/>
      </c>
    </row>
    <row r="1440" spans="2:2" x14ac:dyDescent="0.25">
      <c r="B1440" s="79" t="str">
        <f>'quotes-calcs'!H1440</f>
        <v/>
      </c>
    </row>
    <row r="1441" spans="2:2" x14ac:dyDescent="0.25">
      <c r="B1441" s="79" t="str">
        <f>'quotes-calcs'!H1441</f>
        <v/>
      </c>
    </row>
    <row r="1442" spans="2:2" x14ac:dyDescent="0.25">
      <c r="B1442" s="79">
        <f>'quotes-calcs'!H1442</f>
        <v>27</v>
      </c>
    </row>
    <row r="1443" spans="2:2" x14ac:dyDescent="0.25">
      <c r="B1443" s="79">
        <f>'quotes-calcs'!H1443</f>
        <v>1</v>
      </c>
    </row>
    <row r="1444" spans="2:2" x14ac:dyDescent="0.25">
      <c r="B1444" s="79" t="str">
        <f>'quotes-calcs'!H1444</f>
        <v/>
      </c>
    </row>
    <row r="1445" spans="2:2" x14ac:dyDescent="0.25">
      <c r="B1445" s="79" t="str">
        <f>'quotes-calcs'!H1445</f>
        <v/>
      </c>
    </row>
    <row r="1446" spans="2:2" x14ac:dyDescent="0.25">
      <c r="B1446" s="79" t="str">
        <f>'quotes-calcs'!H1446</f>
        <v/>
      </c>
    </row>
    <row r="1447" spans="2:2" x14ac:dyDescent="0.25">
      <c r="B1447" s="79" t="str">
        <f>'quotes-calcs'!H1447</f>
        <v/>
      </c>
    </row>
    <row r="1448" spans="2:2" x14ac:dyDescent="0.25">
      <c r="B1448" s="79" t="str">
        <f>'quotes-calcs'!H1448</f>
        <v/>
      </c>
    </row>
    <row r="1449" spans="2:2" x14ac:dyDescent="0.25">
      <c r="B1449" s="79" t="str">
        <f>'quotes-calcs'!H1449</f>
        <v/>
      </c>
    </row>
    <row r="1450" spans="2:2" x14ac:dyDescent="0.25">
      <c r="B1450" s="79" t="str">
        <f>'quotes-calcs'!H1450</f>
        <v/>
      </c>
    </row>
    <row r="1451" spans="2:2" x14ac:dyDescent="0.25">
      <c r="B1451" s="79" t="str">
        <f>'quotes-calcs'!H1451</f>
        <v/>
      </c>
    </row>
    <row r="1452" spans="2:2" x14ac:dyDescent="0.25">
      <c r="B1452" s="79" t="str">
        <f>'quotes-calcs'!H1452</f>
        <v/>
      </c>
    </row>
    <row r="1453" spans="2:2" x14ac:dyDescent="0.25">
      <c r="B1453" s="79" t="str">
        <f>'quotes-calcs'!H1453</f>
        <v/>
      </c>
    </row>
    <row r="1454" spans="2:2" x14ac:dyDescent="0.25">
      <c r="B1454" s="79">
        <f>'quotes-calcs'!H1454</f>
        <v>11</v>
      </c>
    </row>
    <row r="1455" spans="2:2" x14ac:dyDescent="0.25">
      <c r="B1455" s="79" t="str">
        <f>'quotes-calcs'!H1455</f>
        <v/>
      </c>
    </row>
    <row r="1456" spans="2:2" x14ac:dyDescent="0.25">
      <c r="B1456" s="79">
        <f>'quotes-calcs'!H1456</f>
        <v>2</v>
      </c>
    </row>
    <row r="1457" spans="2:2" x14ac:dyDescent="0.25">
      <c r="B1457" s="79">
        <f>'quotes-calcs'!H1457</f>
        <v>1</v>
      </c>
    </row>
    <row r="1458" spans="2:2" x14ac:dyDescent="0.25">
      <c r="B1458" s="79" t="str">
        <f>'quotes-calcs'!H1458</f>
        <v/>
      </c>
    </row>
    <row r="1459" spans="2:2" x14ac:dyDescent="0.25">
      <c r="B1459" s="79" t="str">
        <f>'quotes-calcs'!H1459</f>
        <v/>
      </c>
    </row>
    <row r="1460" spans="2:2" x14ac:dyDescent="0.25">
      <c r="B1460" s="79" t="str">
        <f>'quotes-calcs'!H1460</f>
        <v/>
      </c>
    </row>
    <row r="1461" spans="2:2" x14ac:dyDescent="0.25">
      <c r="B1461" s="79">
        <f>'quotes-calcs'!H1461</f>
        <v>4</v>
      </c>
    </row>
    <row r="1462" spans="2:2" x14ac:dyDescent="0.25">
      <c r="B1462" s="79">
        <f>'quotes-calcs'!H1462</f>
        <v>1</v>
      </c>
    </row>
    <row r="1463" spans="2:2" x14ac:dyDescent="0.25">
      <c r="B1463" s="79" t="str">
        <f>'quotes-calcs'!H1463</f>
        <v/>
      </c>
    </row>
    <row r="1464" spans="2:2" x14ac:dyDescent="0.25">
      <c r="B1464" s="79">
        <f>'quotes-calcs'!H1464</f>
        <v>2</v>
      </c>
    </row>
    <row r="1465" spans="2:2" x14ac:dyDescent="0.25">
      <c r="B1465" s="79" t="str">
        <f>'quotes-calcs'!H1465</f>
        <v/>
      </c>
    </row>
    <row r="1466" spans="2:2" x14ac:dyDescent="0.25">
      <c r="B1466" s="79">
        <f>'quotes-calcs'!H1466</f>
        <v>2</v>
      </c>
    </row>
    <row r="1467" spans="2:2" x14ac:dyDescent="0.25">
      <c r="B1467" s="79">
        <f>'quotes-calcs'!H1467</f>
        <v>1</v>
      </c>
    </row>
    <row r="1468" spans="2:2" x14ac:dyDescent="0.25">
      <c r="B1468" s="79" t="str">
        <f>'quotes-calcs'!H1468</f>
        <v/>
      </c>
    </row>
    <row r="1469" spans="2:2" x14ac:dyDescent="0.25">
      <c r="B1469" s="79" t="str">
        <f>'quotes-calcs'!H1469</f>
        <v/>
      </c>
    </row>
    <row r="1470" spans="2:2" x14ac:dyDescent="0.25">
      <c r="B1470" s="79" t="str">
        <f>'quotes-calcs'!H1470</f>
        <v/>
      </c>
    </row>
    <row r="1471" spans="2:2" x14ac:dyDescent="0.25">
      <c r="B1471" s="79">
        <f>'quotes-calcs'!H1471</f>
        <v>4</v>
      </c>
    </row>
    <row r="1472" spans="2:2" x14ac:dyDescent="0.25">
      <c r="B1472" s="79" t="str">
        <f>'quotes-calcs'!H1472</f>
        <v/>
      </c>
    </row>
    <row r="1473" spans="2:2" x14ac:dyDescent="0.25">
      <c r="B1473" s="79">
        <f>'quotes-calcs'!H1473</f>
        <v>2</v>
      </c>
    </row>
    <row r="1474" spans="2:2" x14ac:dyDescent="0.25">
      <c r="B1474" s="79">
        <f>'quotes-calcs'!H1474</f>
        <v>1</v>
      </c>
    </row>
    <row r="1475" spans="2:2" x14ac:dyDescent="0.25">
      <c r="B1475" s="79">
        <f>'quotes-calcs'!H1475</f>
        <v>1</v>
      </c>
    </row>
    <row r="1476" spans="2:2" x14ac:dyDescent="0.25">
      <c r="B1476" s="79">
        <f>'quotes-calcs'!H1476</f>
        <v>1</v>
      </c>
    </row>
    <row r="1477" spans="2:2" x14ac:dyDescent="0.25">
      <c r="B1477" s="79" t="str">
        <f>'quotes-calcs'!H1477</f>
        <v/>
      </c>
    </row>
    <row r="1478" spans="2:2" x14ac:dyDescent="0.25">
      <c r="B1478" s="79">
        <f>'quotes-calcs'!H1478</f>
        <v>2</v>
      </c>
    </row>
    <row r="1479" spans="2:2" x14ac:dyDescent="0.25">
      <c r="B1479" s="79">
        <f>'quotes-calcs'!H1479</f>
        <v>1</v>
      </c>
    </row>
    <row r="1480" spans="2:2" x14ac:dyDescent="0.25">
      <c r="B1480" s="79" t="str">
        <f>'quotes-calcs'!H1480</f>
        <v/>
      </c>
    </row>
    <row r="1481" spans="2:2" x14ac:dyDescent="0.25">
      <c r="B1481" s="79" t="str">
        <f>'quotes-calcs'!H1481</f>
        <v/>
      </c>
    </row>
    <row r="1482" spans="2:2" x14ac:dyDescent="0.25">
      <c r="B1482" s="79" t="str">
        <f>'quotes-calcs'!H1482</f>
        <v/>
      </c>
    </row>
    <row r="1483" spans="2:2" x14ac:dyDescent="0.25">
      <c r="B1483" s="79">
        <f>'quotes-calcs'!H1483</f>
        <v>4</v>
      </c>
    </row>
    <row r="1484" spans="2:2" x14ac:dyDescent="0.25">
      <c r="B1484" s="79">
        <f>'quotes-calcs'!H1484</f>
        <v>1</v>
      </c>
    </row>
    <row r="1485" spans="2:2" x14ac:dyDescent="0.25">
      <c r="B1485" s="79" t="str">
        <f>'quotes-calcs'!H1485</f>
        <v/>
      </c>
    </row>
    <row r="1486" spans="2:2" x14ac:dyDescent="0.25">
      <c r="B1486" s="79">
        <f>'quotes-calcs'!H1486</f>
        <v>2</v>
      </c>
    </row>
    <row r="1487" spans="2:2" x14ac:dyDescent="0.25">
      <c r="B1487" s="79">
        <f>'quotes-calcs'!H1487</f>
        <v>1</v>
      </c>
    </row>
    <row r="1488" spans="2:2" x14ac:dyDescent="0.25">
      <c r="B1488" s="79">
        <f>'quotes-calcs'!H1488</f>
        <v>1</v>
      </c>
    </row>
    <row r="1489" spans="2:2" x14ac:dyDescent="0.25">
      <c r="B1489" s="79" t="str">
        <f>'quotes-calcs'!H1489</f>
        <v/>
      </c>
    </row>
    <row r="1490" spans="2:2" x14ac:dyDescent="0.25">
      <c r="B1490" s="79">
        <f>'quotes-calcs'!H1490</f>
        <v>2</v>
      </c>
    </row>
    <row r="1491" spans="2:2" x14ac:dyDescent="0.25">
      <c r="B1491" s="79" t="str">
        <f>'quotes-calcs'!H1491</f>
        <v/>
      </c>
    </row>
    <row r="1492" spans="2:2" x14ac:dyDescent="0.25">
      <c r="B1492" s="79">
        <f>'quotes-calcs'!H1492</f>
        <v>2</v>
      </c>
    </row>
    <row r="1493" spans="2:2" x14ac:dyDescent="0.25">
      <c r="B1493" s="79">
        <f>'quotes-calcs'!H1493</f>
        <v>1</v>
      </c>
    </row>
    <row r="1494" spans="2:2" x14ac:dyDescent="0.25">
      <c r="B1494" s="79" t="str">
        <f>'quotes-calcs'!H1494</f>
        <v/>
      </c>
    </row>
    <row r="1495" spans="2:2" x14ac:dyDescent="0.25">
      <c r="B1495" s="79">
        <f>'quotes-calcs'!H1495</f>
        <v>2</v>
      </c>
    </row>
    <row r="1496" spans="2:2" x14ac:dyDescent="0.25">
      <c r="B1496" s="79">
        <f>'quotes-calcs'!H1496</f>
        <v>1</v>
      </c>
    </row>
    <row r="1497" spans="2:2" x14ac:dyDescent="0.25">
      <c r="B1497" s="79" t="str">
        <f>'quotes-calcs'!H1497</f>
        <v/>
      </c>
    </row>
    <row r="1498" spans="2:2" x14ac:dyDescent="0.25">
      <c r="B1498" s="79" t="str">
        <f>'quotes-calcs'!H1498</f>
        <v/>
      </c>
    </row>
    <row r="1499" spans="2:2" x14ac:dyDescent="0.25">
      <c r="B1499" s="79" t="str">
        <f>'quotes-calcs'!H1499</f>
        <v/>
      </c>
    </row>
    <row r="1500" spans="2:2" x14ac:dyDescent="0.25">
      <c r="B1500" s="79" t="str">
        <f>'quotes-calcs'!H1500</f>
        <v/>
      </c>
    </row>
    <row r="1501" spans="2:2" x14ac:dyDescent="0.25">
      <c r="B1501" s="79" t="str">
        <f>'quotes-calcs'!H1501</f>
        <v/>
      </c>
    </row>
    <row r="1502" spans="2:2" x14ac:dyDescent="0.25">
      <c r="B1502" s="79" t="str">
        <f>'quotes-calcs'!H1502</f>
        <v/>
      </c>
    </row>
    <row r="1503" spans="2:2" x14ac:dyDescent="0.25">
      <c r="B1503" s="79">
        <f>'quotes-calcs'!H1503</f>
        <v>7</v>
      </c>
    </row>
    <row r="1504" spans="2:2" x14ac:dyDescent="0.25">
      <c r="B1504" s="79">
        <f>'quotes-calcs'!H1504</f>
        <v>1</v>
      </c>
    </row>
    <row r="1505" spans="2:2" x14ac:dyDescent="0.25">
      <c r="B1505" s="79">
        <f>'quotes-calcs'!H1505</f>
        <v>1</v>
      </c>
    </row>
    <row r="1506" spans="2:2" x14ac:dyDescent="0.25">
      <c r="B1506" s="79" t="str">
        <f>'quotes-calcs'!H1506</f>
        <v/>
      </c>
    </row>
    <row r="1507" spans="2:2" x14ac:dyDescent="0.25">
      <c r="B1507" s="79" t="str">
        <f>'quotes-calcs'!H1507</f>
        <v/>
      </c>
    </row>
    <row r="1508" spans="2:2" x14ac:dyDescent="0.25">
      <c r="B1508" s="79" t="str">
        <f>'quotes-calcs'!H1508</f>
        <v/>
      </c>
    </row>
    <row r="1509" spans="2:2" x14ac:dyDescent="0.25">
      <c r="B1509" s="79" t="str">
        <f>'quotes-calcs'!H1509</f>
        <v/>
      </c>
    </row>
    <row r="1510" spans="2:2" x14ac:dyDescent="0.25">
      <c r="B1510" s="79">
        <f>'quotes-calcs'!H1510</f>
        <v>5</v>
      </c>
    </row>
    <row r="1511" spans="2:2" x14ac:dyDescent="0.25">
      <c r="B1511" s="79" t="str">
        <f>'quotes-calcs'!H1511</f>
        <v/>
      </c>
    </row>
    <row r="1512" spans="2:2" x14ac:dyDescent="0.25">
      <c r="B1512" s="79" t="str">
        <f>'quotes-calcs'!H1512</f>
        <v/>
      </c>
    </row>
    <row r="1513" spans="2:2" x14ac:dyDescent="0.25">
      <c r="B1513" s="79">
        <f>'quotes-calcs'!H1513</f>
        <v>3</v>
      </c>
    </row>
    <row r="1514" spans="2:2" x14ac:dyDescent="0.25">
      <c r="B1514" s="79" t="str">
        <f>'quotes-calcs'!H1514</f>
        <v/>
      </c>
    </row>
    <row r="1515" spans="2:2" x14ac:dyDescent="0.25">
      <c r="B1515" s="79" t="str">
        <f>'quotes-calcs'!H1515</f>
        <v/>
      </c>
    </row>
    <row r="1516" spans="2:2" x14ac:dyDescent="0.25">
      <c r="B1516" s="79" t="str">
        <f>'quotes-calcs'!H1516</f>
        <v/>
      </c>
    </row>
    <row r="1517" spans="2:2" x14ac:dyDescent="0.25">
      <c r="B1517" s="79" t="str">
        <f>'quotes-calcs'!H1517</f>
        <v/>
      </c>
    </row>
    <row r="1518" spans="2:2" x14ac:dyDescent="0.25">
      <c r="B1518" s="79" t="str">
        <f>'quotes-calcs'!H1518</f>
        <v/>
      </c>
    </row>
    <row r="1519" spans="2:2" x14ac:dyDescent="0.25">
      <c r="B1519" s="79" t="str">
        <f>'quotes-calcs'!H1519</f>
        <v/>
      </c>
    </row>
    <row r="1520" spans="2:2" x14ac:dyDescent="0.25">
      <c r="B1520" s="79" t="str">
        <f>'quotes-calcs'!H1520</f>
        <v/>
      </c>
    </row>
    <row r="1521" spans="2:2" x14ac:dyDescent="0.25">
      <c r="B1521" s="79" t="str">
        <f>'quotes-calcs'!H1521</f>
        <v/>
      </c>
    </row>
    <row r="1522" spans="2:2" x14ac:dyDescent="0.25">
      <c r="B1522" s="79" t="str">
        <f>'quotes-calcs'!H1522</f>
        <v/>
      </c>
    </row>
    <row r="1523" spans="2:2" x14ac:dyDescent="0.25">
      <c r="B1523" s="79" t="str">
        <f>'quotes-calcs'!H1523</f>
        <v/>
      </c>
    </row>
    <row r="1524" spans="2:2" x14ac:dyDescent="0.25">
      <c r="B1524" s="79" t="str">
        <f>'quotes-calcs'!H1524</f>
        <v/>
      </c>
    </row>
    <row r="1525" spans="2:2" x14ac:dyDescent="0.25">
      <c r="B1525" s="79" t="str">
        <f>'quotes-calcs'!H1525</f>
        <v/>
      </c>
    </row>
    <row r="1526" spans="2:2" x14ac:dyDescent="0.25">
      <c r="B1526" s="79" t="str">
        <f>'quotes-calcs'!H1526</f>
        <v/>
      </c>
    </row>
    <row r="1527" spans="2:2" x14ac:dyDescent="0.25">
      <c r="B1527" s="79" t="str">
        <f>'quotes-calcs'!H1527</f>
        <v/>
      </c>
    </row>
    <row r="1528" spans="2:2" x14ac:dyDescent="0.25">
      <c r="B1528" s="79" t="str">
        <f>'quotes-calcs'!H1528</f>
        <v/>
      </c>
    </row>
    <row r="1529" spans="2:2" x14ac:dyDescent="0.25">
      <c r="B1529" s="79" t="str">
        <f>'quotes-calcs'!H1529</f>
        <v/>
      </c>
    </row>
    <row r="1530" spans="2:2" x14ac:dyDescent="0.25">
      <c r="B1530" s="79" t="str">
        <f>'quotes-calcs'!H1530</f>
        <v/>
      </c>
    </row>
    <row r="1531" spans="2:2" x14ac:dyDescent="0.25">
      <c r="B1531" s="79" t="str">
        <f>'quotes-calcs'!H1531</f>
        <v/>
      </c>
    </row>
    <row r="1532" spans="2:2" x14ac:dyDescent="0.25">
      <c r="B1532" s="79" t="str">
        <f>'quotes-calcs'!H1532</f>
        <v/>
      </c>
    </row>
    <row r="1533" spans="2:2" x14ac:dyDescent="0.25">
      <c r="B1533" s="79" t="str">
        <f>'quotes-calcs'!H1533</f>
        <v/>
      </c>
    </row>
    <row r="1534" spans="2:2" x14ac:dyDescent="0.25">
      <c r="B1534" s="79" t="str">
        <f>'quotes-calcs'!H1534</f>
        <v/>
      </c>
    </row>
    <row r="1535" spans="2:2" x14ac:dyDescent="0.25">
      <c r="B1535" s="79" t="str">
        <f>'quotes-calcs'!H1535</f>
        <v/>
      </c>
    </row>
    <row r="1536" spans="2:2" x14ac:dyDescent="0.25">
      <c r="B1536" s="79" t="str">
        <f>'quotes-calcs'!H1536</f>
        <v/>
      </c>
    </row>
    <row r="1537" spans="2:2" x14ac:dyDescent="0.25">
      <c r="B1537" s="79" t="str">
        <f>'quotes-calcs'!H1537</f>
        <v/>
      </c>
    </row>
    <row r="1538" spans="2:2" x14ac:dyDescent="0.25">
      <c r="B1538" s="80" t="str">
        <f>'quotes-calcs'!H1538</f>
        <v/>
      </c>
    </row>
  </sheetData>
  <sortState xmlns:xlrd2="http://schemas.microsoft.com/office/spreadsheetml/2017/richdata2" ref="E2:E25">
    <sortCondition ref="E2:E25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54F2C-B7C3-4958-BFD6-F447D0270B11}">
  <sheetPr>
    <tabColor rgb="FFFFC000"/>
  </sheetPr>
  <dimension ref="B2:F1542"/>
  <sheetViews>
    <sheetView showGridLines="0" workbookViewId="0">
      <selection activeCell="B3" sqref="B3"/>
    </sheetView>
  </sheetViews>
  <sheetFormatPr defaultRowHeight="15" x14ac:dyDescent="0.25"/>
  <cols>
    <col min="2" max="2" width="10.140625" customWidth="1"/>
    <col min="3" max="3" width="11.85546875" customWidth="1"/>
    <col min="5" max="5" width="13.140625" bestFit="1" customWidth="1"/>
    <col min="6" max="6" width="18.7109375" bestFit="1" customWidth="1"/>
  </cols>
  <sheetData>
    <row r="2" spans="2:6" x14ac:dyDescent="0.25">
      <c r="B2" s="69" t="s">
        <v>147</v>
      </c>
    </row>
    <row r="3" spans="2:6" x14ac:dyDescent="0.25">
      <c r="B3" s="69"/>
    </row>
    <row r="4" spans="2:6" x14ac:dyDescent="0.25">
      <c r="B4" s="72" t="s">
        <v>139</v>
      </c>
      <c r="C4" s="73">
        <f>settings!C7</f>
        <v>0.25</v>
      </c>
    </row>
    <row r="5" spans="2:6" x14ac:dyDescent="0.25">
      <c r="B5" s="69"/>
    </row>
    <row r="6" spans="2:6" x14ac:dyDescent="0.25">
      <c r="B6" s="4" t="s">
        <v>0</v>
      </c>
      <c r="C6" s="33" t="s">
        <v>32</v>
      </c>
      <c r="E6" s="39" t="s">
        <v>35</v>
      </c>
      <c r="F6" t="s">
        <v>67</v>
      </c>
    </row>
    <row r="7" spans="2:6" x14ac:dyDescent="0.25">
      <c r="B7" s="2">
        <v>33994</v>
      </c>
      <c r="C7" s="32">
        <f>'quotes-calcs'!N4</f>
        <v>10.514687500000001</v>
      </c>
      <c r="E7" s="40" t="s">
        <v>36</v>
      </c>
      <c r="F7" s="41"/>
    </row>
    <row r="8" spans="2:6" x14ac:dyDescent="0.25">
      <c r="B8" s="2">
        <v>34001</v>
      </c>
      <c r="C8" s="32">
        <f>'quotes-calcs'!N5</f>
        <v>10.76734375</v>
      </c>
      <c r="E8" s="40" t="s">
        <v>37</v>
      </c>
      <c r="F8" s="32">
        <v>0</v>
      </c>
    </row>
    <row r="9" spans="2:6" x14ac:dyDescent="0.25">
      <c r="B9" s="2">
        <v>34008</v>
      </c>
      <c r="C9" s="32">
        <f>'quotes-calcs'!N6</f>
        <v>9.0449848168728391</v>
      </c>
      <c r="E9" s="40" t="s">
        <v>38</v>
      </c>
      <c r="F9" s="32">
        <v>0</v>
      </c>
    </row>
    <row r="10" spans="2:6" x14ac:dyDescent="0.25">
      <c r="B10" s="2">
        <v>34015</v>
      </c>
      <c r="C10" s="32">
        <f>'quotes-calcs'!N7</f>
        <v>5.4554148252096875</v>
      </c>
      <c r="E10" s="40" t="s">
        <v>39</v>
      </c>
      <c r="F10" s="32">
        <v>0</v>
      </c>
    </row>
    <row r="11" spans="2:6" x14ac:dyDescent="0.25">
      <c r="B11" s="2">
        <v>34022</v>
      </c>
      <c r="C11" s="32">
        <f>'quotes-calcs'!N8</f>
        <v>8.2873501182703713</v>
      </c>
      <c r="E11" s="40" t="s">
        <v>40</v>
      </c>
      <c r="F11" s="32">
        <v>0</v>
      </c>
    </row>
    <row r="12" spans="2:6" x14ac:dyDescent="0.25">
      <c r="B12" s="2">
        <v>34029</v>
      </c>
      <c r="C12" s="32">
        <f>'quotes-calcs'!N9</f>
        <v>9.6603616359159972</v>
      </c>
      <c r="E12" s="40" t="s">
        <v>41</v>
      </c>
      <c r="F12" s="32">
        <v>0</v>
      </c>
    </row>
    <row r="13" spans="2:6" x14ac:dyDescent="0.25">
      <c r="B13" s="2">
        <v>34036</v>
      </c>
      <c r="C13" s="32">
        <f>'quotes-calcs'!N10</f>
        <v>10.577009374999999</v>
      </c>
      <c r="E13" s="40" t="s">
        <v>42</v>
      </c>
      <c r="F13" s="32">
        <v>0</v>
      </c>
    </row>
    <row r="14" spans="2:6" x14ac:dyDescent="0.25">
      <c r="B14" s="2">
        <v>34043</v>
      </c>
      <c r="C14" s="32">
        <f>'quotes-calcs'!N11</f>
        <v>10.78265625</v>
      </c>
      <c r="E14" s="40" t="s">
        <v>43</v>
      </c>
      <c r="F14" s="32">
        <v>0</v>
      </c>
    </row>
    <row r="15" spans="2:6" x14ac:dyDescent="0.25">
      <c r="B15" s="2">
        <v>34050</v>
      </c>
      <c r="C15" s="32">
        <f>'quotes-calcs'!N12</f>
        <v>10.531990625000001</v>
      </c>
      <c r="E15" s="40" t="s">
        <v>44</v>
      </c>
      <c r="F15" s="32">
        <v>0</v>
      </c>
    </row>
    <row r="16" spans="2:6" x14ac:dyDescent="0.25">
      <c r="B16" s="2">
        <v>34057</v>
      </c>
      <c r="C16" s="32">
        <f>'quotes-calcs'!N13</f>
        <v>7.1093347511440461</v>
      </c>
      <c r="E16" s="40" t="s">
        <v>45</v>
      </c>
      <c r="F16" s="32">
        <v>0</v>
      </c>
    </row>
    <row r="17" spans="2:6" x14ac:dyDescent="0.25">
      <c r="B17" s="2">
        <v>34064</v>
      </c>
      <c r="C17" s="32">
        <f>'quotes-calcs'!N14</f>
        <v>7.7626669537466118</v>
      </c>
      <c r="E17" s="40" t="s">
        <v>46</v>
      </c>
      <c r="F17" s="32">
        <v>0</v>
      </c>
    </row>
    <row r="18" spans="2:6" x14ac:dyDescent="0.25">
      <c r="B18" s="2">
        <v>34071</v>
      </c>
      <c r="C18" s="32">
        <f>'quotes-calcs'!N15</f>
        <v>10.7596875</v>
      </c>
      <c r="E18" s="40" t="s">
        <v>47</v>
      </c>
      <c r="F18" s="32">
        <v>0</v>
      </c>
    </row>
    <row r="19" spans="2:6" x14ac:dyDescent="0.25">
      <c r="B19" s="2">
        <v>34078</v>
      </c>
      <c r="C19" s="32">
        <f>'quotes-calcs'!N16</f>
        <v>5.9622394244537729</v>
      </c>
      <c r="E19" s="40" t="s">
        <v>48</v>
      </c>
      <c r="F19" s="32">
        <v>0</v>
      </c>
    </row>
    <row r="20" spans="2:6" x14ac:dyDescent="0.25">
      <c r="B20" s="2">
        <v>34085</v>
      </c>
      <c r="C20" s="32">
        <f>'quotes-calcs'!N17</f>
        <v>6.8078868028725914</v>
      </c>
      <c r="E20" s="40" t="s">
        <v>49</v>
      </c>
      <c r="F20" s="32">
        <v>0</v>
      </c>
    </row>
    <row r="21" spans="2:6" x14ac:dyDescent="0.25">
      <c r="B21" s="2">
        <v>34092</v>
      </c>
      <c r="C21" s="32">
        <f>'quotes-calcs'!N18</f>
        <v>7.9377309113580292</v>
      </c>
      <c r="E21" s="40" t="s">
        <v>50</v>
      </c>
      <c r="F21" s="32">
        <v>0</v>
      </c>
    </row>
    <row r="22" spans="2:6" x14ac:dyDescent="0.25">
      <c r="B22" s="2">
        <v>34099</v>
      </c>
      <c r="C22" s="32">
        <f>'quotes-calcs'!N19</f>
        <v>6.8028776568095166</v>
      </c>
      <c r="E22" s="40" t="s">
        <v>51</v>
      </c>
      <c r="F22" s="32">
        <v>0</v>
      </c>
    </row>
    <row r="23" spans="2:6" x14ac:dyDescent="0.25">
      <c r="B23" s="2">
        <v>34106</v>
      </c>
      <c r="C23" s="32">
        <f>'quotes-calcs'!N20</f>
        <v>9.6603616359159972</v>
      </c>
      <c r="E23" s="40" t="s">
        <v>52</v>
      </c>
      <c r="F23" s="32">
        <v>0</v>
      </c>
    </row>
    <row r="24" spans="2:6" x14ac:dyDescent="0.25">
      <c r="B24" s="2">
        <v>34113</v>
      </c>
      <c r="C24" s="32">
        <f>'quotes-calcs'!N21</f>
        <v>9.9685421325749974</v>
      </c>
      <c r="E24" s="40" t="s">
        <v>53</v>
      </c>
      <c r="F24" s="32">
        <v>0</v>
      </c>
    </row>
    <row r="25" spans="2:6" x14ac:dyDescent="0.25">
      <c r="B25" s="2">
        <v>34120</v>
      </c>
      <c r="C25" s="32">
        <f>'quotes-calcs'!N22</f>
        <v>9.7780125771244961</v>
      </c>
      <c r="E25" s="40" t="s">
        <v>54</v>
      </c>
      <c r="F25" s="32">
        <v>0</v>
      </c>
    </row>
    <row r="26" spans="2:6" x14ac:dyDescent="0.25">
      <c r="B26" s="2">
        <v>34127</v>
      </c>
      <c r="C26" s="32">
        <f>'quotes-calcs'!N23</f>
        <v>10.577009374999999</v>
      </c>
      <c r="E26" s="40" t="s">
        <v>55</v>
      </c>
      <c r="F26" s="32">
        <v>0</v>
      </c>
    </row>
    <row r="27" spans="2:6" x14ac:dyDescent="0.25">
      <c r="B27" s="2">
        <v>34134</v>
      </c>
      <c r="C27" s="32">
        <f>'quotes-calcs'!N24</f>
        <v>8.6581362770914776</v>
      </c>
      <c r="E27" s="40" t="s">
        <v>56</v>
      </c>
      <c r="F27" s="32">
        <v>0</v>
      </c>
    </row>
    <row r="28" spans="2:6" x14ac:dyDescent="0.25">
      <c r="B28" s="2">
        <v>34141</v>
      </c>
      <c r="C28" s="32">
        <f>'quotes-calcs'!N25</f>
        <v>9.8696757954249978</v>
      </c>
      <c r="E28" s="40" t="s">
        <v>57</v>
      </c>
      <c r="F28" s="32">
        <v>0</v>
      </c>
    </row>
    <row r="29" spans="2:6" x14ac:dyDescent="0.25">
      <c r="B29" s="2">
        <v>34148</v>
      </c>
      <c r="C29" s="32">
        <f>'quotes-calcs'!N26</f>
        <v>9.4485899417406962</v>
      </c>
      <c r="E29" s="40" t="s">
        <v>58</v>
      </c>
      <c r="F29" s="32">
        <v>0</v>
      </c>
    </row>
    <row r="30" spans="2:6" x14ac:dyDescent="0.25">
      <c r="B30" s="2">
        <v>34155</v>
      </c>
      <c r="C30" s="32">
        <f>'quotes-calcs'!N27</f>
        <v>10.76734375</v>
      </c>
      <c r="E30" s="40" t="s">
        <v>59</v>
      </c>
      <c r="F30" s="32">
        <v>0</v>
      </c>
    </row>
    <row r="31" spans="2:6" x14ac:dyDescent="0.25">
      <c r="B31" s="2">
        <v>34162</v>
      </c>
      <c r="C31" s="32">
        <f>'quotes-calcs'!N28</f>
        <v>9.6603616359159972</v>
      </c>
      <c r="E31" s="40" t="s">
        <v>60</v>
      </c>
      <c r="F31" s="32">
        <v>609.30990735956777</v>
      </c>
    </row>
    <row r="32" spans="2:6" x14ac:dyDescent="0.25">
      <c r="B32" s="2">
        <v>34169</v>
      </c>
      <c r="C32" s="32">
        <f>'quotes-calcs'!N29</f>
        <v>9.6534409923154971</v>
      </c>
      <c r="E32" s="40" t="s">
        <v>61</v>
      </c>
      <c r="F32" s="32">
        <v>2947.1628780098767</v>
      </c>
    </row>
    <row r="33" spans="2:6" x14ac:dyDescent="0.25">
      <c r="B33" s="2">
        <v>34176</v>
      </c>
      <c r="C33" s="32">
        <f>'quotes-calcs'!N30</f>
        <v>10.3016446875</v>
      </c>
      <c r="E33" s="40" t="s">
        <v>62</v>
      </c>
      <c r="F33" s="32">
        <v>1732.4583500518495</v>
      </c>
    </row>
    <row r="34" spans="2:6" x14ac:dyDescent="0.25">
      <c r="B34" s="2">
        <v>34183</v>
      </c>
      <c r="C34" s="32">
        <f>'quotes-calcs'!N31</f>
        <v>10.76734375</v>
      </c>
      <c r="E34" s="40" t="s">
        <v>63</v>
      </c>
      <c r="F34" s="32">
        <v>2638.0082663128728</v>
      </c>
    </row>
    <row r="35" spans="2:6" x14ac:dyDescent="0.25">
      <c r="B35" s="2">
        <v>34190</v>
      </c>
      <c r="C35" s="32">
        <f>'quotes-calcs'!N32</f>
        <v>10.36782225</v>
      </c>
      <c r="E35" s="40" t="s">
        <v>64</v>
      </c>
      <c r="F35" s="32">
        <v>2213.5280375516277</v>
      </c>
    </row>
    <row r="36" spans="2:6" x14ac:dyDescent="0.25">
      <c r="B36" s="2">
        <v>34197</v>
      </c>
      <c r="C36" s="32">
        <f>'quotes-calcs'!N33</f>
        <v>10.313997832499998</v>
      </c>
      <c r="E36" s="40" t="s">
        <v>65</v>
      </c>
      <c r="F36" s="32">
        <v>4767.2497251592149</v>
      </c>
    </row>
    <row r="37" spans="2:6" x14ac:dyDescent="0.25">
      <c r="B37" s="2">
        <v>34204</v>
      </c>
      <c r="C37" s="32">
        <f>'quotes-calcs'!N34</f>
        <v>10.201584212999999</v>
      </c>
      <c r="E37" s="40" t="s">
        <v>66</v>
      </c>
      <c r="F37" s="32">
        <v>562.32780657589467</v>
      </c>
    </row>
    <row r="38" spans="2:6" x14ac:dyDescent="0.25">
      <c r="B38" s="2">
        <v>34211</v>
      </c>
      <c r="C38" s="32">
        <f>'quotes-calcs'!N35</f>
        <v>9.6135337930575737</v>
      </c>
    </row>
    <row r="39" spans="2:6" x14ac:dyDescent="0.25">
      <c r="B39" s="2">
        <v>34218</v>
      </c>
      <c r="C39" s="32">
        <f>'quotes-calcs'!N36</f>
        <v>9.4227767715880635</v>
      </c>
    </row>
    <row r="40" spans="2:6" x14ac:dyDescent="0.25">
      <c r="B40" s="2">
        <v>34225</v>
      </c>
      <c r="C40" s="32">
        <f>'quotes-calcs'!N37</f>
        <v>10.313997832499998</v>
      </c>
    </row>
    <row r="41" spans="2:6" x14ac:dyDescent="0.25">
      <c r="B41" s="2">
        <v>34232</v>
      </c>
      <c r="C41" s="32">
        <f>'quotes-calcs'!N38</f>
        <v>10.095655994624998</v>
      </c>
    </row>
    <row r="42" spans="2:6" x14ac:dyDescent="0.25">
      <c r="B42" s="2">
        <v>34239</v>
      </c>
      <c r="C42" s="32">
        <f>'quotes-calcs'!N39</f>
        <v>10.6104733125</v>
      </c>
    </row>
    <row r="43" spans="2:6" x14ac:dyDescent="0.25">
      <c r="B43" s="2">
        <v>34246</v>
      </c>
      <c r="C43" s="32">
        <f>'quotes-calcs'!N40</f>
        <v>11.0353125</v>
      </c>
    </row>
    <row r="44" spans="2:6" x14ac:dyDescent="0.25">
      <c r="B44" s="2">
        <v>34253</v>
      </c>
      <c r="C44" s="32">
        <f>'quotes-calcs'!N41</f>
        <v>11.280312499999999</v>
      </c>
    </row>
    <row r="45" spans="2:6" x14ac:dyDescent="0.25">
      <c r="B45" s="2">
        <v>34260</v>
      </c>
      <c r="C45" s="32">
        <f>'quotes-calcs'!N42</f>
        <v>8.6658533254843277</v>
      </c>
    </row>
    <row r="46" spans="2:6" x14ac:dyDescent="0.25">
      <c r="B46" s="2">
        <v>34267</v>
      </c>
      <c r="C46" s="32">
        <f>'quotes-calcs'!N43</f>
        <v>10.772240687499998</v>
      </c>
    </row>
    <row r="47" spans="2:6" x14ac:dyDescent="0.25">
      <c r="B47" s="2">
        <v>34274</v>
      </c>
      <c r="C47" s="32">
        <f>'quotes-calcs'!N44</f>
        <v>7.437923049742257</v>
      </c>
    </row>
    <row r="48" spans="2:6" x14ac:dyDescent="0.25">
      <c r="B48" s="2">
        <v>34281</v>
      </c>
      <c r="C48" s="32">
        <f>'quotes-calcs'!N45</f>
        <v>9.4618586979379131</v>
      </c>
    </row>
    <row r="49" spans="2:3" x14ac:dyDescent="0.25">
      <c r="B49" s="2">
        <v>34288</v>
      </c>
      <c r="C49" s="32">
        <f>'quotes-calcs'!N46</f>
        <v>8.3012453915663151</v>
      </c>
    </row>
    <row r="50" spans="2:3" x14ac:dyDescent="0.25">
      <c r="B50" s="2">
        <v>34295</v>
      </c>
      <c r="C50" s="32">
        <f>'quotes-calcs'!N47</f>
        <v>9.0585019524663757</v>
      </c>
    </row>
    <row r="51" spans="2:3" x14ac:dyDescent="0.25">
      <c r="B51" s="2">
        <v>34302</v>
      </c>
      <c r="C51" s="32">
        <f>'quotes-calcs'!N48</f>
        <v>10.096362182747496</v>
      </c>
    </row>
    <row r="52" spans="2:3" x14ac:dyDescent="0.25">
      <c r="B52" s="2">
        <v>34309</v>
      </c>
      <c r="C52" s="32">
        <f>'quotes-calcs'!N49</f>
        <v>9.4618586979379131</v>
      </c>
    </row>
    <row r="53" spans="2:3" x14ac:dyDescent="0.25">
      <c r="B53" s="2">
        <v>34316</v>
      </c>
      <c r="C53" s="32">
        <f>'quotes-calcs'!N50</f>
        <v>9.4553450435462718</v>
      </c>
    </row>
    <row r="54" spans="2:3" x14ac:dyDescent="0.25">
      <c r="B54" s="2">
        <v>34323</v>
      </c>
      <c r="C54" s="32">
        <f>'quotes-calcs'!N51</f>
        <v>10.314574312599998</v>
      </c>
    </row>
    <row r="55" spans="2:3" x14ac:dyDescent="0.25">
      <c r="B55" s="2">
        <v>34330</v>
      </c>
      <c r="C55" s="32">
        <f>'quotes-calcs'!N52</f>
        <v>9.4618586979379131</v>
      </c>
    </row>
    <row r="56" spans="2:3" x14ac:dyDescent="0.25">
      <c r="B56" s="2">
        <v>34337</v>
      </c>
      <c r="C56" s="32">
        <f>'quotes-calcs'!N53</f>
        <v>11.272656249999999</v>
      </c>
    </row>
    <row r="57" spans="2:3" x14ac:dyDescent="0.25">
      <c r="B57" s="2">
        <v>34344</v>
      </c>
      <c r="C57" s="32">
        <f>'quotes-calcs'!N54</f>
        <v>9.6312137121206014</v>
      </c>
    </row>
    <row r="58" spans="2:3" x14ac:dyDescent="0.25">
      <c r="B58" s="2">
        <v>34351</v>
      </c>
      <c r="C58" s="32">
        <f>'quotes-calcs'!N55</f>
        <v>9.8262245487030189</v>
      </c>
    </row>
    <row r="59" spans="2:3" x14ac:dyDescent="0.25">
      <c r="B59" s="2">
        <v>34358</v>
      </c>
      <c r="C59" s="32">
        <f>'quotes-calcs'!N56</f>
        <v>11.014891749999999</v>
      </c>
    </row>
    <row r="60" spans="2:3" x14ac:dyDescent="0.25">
      <c r="B60" s="2">
        <v>34365</v>
      </c>
      <c r="C60" s="32">
        <f>'quotes-calcs'!N57</f>
        <v>7.4323944212261592</v>
      </c>
    </row>
    <row r="61" spans="2:3" x14ac:dyDescent="0.25">
      <c r="B61" s="2">
        <v>34372</v>
      </c>
      <c r="C61" s="32">
        <f>'quotes-calcs'!N58</f>
        <v>7.9449938614317368</v>
      </c>
    </row>
    <row r="62" spans="2:3" x14ac:dyDescent="0.25">
      <c r="B62" s="2">
        <v>34379</v>
      </c>
      <c r="C62" s="32">
        <f>'quotes-calcs'!N59</f>
        <v>7.1134447127201632</v>
      </c>
    </row>
    <row r="63" spans="2:3" x14ac:dyDescent="0.25">
      <c r="B63" s="2">
        <v>34386</v>
      </c>
      <c r="C63" s="32">
        <f>'quotes-calcs'!N60</f>
        <v>6.8124231656936489</v>
      </c>
    </row>
    <row r="64" spans="2:3" x14ac:dyDescent="0.25">
      <c r="B64" s="2">
        <v>34393</v>
      </c>
      <c r="C64" s="32">
        <f>'quotes-calcs'!N61</f>
        <v>6.5146397231296911</v>
      </c>
    </row>
    <row r="65" spans="2:3" x14ac:dyDescent="0.25">
      <c r="B65" s="2">
        <v>34400</v>
      </c>
      <c r="C65" s="32">
        <f>'quotes-calcs'!N62</f>
        <v>6.9613650345867839</v>
      </c>
    </row>
    <row r="66" spans="2:3" x14ac:dyDescent="0.25">
      <c r="B66" s="2">
        <v>34407</v>
      </c>
      <c r="C66" s="32">
        <f>'quotes-calcs'!N63</f>
        <v>7.4323944212261592</v>
      </c>
    </row>
    <row r="67" spans="2:3" x14ac:dyDescent="0.25">
      <c r="B67" s="2">
        <v>34414</v>
      </c>
      <c r="C67" s="32">
        <f>'quotes-calcs'!N64</f>
        <v>4.5675765019940835</v>
      </c>
    </row>
    <row r="68" spans="2:3" x14ac:dyDescent="0.25">
      <c r="B68" s="2">
        <v>34421</v>
      </c>
      <c r="C68" s="32">
        <f>'quotes-calcs'!N65</f>
        <v>2.40622816657203</v>
      </c>
    </row>
    <row r="69" spans="2:3" x14ac:dyDescent="0.25">
      <c r="B69" s="2">
        <v>34428</v>
      </c>
      <c r="C69" s="32">
        <f>'quotes-calcs'!N66</f>
        <v>2.5215664185399884</v>
      </c>
    </row>
    <row r="70" spans="2:3" x14ac:dyDescent="0.25">
      <c r="B70" s="2">
        <v>34435</v>
      </c>
      <c r="C70" s="32">
        <f>'quotes-calcs'!N67</f>
        <v>2.40622816657203</v>
      </c>
    </row>
    <row r="71" spans="2:3" x14ac:dyDescent="0.25">
      <c r="B71" s="2">
        <v>34442</v>
      </c>
      <c r="C71" s="32">
        <f>'quotes-calcs'!N68</f>
        <v>2.7663945483336363</v>
      </c>
    </row>
    <row r="72" spans="2:3" x14ac:dyDescent="0.25">
      <c r="B72" s="2">
        <v>34449</v>
      </c>
      <c r="C72" s="32">
        <f>'quotes-calcs'!N69</f>
        <v>3.0373578219268387</v>
      </c>
    </row>
    <row r="73" spans="2:3" x14ac:dyDescent="0.25">
      <c r="B73" s="2">
        <v>34456</v>
      </c>
      <c r="C73" s="32">
        <f>'quotes-calcs'!N70</f>
        <v>2.5820844236829337</v>
      </c>
    </row>
    <row r="74" spans="2:3" x14ac:dyDescent="0.25">
      <c r="B74" s="2">
        <v>34463</v>
      </c>
      <c r="C74" s="32">
        <f>'quotes-calcs'!N71</f>
        <v>2.2965722923334932</v>
      </c>
    </row>
    <row r="75" spans="2:3" x14ac:dyDescent="0.25">
      <c r="B75" s="2">
        <v>34470</v>
      </c>
      <c r="C75" s="32">
        <f>'quotes-calcs'!N72</f>
        <v>3.8151578569974687</v>
      </c>
    </row>
    <row r="76" spans="2:3" x14ac:dyDescent="0.25">
      <c r="B76" s="2">
        <v>34477</v>
      </c>
      <c r="C76" s="32">
        <f>'quotes-calcs'!N73</f>
        <v>4.464801536618209</v>
      </c>
    </row>
    <row r="77" spans="2:3" x14ac:dyDescent="0.25">
      <c r="B77" s="2">
        <v>34484</v>
      </c>
      <c r="C77" s="32">
        <f>'quotes-calcs'!N74</f>
        <v>5.2235589587246114</v>
      </c>
    </row>
    <row r="78" spans="2:3" x14ac:dyDescent="0.25">
      <c r="B78" s="2">
        <v>34491</v>
      </c>
      <c r="C78" s="32">
        <f>'quotes-calcs'!N75</f>
        <v>4.9925936386290486</v>
      </c>
    </row>
    <row r="79" spans="2:3" x14ac:dyDescent="0.25">
      <c r="B79" s="2">
        <v>34498</v>
      </c>
      <c r="C79" s="32">
        <f>'quotes-calcs'!N76</f>
        <v>4.464801536618209</v>
      </c>
    </row>
    <row r="80" spans="2:3" x14ac:dyDescent="0.25">
      <c r="B80" s="2">
        <v>34505</v>
      </c>
      <c r="C80" s="32">
        <f>'quotes-calcs'!N77</f>
        <v>1.8515868861132545</v>
      </c>
    </row>
    <row r="81" spans="2:3" x14ac:dyDescent="0.25">
      <c r="B81" s="2">
        <v>34512</v>
      </c>
      <c r="C81" s="32">
        <f>'quotes-calcs'!N78</f>
        <v>2.3512794241212895</v>
      </c>
    </row>
    <row r="82" spans="2:3" x14ac:dyDescent="0.25">
      <c r="B82" s="2">
        <v>34519</v>
      </c>
      <c r="C82" s="32">
        <f>'quotes-calcs'!N79</f>
        <v>2.8311698732258797</v>
      </c>
    </row>
    <row r="83" spans="2:3" x14ac:dyDescent="0.25">
      <c r="B83" s="2">
        <v>34526</v>
      </c>
      <c r="C83" s="32">
        <f>'quotes-calcs'!N80</f>
        <v>3.5616609143086024</v>
      </c>
    </row>
    <row r="84" spans="2:3" x14ac:dyDescent="0.25">
      <c r="B84" s="2">
        <v>34533</v>
      </c>
      <c r="C84" s="32">
        <f>'quotes-calcs'!N81</f>
        <v>3.4815701114826481</v>
      </c>
    </row>
    <row r="85" spans="2:3" x14ac:dyDescent="0.25">
      <c r="B85" s="2">
        <v>34540</v>
      </c>
      <c r="C85" s="32">
        <f>'quotes-calcs'!N82</f>
        <v>4.4680132542862054</v>
      </c>
    </row>
    <row r="86" spans="2:3" x14ac:dyDescent="0.25">
      <c r="B86" s="2">
        <v>34547</v>
      </c>
      <c r="C86" s="32">
        <f>'quotes-calcs'!N83</f>
        <v>4.268841794823099</v>
      </c>
    </row>
    <row r="87" spans="2:3" x14ac:dyDescent="0.25">
      <c r="B87" s="2">
        <v>34554</v>
      </c>
      <c r="C87" s="32">
        <f>'quotes-calcs'!N84</f>
        <v>5.460805664580473</v>
      </c>
    </row>
    <row r="88" spans="2:3" x14ac:dyDescent="0.25">
      <c r="B88" s="2">
        <v>34561</v>
      </c>
      <c r="C88" s="32">
        <f>'quotes-calcs'!N85</f>
        <v>5.708311225532289</v>
      </c>
    </row>
    <row r="89" spans="2:3" x14ac:dyDescent="0.25">
      <c r="B89" s="2">
        <v>34568</v>
      </c>
      <c r="C89" s="32">
        <f>'quotes-calcs'!N86</f>
        <v>10.099684091675735</v>
      </c>
    </row>
    <row r="90" spans="2:3" x14ac:dyDescent="0.25">
      <c r="B90" s="2">
        <v>34575</v>
      </c>
      <c r="C90" s="32">
        <f>'quotes-calcs'!N87</f>
        <v>8.4830026316704572</v>
      </c>
    </row>
    <row r="91" spans="2:3" x14ac:dyDescent="0.25">
      <c r="B91" s="2">
        <v>34582</v>
      </c>
      <c r="C91" s="32">
        <f>'quotes-calcs'!N88</f>
        <v>7.4375057947599093</v>
      </c>
    </row>
    <row r="92" spans="2:3" x14ac:dyDescent="0.25">
      <c r="B92" s="2">
        <v>34589</v>
      </c>
      <c r="C92" s="32">
        <f>'quotes-calcs'!N89</f>
        <v>7.4400614815267847</v>
      </c>
    </row>
    <row r="93" spans="2:3" x14ac:dyDescent="0.25">
      <c r="B93" s="2">
        <v>34596</v>
      </c>
      <c r="C93" s="32">
        <f>'quotes-calcs'!N90</f>
        <v>4.4680132542862054</v>
      </c>
    </row>
    <row r="94" spans="2:3" x14ac:dyDescent="0.25">
      <c r="B94" s="2">
        <v>34603</v>
      </c>
      <c r="C94" s="32">
        <f>'quotes-calcs'!N91</f>
        <v>5.1068365625449825</v>
      </c>
    </row>
    <row r="95" spans="2:3" x14ac:dyDescent="0.25">
      <c r="B95" s="2">
        <v>34610</v>
      </c>
      <c r="C95" s="32">
        <f>'quotes-calcs'!N92</f>
        <v>3.6448054373963696</v>
      </c>
    </row>
    <row r="96" spans="2:3" x14ac:dyDescent="0.25">
      <c r="B96" s="2">
        <v>34617</v>
      </c>
      <c r="C96" s="32">
        <f>'quotes-calcs'!N93</f>
        <v>7.6022171990413616</v>
      </c>
    </row>
    <row r="97" spans="2:3" x14ac:dyDescent="0.25">
      <c r="B97" s="2">
        <v>34624</v>
      </c>
      <c r="C97" s="32">
        <f>'quotes-calcs'!N94</f>
        <v>6.099778405311179</v>
      </c>
    </row>
    <row r="98" spans="2:3" x14ac:dyDescent="0.25">
      <c r="B98" s="2">
        <v>34631</v>
      </c>
      <c r="C98" s="32">
        <f>'quotes-calcs'!N95</f>
        <v>10.092901860947245</v>
      </c>
    </row>
    <row r="99" spans="2:3" x14ac:dyDescent="0.25">
      <c r="B99" s="2">
        <v>34638</v>
      </c>
      <c r="C99" s="32">
        <f>'quotes-calcs'!N96</f>
        <v>5.460805664580473</v>
      </c>
    </row>
    <row r="100" spans="2:3" x14ac:dyDescent="0.25">
      <c r="B100" s="2">
        <v>34645</v>
      </c>
      <c r="C100" s="32">
        <f>'quotes-calcs'!N97</f>
        <v>5.706305735385695</v>
      </c>
    </row>
    <row r="101" spans="2:3" x14ac:dyDescent="0.25">
      <c r="B101" s="2">
        <v>34652</v>
      </c>
      <c r="C101" s="32">
        <f>'quotes-calcs'!N98</f>
        <v>5.8360486693592577</v>
      </c>
    </row>
    <row r="102" spans="2:3" x14ac:dyDescent="0.25">
      <c r="B102" s="2">
        <v>34659</v>
      </c>
      <c r="C102" s="32">
        <f>'quotes-calcs'!N99</f>
        <v>3.6461443186055122</v>
      </c>
    </row>
    <row r="103" spans="2:3" x14ac:dyDescent="0.25">
      <c r="B103" s="2">
        <v>34666</v>
      </c>
      <c r="C103" s="32">
        <f>'quotes-calcs'!N100</f>
        <v>3.8151578569974687</v>
      </c>
    </row>
    <row r="104" spans="2:3" x14ac:dyDescent="0.25">
      <c r="B104" s="2">
        <v>34673</v>
      </c>
      <c r="C104" s="32">
        <f>'quotes-calcs'!N101</f>
        <v>2.9682617978526591</v>
      </c>
    </row>
    <row r="105" spans="2:3" x14ac:dyDescent="0.25">
      <c r="B105" s="2">
        <v>34680</v>
      </c>
      <c r="C105" s="32">
        <f>'quotes-calcs'!N102</f>
        <v>4.1754421159512596</v>
      </c>
    </row>
    <row r="106" spans="2:3" x14ac:dyDescent="0.25">
      <c r="B106" s="2">
        <v>34687</v>
      </c>
      <c r="C106" s="32">
        <f>'quotes-calcs'!N103</f>
        <v>4.8825187142476674</v>
      </c>
    </row>
    <row r="107" spans="2:3" x14ac:dyDescent="0.25">
      <c r="B107" s="2">
        <v>34694</v>
      </c>
      <c r="C107" s="32">
        <f>'quotes-calcs'!N104</f>
        <v>3.8151578569974687</v>
      </c>
    </row>
    <row r="108" spans="2:3" x14ac:dyDescent="0.25">
      <c r="B108" s="2">
        <v>34701</v>
      </c>
      <c r="C108" s="32">
        <f>'quotes-calcs'!N105</f>
        <v>4.778162143103839</v>
      </c>
    </row>
    <row r="109" spans="2:3" x14ac:dyDescent="0.25">
      <c r="B109" s="2">
        <v>34708</v>
      </c>
      <c r="C109" s="32">
        <f>'quotes-calcs'!N106</f>
        <v>6.6596240102863522</v>
      </c>
    </row>
    <row r="110" spans="2:3" x14ac:dyDescent="0.25">
      <c r="B110" s="2">
        <v>34715</v>
      </c>
      <c r="C110" s="32">
        <f>'quotes-calcs'!N107</f>
        <v>6.0976476071885921</v>
      </c>
    </row>
    <row r="111" spans="2:3" x14ac:dyDescent="0.25">
      <c r="B111" s="2">
        <v>34722</v>
      </c>
      <c r="C111" s="32">
        <f>'quotes-calcs'!N108</f>
        <v>7.7731107893877915</v>
      </c>
    </row>
    <row r="112" spans="2:3" x14ac:dyDescent="0.25">
      <c r="B112" s="2">
        <v>34729</v>
      </c>
      <c r="C112" s="32">
        <f>'quotes-calcs'!N109</f>
        <v>11.51765625</v>
      </c>
    </row>
    <row r="113" spans="2:3" x14ac:dyDescent="0.25">
      <c r="B113" s="2">
        <v>34736</v>
      </c>
      <c r="C113" s="32">
        <f>'quotes-calcs'!N110</f>
        <v>10.245502052338271</v>
      </c>
    </row>
    <row r="114" spans="2:3" x14ac:dyDescent="0.25">
      <c r="B114" s="2">
        <v>34743</v>
      </c>
      <c r="C114" s="32">
        <f>'quotes-calcs'!N111</f>
        <v>9.8494211342406004</v>
      </c>
    </row>
    <row r="115" spans="2:3" x14ac:dyDescent="0.25">
      <c r="B115" s="2">
        <v>34750</v>
      </c>
      <c r="C115" s="32">
        <f>'quotes-calcs'!N112</f>
        <v>12</v>
      </c>
    </row>
    <row r="116" spans="2:3" x14ac:dyDescent="0.25">
      <c r="B116" s="2">
        <v>34757</v>
      </c>
      <c r="C116" s="32">
        <f>'quotes-calcs'!N113</f>
        <v>10.998567951249997</v>
      </c>
    </row>
    <row r="117" spans="2:3" x14ac:dyDescent="0.25">
      <c r="B117" s="2">
        <v>34764</v>
      </c>
      <c r="C117" s="32">
        <f>'quotes-calcs'!N114</f>
        <v>10.883055751212497</v>
      </c>
    </row>
    <row r="118" spans="2:3" x14ac:dyDescent="0.25">
      <c r="B118" s="2">
        <v>34771</v>
      </c>
      <c r="C118" s="32">
        <f>'quotes-calcs'!N115</f>
        <v>10.080655865143884</v>
      </c>
    </row>
    <row r="119" spans="2:3" x14ac:dyDescent="0.25">
      <c r="B119" s="2">
        <v>34778</v>
      </c>
      <c r="C119" s="32">
        <f>'quotes-calcs'!N116</f>
        <v>11.330044008749999</v>
      </c>
    </row>
    <row r="120" spans="2:3" x14ac:dyDescent="0.25">
      <c r="B120" s="2">
        <v>34785</v>
      </c>
      <c r="C120" s="32">
        <f>'quotes-calcs'!N117</f>
        <v>11.781260937499999</v>
      </c>
    </row>
    <row r="121" spans="2:3" x14ac:dyDescent="0.25">
      <c r="B121" s="2">
        <v>34792</v>
      </c>
      <c r="C121" s="32">
        <f>'quotes-calcs'!N118</f>
        <v>10.978744241811247</v>
      </c>
    </row>
    <row r="122" spans="2:3" x14ac:dyDescent="0.25">
      <c r="B122" s="2">
        <v>34799</v>
      </c>
      <c r="C122" s="32">
        <f>'quotes-calcs'!N119</f>
        <v>12.0138578125</v>
      </c>
    </row>
    <row r="123" spans="2:3" x14ac:dyDescent="0.25">
      <c r="B123" s="2">
        <v>34806</v>
      </c>
      <c r="C123" s="32">
        <f>'quotes-calcs'!N120</f>
        <v>11.968839062499999</v>
      </c>
    </row>
    <row r="124" spans="2:3" x14ac:dyDescent="0.25">
      <c r="B124" s="2">
        <v>34813</v>
      </c>
      <c r="C124" s="32">
        <f>'quotes-calcs'!N121</f>
        <v>10.723513674082245</v>
      </c>
    </row>
    <row r="125" spans="2:3" x14ac:dyDescent="0.25">
      <c r="B125" s="2">
        <v>34820</v>
      </c>
      <c r="C125" s="32">
        <f>'quotes-calcs'!N122</f>
        <v>11.784022087499999</v>
      </c>
    </row>
    <row r="126" spans="2:3" x14ac:dyDescent="0.25">
      <c r="B126" s="2">
        <v>34827</v>
      </c>
      <c r="C126" s="32">
        <f>'quotes-calcs'!N123</f>
        <v>11.670455507799998</v>
      </c>
    </row>
    <row r="127" spans="2:3" x14ac:dyDescent="0.25">
      <c r="B127" s="2">
        <v>34834</v>
      </c>
      <c r="C127" s="32">
        <f>'quotes-calcs'!N124</f>
        <v>8.9878076892432528</v>
      </c>
    </row>
    <row r="128" spans="2:3" x14ac:dyDescent="0.25">
      <c r="B128" s="2">
        <v>34841</v>
      </c>
      <c r="C128" s="32">
        <f>'quotes-calcs'!N125</f>
        <v>10.929557843613772</v>
      </c>
    </row>
    <row r="129" spans="2:3" x14ac:dyDescent="0.25">
      <c r="B129" s="2">
        <v>34848</v>
      </c>
      <c r="C129" s="32">
        <f>'quotes-calcs'!N126</f>
        <v>11.138925306202257</v>
      </c>
    </row>
    <row r="130" spans="2:3" x14ac:dyDescent="0.25">
      <c r="B130" s="2">
        <v>34855</v>
      </c>
      <c r="C130" s="32">
        <f>'quotes-calcs'!N127</f>
        <v>9.1595965544901272</v>
      </c>
    </row>
    <row r="131" spans="2:3" x14ac:dyDescent="0.25">
      <c r="B131" s="2">
        <v>34862</v>
      </c>
      <c r="C131" s="32">
        <f>'quotes-calcs'!N128</f>
        <v>12.972343749999999</v>
      </c>
    </row>
    <row r="132" spans="2:3" x14ac:dyDescent="0.25">
      <c r="B132" s="2">
        <v>34869</v>
      </c>
      <c r="C132" s="32">
        <f>'quotes-calcs'!N129</f>
        <v>13.50390625</v>
      </c>
    </row>
    <row r="133" spans="2:3" x14ac:dyDescent="0.25">
      <c r="B133" s="2">
        <v>34876</v>
      </c>
      <c r="C133" s="32">
        <f>'quotes-calcs'!N130</f>
        <v>10.641197512932768</v>
      </c>
    </row>
    <row r="134" spans="2:3" x14ac:dyDescent="0.25">
      <c r="B134" s="2">
        <v>34883</v>
      </c>
      <c r="C134" s="32">
        <f>'quotes-calcs'!N131</f>
        <v>12.609109230624998</v>
      </c>
    </row>
    <row r="135" spans="2:3" x14ac:dyDescent="0.25">
      <c r="B135" s="2">
        <v>34890</v>
      </c>
      <c r="C135" s="32">
        <f>'quotes-calcs'!N132</f>
        <v>13.481484374999999</v>
      </c>
    </row>
    <row r="136" spans="2:3" x14ac:dyDescent="0.25">
      <c r="B136" s="2">
        <v>34897</v>
      </c>
      <c r="C136" s="32">
        <f>'quotes-calcs'!N133</f>
        <v>10.841380350620216</v>
      </c>
    </row>
    <row r="137" spans="2:3" x14ac:dyDescent="0.25">
      <c r="B137" s="2">
        <v>34904</v>
      </c>
      <c r="C137" s="32">
        <f>'quotes-calcs'!N134</f>
        <v>12.471979026837499</v>
      </c>
    </row>
    <row r="138" spans="2:3" x14ac:dyDescent="0.25">
      <c r="B138" s="2">
        <v>34911</v>
      </c>
      <c r="C138" s="32">
        <f>'quotes-calcs'!N135</f>
        <v>13.74609375</v>
      </c>
    </row>
    <row r="139" spans="2:3" x14ac:dyDescent="0.25">
      <c r="B139" s="2">
        <v>34918</v>
      </c>
      <c r="C139" s="32">
        <f>'quotes-calcs'!N136</f>
        <v>12.075666252490496</v>
      </c>
    </row>
    <row r="140" spans="2:3" x14ac:dyDescent="0.25">
      <c r="B140" s="2">
        <v>34925</v>
      </c>
      <c r="C140" s="32">
        <f>'quotes-calcs'!N137</f>
        <v>12.967129843749998</v>
      </c>
    </row>
    <row r="141" spans="2:3" x14ac:dyDescent="0.25">
      <c r="B141" s="2">
        <v>34932</v>
      </c>
      <c r="C141" s="32">
        <f>'quotes-calcs'!N138</f>
        <v>12.471979026837499</v>
      </c>
    </row>
    <row r="142" spans="2:3" x14ac:dyDescent="0.25">
      <c r="B142" s="2">
        <v>34939</v>
      </c>
      <c r="C142" s="32">
        <f>'quotes-calcs'!N139</f>
        <v>12.297126847706497</v>
      </c>
    </row>
    <row r="143" spans="2:3" x14ac:dyDescent="0.25">
      <c r="B143" s="2">
        <v>34946</v>
      </c>
      <c r="C143" s="32">
        <f>'quotes-calcs'!N140</f>
        <v>11.989688328784043</v>
      </c>
    </row>
    <row r="144" spans="2:3" x14ac:dyDescent="0.25">
      <c r="B144" s="2">
        <v>34953</v>
      </c>
      <c r="C144" s="32">
        <f>'quotes-calcs'!N141</f>
        <v>12.17911603303077</v>
      </c>
    </row>
    <row r="145" spans="2:3" x14ac:dyDescent="0.25">
      <c r="B145" s="2">
        <v>34960</v>
      </c>
      <c r="C145" s="32">
        <f>'quotes-calcs'!N142</f>
        <v>12.927470365849997</v>
      </c>
    </row>
    <row r="146" spans="2:3" x14ac:dyDescent="0.25">
      <c r="B146" s="2">
        <v>34967</v>
      </c>
      <c r="C146" s="32">
        <f>'quotes-calcs'!N143</f>
        <v>12.18908591220165</v>
      </c>
    </row>
    <row r="147" spans="2:3" x14ac:dyDescent="0.25">
      <c r="B147" s="2">
        <v>34974</v>
      </c>
      <c r="C147" s="32">
        <f>'quotes-calcs'!N144</f>
        <v>12.425989231547804</v>
      </c>
    </row>
    <row r="148" spans="2:3" x14ac:dyDescent="0.25">
      <c r="B148" s="2">
        <v>34981</v>
      </c>
      <c r="C148" s="32">
        <f>'quotes-calcs'!N145</f>
        <v>12.733127394537997</v>
      </c>
    </row>
    <row r="149" spans="2:3" x14ac:dyDescent="0.25">
      <c r="B149" s="2">
        <v>34988</v>
      </c>
      <c r="C149" s="32">
        <f>'quotes-calcs'!N146</f>
        <v>13.592140156249998</v>
      </c>
    </row>
    <row r="150" spans="2:3" x14ac:dyDescent="0.25">
      <c r="B150" s="2">
        <v>34995</v>
      </c>
      <c r="C150" s="32">
        <f>'quotes-calcs'!N147</f>
        <v>10.713135117392712</v>
      </c>
    </row>
    <row r="151" spans="2:3" x14ac:dyDescent="0.25">
      <c r="B151" s="2">
        <v>35002</v>
      </c>
      <c r="C151" s="32">
        <f>'quotes-calcs'!N148</f>
        <v>13.408975369374998</v>
      </c>
    </row>
    <row r="152" spans="2:3" x14ac:dyDescent="0.25">
      <c r="B152" s="2">
        <v>35009</v>
      </c>
      <c r="C152" s="32">
        <f>'quotes-calcs'!N149</f>
        <v>12.411746547017977</v>
      </c>
    </row>
    <row r="153" spans="2:3" x14ac:dyDescent="0.25">
      <c r="B153" s="2">
        <v>35016</v>
      </c>
      <c r="C153" s="32">
        <f>'quotes-calcs'!N150</f>
        <v>13.911998374999998</v>
      </c>
    </row>
    <row r="154" spans="2:3" x14ac:dyDescent="0.25">
      <c r="B154" s="2">
        <v>35023</v>
      </c>
      <c r="C154" s="32">
        <f>'quotes-calcs'!N151</f>
        <v>13.382961704862497</v>
      </c>
    </row>
    <row r="155" spans="2:3" x14ac:dyDescent="0.25">
      <c r="B155" s="2">
        <v>35030</v>
      </c>
      <c r="C155" s="32">
        <f>'quotes-calcs'!N152</f>
        <v>14.99609375</v>
      </c>
    </row>
    <row r="156" spans="2:3" x14ac:dyDescent="0.25">
      <c r="B156" s="2">
        <v>35037</v>
      </c>
      <c r="C156" s="32">
        <f>'quotes-calcs'!N153</f>
        <v>14.375241312499998</v>
      </c>
    </row>
    <row r="157" spans="2:3" x14ac:dyDescent="0.25">
      <c r="B157" s="2">
        <v>35044</v>
      </c>
      <c r="C157" s="32">
        <f>'quotes-calcs'!N154</f>
        <v>14.294357624999998</v>
      </c>
    </row>
    <row r="158" spans="2:3" x14ac:dyDescent="0.25">
      <c r="B158" s="2">
        <v>35051</v>
      </c>
      <c r="C158" s="32">
        <f>'quotes-calcs'!N155</f>
        <v>11.516643354421197</v>
      </c>
    </row>
    <row r="159" spans="2:3" x14ac:dyDescent="0.25">
      <c r="B159" s="2">
        <v>35058</v>
      </c>
      <c r="C159" s="32">
        <f>'quotes-calcs'!N156</f>
        <v>12.827158179137987</v>
      </c>
    </row>
    <row r="160" spans="2:3" x14ac:dyDescent="0.25">
      <c r="B160" s="2">
        <v>35065</v>
      </c>
      <c r="C160" s="32">
        <f>'quotes-calcs'!N157</f>
        <v>13.117776765853783</v>
      </c>
    </row>
    <row r="161" spans="2:3" x14ac:dyDescent="0.25">
      <c r="B161" s="2">
        <v>35072</v>
      </c>
      <c r="C161" s="32">
        <f>'quotes-calcs'!N158</f>
        <v>8.3029224933104615</v>
      </c>
    </row>
    <row r="162" spans="2:3" x14ac:dyDescent="0.25">
      <c r="B162" s="2">
        <v>35079</v>
      </c>
      <c r="C162" s="32">
        <f>'quotes-calcs'!N159</f>
        <v>11.769040131891211</v>
      </c>
    </row>
    <row r="163" spans="2:3" x14ac:dyDescent="0.25">
      <c r="B163" s="2">
        <v>35086</v>
      </c>
      <c r="C163" s="32">
        <f>'quotes-calcs'!N160</f>
        <v>14.100751489374996</v>
      </c>
    </row>
    <row r="164" spans="2:3" x14ac:dyDescent="0.25">
      <c r="B164" s="2">
        <v>35093</v>
      </c>
      <c r="C164" s="32">
        <f>'quotes-calcs'!N161</f>
        <v>13.843890692418245</v>
      </c>
    </row>
    <row r="165" spans="2:3" x14ac:dyDescent="0.25">
      <c r="B165" s="2">
        <v>35100</v>
      </c>
      <c r="C165" s="32">
        <f>'quotes-calcs'!N162</f>
        <v>15.23922615625</v>
      </c>
    </row>
    <row r="166" spans="2:3" x14ac:dyDescent="0.25">
      <c r="B166" s="2">
        <v>35107</v>
      </c>
      <c r="C166" s="32">
        <f>'quotes-calcs'!N163</f>
        <v>11.500403620243794</v>
      </c>
    </row>
    <row r="167" spans="2:3" x14ac:dyDescent="0.25">
      <c r="B167" s="2">
        <v>35114</v>
      </c>
      <c r="C167" s="32">
        <f>'quotes-calcs'!N164</f>
        <v>15.904687500000001</v>
      </c>
    </row>
    <row r="168" spans="2:3" x14ac:dyDescent="0.25">
      <c r="B168" s="2">
        <v>35121</v>
      </c>
      <c r="C168" s="32">
        <f>'quotes-calcs'!N165</f>
        <v>11.25708318339149</v>
      </c>
    </row>
    <row r="169" spans="2:3" x14ac:dyDescent="0.25">
      <c r="B169" s="2">
        <v>35128</v>
      </c>
      <c r="C169" s="32">
        <f>'quotes-calcs'!N166</f>
        <v>7.1172364772192243</v>
      </c>
    </row>
    <row r="170" spans="2:3" x14ac:dyDescent="0.25">
      <c r="B170" s="2">
        <v>35135</v>
      </c>
      <c r="C170" s="32">
        <f>'quotes-calcs'!N167</f>
        <v>8.8553680706993863</v>
      </c>
    </row>
    <row r="171" spans="2:3" x14ac:dyDescent="0.25">
      <c r="B171" s="2">
        <v>35142</v>
      </c>
      <c r="C171" s="32">
        <f>'quotes-calcs'!N168</f>
        <v>12.276653762557158</v>
      </c>
    </row>
    <row r="172" spans="2:3" x14ac:dyDescent="0.25">
      <c r="B172" s="2">
        <v>35149</v>
      </c>
      <c r="C172" s="32">
        <f>'quotes-calcs'!N169</f>
        <v>10.546472668226913</v>
      </c>
    </row>
    <row r="173" spans="2:3" x14ac:dyDescent="0.25">
      <c r="B173" s="2">
        <v>35156</v>
      </c>
      <c r="C173" s="32">
        <f>'quotes-calcs'!N170</f>
        <v>13.968946722279281</v>
      </c>
    </row>
    <row r="174" spans="2:3" x14ac:dyDescent="0.25">
      <c r="B174" s="2">
        <v>35163</v>
      </c>
      <c r="C174" s="32">
        <f>'quotes-calcs'!N171</f>
        <v>7.6045246206270392</v>
      </c>
    </row>
    <row r="175" spans="2:3" x14ac:dyDescent="0.25">
      <c r="B175" s="2">
        <v>35170</v>
      </c>
      <c r="C175" s="32">
        <f>'quotes-calcs'!N172</f>
        <v>10.093886620249753</v>
      </c>
    </row>
    <row r="176" spans="2:3" x14ac:dyDescent="0.25">
      <c r="B176" s="2">
        <v>35177</v>
      </c>
      <c r="C176" s="32">
        <f>'quotes-calcs'!N173</f>
        <v>13.389592296097916</v>
      </c>
    </row>
    <row r="177" spans="2:3" x14ac:dyDescent="0.25">
      <c r="B177" s="2">
        <v>35184</v>
      </c>
      <c r="C177" s="32">
        <f>'quotes-calcs'!N174</f>
        <v>9.2585297313067958</v>
      </c>
    </row>
    <row r="178" spans="2:3" x14ac:dyDescent="0.25">
      <c r="B178" s="2">
        <v>35191</v>
      </c>
      <c r="C178" s="32">
        <f>'quotes-calcs'!N175</f>
        <v>13.376564987314632</v>
      </c>
    </row>
    <row r="179" spans="2:3" x14ac:dyDescent="0.25">
      <c r="B179" s="2">
        <v>35198</v>
      </c>
      <c r="C179" s="32">
        <f>'quotes-calcs'!N176</f>
        <v>15.559084374999999</v>
      </c>
    </row>
    <row r="180" spans="2:3" x14ac:dyDescent="0.25">
      <c r="B180" s="2">
        <v>35205</v>
      </c>
      <c r="C180" s="32">
        <f>'quotes-calcs'!N177</f>
        <v>15.790705843749997</v>
      </c>
    </row>
    <row r="181" spans="2:3" x14ac:dyDescent="0.25">
      <c r="B181" s="2">
        <v>35212</v>
      </c>
      <c r="C181" s="32">
        <f>'quotes-calcs'!N178</f>
        <v>11.60897327833267</v>
      </c>
    </row>
    <row r="182" spans="2:3" x14ac:dyDescent="0.25">
      <c r="B182" s="2">
        <v>35219</v>
      </c>
      <c r="C182" s="32">
        <f>'quotes-calcs'!N179</f>
        <v>14.726272751481995</v>
      </c>
    </row>
    <row r="183" spans="2:3" x14ac:dyDescent="0.25">
      <c r="B183" s="2">
        <v>35226</v>
      </c>
      <c r="C183" s="32">
        <f>'quotes-calcs'!N180</f>
        <v>11.862302480540043</v>
      </c>
    </row>
    <row r="184" spans="2:3" x14ac:dyDescent="0.25">
      <c r="B184" s="2">
        <v>35233</v>
      </c>
      <c r="C184" s="32">
        <f>'quotes-calcs'!N181</f>
        <v>11.597890125736098</v>
      </c>
    </row>
    <row r="185" spans="2:3" x14ac:dyDescent="0.25">
      <c r="B185" s="2">
        <v>35240</v>
      </c>
      <c r="C185" s="32">
        <f>'quotes-calcs'!N182</f>
        <v>12.65215297606307</v>
      </c>
    </row>
    <row r="186" spans="2:3" x14ac:dyDescent="0.25">
      <c r="B186" s="2">
        <v>35247</v>
      </c>
      <c r="C186" s="32">
        <f>'quotes-calcs'!N183</f>
        <v>7.6720527307788737</v>
      </c>
    </row>
    <row r="187" spans="2:3" x14ac:dyDescent="0.25">
      <c r="B187" s="2">
        <v>35254</v>
      </c>
      <c r="C187" s="32">
        <f>'quotes-calcs'!N184</f>
        <v>5.5103677178029971</v>
      </c>
    </row>
    <row r="188" spans="2:3" x14ac:dyDescent="0.25">
      <c r="B188" s="2">
        <v>35261</v>
      </c>
      <c r="C188" s="32">
        <f>'quotes-calcs'!N185</f>
        <v>4.6056384174965777</v>
      </c>
    </row>
    <row r="189" spans="2:3" x14ac:dyDescent="0.25">
      <c r="B189" s="2">
        <v>35268</v>
      </c>
      <c r="C189" s="32">
        <f>'quotes-calcs'!N186</f>
        <v>4.2111828579293373</v>
      </c>
    </row>
    <row r="190" spans="2:3" x14ac:dyDescent="0.25">
      <c r="B190" s="2">
        <v>35275</v>
      </c>
      <c r="C190" s="32">
        <f>'quotes-calcs'!N187</f>
        <v>10.637225626887371</v>
      </c>
    </row>
    <row r="191" spans="2:3" x14ac:dyDescent="0.25">
      <c r="B191" s="2">
        <v>35282</v>
      </c>
      <c r="C191" s="32">
        <f>'quotes-calcs'!N188</f>
        <v>9.5403666183863454</v>
      </c>
    </row>
    <row r="192" spans="2:3" x14ac:dyDescent="0.25">
      <c r="B192" s="2">
        <v>35289</v>
      </c>
      <c r="C192" s="32">
        <f>'quotes-calcs'!N189</f>
        <v>11.603431702034383</v>
      </c>
    </row>
    <row r="193" spans="2:3" x14ac:dyDescent="0.25">
      <c r="B193" s="2">
        <v>35296</v>
      </c>
      <c r="C193" s="32">
        <f>'quotes-calcs'!N190</f>
        <v>11.606202490183525</v>
      </c>
    </row>
    <row r="194" spans="2:3" x14ac:dyDescent="0.25">
      <c r="B194" s="2">
        <v>35303</v>
      </c>
      <c r="C194" s="32">
        <f>'quotes-calcs'!N191</f>
        <v>7.1777478831270933</v>
      </c>
    </row>
    <row r="195" spans="2:3" x14ac:dyDescent="0.25">
      <c r="B195" s="2">
        <v>35310</v>
      </c>
      <c r="C195" s="32">
        <f>'quotes-calcs'!N192</f>
        <v>8.7419680773198571</v>
      </c>
    </row>
    <row r="196" spans="2:3" x14ac:dyDescent="0.25">
      <c r="B196" s="2">
        <v>35317</v>
      </c>
      <c r="C196" s="32">
        <f>'quotes-calcs'!N193</f>
        <v>14.933892059496994</v>
      </c>
    </row>
    <row r="197" spans="2:3" x14ac:dyDescent="0.25">
      <c r="B197" s="2">
        <v>35324</v>
      </c>
      <c r="C197" s="32">
        <f>'quotes-calcs'!N194</f>
        <v>15.261422110712497</v>
      </c>
    </row>
    <row r="198" spans="2:3" x14ac:dyDescent="0.25">
      <c r="B198" s="2">
        <v>35331</v>
      </c>
      <c r="C198" s="32">
        <f>'quotes-calcs'!N195</f>
        <v>15.272014932549997</v>
      </c>
    </row>
    <row r="199" spans="2:3" x14ac:dyDescent="0.25">
      <c r="B199" s="2">
        <v>35338</v>
      </c>
      <c r="C199" s="32">
        <f>'quotes-calcs'!N196</f>
        <v>15.646294637474998</v>
      </c>
    </row>
    <row r="200" spans="2:3" x14ac:dyDescent="0.25">
      <c r="B200" s="2">
        <v>35345</v>
      </c>
      <c r="C200" s="32">
        <f>'quotes-calcs'!N197</f>
        <v>15.963502812499996</v>
      </c>
    </row>
    <row r="201" spans="2:3" x14ac:dyDescent="0.25">
      <c r="B201" s="2">
        <v>35352</v>
      </c>
      <c r="C201" s="32">
        <f>'quotes-calcs'!N198</f>
        <v>16.5076294375</v>
      </c>
    </row>
    <row r="202" spans="2:3" x14ac:dyDescent="0.25">
      <c r="B202" s="2">
        <v>35359</v>
      </c>
      <c r="C202" s="32">
        <f>'quotes-calcs'!N199</f>
        <v>14.112607933570157</v>
      </c>
    </row>
    <row r="203" spans="2:3" x14ac:dyDescent="0.25">
      <c r="B203" s="2">
        <v>35366</v>
      </c>
      <c r="C203" s="32">
        <f>'quotes-calcs'!N200</f>
        <v>15.383733893529495</v>
      </c>
    </row>
    <row r="204" spans="2:3" x14ac:dyDescent="0.25">
      <c r="B204" s="2">
        <v>35373</v>
      </c>
      <c r="C204" s="32">
        <f>'quotes-calcs'!N201</f>
        <v>16.010052139374746</v>
      </c>
    </row>
    <row r="205" spans="2:3" x14ac:dyDescent="0.25">
      <c r="B205" s="2">
        <v>35380</v>
      </c>
      <c r="C205" s="32">
        <f>'quotes-calcs'!N202</f>
        <v>18.2578125</v>
      </c>
    </row>
    <row r="206" spans="2:3" x14ac:dyDescent="0.25">
      <c r="B206" s="2">
        <v>35387</v>
      </c>
      <c r="C206" s="32">
        <f>'quotes-calcs'!N203</f>
        <v>17.798767187500001</v>
      </c>
    </row>
    <row r="207" spans="2:3" x14ac:dyDescent="0.25">
      <c r="B207" s="2">
        <v>35394</v>
      </c>
      <c r="C207" s="32">
        <f>'quotes-calcs'!N204</f>
        <v>18.75390625</v>
      </c>
    </row>
    <row r="208" spans="2:3" x14ac:dyDescent="0.25">
      <c r="B208" s="2">
        <v>35401</v>
      </c>
      <c r="C208" s="32">
        <f>'quotes-calcs'!N205</f>
        <v>11.661749337992211</v>
      </c>
    </row>
    <row r="209" spans="2:3" x14ac:dyDescent="0.25">
      <c r="B209" s="2">
        <v>35408</v>
      </c>
      <c r="C209" s="32">
        <f>'quotes-calcs'!N206</f>
        <v>8.787133281015711</v>
      </c>
    </row>
    <row r="210" spans="2:3" x14ac:dyDescent="0.25">
      <c r="B210" s="2">
        <v>35415</v>
      </c>
      <c r="C210" s="32">
        <f>'quotes-calcs'!N207</f>
        <v>13.569320319029233</v>
      </c>
    </row>
    <row r="211" spans="2:3" x14ac:dyDescent="0.25">
      <c r="B211" s="2">
        <v>35422</v>
      </c>
      <c r="C211" s="32">
        <f>'quotes-calcs'!N208</f>
        <v>17.9675875</v>
      </c>
    </row>
    <row r="212" spans="2:3" x14ac:dyDescent="0.25">
      <c r="B212" s="2">
        <v>35429</v>
      </c>
      <c r="C212" s="32">
        <f>'quotes-calcs'!N209</f>
        <v>14.481830368240029</v>
      </c>
    </row>
    <row r="213" spans="2:3" x14ac:dyDescent="0.25">
      <c r="B213" s="2">
        <v>35436</v>
      </c>
      <c r="C213" s="32">
        <f>'quotes-calcs'!N210</f>
        <v>18.0276125</v>
      </c>
    </row>
    <row r="214" spans="2:3" x14ac:dyDescent="0.25">
      <c r="B214" s="2">
        <v>35443</v>
      </c>
      <c r="C214" s="32">
        <f>'quotes-calcs'!N211</f>
        <v>16.927037416440996</v>
      </c>
    </row>
    <row r="215" spans="2:3" x14ac:dyDescent="0.25">
      <c r="B215" s="2">
        <v>35450</v>
      </c>
      <c r="C215" s="32">
        <f>'quotes-calcs'!N212</f>
        <v>13.637868763868507</v>
      </c>
    </row>
    <row r="216" spans="2:3" x14ac:dyDescent="0.25">
      <c r="B216" s="2">
        <v>35457</v>
      </c>
      <c r="C216" s="32">
        <f>'quotes-calcs'!N213</f>
        <v>17.468259993524995</v>
      </c>
    </row>
    <row r="217" spans="2:3" x14ac:dyDescent="0.25">
      <c r="B217" s="2">
        <v>35464</v>
      </c>
      <c r="C217" s="32">
        <f>'quotes-calcs'!N214</f>
        <v>18.390013437499999</v>
      </c>
    </row>
    <row r="218" spans="2:3" x14ac:dyDescent="0.25">
      <c r="B218" s="2">
        <v>35471</v>
      </c>
      <c r="C218" s="32">
        <f>'quotes-calcs'!N215</f>
        <v>19.243118750000001</v>
      </c>
    </row>
    <row r="219" spans="2:3" x14ac:dyDescent="0.25">
      <c r="B219" s="2">
        <v>35478</v>
      </c>
      <c r="C219" s="32">
        <f>'quotes-calcs'!N216</f>
        <v>16.845019485002748</v>
      </c>
    </row>
    <row r="220" spans="2:3" x14ac:dyDescent="0.25">
      <c r="B220" s="2">
        <v>35485</v>
      </c>
      <c r="C220" s="32">
        <f>'quotes-calcs'!N217</f>
        <v>12.18440363821345</v>
      </c>
    </row>
    <row r="221" spans="2:3" x14ac:dyDescent="0.25">
      <c r="B221" s="2">
        <v>35492</v>
      </c>
      <c r="C221" s="32">
        <f>'quotes-calcs'!N218</f>
        <v>19.160584374999999</v>
      </c>
    </row>
    <row r="222" spans="2:3" x14ac:dyDescent="0.25">
      <c r="B222" s="2">
        <v>35499</v>
      </c>
      <c r="C222" s="32">
        <f>'quotes-calcs'!N219</f>
        <v>14.169407714928623</v>
      </c>
    </row>
    <row r="223" spans="2:3" x14ac:dyDescent="0.25">
      <c r="B223" s="2">
        <v>35506</v>
      </c>
      <c r="C223" s="32">
        <f>'quotes-calcs'!N220</f>
        <v>10.023020955004529</v>
      </c>
    </row>
    <row r="224" spans="2:3" x14ac:dyDescent="0.25">
      <c r="B224" s="2">
        <v>35513</v>
      </c>
      <c r="C224" s="32">
        <f>'quotes-calcs'!N221</f>
        <v>6.9033330017112222</v>
      </c>
    </row>
    <row r="225" spans="2:3" x14ac:dyDescent="0.25">
      <c r="B225" s="2">
        <v>35520</v>
      </c>
      <c r="C225" s="32">
        <f>'quotes-calcs'!N222</f>
        <v>4.9538965082249202</v>
      </c>
    </row>
    <row r="226" spans="2:3" x14ac:dyDescent="0.25">
      <c r="B226" s="2">
        <v>35527</v>
      </c>
      <c r="C226" s="32">
        <f>'quotes-calcs'!N223</f>
        <v>2.4962447394666532</v>
      </c>
    </row>
    <row r="227" spans="2:3" x14ac:dyDescent="0.25">
      <c r="B227" s="2">
        <v>35534</v>
      </c>
      <c r="C227" s="32">
        <f>'quotes-calcs'!N224</f>
        <v>6.050721414977593</v>
      </c>
    </row>
    <row r="228" spans="2:3" x14ac:dyDescent="0.25">
      <c r="B228" s="2">
        <v>35541</v>
      </c>
      <c r="C228" s="32">
        <f>'quotes-calcs'!N225</f>
        <v>6.0481496919510711</v>
      </c>
    </row>
    <row r="229" spans="2:3" x14ac:dyDescent="0.25">
      <c r="B229" s="2">
        <v>35548</v>
      </c>
      <c r="C229" s="32">
        <f>'quotes-calcs'!N226</f>
        <v>18.153262472349997</v>
      </c>
    </row>
    <row r="230" spans="2:3" x14ac:dyDescent="0.25">
      <c r="B230" s="2">
        <v>35555</v>
      </c>
      <c r="C230" s="32">
        <f>'quotes-calcs'!N227</f>
        <v>18.421613958899997</v>
      </c>
    </row>
    <row r="231" spans="2:3" x14ac:dyDescent="0.25">
      <c r="B231" s="2">
        <v>35562</v>
      </c>
      <c r="C231" s="32">
        <f>'quotes-calcs'!N228</f>
        <v>19.3312054375</v>
      </c>
    </row>
    <row r="232" spans="2:3" x14ac:dyDescent="0.25">
      <c r="B232" s="2">
        <v>35569</v>
      </c>
      <c r="C232" s="32">
        <f>'quotes-calcs'!N229</f>
        <v>19.698858562499996</v>
      </c>
    </row>
    <row r="233" spans="2:3" x14ac:dyDescent="0.25">
      <c r="B233" s="2">
        <v>35576</v>
      </c>
      <c r="C233" s="32">
        <f>'quotes-calcs'!N230</f>
        <v>20.196015625000001</v>
      </c>
    </row>
    <row r="234" spans="2:3" x14ac:dyDescent="0.25">
      <c r="B234" s="2">
        <v>35583</v>
      </c>
      <c r="C234" s="32">
        <f>'quotes-calcs'!N231</f>
        <v>19.667387454999997</v>
      </c>
    </row>
    <row r="235" spans="2:3" x14ac:dyDescent="0.25">
      <c r="B235" s="2">
        <v>35590</v>
      </c>
      <c r="C235" s="32">
        <f>'quotes-calcs'!N232</f>
        <v>20.860642437499997</v>
      </c>
    </row>
    <row r="236" spans="2:3" x14ac:dyDescent="0.25">
      <c r="B236" s="2">
        <v>35597</v>
      </c>
      <c r="C236" s="32">
        <f>'quotes-calcs'!N233</f>
        <v>19.992882531462499</v>
      </c>
    </row>
    <row r="237" spans="2:3" x14ac:dyDescent="0.25">
      <c r="B237" s="2">
        <v>35604</v>
      </c>
      <c r="C237" s="32">
        <f>'quotes-calcs'!N234</f>
        <v>17.191555304886762</v>
      </c>
    </row>
    <row r="238" spans="2:3" x14ac:dyDescent="0.25">
      <c r="B238" s="2">
        <v>35611</v>
      </c>
      <c r="C238" s="32">
        <f>'quotes-calcs'!N235</f>
        <v>22.305312499999999</v>
      </c>
    </row>
    <row r="239" spans="2:3" x14ac:dyDescent="0.25">
      <c r="B239" s="2">
        <v>35618</v>
      </c>
      <c r="C239" s="32">
        <f>'quotes-calcs'!N236</f>
        <v>21.786678125000002</v>
      </c>
    </row>
    <row r="240" spans="2:3" x14ac:dyDescent="0.25">
      <c r="B240" s="2">
        <v>35625</v>
      </c>
      <c r="C240" s="32">
        <f>'quotes-calcs'!N237</f>
        <v>19.168001331817859</v>
      </c>
    </row>
    <row r="241" spans="2:3" x14ac:dyDescent="0.25">
      <c r="B241" s="2">
        <v>35632</v>
      </c>
      <c r="C241" s="32">
        <f>'quotes-calcs'!N238</f>
        <v>23.2578125</v>
      </c>
    </row>
    <row r="242" spans="2:3" x14ac:dyDescent="0.25">
      <c r="B242" s="2">
        <v>35639</v>
      </c>
      <c r="C242" s="32">
        <f>'quotes-calcs'!N239</f>
        <v>23.009687499999998</v>
      </c>
    </row>
    <row r="243" spans="2:3" x14ac:dyDescent="0.25">
      <c r="B243" s="2">
        <v>35646</v>
      </c>
      <c r="C243" s="32">
        <f>'quotes-calcs'!N240</f>
        <v>16.308229979279449</v>
      </c>
    </row>
    <row r="244" spans="2:3" x14ac:dyDescent="0.25">
      <c r="B244" s="2">
        <v>35653</v>
      </c>
      <c r="C244" s="32">
        <f>'quotes-calcs'!N241</f>
        <v>7.1385602551961735</v>
      </c>
    </row>
    <row r="245" spans="2:3" x14ac:dyDescent="0.25">
      <c r="B245" s="2">
        <v>35660</v>
      </c>
      <c r="C245" s="32">
        <f>'quotes-calcs'!N242</f>
        <v>13.435259992288984</v>
      </c>
    </row>
    <row r="246" spans="2:3" x14ac:dyDescent="0.25">
      <c r="B246" s="2">
        <v>35667</v>
      </c>
      <c r="C246" s="32">
        <f>'quotes-calcs'!N243</f>
        <v>8.1458762341513218</v>
      </c>
    </row>
    <row r="247" spans="2:3" x14ac:dyDescent="0.25">
      <c r="B247" s="2">
        <v>35674</v>
      </c>
      <c r="C247" s="32">
        <f>'quotes-calcs'!N244</f>
        <v>15.295355936062954</v>
      </c>
    </row>
    <row r="248" spans="2:3" x14ac:dyDescent="0.25">
      <c r="B248" s="2">
        <v>35681</v>
      </c>
      <c r="C248" s="32">
        <f>'quotes-calcs'!N245</f>
        <v>13.728694717143972</v>
      </c>
    </row>
    <row r="249" spans="2:3" x14ac:dyDescent="0.25">
      <c r="B249" s="2">
        <v>35688</v>
      </c>
      <c r="C249" s="32">
        <f>'quotes-calcs'!N246</f>
        <v>23.5078125</v>
      </c>
    </row>
    <row r="250" spans="2:3" x14ac:dyDescent="0.25">
      <c r="B250" s="2">
        <v>35695</v>
      </c>
      <c r="C250" s="32">
        <f>'quotes-calcs'!N247</f>
        <v>20.671105604311492</v>
      </c>
    </row>
    <row r="251" spans="2:3" x14ac:dyDescent="0.25">
      <c r="B251" s="2">
        <v>35702</v>
      </c>
      <c r="C251" s="32">
        <f>'quotes-calcs'!N248</f>
        <v>22.034558865624994</v>
      </c>
    </row>
    <row r="252" spans="2:3" x14ac:dyDescent="0.25">
      <c r="B252" s="2">
        <v>35709</v>
      </c>
      <c r="C252" s="32">
        <f>'quotes-calcs'!N249</f>
        <v>23.484375</v>
      </c>
    </row>
    <row r="253" spans="2:3" x14ac:dyDescent="0.25">
      <c r="B253" s="2">
        <v>35716</v>
      </c>
      <c r="C253" s="32">
        <f>'quotes-calcs'!N250</f>
        <v>13.137375959697881</v>
      </c>
    </row>
    <row r="254" spans="2:3" x14ac:dyDescent="0.25">
      <c r="B254" s="2">
        <v>35723</v>
      </c>
      <c r="C254" s="32">
        <f>'quotes-calcs'!N251</f>
        <v>12.312503875377523</v>
      </c>
    </row>
    <row r="255" spans="2:3" x14ac:dyDescent="0.25">
      <c r="B255" s="2">
        <v>35730</v>
      </c>
      <c r="C255" s="32">
        <f>'quotes-calcs'!N252</f>
        <v>7.9639609373899471</v>
      </c>
    </row>
    <row r="256" spans="2:3" x14ac:dyDescent="0.25">
      <c r="B256" s="2">
        <v>35737</v>
      </c>
      <c r="C256" s="32">
        <f>'quotes-calcs'!N253</f>
        <v>9.6954897382551763</v>
      </c>
    </row>
    <row r="257" spans="2:3" x14ac:dyDescent="0.25">
      <c r="B257" s="2">
        <v>35744</v>
      </c>
      <c r="C257" s="32">
        <f>'quotes-calcs'!N254</f>
        <v>9.9121084914579107</v>
      </c>
    </row>
    <row r="258" spans="2:3" x14ac:dyDescent="0.25">
      <c r="B258" s="2">
        <v>35751</v>
      </c>
      <c r="C258" s="32">
        <f>'quotes-calcs'!N255</f>
        <v>22.515081499999997</v>
      </c>
    </row>
    <row r="259" spans="2:3" x14ac:dyDescent="0.25">
      <c r="B259" s="2">
        <v>35758</v>
      </c>
      <c r="C259" s="32">
        <f>'quotes-calcs'!N256</f>
        <v>17.76675266338437</v>
      </c>
    </row>
    <row r="260" spans="2:3" x14ac:dyDescent="0.25">
      <c r="B260" s="2">
        <v>35765</v>
      </c>
      <c r="C260" s="32">
        <f>'quotes-calcs'!N257</f>
        <v>23.989687499999999</v>
      </c>
    </row>
    <row r="261" spans="2:3" x14ac:dyDescent="0.25">
      <c r="B261" s="2">
        <v>35772</v>
      </c>
      <c r="C261" s="32">
        <f>'quotes-calcs'!N258</f>
        <v>12.039643618331157</v>
      </c>
    </row>
    <row r="262" spans="2:3" x14ac:dyDescent="0.25">
      <c r="B262" s="2">
        <v>35779</v>
      </c>
      <c r="C262" s="32">
        <f>'quotes-calcs'!N259</f>
        <v>9.68993845615514</v>
      </c>
    </row>
    <row r="263" spans="2:3" x14ac:dyDescent="0.25">
      <c r="B263" s="2">
        <v>35786</v>
      </c>
      <c r="C263" s="32">
        <f>'quotes-calcs'!N260</f>
        <v>7.7859650172750108</v>
      </c>
    </row>
    <row r="264" spans="2:3" x14ac:dyDescent="0.25">
      <c r="B264" s="2">
        <v>35793</v>
      </c>
      <c r="C264" s="32">
        <f>'quotes-calcs'!N261</f>
        <v>17.764162019210548</v>
      </c>
    </row>
    <row r="265" spans="2:3" x14ac:dyDescent="0.25">
      <c r="B265" s="2">
        <v>35800</v>
      </c>
      <c r="C265" s="32">
        <f>'quotes-calcs'!N262</f>
        <v>5.5921629801392356</v>
      </c>
    </row>
    <row r="266" spans="2:3" x14ac:dyDescent="0.25">
      <c r="B266" s="2">
        <v>35807</v>
      </c>
      <c r="C266" s="32">
        <f>'quotes-calcs'!N263</f>
        <v>13.704899348517877</v>
      </c>
    </row>
    <row r="267" spans="2:3" x14ac:dyDescent="0.25">
      <c r="B267" s="2">
        <v>35814</v>
      </c>
      <c r="C267" s="32">
        <f>'quotes-calcs'!N264</f>
        <v>12.571438463234372</v>
      </c>
    </row>
    <row r="268" spans="2:3" x14ac:dyDescent="0.25">
      <c r="B268" s="2">
        <v>35821</v>
      </c>
      <c r="C268" s="32">
        <f>'quotes-calcs'!N265</f>
        <v>21.086897871829532</v>
      </c>
    </row>
    <row r="269" spans="2:3" x14ac:dyDescent="0.25">
      <c r="B269" s="2">
        <v>35828</v>
      </c>
      <c r="C269" s="32">
        <f>'quotes-calcs'!N266</f>
        <v>23.183916064999995</v>
      </c>
    </row>
    <row r="270" spans="2:3" x14ac:dyDescent="0.25">
      <c r="B270" s="2">
        <v>35835</v>
      </c>
      <c r="C270" s="32">
        <f>'quotes-calcs'!N267</f>
        <v>25.25</v>
      </c>
    </row>
    <row r="271" spans="2:3" x14ac:dyDescent="0.25">
      <c r="B271" s="2">
        <v>35842</v>
      </c>
      <c r="C271" s="32">
        <f>'quotes-calcs'!N268</f>
        <v>24.140108312499997</v>
      </c>
    </row>
    <row r="272" spans="2:3" x14ac:dyDescent="0.25">
      <c r="B272" s="2">
        <v>35849</v>
      </c>
      <c r="C272" s="32">
        <f>'quotes-calcs'!N269</f>
        <v>25.505624999999998</v>
      </c>
    </row>
    <row r="273" spans="2:3" x14ac:dyDescent="0.25">
      <c r="B273" s="2">
        <v>35856</v>
      </c>
      <c r="C273" s="32">
        <f>'quotes-calcs'!N270</f>
        <v>25.704687500000002</v>
      </c>
    </row>
    <row r="274" spans="2:3" x14ac:dyDescent="0.25">
      <c r="B274" s="2">
        <v>35863</v>
      </c>
      <c r="C274" s="32">
        <f>'quotes-calcs'!N271</f>
        <v>25.98796875</v>
      </c>
    </row>
    <row r="275" spans="2:3" x14ac:dyDescent="0.25">
      <c r="B275" s="2">
        <v>35870</v>
      </c>
      <c r="C275" s="32">
        <f>'quotes-calcs'!N272</f>
        <v>26.669375000000002</v>
      </c>
    </row>
    <row r="276" spans="2:3" x14ac:dyDescent="0.25">
      <c r="B276" s="2">
        <v>35877</v>
      </c>
      <c r="C276" s="32">
        <f>'quotes-calcs'!N273</f>
        <v>25.544543249999997</v>
      </c>
    </row>
    <row r="277" spans="2:3" x14ac:dyDescent="0.25">
      <c r="B277" s="2">
        <v>35884</v>
      </c>
      <c r="C277" s="32">
        <f>'quotes-calcs'!N274</f>
        <v>25.713222503749993</v>
      </c>
    </row>
    <row r="278" spans="2:3" x14ac:dyDescent="0.25">
      <c r="B278" s="2">
        <v>35891</v>
      </c>
      <c r="C278" s="32">
        <f>'quotes-calcs'!N275</f>
        <v>19.869314764594527</v>
      </c>
    </row>
    <row r="279" spans="2:3" x14ac:dyDescent="0.25">
      <c r="B279" s="2">
        <v>35898</v>
      </c>
      <c r="C279" s="32">
        <f>'quotes-calcs'!N276</f>
        <v>24.615872456596495</v>
      </c>
    </row>
    <row r="280" spans="2:3" x14ac:dyDescent="0.25">
      <c r="B280" s="2">
        <v>35905</v>
      </c>
      <c r="C280" s="32">
        <f>'quotes-calcs'!N277</f>
        <v>18.622272543395759</v>
      </c>
    </row>
    <row r="281" spans="2:3" x14ac:dyDescent="0.25">
      <c r="B281" s="2">
        <v>35912</v>
      </c>
      <c r="C281" s="32">
        <f>'quotes-calcs'!N278</f>
        <v>25.713222503749993</v>
      </c>
    </row>
    <row r="282" spans="2:3" x14ac:dyDescent="0.25">
      <c r="B282" s="2">
        <v>35919</v>
      </c>
      <c r="C282" s="32">
        <f>'quotes-calcs'!N279</f>
        <v>19.455845316706061</v>
      </c>
    </row>
    <row r="283" spans="2:3" x14ac:dyDescent="0.25">
      <c r="B283" s="2">
        <v>35926</v>
      </c>
      <c r="C283" s="32">
        <f>'quotes-calcs'!N280</f>
        <v>19.439220587811203</v>
      </c>
    </row>
    <row r="284" spans="2:3" x14ac:dyDescent="0.25">
      <c r="B284" s="2">
        <v>35933</v>
      </c>
      <c r="C284" s="32">
        <f>'quotes-calcs'!N281</f>
        <v>20.291453167325287</v>
      </c>
    </row>
    <row r="285" spans="2:3" x14ac:dyDescent="0.25">
      <c r="B285" s="2">
        <v>35940</v>
      </c>
      <c r="C285" s="32">
        <f>'quotes-calcs'!N282</f>
        <v>13.190135557316205</v>
      </c>
    </row>
    <row r="286" spans="2:3" x14ac:dyDescent="0.25">
      <c r="B286" s="2">
        <v>35947</v>
      </c>
      <c r="C286" s="32">
        <f>'quotes-calcs'!N283</f>
        <v>23.09493733964419</v>
      </c>
    </row>
    <row r="287" spans="2:3" x14ac:dyDescent="0.25">
      <c r="B287" s="2">
        <v>35954</v>
      </c>
      <c r="C287" s="32">
        <f>'quotes-calcs'!N284</f>
        <v>17.098275743168706</v>
      </c>
    </row>
    <row r="288" spans="2:3" x14ac:dyDescent="0.25">
      <c r="B288" s="2">
        <v>35961</v>
      </c>
      <c r="C288" s="32">
        <f>'quotes-calcs'!N285</f>
        <v>16.022615021216001</v>
      </c>
    </row>
    <row r="289" spans="2:3" x14ac:dyDescent="0.25">
      <c r="B289" s="2">
        <v>35968</v>
      </c>
      <c r="C289" s="32">
        <f>'quotes-calcs'!N286</f>
        <v>26.500441374999994</v>
      </c>
    </row>
    <row r="290" spans="2:3" x14ac:dyDescent="0.25">
      <c r="B290" s="2">
        <v>35975</v>
      </c>
      <c r="C290" s="32">
        <f>'quotes-calcs'!N287</f>
        <v>27.88671875</v>
      </c>
    </row>
    <row r="291" spans="2:3" x14ac:dyDescent="0.25">
      <c r="B291" s="2">
        <v>35982</v>
      </c>
      <c r="C291" s="32">
        <f>'quotes-calcs'!N288</f>
        <v>26.606766658749997</v>
      </c>
    </row>
    <row r="292" spans="2:3" x14ac:dyDescent="0.25">
      <c r="B292" s="2">
        <v>35989</v>
      </c>
      <c r="C292" s="32">
        <f>'quotes-calcs'!N289</f>
        <v>27.089568742499999</v>
      </c>
    </row>
    <row r="293" spans="2:3" x14ac:dyDescent="0.25">
      <c r="B293" s="2">
        <v>35996</v>
      </c>
      <c r="C293" s="32">
        <f>'quotes-calcs'!N290</f>
        <v>12.208649463503303</v>
      </c>
    </row>
    <row r="294" spans="2:3" x14ac:dyDescent="0.25">
      <c r="B294" s="2">
        <v>36003</v>
      </c>
      <c r="C294" s="32">
        <f>'quotes-calcs'!N291</f>
        <v>7.8989112467306324</v>
      </c>
    </row>
    <row r="295" spans="2:3" x14ac:dyDescent="0.25">
      <c r="B295" s="2">
        <v>36010</v>
      </c>
      <c r="C295" s="32">
        <f>'quotes-calcs'!N292</f>
        <v>4.850685516440663</v>
      </c>
    </row>
    <row r="296" spans="2:3" x14ac:dyDescent="0.25">
      <c r="B296" s="2">
        <v>36017</v>
      </c>
      <c r="C296" s="32">
        <f>'quotes-calcs'!N293</f>
        <v>2.7434629461961402</v>
      </c>
    </row>
    <row r="297" spans="2:3" x14ac:dyDescent="0.25">
      <c r="B297" s="2">
        <v>36024</v>
      </c>
      <c r="C297" s="32">
        <f>'quotes-calcs'!N294</f>
        <v>4.3368496558542358</v>
      </c>
    </row>
    <row r="298" spans="2:3" x14ac:dyDescent="0.25">
      <c r="B298" s="2">
        <v>36031</v>
      </c>
      <c r="C298" s="32">
        <f>'quotes-calcs'!N295</f>
        <v>1.5821939593014203</v>
      </c>
    </row>
    <row r="299" spans="2:3" x14ac:dyDescent="0.25">
      <c r="B299" s="2">
        <v>36038</v>
      </c>
      <c r="C299" s="32">
        <f>'quotes-calcs'!N296</f>
        <v>0.40693790881769643</v>
      </c>
    </row>
    <row r="300" spans="2:3" x14ac:dyDescent="0.25">
      <c r="B300" s="2">
        <v>36045</v>
      </c>
      <c r="C300" s="32">
        <f>'quotes-calcs'!N297</f>
        <v>1.1082776493203572</v>
      </c>
    </row>
    <row r="301" spans="2:3" x14ac:dyDescent="0.25">
      <c r="B301" s="2">
        <v>36052</v>
      </c>
      <c r="C301" s="32">
        <f>'quotes-calcs'!N298</f>
        <v>1.1989116792665135</v>
      </c>
    </row>
    <row r="302" spans="2:3" x14ac:dyDescent="0.25">
      <c r="B302" s="2">
        <v>36059</v>
      </c>
      <c r="C302" s="32">
        <f>'quotes-calcs'!N299</f>
        <v>1.878381415842727</v>
      </c>
    </row>
    <row r="303" spans="2:3" x14ac:dyDescent="0.25">
      <c r="B303" s="2">
        <v>36066</v>
      </c>
      <c r="C303" s="32">
        <f>'quotes-calcs'!N300</f>
        <v>0.87167229359927934</v>
      </c>
    </row>
    <row r="304" spans="2:3" x14ac:dyDescent="0.25">
      <c r="B304" s="2">
        <v>36073</v>
      </c>
      <c r="C304" s="32">
        <f>'quotes-calcs'!N301</f>
        <v>0.51277951319712189</v>
      </c>
    </row>
    <row r="305" spans="2:3" x14ac:dyDescent="0.25">
      <c r="B305" s="2">
        <v>36080</v>
      </c>
      <c r="C305" s="32">
        <f>'quotes-calcs'!N302</f>
        <v>2.6801383354615314</v>
      </c>
    </row>
    <row r="306" spans="2:3" x14ac:dyDescent="0.25">
      <c r="B306" s="2">
        <v>36087</v>
      </c>
      <c r="C306" s="32">
        <f>'quotes-calcs'!N303</f>
        <v>3.1521139190987157</v>
      </c>
    </row>
    <row r="307" spans="2:3" x14ac:dyDescent="0.25">
      <c r="B307" s="2">
        <v>36094</v>
      </c>
      <c r="C307" s="32">
        <f>'quotes-calcs'!N304</f>
        <v>5.6726278769814868</v>
      </c>
    </row>
    <row r="308" spans="2:3" x14ac:dyDescent="0.25">
      <c r="B308" s="2">
        <v>36101</v>
      </c>
      <c r="C308" s="32">
        <f>'quotes-calcs'!N305</f>
        <v>12.212061857221052</v>
      </c>
    </row>
    <row r="309" spans="2:3" x14ac:dyDescent="0.25">
      <c r="B309" s="2">
        <v>36108</v>
      </c>
      <c r="C309" s="32">
        <f>'quotes-calcs'!N306</f>
        <v>10.268070399837566</v>
      </c>
    </row>
    <row r="310" spans="2:3" x14ac:dyDescent="0.25">
      <c r="B310" s="2">
        <v>36115</v>
      </c>
      <c r="C310" s="32">
        <f>'quotes-calcs'!N307</f>
        <v>19.214944926484463</v>
      </c>
    </row>
    <row r="311" spans="2:3" x14ac:dyDescent="0.25">
      <c r="B311" s="2">
        <v>36122</v>
      </c>
      <c r="C311" s="32">
        <f>'quotes-calcs'!N308</f>
        <v>27.305748779999995</v>
      </c>
    </row>
    <row r="312" spans="2:3" x14ac:dyDescent="0.25">
      <c r="B312" s="2">
        <v>36129</v>
      </c>
      <c r="C312" s="32">
        <f>'quotes-calcs'!N309</f>
        <v>22.053091205522875</v>
      </c>
    </row>
    <row r="313" spans="2:3" x14ac:dyDescent="0.25">
      <c r="B313" s="2">
        <v>36136</v>
      </c>
      <c r="C313" s="32">
        <f>'quotes-calcs'!N310</f>
        <v>17.780817978406446</v>
      </c>
    </row>
    <row r="314" spans="2:3" x14ac:dyDescent="0.25">
      <c r="B314" s="2">
        <v>36143</v>
      </c>
      <c r="C314" s="32">
        <f>'quotes-calcs'!N311</f>
        <v>22.532288281830574</v>
      </c>
    </row>
    <row r="315" spans="2:3" x14ac:dyDescent="0.25">
      <c r="B315" s="2">
        <v>36150</v>
      </c>
      <c r="C315" s="32">
        <f>'quotes-calcs'!N312</f>
        <v>28.618123375</v>
      </c>
    </row>
    <row r="316" spans="2:3" x14ac:dyDescent="0.25">
      <c r="B316" s="2">
        <v>36157</v>
      </c>
      <c r="C316" s="32">
        <f>'quotes-calcs'!N313</f>
        <v>28.765184624999996</v>
      </c>
    </row>
    <row r="317" spans="2:3" x14ac:dyDescent="0.25">
      <c r="B317" s="2">
        <v>36164</v>
      </c>
      <c r="C317" s="32">
        <f>'quotes-calcs'!N314</f>
        <v>30.422774999999998</v>
      </c>
    </row>
    <row r="318" spans="2:3" x14ac:dyDescent="0.25">
      <c r="B318" s="2">
        <v>36171</v>
      </c>
      <c r="C318" s="32">
        <f>'quotes-calcs'!N315</f>
        <v>17.410509220947155</v>
      </c>
    </row>
    <row r="319" spans="2:3" x14ac:dyDescent="0.25">
      <c r="B319" s="2">
        <v>36178</v>
      </c>
      <c r="C319" s="32">
        <f>'quotes-calcs'!N316</f>
        <v>12.865739997793138</v>
      </c>
    </row>
    <row r="320" spans="2:3" x14ac:dyDescent="0.25">
      <c r="B320" s="2">
        <v>36185</v>
      </c>
      <c r="C320" s="32">
        <f>'quotes-calcs'!N317</f>
        <v>29.787260312499996</v>
      </c>
    </row>
    <row r="321" spans="2:3" x14ac:dyDescent="0.25">
      <c r="B321" s="2">
        <v>36192</v>
      </c>
      <c r="C321" s="32">
        <f>'quotes-calcs'!N318</f>
        <v>16.330166351478976</v>
      </c>
    </row>
    <row r="322" spans="2:3" x14ac:dyDescent="0.25">
      <c r="B322" s="2">
        <v>36199</v>
      </c>
      <c r="C322" s="32">
        <f>'quotes-calcs'!N319</f>
        <v>15.300089279058646</v>
      </c>
    </row>
    <row r="323" spans="2:3" x14ac:dyDescent="0.25">
      <c r="B323" s="2">
        <v>36206</v>
      </c>
      <c r="C323" s="32">
        <f>'quotes-calcs'!N320</f>
        <v>17.039904766139742</v>
      </c>
    </row>
    <row r="324" spans="2:3" x14ac:dyDescent="0.25">
      <c r="B324" s="2">
        <v>36213</v>
      </c>
      <c r="C324" s="32">
        <f>'quotes-calcs'!N321</f>
        <v>14.981383202530315</v>
      </c>
    </row>
    <row r="325" spans="2:3" x14ac:dyDescent="0.25">
      <c r="B325" s="2">
        <v>36220</v>
      </c>
      <c r="C325" s="32">
        <f>'quotes-calcs'!N322</f>
        <v>29.161294101874997</v>
      </c>
    </row>
    <row r="326" spans="2:3" x14ac:dyDescent="0.25">
      <c r="B326" s="2">
        <v>36227</v>
      </c>
      <c r="C326" s="32">
        <f>'quotes-calcs'!N323</f>
        <v>30.191678749999994</v>
      </c>
    </row>
    <row r="327" spans="2:3" x14ac:dyDescent="0.25">
      <c r="B327" s="2">
        <v>36234</v>
      </c>
      <c r="C327" s="32">
        <f>'quotes-calcs'!N324</f>
        <v>30.887968749999999</v>
      </c>
    </row>
    <row r="328" spans="2:3" x14ac:dyDescent="0.25">
      <c r="B328" s="2">
        <v>36241</v>
      </c>
      <c r="C328" s="32">
        <f>'quotes-calcs'!N325</f>
        <v>25.486006070192651</v>
      </c>
    </row>
    <row r="329" spans="2:3" x14ac:dyDescent="0.25">
      <c r="B329" s="2">
        <v>36248</v>
      </c>
      <c r="C329" s="32">
        <f>'quotes-calcs'!N326</f>
        <v>28.979126390274995</v>
      </c>
    </row>
    <row r="330" spans="2:3" x14ac:dyDescent="0.25">
      <c r="B330" s="2">
        <v>36255</v>
      </c>
      <c r="C330" s="32">
        <f>'quotes-calcs'!N327</f>
        <v>32.794374999999995</v>
      </c>
    </row>
    <row r="331" spans="2:3" x14ac:dyDescent="0.25">
      <c r="B331" s="2">
        <v>36262</v>
      </c>
      <c r="C331" s="32">
        <f>'quotes-calcs'!N328</f>
        <v>19.196745208488974</v>
      </c>
    </row>
    <row r="332" spans="2:3" x14ac:dyDescent="0.25">
      <c r="B332" s="2">
        <v>36269</v>
      </c>
      <c r="C332" s="32">
        <f>'quotes-calcs'!N329</f>
        <v>33.024062499999999</v>
      </c>
    </row>
    <row r="333" spans="2:3" x14ac:dyDescent="0.25">
      <c r="B333" s="2">
        <v>36276</v>
      </c>
      <c r="C333" s="32">
        <f>'quotes-calcs'!N330</f>
        <v>21.989690559091578</v>
      </c>
    </row>
    <row r="334" spans="2:3" x14ac:dyDescent="0.25">
      <c r="B334" s="2">
        <v>36283</v>
      </c>
      <c r="C334" s="32">
        <f>'quotes-calcs'!N331</f>
        <v>29.04923674707679</v>
      </c>
    </row>
    <row r="335" spans="2:3" x14ac:dyDescent="0.25">
      <c r="B335" s="2">
        <v>36290</v>
      </c>
      <c r="C335" s="32">
        <f>'quotes-calcs'!N332</f>
        <v>23.957640952003697</v>
      </c>
    </row>
    <row r="336" spans="2:3" x14ac:dyDescent="0.25">
      <c r="B336" s="2">
        <v>36297</v>
      </c>
      <c r="C336" s="32">
        <f>'quotes-calcs'!N333</f>
        <v>22.005337620929584</v>
      </c>
    </row>
    <row r="337" spans="2:3" x14ac:dyDescent="0.25">
      <c r="B337" s="2">
        <v>36304</v>
      </c>
      <c r="C337" s="32">
        <f>'quotes-calcs'!N334</f>
        <v>13.404715983373029</v>
      </c>
    </row>
    <row r="338" spans="2:3" x14ac:dyDescent="0.25">
      <c r="B338" s="2">
        <v>36311</v>
      </c>
      <c r="C338" s="32">
        <f>'quotes-calcs'!N335</f>
        <v>21.984474871812239</v>
      </c>
    </row>
    <row r="339" spans="2:3" x14ac:dyDescent="0.25">
      <c r="B339" s="2">
        <v>36318</v>
      </c>
      <c r="C339" s="32">
        <f>'quotes-calcs'!N336</f>
        <v>12.824645688998505</v>
      </c>
    </row>
    <row r="340" spans="2:3" x14ac:dyDescent="0.25">
      <c r="B340" s="2">
        <v>36325</v>
      </c>
      <c r="C340" s="32">
        <f>'quotes-calcs'!N337</f>
        <v>26.099316239157574</v>
      </c>
    </row>
    <row r="341" spans="2:3" x14ac:dyDescent="0.25">
      <c r="B341" s="2">
        <v>36332</v>
      </c>
      <c r="C341" s="32">
        <f>'quotes-calcs'!N338</f>
        <v>16.999261679229718</v>
      </c>
    </row>
    <row r="342" spans="2:3" x14ac:dyDescent="0.25">
      <c r="B342" s="2">
        <v>36339</v>
      </c>
      <c r="C342" s="32">
        <f>'quotes-calcs'!N339</f>
        <v>32.552011812499998</v>
      </c>
    </row>
    <row r="343" spans="2:3" x14ac:dyDescent="0.25">
      <c r="B343" s="2">
        <v>36346</v>
      </c>
      <c r="C343" s="32">
        <f>'quotes-calcs'!N340</f>
        <v>32.148181619999995</v>
      </c>
    </row>
    <row r="344" spans="2:3" x14ac:dyDescent="0.25">
      <c r="B344" s="2">
        <v>36353</v>
      </c>
      <c r="C344" s="32">
        <f>'quotes-calcs'!N341</f>
        <v>34.494062499999998</v>
      </c>
    </row>
    <row r="345" spans="2:3" x14ac:dyDescent="0.25">
      <c r="B345" s="2">
        <v>36360</v>
      </c>
      <c r="C345" s="32">
        <f>'quotes-calcs'!N342</f>
        <v>13.701701549774864</v>
      </c>
    </row>
    <row r="346" spans="2:3" x14ac:dyDescent="0.25">
      <c r="B346" s="2">
        <v>36367</v>
      </c>
      <c r="C346" s="32">
        <f>'quotes-calcs'!N343</f>
        <v>8.6762584753196013</v>
      </c>
    </row>
    <row r="347" spans="2:3" x14ac:dyDescent="0.25">
      <c r="B347" s="2">
        <v>36374</v>
      </c>
      <c r="C347" s="32">
        <f>'quotes-calcs'!N344</f>
        <v>5.9683124034499988</v>
      </c>
    </row>
    <row r="348" spans="2:3" x14ac:dyDescent="0.25">
      <c r="B348" s="2">
        <v>36381</v>
      </c>
      <c r="C348" s="32">
        <f>'quotes-calcs'!N345</f>
        <v>9.2630166636491023</v>
      </c>
    </row>
    <row r="349" spans="2:3" x14ac:dyDescent="0.25">
      <c r="B349" s="2">
        <v>36388</v>
      </c>
      <c r="C349" s="32">
        <f>'quotes-calcs'!N346</f>
        <v>10.333447775166164</v>
      </c>
    </row>
    <row r="350" spans="2:3" x14ac:dyDescent="0.25">
      <c r="B350" s="2">
        <v>36395</v>
      </c>
      <c r="C350" s="32">
        <f>'quotes-calcs'!N347</f>
        <v>12.297364136930156</v>
      </c>
    </row>
    <row r="351" spans="2:3" x14ac:dyDescent="0.25">
      <c r="B351" s="2">
        <v>36402</v>
      </c>
      <c r="C351" s="32">
        <f>'quotes-calcs'!N348</f>
        <v>14.300378564609371</v>
      </c>
    </row>
    <row r="352" spans="2:3" x14ac:dyDescent="0.25">
      <c r="B352" s="2">
        <v>36409</v>
      </c>
      <c r="C352" s="32">
        <f>'quotes-calcs'!N349</f>
        <v>13.999539204537603</v>
      </c>
    </row>
    <row r="353" spans="2:3" x14ac:dyDescent="0.25">
      <c r="B353" s="2">
        <v>36416</v>
      </c>
      <c r="C353" s="32">
        <f>'quotes-calcs'!N350</f>
        <v>10.109676393968952</v>
      </c>
    </row>
    <row r="354" spans="2:3" x14ac:dyDescent="0.25">
      <c r="B354" s="2">
        <v>36423</v>
      </c>
      <c r="C354" s="32">
        <f>'quotes-calcs'!N351</f>
        <v>3.9855370663886731</v>
      </c>
    </row>
    <row r="355" spans="2:3" x14ac:dyDescent="0.25">
      <c r="B355" s="2">
        <v>36430</v>
      </c>
      <c r="C355" s="32">
        <f>'quotes-calcs'!N352</f>
        <v>4.4621021641688507</v>
      </c>
    </row>
    <row r="356" spans="2:3" x14ac:dyDescent="0.25">
      <c r="B356" s="2">
        <v>36437</v>
      </c>
      <c r="C356" s="32">
        <f>'quotes-calcs'!N353</f>
        <v>10.330977892371491</v>
      </c>
    </row>
    <row r="357" spans="2:3" x14ac:dyDescent="0.25">
      <c r="B357" s="2">
        <v>36444</v>
      </c>
      <c r="C357" s="32">
        <f>'quotes-calcs'!N354</f>
        <v>2.4587608798802116</v>
      </c>
    </row>
    <row r="358" spans="2:3" x14ac:dyDescent="0.25">
      <c r="B358" s="2">
        <v>36451</v>
      </c>
      <c r="C358" s="32">
        <f>'quotes-calcs'!N355</f>
        <v>5.7091840575153574</v>
      </c>
    </row>
    <row r="359" spans="2:3" x14ac:dyDescent="0.25">
      <c r="B359" s="2">
        <v>36458</v>
      </c>
      <c r="C359" s="32">
        <f>'quotes-calcs'!N356</f>
        <v>16.637805756169168</v>
      </c>
    </row>
    <row r="360" spans="2:3" x14ac:dyDescent="0.25">
      <c r="B360" s="2">
        <v>36465</v>
      </c>
      <c r="C360" s="32">
        <f>'quotes-calcs'!N357</f>
        <v>18.93588023848303</v>
      </c>
    </row>
    <row r="361" spans="2:3" x14ac:dyDescent="0.25">
      <c r="B361" s="2">
        <v>36472</v>
      </c>
      <c r="C361" s="32">
        <f>'quotes-calcs'!N358</f>
        <v>25.03768286320031</v>
      </c>
    </row>
    <row r="362" spans="2:3" x14ac:dyDescent="0.25">
      <c r="B362" s="2">
        <v>36479</v>
      </c>
      <c r="C362" s="32">
        <f>'quotes-calcs'!N359</f>
        <v>33.279964999999997</v>
      </c>
    </row>
    <row r="363" spans="2:3" x14ac:dyDescent="0.25">
      <c r="B363" s="2">
        <v>36486</v>
      </c>
      <c r="C363" s="32">
        <f>'quotes-calcs'!N360</f>
        <v>28.063360105418557</v>
      </c>
    </row>
    <row r="364" spans="2:3" x14ac:dyDescent="0.25">
      <c r="B364" s="2">
        <v>36493</v>
      </c>
      <c r="C364" s="32">
        <f>'quotes-calcs'!N361</f>
        <v>34.991718750000004</v>
      </c>
    </row>
    <row r="365" spans="2:3" x14ac:dyDescent="0.25">
      <c r="B365" s="2">
        <v>36500</v>
      </c>
      <c r="C365" s="32">
        <f>'quotes-calcs'!N362</f>
        <v>25.946122859454164</v>
      </c>
    </row>
    <row r="366" spans="2:3" x14ac:dyDescent="0.25">
      <c r="B366" s="2">
        <v>36507</v>
      </c>
      <c r="C366" s="32">
        <f>'quotes-calcs'!N363</f>
        <v>29.491345952236429</v>
      </c>
    </row>
    <row r="367" spans="2:3" x14ac:dyDescent="0.25">
      <c r="B367" s="2">
        <v>36514</v>
      </c>
      <c r="C367" s="32">
        <f>'quotes-calcs'!N364</f>
        <v>34.217480468749997</v>
      </c>
    </row>
    <row r="368" spans="2:3" x14ac:dyDescent="0.25">
      <c r="B368" s="2">
        <v>36521</v>
      </c>
      <c r="C368" s="32">
        <f>'quotes-calcs'!N365</f>
        <v>35.734374999999993</v>
      </c>
    </row>
    <row r="369" spans="2:3" x14ac:dyDescent="0.25">
      <c r="B369" s="2">
        <v>36528</v>
      </c>
      <c r="C369" s="32">
        <f>'quotes-calcs'!N366</f>
        <v>30.129684082617324</v>
      </c>
    </row>
    <row r="370" spans="2:3" x14ac:dyDescent="0.25">
      <c r="B370" s="2">
        <v>36535</v>
      </c>
      <c r="C370" s="32">
        <f>'quotes-calcs'!N367</f>
        <v>36.4921875</v>
      </c>
    </row>
    <row r="371" spans="2:3" x14ac:dyDescent="0.25">
      <c r="B371" s="2">
        <v>36542</v>
      </c>
      <c r="C371" s="32">
        <f>'quotes-calcs'!N368</f>
        <v>25.363165650679253</v>
      </c>
    </row>
    <row r="372" spans="2:3" x14ac:dyDescent="0.25">
      <c r="B372" s="2">
        <v>36549</v>
      </c>
      <c r="C372" s="32">
        <f>'quotes-calcs'!N369</f>
        <v>7.0657914798623587</v>
      </c>
    </row>
    <row r="373" spans="2:3" x14ac:dyDescent="0.25">
      <c r="B373" s="2">
        <v>36556</v>
      </c>
      <c r="C373" s="32">
        <f>'quotes-calcs'!N370</f>
        <v>19.195663666734838</v>
      </c>
    </row>
    <row r="374" spans="2:3" x14ac:dyDescent="0.25">
      <c r="B374" s="2">
        <v>36563</v>
      </c>
      <c r="C374" s="32">
        <f>'quotes-calcs'!N371</f>
        <v>10.71133984275086</v>
      </c>
    </row>
    <row r="375" spans="2:3" x14ac:dyDescent="0.25">
      <c r="B375" s="2">
        <v>36570</v>
      </c>
      <c r="C375" s="32">
        <f>'quotes-calcs'!N372</f>
        <v>6.4699181316815331</v>
      </c>
    </row>
    <row r="376" spans="2:3" x14ac:dyDescent="0.25">
      <c r="B376" s="2">
        <v>36577</v>
      </c>
      <c r="C376" s="32">
        <f>'quotes-calcs'!N373</f>
        <v>4.8419815304968514</v>
      </c>
    </row>
    <row r="377" spans="2:3" x14ac:dyDescent="0.25">
      <c r="B377" s="2">
        <v>36584</v>
      </c>
      <c r="C377" s="32">
        <f>'quotes-calcs'!N374</f>
        <v>15.47486737689448</v>
      </c>
    </row>
    <row r="378" spans="2:3" x14ac:dyDescent="0.25">
      <c r="B378" s="2">
        <v>36591</v>
      </c>
      <c r="C378" s="32">
        <f>'quotes-calcs'!N375</f>
        <v>13.304427901588422</v>
      </c>
    </row>
    <row r="379" spans="2:3" x14ac:dyDescent="0.25">
      <c r="B379" s="2">
        <v>36598</v>
      </c>
      <c r="C379" s="32">
        <f>'quotes-calcs'!N376</f>
        <v>36.484375</v>
      </c>
    </row>
    <row r="380" spans="2:3" x14ac:dyDescent="0.25">
      <c r="B380" s="2">
        <v>36605</v>
      </c>
      <c r="C380" s="32">
        <f>'quotes-calcs'!N377</f>
        <v>35.882949124999996</v>
      </c>
    </row>
    <row r="381" spans="2:3" x14ac:dyDescent="0.25">
      <c r="B381" s="2">
        <v>36612</v>
      </c>
      <c r="C381" s="32">
        <f>'quotes-calcs'!N378</f>
        <v>22.89949202563816</v>
      </c>
    </row>
    <row r="382" spans="2:3" x14ac:dyDescent="0.25">
      <c r="B382" s="2">
        <v>36619</v>
      </c>
      <c r="C382" s="32">
        <f>'quotes-calcs'!N379</f>
        <v>26.604478741495381</v>
      </c>
    </row>
    <row r="383" spans="2:3" x14ac:dyDescent="0.25">
      <c r="B383" s="2">
        <v>36626</v>
      </c>
      <c r="C383" s="32">
        <f>'quotes-calcs'!N380</f>
        <v>2.9483778789902066</v>
      </c>
    </row>
    <row r="384" spans="2:3" x14ac:dyDescent="0.25">
      <c r="B384" s="2">
        <v>36633</v>
      </c>
      <c r="C384" s="32">
        <f>'quotes-calcs'!N381</f>
        <v>9.2267110812976423</v>
      </c>
    </row>
    <row r="385" spans="2:3" x14ac:dyDescent="0.25">
      <c r="B385" s="2">
        <v>36640</v>
      </c>
      <c r="C385" s="32">
        <f>'quotes-calcs'!N382</f>
        <v>10.988312499345289</v>
      </c>
    </row>
    <row r="386" spans="2:3" x14ac:dyDescent="0.25">
      <c r="B386" s="2">
        <v>36647</v>
      </c>
      <c r="C386" s="32">
        <f>'quotes-calcs'!N383</f>
        <v>8.833633909200918</v>
      </c>
    </row>
    <row r="387" spans="2:3" x14ac:dyDescent="0.25">
      <c r="B387" s="2">
        <v>36654</v>
      </c>
      <c r="C387" s="32">
        <f>'quotes-calcs'!N384</f>
        <v>7.9197686036953776</v>
      </c>
    </row>
    <row r="388" spans="2:3" x14ac:dyDescent="0.25">
      <c r="B388" s="2">
        <v>36661</v>
      </c>
      <c r="C388" s="32">
        <f>'quotes-calcs'!N385</f>
        <v>6.2144908008021513</v>
      </c>
    </row>
    <row r="389" spans="2:3" x14ac:dyDescent="0.25">
      <c r="B389" s="2">
        <v>36668</v>
      </c>
      <c r="C389" s="32">
        <f>'quotes-calcs'!N386</f>
        <v>3.9701799233977848</v>
      </c>
    </row>
    <row r="390" spans="2:3" x14ac:dyDescent="0.25">
      <c r="B390" s="2">
        <v>36675</v>
      </c>
      <c r="C390" s="32">
        <f>'quotes-calcs'!N387</f>
        <v>16.223504774155842</v>
      </c>
    </row>
    <row r="391" spans="2:3" x14ac:dyDescent="0.25">
      <c r="B391" s="2">
        <v>36682</v>
      </c>
      <c r="C391" s="32">
        <f>'quotes-calcs'!N388</f>
        <v>13.64655326954154</v>
      </c>
    </row>
    <row r="392" spans="2:3" x14ac:dyDescent="0.25">
      <c r="B392" s="2">
        <v>36689</v>
      </c>
      <c r="C392" s="32">
        <f>'quotes-calcs'!N389</f>
        <v>13.64655326954154</v>
      </c>
    </row>
    <row r="393" spans="2:3" x14ac:dyDescent="0.25">
      <c r="B393" s="2">
        <v>36696</v>
      </c>
      <c r="C393" s="32">
        <f>'quotes-calcs'!N390</f>
        <v>9.8582220714240023</v>
      </c>
    </row>
    <row r="394" spans="2:3" x14ac:dyDescent="0.25">
      <c r="B394" s="2">
        <v>36703</v>
      </c>
      <c r="C394" s="32">
        <f>'quotes-calcs'!N391</f>
        <v>11.232485112426485</v>
      </c>
    </row>
    <row r="395" spans="2:3" x14ac:dyDescent="0.25">
      <c r="B395" s="2">
        <v>36710</v>
      </c>
      <c r="C395" s="32">
        <f>'quotes-calcs'!N392</f>
        <v>16.931758693672197</v>
      </c>
    </row>
    <row r="396" spans="2:3" x14ac:dyDescent="0.25">
      <c r="B396" s="2">
        <v>36717</v>
      </c>
      <c r="C396" s="32">
        <f>'quotes-calcs'!N393</f>
        <v>26.03480469803155</v>
      </c>
    </row>
    <row r="397" spans="2:3" x14ac:dyDescent="0.25">
      <c r="B397" s="2">
        <v>36724</v>
      </c>
      <c r="C397" s="32">
        <f>'quotes-calcs'!N394</f>
        <v>15.876972710083979</v>
      </c>
    </row>
    <row r="398" spans="2:3" x14ac:dyDescent="0.25">
      <c r="B398" s="2">
        <v>36731</v>
      </c>
      <c r="C398" s="32">
        <f>'quotes-calcs'!N395</f>
        <v>7.2476094254267389</v>
      </c>
    </row>
    <row r="399" spans="2:3" x14ac:dyDescent="0.25">
      <c r="B399" s="2">
        <v>36738</v>
      </c>
      <c r="C399" s="32">
        <f>'quotes-calcs'!N396</f>
        <v>13.07633423068793</v>
      </c>
    </row>
    <row r="400" spans="2:3" x14ac:dyDescent="0.25">
      <c r="B400" s="2">
        <v>36745</v>
      </c>
      <c r="C400" s="32">
        <f>'quotes-calcs'!N397</f>
        <v>15.208849224425913</v>
      </c>
    </row>
    <row r="401" spans="2:3" x14ac:dyDescent="0.25">
      <c r="B401" s="2">
        <v>36752</v>
      </c>
      <c r="C401" s="32">
        <f>'quotes-calcs'!N398</f>
        <v>21.004733459381121</v>
      </c>
    </row>
    <row r="402" spans="2:3" x14ac:dyDescent="0.25">
      <c r="B402" s="2">
        <v>36759</v>
      </c>
      <c r="C402" s="32">
        <f>'quotes-calcs'!N399</f>
        <v>26.03480469803155</v>
      </c>
    </row>
    <row r="403" spans="2:3" x14ac:dyDescent="0.25">
      <c r="B403" s="2">
        <v>36766</v>
      </c>
      <c r="C403" s="32">
        <f>'quotes-calcs'!N400</f>
        <v>30.900900762587714</v>
      </c>
    </row>
    <row r="404" spans="2:3" x14ac:dyDescent="0.25">
      <c r="B404" s="2">
        <v>36773</v>
      </c>
      <c r="C404" s="32">
        <f>'quotes-calcs'!N401</f>
        <v>21.456615015183225</v>
      </c>
    </row>
    <row r="405" spans="2:3" x14ac:dyDescent="0.25">
      <c r="B405" s="2">
        <v>36780</v>
      </c>
      <c r="C405" s="32">
        <f>'quotes-calcs'!N402</f>
        <v>12.515822467581845</v>
      </c>
    </row>
    <row r="406" spans="2:3" x14ac:dyDescent="0.25">
      <c r="B406" s="2">
        <v>36787</v>
      </c>
      <c r="C406" s="32">
        <f>'quotes-calcs'!N403</f>
        <v>11.232485112426485</v>
      </c>
    </row>
    <row r="407" spans="2:3" x14ac:dyDescent="0.25">
      <c r="B407" s="2">
        <v>36794</v>
      </c>
      <c r="C407" s="32">
        <f>'quotes-calcs'!N404</f>
        <v>9.0250684152653378</v>
      </c>
    </row>
    <row r="408" spans="2:3" x14ac:dyDescent="0.25">
      <c r="B408" s="2">
        <v>36801</v>
      </c>
      <c r="C408" s="32">
        <f>'quotes-calcs'!N405</f>
        <v>6.2116278730781467</v>
      </c>
    </row>
    <row r="409" spans="2:3" x14ac:dyDescent="0.25">
      <c r="B409" s="2">
        <v>36808</v>
      </c>
      <c r="C409" s="32">
        <f>'quotes-calcs'!N406</f>
        <v>3.7094071924819745</v>
      </c>
    </row>
    <row r="410" spans="2:3" x14ac:dyDescent="0.25">
      <c r="B410" s="2">
        <v>36815</v>
      </c>
      <c r="C410" s="32">
        <f>'quotes-calcs'!N407</f>
        <v>5.202254108786394</v>
      </c>
    </row>
    <row r="411" spans="2:3" x14ac:dyDescent="0.25">
      <c r="B411" s="2">
        <v>36822</v>
      </c>
      <c r="C411" s="32">
        <f>'quotes-calcs'!N408</f>
        <v>4.7565197175350411</v>
      </c>
    </row>
    <row r="412" spans="2:3" x14ac:dyDescent="0.25">
      <c r="B412" s="2">
        <v>36829</v>
      </c>
      <c r="C412" s="32">
        <f>'quotes-calcs'!N409</f>
        <v>7.917980908158464</v>
      </c>
    </row>
    <row r="413" spans="2:3" x14ac:dyDescent="0.25">
      <c r="B413" s="2">
        <v>36836</v>
      </c>
      <c r="C413" s="32">
        <f>'quotes-calcs'!N410</f>
        <v>3.2335073955099651</v>
      </c>
    </row>
    <row r="414" spans="2:3" x14ac:dyDescent="0.25">
      <c r="B414" s="2">
        <v>36843</v>
      </c>
      <c r="C414" s="32">
        <f>'quotes-calcs'!N411</f>
        <v>3.2339057838214371</v>
      </c>
    </row>
    <row r="415" spans="2:3" x14ac:dyDescent="0.25">
      <c r="B415" s="2">
        <v>36850</v>
      </c>
      <c r="C415" s="32">
        <f>'quotes-calcs'!N412</f>
        <v>2.5029873529260689</v>
      </c>
    </row>
    <row r="416" spans="2:3" x14ac:dyDescent="0.25">
      <c r="B416" s="2">
        <v>36857</v>
      </c>
      <c r="C416" s="32">
        <f>'quotes-calcs'!N413</f>
        <v>1.6647396397420775</v>
      </c>
    </row>
    <row r="417" spans="2:3" x14ac:dyDescent="0.25">
      <c r="B417" s="2">
        <v>36864</v>
      </c>
      <c r="C417" s="32">
        <f>'quotes-calcs'!N414</f>
        <v>2.1728880831642488</v>
      </c>
    </row>
    <row r="418" spans="2:3" x14ac:dyDescent="0.25">
      <c r="B418" s="2">
        <v>36871</v>
      </c>
      <c r="C418" s="32">
        <f>'quotes-calcs'!N415</f>
        <v>1.3313173830582565</v>
      </c>
    </row>
    <row r="419" spans="2:3" x14ac:dyDescent="0.25">
      <c r="B419" s="2">
        <v>36878</v>
      </c>
      <c r="C419" s="32">
        <f>'quotes-calcs'!N416</f>
        <v>1.3309400703922918</v>
      </c>
    </row>
    <row r="420" spans="2:3" x14ac:dyDescent="0.25">
      <c r="B420" s="2">
        <v>36885</v>
      </c>
      <c r="C420" s="32">
        <f>'quotes-calcs'!N417</f>
        <v>1.3992696498542374</v>
      </c>
    </row>
    <row r="421" spans="2:3" x14ac:dyDescent="0.25">
      <c r="B421" s="2">
        <v>36892</v>
      </c>
      <c r="C421" s="32">
        <f>'quotes-calcs'!N418</f>
        <v>0.9989892175020112</v>
      </c>
    </row>
    <row r="422" spans="2:3" x14ac:dyDescent="0.25">
      <c r="B422" s="2">
        <v>36899</v>
      </c>
      <c r="C422" s="32">
        <f>'quotes-calcs'!N419</f>
        <v>1.585873545931227</v>
      </c>
    </row>
    <row r="423" spans="2:3" x14ac:dyDescent="0.25">
      <c r="B423" s="2">
        <v>36906</v>
      </c>
      <c r="C423" s="32">
        <f>'quotes-calcs'!N420</f>
        <v>2.1737358396664055</v>
      </c>
    </row>
    <row r="424" spans="2:3" x14ac:dyDescent="0.25">
      <c r="B424" s="2">
        <v>36913</v>
      </c>
      <c r="C424" s="32">
        <f>'quotes-calcs'!N421</f>
        <v>2.8815294295708709</v>
      </c>
    </row>
    <row r="425" spans="2:3" x14ac:dyDescent="0.25">
      <c r="B425" s="2">
        <v>36920</v>
      </c>
      <c r="C425" s="32">
        <f>'quotes-calcs'!N422</f>
        <v>2.447052324373419</v>
      </c>
    </row>
    <row r="426" spans="2:3" x14ac:dyDescent="0.25">
      <c r="B426" s="2">
        <v>36927</v>
      </c>
      <c r="C426" s="32">
        <f>'quotes-calcs'!N423</f>
        <v>1.5469752252502822</v>
      </c>
    </row>
    <row r="427" spans="2:3" x14ac:dyDescent="0.25">
      <c r="B427" s="2">
        <v>36934</v>
      </c>
      <c r="C427" s="32">
        <f>'quotes-calcs'!N424</f>
        <v>1.2318599515503976</v>
      </c>
    </row>
    <row r="428" spans="2:3" x14ac:dyDescent="0.25">
      <c r="B428" s="2">
        <v>36941</v>
      </c>
      <c r="C428" s="32">
        <f>'quotes-calcs'!N425</f>
        <v>0.43618200979798838</v>
      </c>
    </row>
    <row r="429" spans="2:3" x14ac:dyDescent="0.25">
      <c r="B429" s="2">
        <v>36948</v>
      </c>
      <c r="C429" s="32">
        <f>'quotes-calcs'!N426</f>
        <v>0.32747146637486868</v>
      </c>
    </row>
    <row r="430" spans="2:3" x14ac:dyDescent="0.25">
      <c r="B430" s="2">
        <v>36955</v>
      </c>
      <c r="C430" s="32">
        <f>'quotes-calcs'!N427</f>
        <v>0.30348191603820174</v>
      </c>
    </row>
    <row r="431" spans="2:3" x14ac:dyDescent="0.25">
      <c r="B431" s="2">
        <v>36962</v>
      </c>
      <c r="C431" s="32" t="str">
        <f>'quotes-calcs'!N428</f>
        <v/>
      </c>
    </row>
    <row r="432" spans="2:3" x14ac:dyDescent="0.25">
      <c r="B432" s="2">
        <v>36969</v>
      </c>
      <c r="C432" s="32" t="str">
        <f>'quotes-calcs'!N429</f>
        <v/>
      </c>
    </row>
    <row r="433" spans="2:3" x14ac:dyDescent="0.25">
      <c r="B433" s="2">
        <v>36976</v>
      </c>
      <c r="C433" s="32" t="str">
        <f>'quotes-calcs'!N430</f>
        <v/>
      </c>
    </row>
    <row r="434" spans="2:3" x14ac:dyDescent="0.25">
      <c r="B434" s="2">
        <v>36983</v>
      </c>
      <c r="C434" s="32" t="str">
        <f>'quotes-calcs'!N431</f>
        <v/>
      </c>
    </row>
    <row r="435" spans="2:3" x14ac:dyDescent="0.25">
      <c r="B435" s="2">
        <v>36990</v>
      </c>
      <c r="C435" s="32">
        <f>'quotes-calcs'!N432</f>
        <v>4.6814043469598055E-2</v>
      </c>
    </row>
    <row r="436" spans="2:3" x14ac:dyDescent="0.25">
      <c r="B436" s="2">
        <v>36997</v>
      </c>
      <c r="C436" s="32">
        <f>'quotes-calcs'!N433</f>
        <v>0.39345161175650012</v>
      </c>
    </row>
    <row r="437" spans="2:3" x14ac:dyDescent="0.25">
      <c r="B437" s="2">
        <v>37004</v>
      </c>
      <c r="C437" s="32">
        <f>'quotes-calcs'!N434</f>
        <v>0.52969266275000748</v>
      </c>
    </row>
    <row r="438" spans="2:3" x14ac:dyDescent="0.25">
      <c r="B438" s="2">
        <v>37011</v>
      </c>
      <c r="C438" s="32">
        <f>'quotes-calcs'!N435</f>
        <v>0.71608632648236337</v>
      </c>
    </row>
    <row r="439" spans="2:3" x14ac:dyDescent="0.25">
      <c r="B439" s="2">
        <v>37018</v>
      </c>
      <c r="C439" s="32">
        <f>'quotes-calcs'!N436</f>
        <v>0.46556159600232949</v>
      </c>
    </row>
    <row r="440" spans="2:3" x14ac:dyDescent="0.25">
      <c r="B440" s="2">
        <v>37025</v>
      </c>
      <c r="C440" s="32">
        <f>'quotes-calcs'!N437</f>
        <v>1.0827045437577902</v>
      </c>
    </row>
    <row r="441" spans="2:3" x14ac:dyDescent="0.25">
      <c r="B441" s="2">
        <v>37032</v>
      </c>
      <c r="C441" s="32">
        <f>'quotes-calcs'!N438</f>
        <v>0.82515201972350294</v>
      </c>
    </row>
    <row r="442" spans="2:3" x14ac:dyDescent="0.25">
      <c r="B442" s="2">
        <v>37039</v>
      </c>
      <c r="C442" s="32">
        <f>'quotes-calcs'!N439</f>
        <v>0.63681871849304494</v>
      </c>
    </row>
    <row r="443" spans="2:3" x14ac:dyDescent="0.25">
      <c r="B443" s="2">
        <v>37046</v>
      </c>
      <c r="C443" s="32">
        <f>'quotes-calcs'!N440</f>
        <v>0.67535201673883405</v>
      </c>
    </row>
    <row r="444" spans="2:3" x14ac:dyDescent="0.25">
      <c r="B444" s="2">
        <v>37053</v>
      </c>
      <c r="C444" s="32">
        <f>'quotes-calcs'!N441</f>
        <v>0.19669938525197089</v>
      </c>
    </row>
    <row r="445" spans="2:3" x14ac:dyDescent="0.25">
      <c r="B445" s="2">
        <v>37060</v>
      </c>
      <c r="C445" s="32">
        <f>'quotes-calcs'!N442</f>
        <v>0.26877907720141203</v>
      </c>
    </row>
    <row r="446" spans="2:3" x14ac:dyDescent="0.25">
      <c r="B446" s="2">
        <v>37067</v>
      </c>
      <c r="C446" s="32">
        <f>'quotes-calcs'!N443</f>
        <v>0.24722151562243005</v>
      </c>
    </row>
    <row r="447" spans="2:3" x14ac:dyDescent="0.25">
      <c r="B447" s="2">
        <v>37074</v>
      </c>
      <c r="C447" s="32">
        <f>'quotes-calcs'!N444</f>
        <v>5.338115580542141E-2</v>
      </c>
    </row>
    <row r="448" spans="2:3" x14ac:dyDescent="0.25">
      <c r="B448" s="2">
        <v>37081</v>
      </c>
      <c r="C448" s="32">
        <f>'quotes-calcs'!N445</f>
        <v>0.22612933023916687</v>
      </c>
    </row>
    <row r="449" spans="2:3" x14ac:dyDescent="0.25">
      <c r="B449" s="2">
        <v>37088</v>
      </c>
      <c r="C449" s="32">
        <f>'quotes-calcs'!N446</f>
        <v>0.16867018253399285</v>
      </c>
    </row>
    <row r="450" spans="2:3" x14ac:dyDescent="0.25">
      <c r="B450" s="2">
        <v>37095</v>
      </c>
      <c r="C450" s="32">
        <f>'quotes-calcs'!N447</f>
        <v>0.134481311950437</v>
      </c>
    </row>
    <row r="451" spans="2:3" x14ac:dyDescent="0.25">
      <c r="B451" s="2">
        <v>37102</v>
      </c>
      <c r="C451" s="32">
        <f>'quotes-calcs'!N448</f>
        <v>0.20615238562872368</v>
      </c>
    </row>
    <row r="452" spans="2:3" x14ac:dyDescent="0.25">
      <c r="B452" s="2">
        <v>37109</v>
      </c>
      <c r="C452" s="32">
        <f>'quotes-calcs'!N449</f>
        <v>6.6527233310420764E-2</v>
      </c>
    </row>
    <row r="453" spans="2:3" x14ac:dyDescent="0.25">
      <c r="B453" s="2">
        <v>37116</v>
      </c>
      <c r="C453" s="32" t="str">
        <f>'quotes-calcs'!N450</f>
        <v/>
      </c>
    </row>
    <row r="454" spans="2:3" x14ac:dyDescent="0.25">
      <c r="B454" s="2">
        <v>37123</v>
      </c>
      <c r="C454" s="32">
        <f>'quotes-calcs'!N451</f>
        <v>5.3304689994991328E-2</v>
      </c>
    </row>
    <row r="455" spans="2:3" x14ac:dyDescent="0.25">
      <c r="B455" s="2">
        <v>37130</v>
      </c>
      <c r="C455" s="32" t="str">
        <f>'quotes-calcs'!N452</f>
        <v/>
      </c>
    </row>
    <row r="456" spans="2:3" x14ac:dyDescent="0.25">
      <c r="B456" s="2">
        <v>37137</v>
      </c>
      <c r="C456" s="32" t="str">
        <f>'quotes-calcs'!N453</f>
        <v/>
      </c>
    </row>
    <row r="457" spans="2:3" x14ac:dyDescent="0.25">
      <c r="B457" s="2">
        <v>37144</v>
      </c>
      <c r="C457" s="32" t="str">
        <f>'quotes-calcs'!N454</f>
        <v/>
      </c>
    </row>
    <row r="458" spans="2:3" x14ac:dyDescent="0.25">
      <c r="B458" s="2">
        <v>37151</v>
      </c>
      <c r="C458" s="32" t="str">
        <f>'quotes-calcs'!N455</f>
        <v/>
      </c>
    </row>
    <row r="459" spans="2:3" x14ac:dyDescent="0.25">
      <c r="B459" s="2">
        <v>37158</v>
      </c>
      <c r="C459" s="32" t="str">
        <f>'quotes-calcs'!N456</f>
        <v/>
      </c>
    </row>
    <row r="460" spans="2:3" x14ac:dyDescent="0.25">
      <c r="B460" s="2">
        <v>37165</v>
      </c>
      <c r="C460" s="32" t="str">
        <f>'quotes-calcs'!N457</f>
        <v/>
      </c>
    </row>
    <row r="461" spans="2:3" x14ac:dyDescent="0.25">
      <c r="B461" s="2">
        <v>37172</v>
      </c>
      <c r="C461" s="32" t="str">
        <f>'quotes-calcs'!N458</f>
        <v/>
      </c>
    </row>
    <row r="462" spans="2:3" x14ac:dyDescent="0.25">
      <c r="B462" s="2">
        <v>37179</v>
      </c>
      <c r="C462" s="32" t="str">
        <f>'quotes-calcs'!N459</f>
        <v/>
      </c>
    </row>
    <row r="463" spans="2:3" x14ac:dyDescent="0.25">
      <c r="B463" s="2">
        <v>37186</v>
      </c>
      <c r="C463" s="32" t="str">
        <f>'quotes-calcs'!N460</f>
        <v/>
      </c>
    </row>
    <row r="464" spans="2:3" x14ac:dyDescent="0.25">
      <c r="B464" s="2">
        <v>37193</v>
      </c>
      <c r="C464" s="32" t="str">
        <f>'quotes-calcs'!N461</f>
        <v/>
      </c>
    </row>
    <row r="465" spans="2:3" x14ac:dyDescent="0.25">
      <c r="B465" s="2">
        <v>37200</v>
      </c>
      <c r="C465" s="32" t="str">
        <f>'quotes-calcs'!N462</f>
        <v/>
      </c>
    </row>
    <row r="466" spans="2:3" x14ac:dyDescent="0.25">
      <c r="B466" s="2">
        <v>37207</v>
      </c>
      <c r="C466" s="32" t="str">
        <f>'quotes-calcs'!N463</f>
        <v/>
      </c>
    </row>
    <row r="467" spans="2:3" x14ac:dyDescent="0.25">
      <c r="B467" s="2">
        <v>37214</v>
      </c>
      <c r="C467" s="32" t="str">
        <f>'quotes-calcs'!N464</f>
        <v/>
      </c>
    </row>
    <row r="468" spans="2:3" x14ac:dyDescent="0.25">
      <c r="B468" s="2">
        <v>37221</v>
      </c>
      <c r="C468" s="32" t="str">
        <f>'quotes-calcs'!N465</f>
        <v/>
      </c>
    </row>
    <row r="469" spans="2:3" x14ac:dyDescent="0.25">
      <c r="B469" s="2">
        <v>37228</v>
      </c>
      <c r="C469" s="32" t="str">
        <f>'quotes-calcs'!N466</f>
        <v/>
      </c>
    </row>
    <row r="470" spans="2:3" x14ac:dyDescent="0.25">
      <c r="B470" s="2">
        <v>37235</v>
      </c>
      <c r="C470" s="32" t="str">
        <f>'quotes-calcs'!N467</f>
        <v/>
      </c>
    </row>
    <row r="471" spans="2:3" x14ac:dyDescent="0.25">
      <c r="B471" s="2">
        <v>37242</v>
      </c>
      <c r="C471" s="32" t="str">
        <f>'quotes-calcs'!N468</f>
        <v/>
      </c>
    </row>
    <row r="472" spans="2:3" x14ac:dyDescent="0.25">
      <c r="B472" s="2">
        <v>37249</v>
      </c>
      <c r="C472" s="32" t="str">
        <f>'quotes-calcs'!N469</f>
        <v/>
      </c>
    </row>
    <row r="473" spans="2:3" x14ac:dyDescent="0.25">
      <c r="B473" s="2">
        <v>37256</v>
      </c>
      <c r="C473" s="32" t="str">
        <f>'quotes-calcs'!N470</f>
        <v/>
      </c>
    </row>
    <row r="474" spans="2:3" x14ac:dyDescent="0.25">
      <c r="B474" s="2">
        <v>37263</v>
      </c>
      <c r="C474" s="32" t="str">
        <f>'quotes-calcs'!N471</f>
        <v/>
      </c>
    </row>
    <row r="475" spans="2:3" x14ac:dyDescent="0.25">
      <c r="B475" s="2">
        <v>37270</v>
      </c>
      <c r="C475" s="32" t="str">
        <f>'quotes-calcs'!N472</f>
        <v/>
      </c>
    </row>
    <row r="476" spans="2:3" x14ac:dyDescent="0.25">
      <c r="B476" s="2">
        <v>37277</v>
      </c>
      <c r="C476" s="32" t="str">
        <f>'quotes-calcs'!N473</f>
        <v/>
      </c>
    </row>
    <row r="477" spans="2:3" x14ac:dyDescent="0.25">
      <c r="B477" s="2">
        <v>37284</v>
      </c>
      <c r="C477" s="32" t="str">
        <f>'quotes-calcs'!N474</f>
        <v/>
      </c>
    </row>
    <row r="478" spans="2:3" x14ac:dyDescent="0.25">
      <c r="B478" s="2">
        <v>37291</v>
      </c>
      <c r="C478" s="32" t="str">
        <f>'quotes-calcs'!N475</f>
        <v/>
      </c>
    </row>
    <row r="479" spans="2:3" x14ac:dyDescent="0.25">
      <c r="B479" s="2">
        <v>37298</v>
      </c>
      <c r="C479" s="32" t="str">
        <f>'quotes-calcs'!N476</f>
        <v/>
      </c>
    </row>
    <row r="480" spans="2:3" x14ac:dyDescent="0.25">
      <c r="B480" s="2">
        <v>37305</v>
      </c>
      <c r="C480" s="32" t="str">
        <f>'quotes-calcs'!N477</f>
        <v/>
      </c>
    </row>
    <row r="481" spans="2:3" x14ac:dyDescent="0.25">
      <c r="B481" s="2">
        <v>37312</v>
      </c>
      <c r="C481" s="32" t="str">
        <f>'quotes-calcs'!N478</f>
        <v/>
      </c>
    </row>
    <row r="482" spans="2:3" x14ac:dyDescent="0.25">
      <c r="B482" s="2">
        <v>37319</v>
      </c>
      <c r="C482" s="32" t="str">
        <f>'quotes-calcs'!N479</f>
        <v/>
      </c>
    </row>
    <row r="483" spans="2:3" x14ac:dyDescent="0.25">
      <c r="B483" s="2">
        <v>37326</v>
      </c>
      <c r="C483" s="32" t="str">
        <f>'quotes-calcs'!N480</f>
        <v/>
      </c>
    </row>
    <row r="484" spans="2:3" x14ac:dyDescent="0.25">
      <c r="B484" s="2">
        <v>37333</v>
      </c>
      <c r="C484" s="32" t="str">
        <f>'quotes-calcs'!N481</f>
        <v/>
      </c>
    </row>
    <row r="485" spans="2:3" x14ac:dyDescent="0.25">
      <c r="B485" s="2">
        <v>37340</v>
      </c>
      <c r="C485" s="32" t="str">
        <f>'quotes-calcs'!N482</f>
        <v/>
      </c>
    </row>
    <row r="486" spans="2:3" x14ac:dyDescent="0.25">
      <c r="B486" s="2">
        <v>37347</v>
      </c>
      <c r="C486" s="32" t="str">
        <f>'quotes-calcs'!N483</f>
        <v/>
      </c>
    </row>
    <row r="487" spans="2:3" x14ac:dyDescent="0.25">
      <c r="B487" s="2">
        <v>37354</v>
      </c>
      <c r="C487" s="32" t="str">
        <f>'quotes-calcs'!N484</f>
        <v/>
      </c>
    </row>
    <row r="488" spans="2:3" x14ac:dyDescent="0.25">
      <c r="B488" s="2">
        <v>37361</v>
      </c>
      <c r="C488" s="32" t="str">
        <f>'quotes-calcs'!N485</f>
        <v/>
      </c>
    </row>
    <row r="489" spans="2:3" x14ac:dyDescent="0.25">
      <c r="B489" s="2">
        <v>37368</v>
      </c>
      <c r="C489" s="32" t="str">
        <f>'quotes-calcs'!N486</f>
        <v/>
      </c>
    </row>
    <row r="490" spans="2:3" x14ac:dyDescent="0.25">
      <c r="B490" s="2">
        <v>37375</v>
      </c>
      <c r="C490" s="32" t="str">
        <f>'quotes-calcs'!N487</f>
        <v/>
      </c>
    </row>
    <row r="491" spans="2:3" x14ac:dyDescent="0.25">
      <c r="B491" s="2">
        <v>37382</v>
      </c>
      <c r="C491" s="32" t="str">
        <f>'quotes-calcs'!N488</f>
        <v/>
      </c>
    </row>
    <row r="492" spans="2:3" x14ac:dyDescent="0.25">
      <c r="B492" s="2">
        <v>37389</v>
      </c>
      <c r="C492" s="32" t="str">
        <f>'quotes-calcs'!N489</f>
        <v/>
      </c>
    </row>
    <row r="493" spans="2:3" x14ac:dyDescent="0.25">
      <c r="B493" s="2">
        <v>37396</v>
      </c>
      <c r="C493" s="32" t="str">
        <f>'quotes-calcs'!N490</f>
        <v/>
      </c>
    </row>
    <row r="494" spans="2:3" x14ac:dyDescent="0.25">
      <c r="B494" s="2">
        <v>37403</v>
      </c>
      <c r="C494" s="32" t="str">
        <f>'quotes-calcs'!N491</f>
        <v/>
      </c>
    </row>
    <row r="495" spans="2:3" x14ac:dyDescent="0.25">
      <c r="B495" s="2">
        <v>37410</v>
      </c>
      <c r="C495" s="32" t="str">
        <f>'quotes-calcs'!N492</f>
        <v/>
      </c>
    </row>
    <row r="496" spans="2:3" x14ac:dyDescent="0.25">
      <c r="B496" s="2">
        <v>37417</v>
      </c>
      <c r="C496" s="32" t="str">
        <f>'quotes-calcs'!N493</f>
        <v/>
      </c>
    </row>
    <row r="497" spans="2:3" x14ac:dyDescent="0.25">
      <c r="B497" s="2">
        <v>37424</v>
      </c>
      <c r="C497" s="32" t="str">
        <f>'quotes-calcs'!N494</f>
        <v/>
      </c>
    </row>
    <row r="498" spans="2:3" x14ac:dyDescent="0.25">
      <c r="B498" s="2">
        <v>37431</v>
      </c>
      <c r="C498" s="32" t="str">
        <f>'quotes-calcs'!N495</f>
        <v/>
      </c>
    </row>
    <row r="499" spans="2:3" x14ac:dyDescent="0.25">
      <c r="B499" s="2">
        <v>37438</v>
      </c>
      <c r="C499" s="32" t="str">
        <f>'quotes-calcs'!N496</f>
        <v/>
      </c>
    </row>
    <row r="500" spans="2:3" x14ac:dyDescent="0.25">
      <c r="B500" s="2">
        <v>37445</v>
      </c>
      <c r="C500" s="32" t="str">
        <f>'quotes-calcs'!N497</f>
        <v/>
      </c>
    </row>
    <row r="501" spans="2:3" x14ac:dyDescent="0.25">
      <c r="B501" s="2">
        <v>37452</v>
      </c>
      <c r="C501" s="32" t="str">
        <f>'quotes-calcs'!N498</f>
        <v/>
      </c>
    </row>
    <row r="502" spans="2:3" x14ac:dyDescent="0.25">
      <c r="B502" s="2">
        <v>37459</v>
      </c>
      <c r="C502" s="32" t="str">
        <f>'quotes-calcs'!N499</f>
        <v/>
      </c>
    </row>
    <row r="503" spans="2:3" x14ac:dyDescent="0.25">
      <c r="B503" s="2">
        <v>37466</v>
      </c>
      <c r="C503" s="32" t="str">
        <f>'quotes-calcs'!N500</f>
        <v/>
      </c>
    </row>
    <row r="504" spans="2:3" x14ac:dyDescent="0.25">
      <c r="B504" s="2">
        <v>37473</v>
      </c>
      <c r="C504" s="32" t="str">
        <f>'quotes-calcs'!N501</f>
        <v/>
      </c>
    </row>
    <row r="505" spans="2:3" x14ac:dyDescent="0.25">
      <c r="B505" s="2">
        <v>37480</v>
      </c>
      <c r="C505" s="32" t="str">
        <f>'quotes-calcs'!N502</f>
        <v/>
      </c>
    </row>
    <row r="506" spans="2:3" x14ac:dyDescent="0.25">
      <c r="B506" s="2">
        <v>37487</v>
      </c>
      <c r="C506" s="32" t="str">
        <f>'quotes-calcs'!N503</f>
        <v/>
      </c>
    </row>
    <row r="507" spans="2:3" x14ac:dyDescent="0.25">
      <c r="B507" s="2">
        <v>37494</v>
      </c>
      <c r="C507" s="32" t="str">
        <f>'quotes-calcs'!N504</f>
        <v/>
      </c>
    </row>
    <row r="508" spans="2:3" x14ac:dyDescent="0.25">
      <c r="B508" s="2">
        <v>37501</v>
      </c>
      <c r="C508" s="32" t="str">
        <f>'quotes-calcs'!N505</f>
        <v/>
      </c>
    </row>
    <row r="509" spans="2:3" x14ac:dyDescent="0.25">
      <c r="B509" s="2">
        <v>37508</v>
      </c>
      <c r="C509" s="32" t="str">
        <f>'quotes-calcs'!N506</f>
        <v/>
      </c>
    </row>
    <row r="510" spans="2:3" x14ac:dyDescent="0.25">
      <c r="B510" s="2">
        <v>37515</v>
      </c>
      <c r="C510" s="32" t="str">
        <f>'quotes-calcs'!N507</f>
        <v/>
      </c>
    </row>
    <row r="511" spans="2:3" x14ac:dyDescent="0.25">
      <c r="B511" s="2">
        <v>37522</v>
      </c>
      <c r="C511" s="32" t="str">
        <f>'quotes-calcs'!N508</f>
        <v/>
      </c>
    </row>
    <row r="512" spans="2:3" x14ac:dyDescent="0.25">
      <c r="B512" s="2">
        <v>37529</v>
      </c>
      <c r="C512" s="32" t="str">
        <f>'quotes-calcs'!N509</f>
        <v/>
      </c>
    </row>
    <row r="513" spans="2:3" x14ac:dyDescent="0.25">
      <c r="B513" s="2">
        <v>37536</v>
      </c>
      <c r="C513" s="32" t="str">
        <f>'quotes-calcs'!N510</f>
        <v/>
      </c>
    </row>
    <row r="514" spans="2:3" x14ac:dyDescent="0.25">
      <c r="B514" s="2">
        <v>37543</v>
      </c>
      <c r="C514" s="32" t="str">
        <f>'quotes-calcs'!N511</f>
        <v/>
      </c>
    </row>
    <row r="515" spans="2:3" x14ac:dyDescent="0.25">
      <c r="B515" s="2">
        <v>37550</v>
      </c>
      <c r="C515" s="32" t="str">
        <f>'quotes-calcs'!N512</f>
        <v/>
      </c>
    </row>
    <row r="516" spans="2:3" x14ac:dyDescent="0.25">
      <c r="B516" s="2">
        <v>37557</v>
      </c>
      <c r="C516" s="32" t="str">
        <f>'quotes-calcs'!N513</f>
        <v/>
      </c>
    </row>
    <row r="517" spans="2:3" x14ac:dyDescent="0.25">
      <c r="B517" s="2">
        <v>37564</v>
      </c>
      <c r="C517" s="32" t="str">
        <f>'quotes-calcs'!N514</f>
        <v/>
      </c>
    </row>
    <row r="518" spans="2:3" x14ac:dyDescent="0.25">
      <c r="B518" s="2">
        <v>37571</v>
      </c>
      <c r="C518" s="32" t="str">
        <f>'quotes-calcs'!N515</f>
        <v/>
      </c>
    </row>
    <row r="519" spans="2:3" x14ac:dyDescent="0.25">
      <c r="B519" s="2">
        <v>37578</v>
      </c>
      <c r="C519" s="32" t="str">
        <f>'quotes-calcs'!N516</f>
        <v/>
      </c>
    </row>
    <row r="520" spans="2:3" x14ac:dyDescent="0.25">
      <c r="B520" s="2">
        <v>37585</v>
      </c>
      <c r="C520" s="32" t="str">
        <f>'quotes-calcs'!N517</f>
        <v/>
      </c>
    </row>
    <row r="521" spans="2:3" x14ac:dyDescent="0.25">
      <c r="B521" s="2">
        <v>37592</v>
      </c>
      <c r="C521" s="32" t="str">
        <f>'quotes-calcs'!N518</f>
        <v/>
      </c>
    </row>
    <row r="522" spans="2:3" x14ac:dyDescent="0.25">
      <c r="B522" s="2">
        <v>37599</v>
      </c>
      <c r="C522" s="32" t="str">
        <f>'quotes-calcs'!N519</f>
        <v/>
      </c>
    </row>
    <row r="523" spans="2:3" x14ac:dyDescent="0.25">
      <c r="B523" s="2">
        <v>37606</v>
      </c>
      <c r="C523" s="32" t="str">
        <f>'quotes-calcs'!N520</f>
        <v/>
      </c>
    </row>
    <row r="524" spans="2:3" x14ac:dyDescent="0.25">
      <c r="B524" s="2">
        <v>37613</v>
      </c>
      <c r="C524" s="32" t="str">
        <f>'quotes-calcs'!N521</f>
        <v/>
      </c>
    </row>
    <row r="525" spans="2:3" x14ac:dyDescent="0.25">
      <c r="B525" s="2">
        <v>37620</v>
      </c>
      <c r="C525" s="32" t="str">
        <f>'quotes-calcs'!N522</f>
        <v/>
      </c>
    </row>
    <row r="526" spans="2:3" x14ac:dyDescent="0.25">
      <c r="B526" s="2">
        <v>37627</v>
      </c>
      <c r="C526" s="32" t="str">
        <f>'quotes-calcs'!N523</f>
        <v/>
      </c>
    </row>
    <row r="527" spans="2:3" x14ac:dyDescent="0.25">
      <c r="B527" s="2">
        <v>37634</v>
      </c>
      <c r="C527" s="32" t="str">
        <f>'quotes-calcs'!N524</f>
        <v/>
      </c>
    </row>
    <row r="528" spans="2:3" x14ac:dyDescent="0.25">
      <c r="B528" s="2">
        <v>37641</v>
      </c>
      <c r="C528" s="32" t="str">
        <f>'quotes-calcs'!N525</f>
        <v/>
      </c>
    </row>
    <row r="529" spans="2:3" x14ac:dyDescent="0.25">
      <c r="B529" s="2">
        <v>37648</v>
      </c>
      <c r="C529" s="32" t="str">
        <f>'quotes-calcs'!N526</f>
        <v/>
      </c>
    </row>
    <row r="530" spans="2:3" x14ac:dyDescent="0.25">
      <c r="B530" s="2">
        <v>37655</v>
      </c>
      <c r="C530" s="32" t="str">
        <f>'quotes-calcs'!N527</f>
        <v/>
      </c>
    </row>
    <row r="531" spans="2:3" x14ac:dyDescent="0.25">
      <c r="B531" s="2">
        <v>37662</v>
      </c>
      <c r="C531" s="32" t="str">
        <f>'quotes-calcs'!N528</f>
        <v/>
      </c>
    </row>
    <row r="532" spans="2:3" x14ac:dyDescent="0.25">
      <c r="B532" s="2">
        <v>37669</v>
      </c>
      <c r="C532" s="32" t="str">
        <f>'quotes-calcs'!N529</f>
        <v/>
      </c>
    </row>
    <row r="533" spans="2:3" x14ac:dyDescent="0.25">
      <c r="B533" s="2">
        <v>37676</v>
      </c>
      <c r="C533" s="32" t="str">
        <f>'quotes-calcs'!N530</f>
        <v/>
      </c>
    </row>
    <row r="534" spans="2:3" x14ac:dyDescent="0.25">
      <c r="B534" s="2">
        <v>37683</v>
      </c>
      <c r="C534" s="32" t="str">
        <f>'quotes-calcs'!N531</f>
        <v/>
      </c>
    </row>
    <row r="535" spans="2:3" x14ac:dyDescent="0.25">
      <c r="B535" s="2">
        <v>37690</v>
      </c>
      <c r="C535" s="32" t="str">
        <f>'quotes-calcs'!N532</f>
        <v/>
      </c>
    </row>
    <row r="536" spans="2:3" x14ac:dyDescent="0.25">
      <c r="B536" s="2">
        <v>37697</v>
      </c>
      <c r="C536" s="32" t="str">
        <f>'quotes-calcs'!N533</f>
        <v/>
      </c>
    </row>
    <row r="537" spans="2:3" x14ac:dyDescent="0.25">
      <c r="B537" s="2">
        <v>37704</v>
      </c>
      <c r="C537" s="32" t="str">
        <f>'quotes-calcs'!N534</f>
        <v/>
      </c>
    </row>
    <row r="538" spans="2:3" x14ac:dyDescent="0.25">
      <c r="B538" s="2">
        <v>37711</v>
      </c>
      <c r="C538" s="32" t="str">
        <f>'quotes-calcs'!N535</f>
        <v/>
      </c>
    </row>
    <row r="539" spans="2:3" x14ac:dyDescent="0.25">
      <c r="B539" s="2">
        <v>37718</v>
      </c>
      <c r="C539" s="32" t="str">
        <f>'quotes-calcs'!N536</f>
        <v/>
      </c>
    </row>
    <row r="540" spans="2:3" x14ac:dyDescent="0.25">
      <c r="B540" s="2">
        <v>37725</v>
      </c>
      <c r="C540" s="32" t="str">
        <f>'quotes-calcs'!N537</f>
        <v/>
      </c>
    </row>
    <row r="541" spans="2:3" x14ac:dyDescent="0.25">
      <c r="B541" s="2">
        <v>37732</v>
      </c>
      <c r="C541" s="32" t="str">
        <f>'quotes-calcs'!N538</f>
        <v/>
      </c>
    </row>
    <row r="542" spans="2:3" x14ac:dyDescent="0.25">
      <c r="B542" s="2">
        <v>37739</v>
      </c>
      <c r="C542" s="32" t="str">
        <f>'quotes-calcs'!N539</f>
        <v/>
      </c>
    </row>
    <row r="543" spans="2:3" x14ac:dyDescent="0.25">
      <c r="B543" s="2">
        <v>37746</v>
      </c>
      <c r="C543" s="32" t="str">
        <f>'quotes-calcs'!N540</f>
        <v/>
      </c>
    </row>
    <row r="544" spans="2:3" x14ac:dyDescent="0.25">
      <c r="B544" s="2">
        <v>37753</v>
      </c>
      <c r="C544" s="32" t="str">
        <f>'quotes-calcs'!N541</f>
        <v/>
      </c>
    </row>
    <row r="545" spans="2:3" x14ac:dyDescent="0.25">
      <c r="B545" s="2">
        <v>37760</v>
      </c>
      <c r="C545" s="32" t="str">
        <f>'quotes-calcs'!N542</f>
        <v/>
      </c>
    </row>
    <row r="546" spans="2:3" x14ac:dyDescent="0.25">
      <c r="B546" s="2">
        <v>37767</v>
      </c>
      <c r="C546" s="32" t="str">
        <f>'quotes-calcs'!N543</f>
        <v/>
      </c>
    </row>
    <row r="547" spans="2:3" x14ac:dyDescent="0.25">
      <c r="B547" s="2">
        <v>37774</v>
      </c>
      <c r="C547" s="32" t="str">
        <f>'quotes-calcs'!N544</f>
        <v/>
      </c>
    </row>
    <row r="548" spans="2:3" x14ac:dyDescent="0.25">
      <c r="B548" s="2">
        <v>37781</v>
      </c>
      <c r="C548" s="32" t="str">
        <f>'quotes-calcs'!N545</f>
        <v/>
      </c>
    </row>
    <row r="549" spans="2:3" x14ac:dyDescent="0.25">
      <c r="B549" s="2">
        <v>37788</v>
      </c>
      <c r="C549" s="32" t="str">
        <f>'quotes-calcs'!N546</f>
        <v/>
      </c>
    </row>
    <row r="550" spans="2:3" x14ac:dyDescent="0.25">
      <c r="B550" s="2">
        <v>37795</v>
      </c>
      <c r="C550" s="32" t="str">
        <f>'quotes-calcs'!N547</f>
        <v/>
      </c>
    </row>
    <row r="551" spans="2:3" x14ac:dyDescent="0.25">
      <c r="B551" s="2">
        <v>37802</v>
      </c>
      <c r="C551" s="32" t="str">
        <f>'quotes-calcs'!N548</f>
        <v/>
      </c>
    </row>
    <row r="552" spans="2:3" x14ac:dyDescent="0.25">
      <c r="B552" s="2">
        <v>37809</v>
      </c>
      <c r="C552" s="32" t="str">
        <f>'quotes-calcs'!N549</f>
        <v/>
      </c>
    </row>
    <row r="553" spans="2:3" x14ac:dyDescent="0.25">
      <c r="B553" s="2">
        <v>37816</v>
      </c>
      <c r="C553" s="32" t="str">
        <f>'quotes-calcs'!N550</f>
        <v/>
      </c>
    </row>
    <row r="554" spans="2:3" x14ac:dyDescent="0.25">
      <c r="B554" s="2">
        <v>37823</v>
      </c>
      <c r="C554" s="32" t="str">
        <f>'quotes-calcs'!N551</f>
        <v/>
      </c>
    </row>
    <row r="555" spans="2:3" x14ac:dyDescent="0.25">
      <c r="B555" s="2">
        <v>37830</v>
      </c>
      <c r="C555" s="32" t="str">
        <f>'quotes-calcs'!N552</f>
        <v/>
      </c>
    </row>
    <row r="556" spans="2:3" x14ac:dyDescent="0.25">
      <c r="B556" s="2">
        <v>37837</v>
      </c>
      <c r="C556" s="32" t="str">
        <f>'quotes-calcs'!N553</f>
        <v/>
      </c>
    </row>
    <row r="557" spans="2:3" x14ac:dyDescent="0.25">
      <c r="B557" s="2">
        <v>37844</v>
      </c>
      <c r="C557" s="32" t="str">
        <f>'quotes-calcs'!N554</f>
        <v/>
      </c>
    </row>
    <row r="558" spans="2:3" x14ac:dyDescent="0.25">
      <c r="B558" s="2">
        <v>37851</v>
      </c>
      <c r="C558" s="32" t="str">
        <f>'quotes-calcs'!N555</f>
        <v/>
      </c>
    </row>
    <row r="559" spans="2:3" x14ac:dyDescent="0.25">
      <c r="B559" s="2">
        <v>37858</v>
      </c>
      <c r="C559" s="32" t="str">
        <f>'quotes-calcs'!N556</f>
        <v/>
      </c>
    </row>
    <row r="560" spans="2:3" x14ac:dyDescent="0.25">
      <c r="B560" s="2">
        <v>37865</v>
      </c>
      <c r="C560" s="32" t="str">
        <f>'quotes-calcs'!N557</f>
        <v/>
      </c>
    </row>
    <row r="561" spans="2:3" x14ac:dyDescent="0.25">
      <c r="B561" s="2">
        <v>37872</v>
      </c>
      <c r="C561" s="32" t="str">
        <f>'quotes-calcs'!N558</f>
        <v/>
      </c>
    </row>
    <row r="562" spans="2:3" x14ac:dyDescent="0.25">
      <c r="B562" s="2">
        <v>37879</v>
      </c>
      <c r="C562" s="32" t="str">
        <f>'quotes-calcs'!N559</f>
        <v/>
      </c>
    </row>
    <row r="563" spans="2:3" x14ac:dyDescent="0.25">
      <c r="B563" s="2">
        <v>37886</v>
      </c>
      <c r="C563" s="32" t="str">
        <f>'quotes-calcs'!N560</f>
        <v/>
      </c>
    </row>
    <row r="564" spans="2:3" x14ac:dyDescent="0.25">
      <c r="B564" s="2">
        <v>37893</v>
      </c>
      <c r="C564" s="32" t="str">
        <f>'quotes-calcs'!N561</f>
        <v/>
      </c>
    </row>
    <row r="565" spans="2:3" x14ac:dyDescent="0.25">
      <c r="B565" s="2">
        <v>37900</v>
      </c>
      <c r="C565" s="32" t="str">
        <f>'quotes-calcs'!N562</f>
        <v/>
      </c>
    </row>
    <row r="566" spans="2:3" x14ac:dyDescent="0.25">
      <c r="B566" s="2">
        <v>37907</v>
      </c>
      <c r="C566" s="32" t="str">
        <f>'quotes-calcs'!N563</f>
        <v/>
      </c>
    </row>
    <row r="567" spans="2:3" x14ac:dyDescent="0.25">
      <c r="B567" s="2">
        <v>37914</v>
      </c>
      <c r="C567" s="32" t="str">
        <f>'quotes-calcs'!N564</f>
        <v/>
      </c>
    </row>
    <row r="568" spans="2:3" x14ac:dyDescent="0.25">
      <c r="B568" s="2">
        <v>37921</v>
      </c>
      <c r="C568" s="32" t="str">
        <f>'quotes-calcs'!N565</f>
        <v/>
      </c>
    </row>
    <row r="569" spans="2:3" x14ac:dyDescent="0.25">
      <c r="B569" s="2">
        <v>37928</v>
      </c>
      <c r="C569" s="32" t="str">
        <f>'quotes-calcs'!N566</f>
        <v/>
      </c>
    </row>
    <row r="570" spans="2:3" x14ac:dyDescent="0.25">
      <c r="B570" s="2">
        <v>37935</v>
      </c>
      <c r="C570" s="32" t="str">
        <f>'quotes-calcs'!N567</f>
        <v/>
      </c>
    </row>
    <row r="571" spans="2:3" x14ac:dyDescent="0.25">
      <c r="B571" s="2">
        <v>37942</v>
      </c>
      <c r="C571" s="32" t="str">
        <f>'quotes-calcs'!N568</f>
        <v/>
      </c>
    </row>
    <row r="572" spans="2:3" x14ac:dyDescent="0.25">
      <c r="B572" s="2">
        <v>37949</v>
      </c>
      <c r="C572" s="32" t="str">
        <f>'quotes-calcs'!N569</f>
        <v/>
      </c>
    </row>
    <row r="573" spans="2:3" x14ac:dyDescent="0.25">
      <c r="B573" s="2">
        <v>37956</v>
      </c>
      <c r="C573" s="32" t="str">
        <f>'quotes-calcs'!N570</f>
        <v/>
      </c>
    </row>
    <row r="574" spans="2:3" x14ac:dyDescent="0.25">
      <c r="B574" s="2">
        <v>37963</v>
      </c>
      <c r="C574" s="32" t="str">
        <f>'quotes-calcs'!N571</f>
        <v/>
      </c>
    </row>
    <row r="575" spans="2:3" x14ac:dyDescent="0.25">
      <c r="B575" s="2">
        <v>37970</v>
      </c>
      <c r="C575" s="32" t="str">
        <f>'quotes-calcs'!N572</f>
        <v/>
      </c>
    </row>
    <row r="576" spans="2:3" x14ac:dyDescent="0.25">
      <c r="B576" s="2">
        <v>37977</v>
      </c>
      <c r="C576" s="32" t="str">
        <f>'quotes-calcs'!N573</f>
        <v/>
      </c>
    </row>
    <row r="577" spans="2:3" x14ac:dyDescent="0.25">
      <c r="B577" s="2">
        <v>37984</v>
      </c>
      <c r="C577" s="32" t="str">
        <f>'quotes-calcs'!N574</f>
        <v/>
      </c>
    </row>
    <row r="578" spans="2:3" x14ac:dyDescent="0.25">
      <c r="B578" s="2">
        <v>37991</v>
      </c>
      <c r="C578" s="32" t="str">
        <f>'quotes-calcs'!N575</f>
        <v/>
      </c>
    </row>
    <row r="579" spans="2:3" x14ac:dyDescent="0.25">
      <c r="B579" s="2">
        <v>37998</v>
      </c>
      <c r="C579" s="32" t="str">
        <f>'quotes-calcs'!N576</f>
        <v/>
      </c>
    </row>
    <row r="580" spans="2:3" x14ac:dyDescent="0.25">
      <c r="B580" s="2">
        <v>38005</v>
      </c>
      <c r="C580" s="32" t="str">
        <f>'quotes-calcs'!N577</f>
        <v/>
      </c>
    </row>
    <row r="581" spans="2:3" x14ac:dyDescent="0.25">
      <c r="B581" s="2">
        <v>38012</v>
      </c>
      <c r="C581" s="32" t="str">
        <f>'quotes-calcs'!N578</f>
        <v/>
      </c>
    </row>
    <row r="582" spans="2:3" x14ac:dyDescent="0.25">
      <c r="B582" s="2">
        <v>38019</v>
      </c>
      <c r="C582" s="32" t="str">
        <f>'quotes-calcs'!N579</f>
        <v/>
      </c>
    </row>
    <row r="583" spans="2:3" x14ac:dyDescent="0.25">
      <c r="B583" s="2">
        <v>38026</v>
      </c>
      <c r="C583" s="32" t="str">
        <f>'quotes-calcs'!N580</f>
        <v/>
      </c>
    </row>
    <row r="584" spans="2:3" x14ac:dyDescent="0.25">
      <c r="B584" s="2">
        <v>38033</v>
      </c>
      <c r="C584" s="32" t="str">
        <f>'quotes-calcs'!N581</f>
        <v/>
      </c>
    </row>
    <row r="585" spans="2:3" x14ac:dyDescent="0.25">
      <c r="B585" s="2">
        <v>38040</v>
      </c>
      <c r="C585" s="32" t="str">
        <f>'quotes-calcs'!N582</f>
        <v/>
      </c>
    </row>
    <row r="586" spans="2:3" x14ac:dyDescent="0.25">
      <c r="B586" s="2">
        <v>38047</v>
      </c>
      <c r="C586" s="32" t="str">
        <f>'quotes-calcs'!N583</f>
        <v/>
      </c>
    </row>
    <row r="587" spans="2:3" x14ac:dyDescent="0.25">
      <c r="B587" s="2">
        <v>38054</v>
      </c>
      <c r="C587" s="32" t="str">
        <f>'quotes-calcs'!N584</f>
        <v/>
      </c>
    </row>
    <row r="588" spans="2:3" x14ac:dyDescent="0.25">
      <c r="B588" s="2">
        <v>38061</v>
      </c>
      <c r="C588" s="32" t="str">
        <f>'quotes-calcs'!N585</f>
        <v/>
      </c>
    </row>
    <row r="589" spans="2:3" x14ac:dyDescent="0.25">
      <c r="B589" s="2">
        <v>38068</v>
      </c>
      <c r="C589" s="32" t="str">
        <f>'quotes-calcs'!N586</f>
        <v/>
      </c>
    </row>
    <row r="590" spans="2:3" x14ac:dyDescent="0.25">
      <c r="B590" s="2">
        <v>38075</v>
      </c>
      <c r="C590" s="32" t="str">
        <f>'quotes-calcs'!N587</f>
        <v/>
      </c>
    </row>
    <row r="591" spans="2:3" x14ac:dyDescent="0.25">
      <c r="B591" s="2">
        <v>38082</v>
      </c>
      <c r="C591" s="32" t="str">
        <f>'quotes-calcs'!N588</f>
        <v/>
      </c>
    </row>
    <row r="592" spans="2:3" x14ac:dyDescent="0.25">
      <c r="B592" s="2">
        <v>38089</v>
      </c>
      <c r="C592" s="32" t="str">
        <f>'quotes-calcs'!N589</f>
        <v/>
      </c>
    </row>
    <row r="593" spans="2:3" x14ac:dyDescent="0.25">
      <c r="B593" s="2">
        <v>38096</v>
      </c>
      <c r="C593" s="32" t="str">
        <f>'quotes-calcs'!N590</f>
        <v/>
      </c>
    </row>
    <row r="594" spans="2:3" x14ac:dyDescent="0.25">
      <c r="B594" s="2">
        <v>38103</v>
      </c>
      <c r="C594" s="32" t="str">
        <f>'quotes-calcs'!N591</f>
        <v/>
      </c>
    </row>
    <row r="595" spans="2:3" x14ac:dyDescent="0.25">
      <c r="B595" s="2">
        <v>38110</v>
      </c>
      <c r="C595" s="32" t="str">
        <f>'quotes-calcs'!N592</f>
        <v/>
      </c>
    </row>
    <row r="596" spans="2:3" x14ac:dyDescent="0.25">
      <c r="B596" s="2">
        <v>38117</v>
      </c>
      <c r="C596" s="32" t="str">
        <f>'quotes-calcs'!N593</f>
        <v/>
      </c>
    </row>
    <row r="597" spans="2:3" x14ac:dyDescent="0.25">
      <c r="B597" s="2">
        <v>38124</v>
      </c>
      <c r="C597" s="32" t="str">
        <f>'quotes-calcs'!N594</f>
        <v/>
      </c>
    </row>
    <row r="598" spans="2:3" x14ac:dyDescent="0.25">
      <c r="B598" s="2">
        <v>38131</v>
      </c>
      <c r="C598" s="32" t="str">
        <f>'quotes-calcs'!N595</f>
        <v/>
      </c>
    </row>
    <row r="599" spans="2:3" x14ac:dyDescent="0.25">
      <c r="B599" s="2">
        <v>38138</v>
      </c>
      <c r="C599" s="32" t="str">
        <f>'quotes-calcs'!N596</f>
        <v/>
      </c>
    </row>
    <row r="600" spans="2:3" x14ac:dyDescent="0.25">
      <c r="B600" s="2">
        <v>38145</v>
      </c>
      <c r="C600" s="32" t="str">
        <f>'quotes-calcs'!N597</f>
        <v/>
      </c>
    </row>
    <row r="601" spans="2:3" x14ac:dyDescent="0.25">
      <c r="B601" s="2">
        <v>38152</v>
      </c>
      <c r="C601" s="32" t="str">
        <f>'quotes-calcs'!N598</f>
        <v/>
      </c>
    </row>
    <row r="602" spans="2:3" x14ac:dyDescent="0.25">
      <c r="B602" s="2">
        <v>38159</v>
      </c>
      <c r="C602" s="32" t="str">
        <f>'quotes-calcs'!N599</f>
        <v/>
      </c>
    </row>
    <row r="603" spans="2:3" x14ac:dyDescent="0.25">
      <c r="B603" s="2">
        <v>38166</v>
      </c>
      <c r="C603" s="32" t="str">
        <f>'quotes-calcs'!N600</f>
        <v/>
      </c>
    </row>
    <row r="604" spans="2:3" x14ac:dyDescent="0.25">
      <c r="B604" s="2">
        <v>38173</v>
      </c>
      <c r="C604" s="32" t="str">
        <f>'quotes-calcs'!N601</f>
        <v/>
      </c>
    </row>
    <row r="605" spans="2:3" x14ac:dyDescent="0.25">
      <c r="B605" s="2">
        <v>38180</v>
      </c>
      <c r="C605" s="32" t="str">
        <f>'quotes-calcs'!N602</f>
        <v/>
      </c>
    </row>
    <row r="606" spans="2:3" x14ac:dyDescent="0.25">
      <c r="B606" s="2">
        <v>38187</v>
      </c>
      <c r="C606" s="32" t="str">
        <f>'quotes-calcs'!N603</f>
        <v/>
      </c>
    </row>
    <row r="607" spans="2:3" x14ac:dyDescent="0.25">
      <c r="B607" s="2">
        <v>38194</v>
      </c>
      <c r="C607" s="32" t="str">
        <f>'quotes-calcs'!N604</f>
        <v/>
      </c>
    </row>
    <row r="608" spans="2:3" x14ac:dyDescent="0.25">
      <c r="B608" s="2">
        <v>38201</v>
      </c>
      <c r="C608" s="32" t="str">
        <f>'quotes-calcs'!N605</f>
        <v/>
      </c>
    </row>
    <row r="609" spans="2:3" x14ac:dyDescent="0.25">
      <c r="B609" s="2">
        <v>38208</v>
      </c>
      <c r="C609" s="32" t="str">
        <f>'quotes-calcs'!N606</f>
        <v/>
      </c>
    </row>
    <row r="610" spans="2:3" x14ac:dyDescent="0.25">
      <c r="B610" s="2">
        <v>38215</v>
      </c>
      <c r="C610" s="32" t="str">
        <f>'quotes-calcs'!N607</f>
        <v/>
      </c>
    </row>
    <row r="611" spans="2:3" x14ac:dyDescent="0.25">
      <c r="B611" s="2">
        <v>38222</v>
      </c>
      <c r="C611" s="32" t="str">
        <f>'quotes-calcs'!N608</f>
        <v/>
      </c>
    </row>
    <row r="612" spans="2:3" x14ac:dyDescent="0.25">
      <c r="B612" s="2">
        <v>38229</v>
      </c>
      <c r="C612" s="32" t="str">
        <f>'quotes-calcs'!N609</f>
        <v/>
      </c>
    </row>
    <row r="613" spans="2:3" x14ac:dyDescent="0.25">
      <c r="B613" s="2">
        <v>38236</v>
      </c>
      <c r="C613" s="32" t="str">
        <f>'quotes-calcs'!N610</f>
        <v/>
      </c>
    </row>
    <row r="614" spans="2:3" x14ac:dyDescent="0.25">
      <c r="B614" s="2">
        <v>38243</v>
      </c>
      <c r="C614" s="32" t="str">
        <f>'quotes-calcs'!N611</f>
        <v/>
      </c>
    </row>
    <row r="615" spans="2:3" x14ac:dyDescent="0.25">
      <c r="B615" s="2">
        <v>38250</v>
      </c>
      <c r="C615" s="32" t="str">
        <f>'quotes-calcs'!N612</f>
        <v/>
      </c>
    </row>
    <row r="616" spans="2:3" x14ac:dyDescent="0.25">
      <c r="B616" s="2">
        <v>38257</v>
      </c>
      <c r="C616" s="32" t="str">
        <f>'quotes-calcs'!N613</f>
        <v/>
      </c>
    </row>
    <row r="617" spans="2:3" x14ac:dyDescent="0.25">
      <c r="B617" s="2">
        <v>38264</v>
      </c>
      <c r="C617" s="32" t="str">
        <f>'quotes-calcs'!N614</f>
        <v/>
      </c>
    </row>
    <row r="618" spans="2:3" x14ac:dyDescent="0.25">
      <c r="B618" s="2">
        <v>38271</v>
      </c>
      <c r="C618" s="32" t="str">
        <f>'quotes-calcs'!N615</f>
        <v/>
      </c>
    </row>
    <row r="619" spans="2:3" x14ac:dyDescent="0.25">
      <c r="B619" s="2">
        <v>38278</v>
      </c>
      <c r="C619" s="32" t="str">
        <f>'quotes-calcs'!N616</f>
        <v/>
      </c>
    </row>
    <row r="620" spans="2:3" x14ac:dyDescent="0.25">
      <c r="B620" s="2">
        <v>38285</v>
      </c>
      <c r="C620" s="32" t="str">
        <f>'quotes-calcs'!N617</f>
        <v/>
      </c>
    </row>
    <row r="621" spans="2:3" x14ac:dyDescent="0.25">
      <c r="B621" s="2">
        <v>38292</v>
      </c>
      <c r="C621" s="32" t="str">
        <f>'quotes-calcs'!N618</f>
        <v/>
      </c>
    </row>
    <row r="622" spans="2:3" x14ac:dyDescent="0.25">
      <c r="B622" s="2">
        <v>38299</v>
      </c>
      <c r="C622" s="32">
        <f>'quotes-calcs'!N619</f>
        <v>4.073092378307186E-2</v>
      </c>
    </row>
    <row r="623" spans="2:3" x14ac:dyDescent="0.25">
      <c r="B623" s="2">
        <v>38306</v>
      </c>
      <c r="C623" s="32" t="str">
        <f>'quotes-calcs'!N620</f>
        <v/>
      </c>
    </row>
    <row r="624" spans="2:3" x14ac:dyDescent="0.25">
      <c r="B624" s="2">
        <v>38313</v>
      </c>
      <c r="C624" s="32">
        <f>'quotes-calcs'!N621</f>
        <v>2.818374443850219E-2</v>
      </c>
    </row>
    <row r="625" spans="2:3" x14ac:dyDescent="0.25">
      <c r="B625" s="2">
        <v>38320</v>
      </c>
      <c r="C625" s="32">
        <f>'quotes-calcs'!N622</f>
        <v>6.0092671730485769E-2</v>
      </c>
    </row>
    <row r="626" spans="2:3" x14ac:dyDescent="0.25">
      <c r="B626" s="2">
        <v>38327</v>
      </c>
      <c r="C626" s="32">
        <f>'quotes-calcs'!N623</f>
        <v>6.6633373018304964E-2</v>
      </c>
    </row>
    <row r="627" spans="2:3" x14ac:dyDescent="0.25">
      <c r="B627" s="2">
        <v>38334</v>
      </c>
      <c r="C627" s="32">
        <f>'quotes-calcs'!N624</f>
        <v>7.3393112161289964E-2</v>
      </c>
    </row>
    <row r="628" spans="2:3" x14ac:dyDescent="0.25">
      <c r="B628" s="2">
        <v>38341</v>
      </c>
      <c r="C628" s="32">
        <f>'quotes-calcs'!N625</f>
        <v>0.13435400761127686</v>
      </c>
    </row>
    <row r="629" spans="2:3" x14ac:dyDescent="0.25">
      <c r="B629" s="2">
        <v>38348</v>
      </c>
      <c r="C629" s="32">
        <f>'quotes-calcs'!N626</f>
        <v>0.14252273428370249</v>
      </c>
    </row>
    <row r="630" spans="2:3" x14ac:dyDescent="0.25">
      <c r="B630" s="2">
        <v>38355</v>
      </c>
      <c r="C630" s="32">
        <f>'quotes-calcs'!N627</f>
        <v>2.8395300417864755E-2</v>
      </c>
    </row>
    <row r="631" spans="2:3" x14ac:dyDescent="0.25">
      <c r="B631" s="2">
        <v>38362</v>
      </c>
      <c r="C631" s="32">
        <f>'quotes-calcs'!N628</f>
        <v>2.2366683760486283E-2</v>
      </c>
    </row>
    <row r="632" spans="2:3" x14ac:dyDescent="0.25">
      <c r="B632" s="2">
        <v>38369</v>
      </c>
      <c r="C632" s="32" t="str">
        <f>'quotes-calcs'!N629</f>
        <v/>
      </c>
    </row>
    <row r="633" spans="2:3" x14ac:dyDescent="0.25">
      <c r="B633" s="2">
        <v>38376</v>
      </c>
      <c r="C633" s="32" t="str">
        <f>'quotes-calcs'!N630</f>
        <v/>
      </c>
    </row>
    <row r="634" spans="2:3" x14ac:dyDescent="0.25">
      <c r="B634" s="2">
        <v>38383</v>
      </c>
      <c r="C634" s="32">
        <f>'quotes-calcs'!N631</f>
        <v>0.1101334348960345</v>
      </c>
    </row>
    <row r="635" spans="2:3" x14ac:dyDescent="0.25">
      <c r="B635" s="2">
        <v>38390</v>
      </c>
      <c r="C635" s="32">
        <f>'quotes-calcs'!N632</f>
        <v>0.13435400761127686</v>
      </c>
    </row>
    <row r="636" spans="2:3" x14ac:dyDescent="0.25">
      <c r="B636" s="2">
        <v>38397</v>
      </c>
      <c r="C636" s="32">
        <f>'quotes-calcs'!N633</f>
        <v>0.11797212472999979</v>
      </c>
    </row>
    <row r="637" spans="2:3" x14ac:dyDescent="0.25">
      <c r="B637" s="2">
        <v>38404</v>
      </c>
      <c r="C637" s="32">
        <f>'quotes-calcs'!N634</f>
        <v>0.17753135851213897</v>
      </c>
    </row>
    <row r="638" spans="2:3" x14ac:dyDescent="0.25">
      <c r="B638" s="2">
        <v>38411</v>
      </c>
      <c r="C638" s="32">
        <f>'quotes-calcs'!N635</f>
        <v>0.25790690731017518</v>
      </c>
    </row>
    <row r="639" spans="2:3" x14ac:dyDescent="0.25">
      <c r="B639" s="2">
        <v>38418</v>
      </c>
      <c r="C639" s="32">
        <f>'quotes-calcs'!N636</f>
        <v>0.11797212472999979</v>
      </c>
    </row>
    <row r="640" spans="2:3" x14ac:dyDescent="0.25">
      <c r="B640" s="2">
        <v>38425</v>
      </c>
      <c r="C640" s="32">
        <f>'quotes-calcs'!N637</f>
        <v>3.4316683489688138E-2</v>
      </c>
    </row>
    <row r="641" spans="2:3" x14ac:dyDescent="0.25">
      <c r="B641" s="2">
        <v>38432</v>
      </c>
      <c r="C641" s="32" t="str">
        <f>'quotes-calcs'!N638</f>
        <v/>
      </c>
    </row>
    <row r="642" spans="2:3" x14ac:dyDescent="0.25">
      <c r="B642" s="2">
        <v>38439</v>
      </c>
      <c r="C642" s="32" t="str">
        <f>'quotes-calcs'!N639</f>
        <v/>
      </c>
    </row>
    <row r="643" spans="2:3" x14ac:dyDescent="0.25">
      <c r="B643" s="2">
        <v>38446</v>
      </c>
      <c r="C643" s="32">
        <f>'quotes-calcs'!N640</f>
        <v>1.1050018318347621E-2</v>
      </c>
    </row>
    <row r="644" spans="2:3" x14ac:dyDescent="0.25">
      <c r="B644" s="2">
        <v>38453</v>
      </c>
      <c r="C644" s="32" t="str">
        <f>'quotes-calcs'!N641</f>
        <v/>
      </c>
    </row>
    <row r="645" spans="2:3" x14ac:dyDescent="0.25">
      <c r="B645" s="2">
        <v>38460</v>
      </c>
      <c r="C645" s="32" t="str">
        <f>'quotes-calcs'!N642</f>
        <v/>
      </c>
    </row>
    <row r="646" spans="2:3" x14ac:dyDescent="0.25">
      <c r="B646" s="2">
        <v>38467</v>
      </c>
      <c r="C646" s="32" t="str">
        <f>'quotes-calcs'!N643</f>
        <v/>
      </c>
    </row>
    <row r="647" spans="2:3" x14ac:dyDescent="0.25">
      <c r="B647" s="2">
        <v>38474</v>
      </c>
      <c r="C647" s="32" t="str">
        <f>'quotes-calcs'!N644</f>
        <v/>
      </c>
    </row>
    <row r="648" spans="2:3" x14ac:dyDescent="0.25">
      <c r="B648" s="2">
        <v>38481</v>
      </c>
      <c r="C648" s="32" t="str">
        <f>'quotes-calcs'!N645</f>
        <v/>
      </c>
    </row>
    <row r="649" spans="2:3" x14ac:dyDescent="0.25">
      <c r="B649" s="2">
        <v>38488</v>
      </c>
      <c r="C649" s="32">
        <f>'quotes-calcs'!N646</f>
        <v>5.9754633013110958E-2</v>
      </c>
    </row>
    <row r="650" spans="2:3" x14ac:dyDescent="0.25">
      <c r="B650" s="2">
        <v>38495</v>
      </c>
      <c r="C650" s="32">
        <f>'quotes-calcs'!N647</f>
        <v>0.11019333332502829</v>
      </c>
    </row>
    <row r="651" spans="2:3" x14ac:dyDescent="0.25">
      <c r="B651" s="2">
        <v>38502</v>
      </c>
      <c r="C651" s="32">
        <f>'quotes-calcs'!N648</f>
        <v>0.10269592619543483</v>
      </c>
    </row>
    <row r="652" spans="2:3" x14ac:dyDescent="0.25">
      <c r="B652" s="2">
        <v>38509</v>
      </c>
      <c r="C652" s="32">
        <f>'quotes-calcs'!N649</f>
        <v>0.11004355580115094</v>
      </c>
    </row>
    <row r="653" spans="2:3" x14ac:dyDescent="0.25">
      <c r="B653" s="2">
        <v>38516</v>
      </c>
      <c r="C653" s="32">
        <f>'quotes-calcs'!N650</f>
        <v>0.16873920756512595</v>
      </c>
    </row>
    <row r="654" spans="2:3" x14ac:dyDescent="0.25">
      <c r="B654" s="2">
        <v>38523</v>
      </c>
      <c r="C654" s="32">
        <f>'quotes-calcs'!N651</f>
        <v>5.3202771257994053E-2</v>
      </c>
    </row>
    <row r="655" spans="2:3" x14ac:dyDescent="0.25">
      <c r="B655" s="2">
        <v>38530</v>
      </c>
      <c r="C655" s="32">
        <f>'quotes-calcs'!N652</f>
        <v>7.3636786051342162E-2</v>
      </c>
    </row>
    <row r="656" spans="2:3" x14ac:dyDescent="0.25">
      <c r="B656" s="2">
        <v>38537</v>
      </c>
      <c r="C656" s="32">
        <f>'quotes-calcs'!N653</f>
        <v>0.1686011885563603</v>
      </c>
    </row>
    <row r="657" spans="2:3" x14ac:dyDescent="0.25">
      <c r="B657" s="2">
        <v>38544</v>
      </c>
      <c r="C657" s="32">
        <f>'quotes-calcs'!N654</f>
        <v>0.26873684009587973</v>
      </c>
    </row>
    <row r="658" spans="2:3" x14ac:dyDescent="0.25">
      <c r="B658" s="2">
        <v>38551</v>
      </c>
      <c r="C658" s="32">
        <f>'quotes-calcs'!N655</f>
        <v>0.31560155697073644</v>
      </c>
    </row>
    <row r="659" spans="2:3" x14ac:dyDescent="0.25">
      <c r="B659" s="2">
        <v>38558</v>
      </c>
      <c r="C659" s="32">
        <f>'quotes-calcs'!N656</f>
        <v>0.33987630216335885</v>
      </c>
    </row>
    <row r="660" spans="2:3" x14ac:dyDescent="0.25">
      <c r="B660" s="2">
        <v>38565</v>
      </c>
      <c r="C660" s="32">
        <f>'quotes-calcs'!N657</f>
        <v>0.26890575895794711</v>
      </c>
    </row>
    <row r="661" spans="2:3" x14ac:dyDescent="0.25">
      <c r="B661" s="2">
        <v>38572</v>
      </c>
      <c r="C661" s="32">
        <f>'quotes-calcs'!N658</f>
        <v>0.28027130516042775</v>
      </c>
    </row>
    <row r="662" spans="2:3" x14ac:dyDescent="0.25">
      <c r="B662" s="2">
        <v>38579</v>
      </c>
      <c r="C662" s="32">
        <f>'quotes-calcs'!N659</f>
        <v>0.23676040863549208</v>
      </c>
    </row>
    <row r="663" spans="2:3" x14ac:dyDescent="0.25">
      <c r="B663" s="2">
        <v>38586</v>
      </c>
      <c r="C663" s="32">
        <f>'quotes-calcs'!N660</f>
        <v>0.13432219823476366</v>
      </c>
    </row>
    <row r="664" spans="2:3" x14ac:dyDescent="0.25">
      <c r="B664" s="2">
        <v>38593</v>
      </c>
      <c r="C664" s="32">
        <f>'quotes-calcs'!N661</f>
        <v>0.2262461774578477</v>
      </c>
    </row>
    <row r="665" spans="2:3" x14ac:dyDescent="0.25">
      <c r="B665" s="2">
        <v>38600</v>
      </c>
      <c r="C665" s="32">
        <f>'quotes-calcs'!N662</f>
        <v>0.40711064288137611</v>
      </c>
    </row>
    <row r="666" spans="2:3" x14ac:dyDescent="0.25">
      <c r="B666" s="2">
        <v>38607</v>
      </c>
      <c r="C666" s="32">
        <f>'quotes-calcs'!N663</f>
        <v>0.31541842092008676</v>
      </c>
    </row>
    <row r="667" spans="2:3" x14ac:dyDescent="0.25">
      <c r="B667" s="2">
        <v>38614</v>
      </c>
      <c r="C667" s="32">
        <f>'quotes-calcs'!N664</f>
        <v>0.1775665736043554</v>
      </c>
    </row>
    <row r="668" spans="2:3" x14ac:dyDescent="0.25">
      <c r="B668" s="2">
        <v>38621</v>
      </c>
      <c r="C668" s="32">
        <f>'quotes-calcs'!N665</f>
        <v>0.28018513714920046</v>
      </c>
    </row>
    <row r="669" spans="2:3" x14ac:dyDescent="0.25">
      <c r="B669" s="2">
        <v>38628</v>
      </c>
      <c r="C669" s="32">
        <f>'quotes-calcs'!N666</f>
        <v>8.0462650714372919E-2</v>
      </c>
    </row>
    <row r="670" spans="2:3" x14ac:dyDescent="0.25">
      <c r="B670" s="2">
        <v>38635</v>
      </c>
      <c r="C670" s="32">
        <f>'quotes-calcs'!N667</f>
        <v>4.04372241218795E-2</v>
      </c>
    </row>
    <row r="671" spans="2:3" x14ac:dyDescent="0.25">
      <c r="B671" s="2">
        <v>38642</v>
      </c>
      <c r="C671" s="32">
        <f>'quotes-calcs'!N668</f>
        <v>1.6671029754378675E-2</v>
      </c>
    </row>
    <row r="672" spans="2:3" x14ac:dyDescent="0.25">
      <c r="B672" s="2">
        <v>38649</v>
      </c>
      <c r="C672" s="32">
        <f>'quotes-calcs'!N669</f>
        <v>8.7742443690141225E-2</v>
      </c>
    </row>
    <row r="673" spans="2:3" x14ac:dyDescent="0.25">
      <c r="B673" s="2">
        <v>38656</v>
      </c>
      <c r="C673" s="32">
        <f>'quotes-calcs'!N670</f>
        <v>0.21611052735620395</v>
      </c>
    </row>
    <row r="674" spans="2:3" x14ac:dyDescent="0.25">
      <c r="B674" s="2">
        <v>38663</v>
      </c>
      <c r="C674" s="32">
        <f>'quotes-calcs'!N671</f>
        <v>0.33997166248127697</v>
      </c>
    </row>
    <row r="675" spans="2:3" x14ac:dyDescent="0.25">
      <c r="B675" s="2">
        <v>38670</v>
      </c>
      <c r="C675" s="32">
        <f>'quotes-calcs'!N672</f>
        <v>0.46544721478379769</v>
      </c>
    </row>
    <row r="676" spans="2:3" x14ac:dyDescent="0.25">
      <c r="B676" s="2">
        <v>38677</v>
      </c>
      <c r="C676" s="32">
        <f>'quotes-calcs'!N673</f>
        <v>0.69520327102644952</v>
      </c>
    </row>
    <row r="677" spans="2:3" x14ac:dyDescent="0.25">
      <c r="B677" s="2">
        <v>38684</v>
      </c>
      <c r="C677" s="32">
        <f>'quotes-calcs'!N674</f>
        <v>0.65577388537924974</v>
      </c>
    </row>
    <row r="678" spans="2:3" x14ac:dyDescent="0.25">
      <c r="B678" s="2">
        <v>38691</v>
      </c>
      <c r="C678" s="32">
        <f>'quotes-calcs'!N675</f>
        <v>0.58203220448203674</v>
      </c>
    </row>
    <row r="679" spans="2:3" x14ac:dyDescent="0.25">
      <c r="B679" s="2">
        <v>38698</v>
      </c>
      <c r="C679" s="32">
        <f>'quotes-calcs'!N676</f>
        <v>0.59921406460503357</v>
      </c>
    </row>
    <row r="680" spans="2:3" x14ac:dyDescent="0.25">
      <c r="B680" s="2">
        <v>38705</v>
      </c>
      <c r="C680" s="32">
        <f>'quotes-calcs'!N677</f>
        <v>0.63702864253712521</v>
      </c>
    </row>
    <row r="681" spans="2:3" x14ac:dyDescent="0.25">
      <c r="B681" s="2">
        <v>38712</v>
      </c>
      <c r="C681" s="32">
        <f>'quotes-calcs'!N678</f>
        <v>0.40663602546270849</v>
      </c>
    </row>
    <row r="682" spans="2:3" x14ac:dyDescent="0.25">
      <c r="B682" s="2">
        <v>38719</v>
      </c>
      <c r="C682" s="32">
        <f>'quotes-calcs'!N679</f>
        <v>0.87245484085928426</v>
      </c>
    </row>
    <row r="683" spans="2:3" x14ac:dyDescent="0.25">
      <c r="B683" s="2">
        <v>38726</v>
      </c>
      <c r="C683" s="32">
        <f>'quotes-calcs'!N680</f>
        <v>0.92092061142485426</v>
      </c>
    </row>
    <row r="684" spans="2:3" x14ac:dyDescent="0.25">
      <c r="B684" s="2">
        <v>38733</v>
      </c>
      <c r="C684" s="32">
        <f>'quotes-calcs'!N681</f>
        <v>0.54680659044445556</v>
      </c>
    </row>
    <row r="685" spans="2:3" x14ac:dyDescent="0.25">
      <c r="B685" s="2">
        <v>38740</v>
      </c>
      <c r="C685" s="32">
        <f>'quotes-calcs'!N682</f>
        <v>0.89625375097886706</v>
      </c>
    </row>
    <row r="686" spans="2:3" x14ac:dyDescent="0.25">
      <c r="B686" s="2">
        <v>38747</v>
      </c>
      <c r="C686" s="32">
        <f>'quotes-calcs'!N683</f>
        <v>0.58163700071698077</v>
      </c>
    </row>
    <row r="687" spans="2:3" x14ac:dyDescent="0.25">
      <c r="B687" s="2">
        <v>38754</v>
      </c>
      <c r="C687" s="32">
        <f>'quotes-calcs'!N684</f>
        <v>0.61846511942935622</v>
      </c>
    </row>
    <row r="688" spans="2:3" x14ac:dyDescent="0.25">
      <c r="B688" s="2">
        <v>38761</v>
      </c>
      <c r="C688" s="32">
        <f>'quotes-calcs'!N685</f>
        <v>0.92210358890674082</v>
      </c>
    </row>
    <row r="689" spans="2:3" x14ac:dyDescent="0.25">
      <c r="B689" s="2">
        <v>38768</v>
      </c>
      <c r="C689" s="32">
        <f>'quotes-calcs'!N686</f>
        <v>1.0266738712944294</v>
      </c>
    </row>
    <row r="690" spans="2:3" x14ac:dyDescent="0.25">
      <c r="B690" s="2">
        <v>38775</v>
      </c>
      <c r="C690" s="32">
        <f>'quotes-calcs'!N687</f>
        <v>0.92164858776811709</v>
      </c>
    </row>
    <row r="691" spans="2:3" x14ac:dyDescent="0.25">
      <c r="B691" s="2">
        <v>38782</v>
      </c>
      <c r="C691" s="32">
        <f>'quotes-calcs'!N688</f>
        <v>0.89669965209471836</v>
      </c>
    </row>
    <row r="692" spans="2:3" x14ac:dyDescent="0.25">
      <c r="B692" s="2">
        <v>38789</v>
      </c>
      <c r="C692" s="32">
        <f>'quotes-calcs'!N689</f>
        <v>1.2646530954079549</v>
      </c>
    </row>
    <row r="693" spans="2:3" x14ac:dyDescent="0.25">
      <c r="B693" s="2">
        <v>38796</v>
      </c>
      <c r="C693" s="32">
        <f>'quotes-calcs'!N690</f>
        <v>1.2001069284643449</v>
      </c>
    </row>
    <row r="694" spans="2:3" x14ac:dyDescent="0.25">
      <c r="B694" s="2">
        <v>38803</v>
      </c>
      <c r="C694" s="32">
        <f>'quotes-calcs'!N691</f>
        <v>1.1108459219328608</v>
      </c>
    </row>
    <row r="695" spans="2:3" x14ac:dyDescent="0.25">
      <c r="B695" s="2">
        <v>38810</v>
      </c>
      <c r="C695" s="32">
        <f>'quotes-calcs'!N692</f>
        <v>1.0540369971009582</v>
      </c>
    </row>
    <row r="696" spans="2:3" x14ac:dyDescent="0.25">
      <c r="B696" s="2">
        <v>38817</v>
      </c>
      <c r="C696" s="32">
        <f>'quotes-calcs'!N693</f>
        <v>0.92119372312164538</v>
      </c>
    </row>
    <row r="697" spans="2:3" x14ac:dyDescent="0.25">
      <c r="B697" s="2">
        <v>38824</v>
      </c>
      <c r="C697" s="32">
        <f>'quotes-calcs'!N694</f>
        <v>1.3987981300258434</v>
      </c>
    </row>
    <row r="698" spans="2:3" x14ac:dyDescent="0.25">
      <c r="B698" s="2">
        <v>38831</v>
      </c>
      <c r="C698" s="32">
        <f>'quotes-calcs'!N695</f>
        <v>1.470971689107673</v>
      </c>
    </row>
    <row r="699" spans="2:3" x14ac:dyDescent="0.25">
      <c r="B699" s="2">
        <v>38838</v>
      </c>
      <c r="C699" s="32">
        <f>'quotes-calcs'!N696</f>
        <v>1.7482322792713205</v>
      </c>
    </row>
    <row r="700" spans="2:3" x14ac:dyDescent="0.25">
      <c r="B700" s="2">
        <v>38845</v>
      </c>
      <c r="C700" s="32">
        <f>'quotes-calcs'!N697</f>
        <v>0.99949683765771469</v>
      </c>
    </row>
    <row r="701" spans="2:3" x14ac:dyDescent="0.25">
      <c r="B701" s="2">
        <v>38852</v>
      </c>
      <c r="C701" s="32">
        <f>'quotes-calcs'!N698</f>
        <v>0.67608062580158879</v>
      </c>
    </row>
    <row r="702" spans="2:3" x14ac:dyDescent="0.25">
      <c r="B702" s="2">
        <v>38859</v>
      </c>
      <c r="C702" s="32">
        <f>'quotes-calcs'!N699</f>
        <v>0.871930518825351</v>
      </c>
    </row>
    <row r="703" spans="2:3" x14ac:dyDescent="0.25">
      <c r="B703" s="2">
        <v>38866</v>
      </c>
      <c r="C703" s="32">
        <f>'quotes-calcs'!N700</f>
        <v>0.97223293179761416</v>
      </c>
    </row>
    <row r="704" spans="2:3" x14ac:dyDescent="0.25">
      <c r="B704" s="2">
        <v>38873</v>
      </c>
      <c r="C704" s="32">
        <f>'quotes-calcs'!N701</f>
        <v>0.48133173411790431</v>
      </c>
    </row>
    <row r="705" spans="2:3" x14ac:dyDescent="0.25">
      <c r="B705" s="2">
        <v>38880</v>
      </c>
      <c r="C705" s="32">
        <f>'quotes-calcs'!N702</f>
        <v>0.40737435203959482</v>
      </c>
    </row>
    <row r="706" spans="2:3" x14ac:dyDescent="0.25">
      <c r="B706" s="2">
        <v>38887</v>
      </c>
      <c r="C706" s="32">
        <f>'quotes-calcs'!N703</f>
        <v>0.39314152493077992</v>
      </c>
    </row>
    <row r="707" spans="2:3" x14ac:dyDescent="0.25">
      <c r="B707" s="2">
        <v>38894</v>
      </c>
      <c r="C707" s="32">
        <f>'quotes-calcs'!N704</f>
        <v>0.69631852615432099</v>
      </c>
    </row>
    <row r="708" spans="2:3" x14ac:dyDescent="0.25">
      <c r="B708" s="2">
        <v>38901</v>
      </c>
      <c r="C708" s="32">
        <f>'quotes-calcs'!N705</f>
        <v>0.61825940072390484</v>
      </c>
    </row>
    <row r="709" spans="2:3" x14ac:dyDescent="0.25">
      <c r="B709" s="2">
        <v>38908</v>
      </c>
      <c r="C709" s="32">
        <f>'quotes-calcs'!N706</f>
        <v>0.3155099729214077</v>
      </c>
    </row>
    <row r="710" spans="2:3" x14ac:dyDescent="0.25">
      <c r="B710" s="2">
        <v>38915</v>
      </c>
      <c r="C710" s="32">
        <f>'quotes-calcs'!N707</f>
        <v>0.35293610256919694</v>
      </c>
    </row>
    <row r="711" spans="2:3" x14ac:dyDescent="0.25">
      <c r="B711" s="2">
        <v>38922</v>
      </c>
      <c r="C711" s="32">
        <f>'quotes-calcs'!N708</f>
        <v>0.80266192989465246</v>
      </c>
    </row>
    <row r="712" spans="2:3" x14ac:dyDescent="0.25">
      <c r="B712" s="2">
        <v>38929</v>
      </c>
      <c r="C712" s="32">
        <f>'quotes-calcs'!N709</f>
        <v>0.82599125095354786</v>
      </c>
    </row>
    <row r="713" spans="2:3" x14ac:dyDescent="0.25">
      <c r="B713" s="2">
        <v>38936</v>
      </c>
      <c r="C713" s="32">
        <f>'quotes-calcs'!N710</f>
        <v>0.6754248936748295</v>
      </c>
    </row>
    <row r="714" spans="2:3" x14ac:dyDescent="0.25">
      <c r="B714" s="2">
        <v>38943</v>
      </c>
      <c r="C714" s="32">
        <f>'quotes-calcs'!N711</f>
        <v>1.2963927426613442</v>
      </c>
    </row>
    <row r="715" spans="2:3" x14ac:dyDescent="0.25">
      <c r="B715" s="2">
        <v>38950</v>
      </c>
      <c r="C715" s="32">
        <f>'quotes-calcs'!N712</f>
        <v>1.1106362449598732</v>
      </c>
    </row>
    <row r="716" spans="2:3" x14ac:dyDescent="0.25">
      <c r="B716" s="2">
        <v>38957</v>
      </c>
      <c r="C716" s="32">
        <f>'quotes-calcs'!N713</f>
        <v>1.4359107958915678</v>
      </c>
    </row>
    <row r="717" spans="2:3" x14ac:dyDescent="0.25">
      <c r="B717" s="2">
        <v>38964</v>
      </c>
      <c r="C717" s="32">
        <f>'quotes-calcs'!N714</f>
        <v>1.2008864068352898</v>
      </c>
    </row>
    <row r="718" spans="2:3" x14ac:dyDescent="0.25">
      <c r="B718" s="2">
        <v>38971</v>
      </c>
      <c r="C718" s="32">
        <f>'quotes-calcs'!N715</f>
        <v>1.5853173179712086</v>
      </c>
    </row>
    <row r="719" spans="2:3" x14ac:dyDescent="0.25">
      <c r="B719" s="2">
        <v>38978</v>
      </c>
      <c r="C719" s="32">
        <f>'quotes-calcs'!N716</f>
        <v>1.470971689107673</v>
      </c>
    </row>
    <row r="720" spans="2:3" x14ac:dyDescent="0.25">
      <c r="B720" s="2">
        <v>38985</v>
      </c>
      <c r="C720" s="32">
        <f>'quotes-calcs'!N717</f>
        <v>2.0237856505640237</v>
      </c>
    </row>
    <row r="721" spans="2:3" x14ac:dyDescent="0.25">
      <c r="B721" s="2">
        <v>38992</v>
      </c>
      <c r="C721" s="32">
        <f>'quotes-calcs'!N718</f>
        <v>2.5626341145306073</v>
      </c>
    </row>
    <row r="722" spans="2:3" x14ac:dyDescent="0.25">
      <c r="B722" s="2">
        <v>38999</v>
      </c>
      <c r="C722" s="32">
        <f>'quotes-calcs'!N719</f>
        <v>3.2336350072538962</v>
      </c>
    </row>
    <row r="723" spans="2:3" x14ac:dyDescent="0.25">
      <c r="B723" s="2">
        <v>39006</v>
      </c>
      <c r="C723" s="32">
        <f>'quotes-calcs'!N720</f>
        <v>3.3828499757272086</v>
      </c>
    </row>
    <row r="724" spans="2:3" x14ac:dyDescent="0.25">
      <c r="B724" s="2">
        <v>39013</v>
      </c>
      <c r="C724" s="32">
        <f>'quotes-calcs'!N721</f>
        <v>3.9674277544674501</v>
      </c>
    </row>
    <row r="725" spans="2:3" x14ac:dyDescent="0.25">
      <c r="B725" s="2">
        <v>39020</v>
      </c>
      <c r="C725" s="32">
        <f>'quotes-calcs'!N722</f>
        <v>3.2313399846175952</v>
      </c>
    </row>
    <row r="726" spans="2:3" x14ac:dyDescent="0.25">
      <c r="B726" s="2">
        <v>39027</v>
      </c>
      <c r="C726" s="32">
        <f>'quotes-calcs'!N723</f>
        <v>4.1518320696042217</v>
      </c>
    </row>
    <row r="727" spans="2:3" x14ac:dyDescent="0.25">
      <c r="B727" s="2">
        <v>39034</v>
      </c>
      <c r="C727" s="32">
        <f>'quotes-calcs'!N724</f>
        <v>5.6828536050786642</v>
      </c>
    </row>
    <row r="728" spans="2:3" x14ac:dyDescent="0.25">
      <c r="B728" s="2">
        <v>39041</v>
      </c>
      <c r="C728" s="32">
        <f>'quotes-calcs'!N725</f>
        <v>5.5612984611245606</v>
      </c>
    </row>
    <row r="729" spans="2:3" x14ac:dyDescent="0.25">
      <c r="B729" s="2">
        <v>39048</v>
      </c>
      <c r="C729" s="32">
        <f>'quotes-calcs'!N726</f>
        <v>5.5559155054840845</v>
      </c>
    </row>
    <row r="730" spans="2:3" x14ac:dyDescent="0.25">
      <c r="B730" s="2">
        <v>39055</v>
      </c>
      <c r="C730" s="32">
        <f>'quotes-calcs'!N727</f>
        <v>6.4951100875112093</v>
      </c>
    </row>
    <row r="731" spans="2:3" x14ac:dyDescent="0.25">
      <c r="B731" s="2">
        <v>39062</v>
      </c>
      <c r="C731" s="32">
        <f>'quotes-calcs'!N728</f>
        <v>7.4138802574457587</v>
      </c>
    </row>
    <row r="732" spans="2:3" x14ac:dyDescent="0.25">
      <c r="B732" s="2">
        <v>39069</v>
      </c>
      <c r="C732" s="32">
        <f>'quotes-calcs'!N729</f>
        <v>5.9419996303735818</v>
      </c>
    </row>
    <row r="733" spans="2:3" x14ac:dyDescent="0.25">
      <c r="B733" s="2">
        <v>39076</v>
      </c>
      <c r="C733" s="32">
        <f>'quotes-calcs'!N730</f>
        <v>6.7831622888435881</v>
      </c>
    </row>
    <row r="734" spans="2:3" x14ac:dyDescent="0.25">
      <c r="B734" s="2">
        <v>39083</v>
      </c>
      <c r="C734" s="32">
        <f>'quotes-calcs'!N731</f>
        <v>5.8091055986822857</v>
      </c>
    </row>
    <row r="735" spans="2:3" x14ac:dyDescent="0.25">
      <c r="B735" s="2">
        <v>39090</v>
      </c>
      <c r="C735" s="32">
        <f>'quotes-calcs'!N732</f>
        <v>8.456219947334489</v>
      </c>
    </row>
    <row r="736" spans="2:3" x14ac:dyDescent="0.25">
      <c r="B736" s="2">
        <v>39097</v>
      </c>
      <c r="C736" s="32">
        <f>'quotes-calcs'!N733</f>
        <v>7.9201980510680361</v>
      </c>
    </row>
    <row r="737" spans="2:3" x14ac:dyDescent="0.25">
      <c r="B737" s="2">
        <v>39104</v>
      </c>
      <c r="C737" s="32">
        <f>'quotes-calcs'!N734</f>
        <v>7.2495224288467988</v>
      </c>
    </row>
    <row r="738" spans="2:3" x14ac:dyDescent="0.25">
      <c r="B738" s="2">
        <v>39111</v>
      </c>
      <c r="C738" s="32">
        <f>'quotes-calcs'!N735</f>
        <v>10.522167499534923</v>
      </c>
    </row>
    <row r="739" spans="2:3" x14ac:dyDescent="0.25">
      <c r="B739" s="2">
        <v>39118</v>
      </c>
      <c r="C739" s="32">
        <f>'quotes-calcs'!N736</f>
        <v>9.4286867253485518</v>
      </c>
    </row>
    <row r="740" spans="2:3" x14ac:dyDescent="0.25">
      <c r="B740" s="2">
        <v>39125</v>
      </c>
      <c r="C740" s="32">
        <f>'quotes-calcs'!N737</f>
        <v>11.987622412018979</v>
      </c>
    </row>
    <row r="741" spans="2:3" x14ac:dyDescent="0.25">
      <c r="B741" s="2">
        <v>39132</v>
      </c>
      <c r="C741" s="32">
        <f>'quotes-calcs'!N738</f>
        <v>11.468333958379629</v>
      </c>
    </row>
    <row r="742" spans="2:3" x14ac:dyDescent="0.25">
      <c r="B742" s="2">
        <v>39139</v>
      </c>
      <c r="C742" s="32">
        <f>'quotes-calcs'!N739</f>
        <v>4.3475883876715704</v>
      </c>
    </row>
    <row r="743" spans="2:3" x14ac:dyDescent="0.25">
      <c r="B743" s="2">
        <v>39146</v>
      </c>
      <c r="C743" s="32">
        <f>'quotes-calcs'!N740</f>
        <v>5.943319373158034</v>
      </c>
    </row>
    <row r="744" spans="2:3" x14ac:dyDescent="0.25">
      <c r="B744" s="2">
        <v>39153</v>
      </c>
      <c r="C744" s="32">
        <f>'quotes-calcs'!N741</f>
        <v>4.3429467363701431</v>
      </c>
    </row>
    <row r="745" spans="2:3" x14ac:dyDescent="0.25">
      <c r="B745" s="2">
        <v>39160</v>
      </c>
      <c r="C745" s="32">
        <f>'quotes-calcs'!N742</f>
        <v>8.6432006933232444</v>
      </c>
    </row>
    <row r="746" spans="2:3" x14ac:dyDescent="0.25">
      <c r="B746" s="2">
        <v>39167</v>
      </c>
      <c r="C746" s="32">
        <f>'quotes-calcs'!N743</f>
        <v>7.0928094313957155</v>
      </c>
    </row>
    <row r="747" spans="2:3" x14ac:dyDescent="0.25">
      <c r="B747" s="2">
        <v>39174</v>
      </c>
      <c r="C747" s="32">
        <f>'quotes-calcs'!N744</f>
        <v>9.8487705774774597</v>
      </c>
    </row>
    <row r="748" spans="2:3" x14ac:dyDescent="0.25">
      <c r="B748" s="2">
        <v>39181</v>
      </c>
      <c r="C748" s="32">
        <f>'quotes-calcs'!N745</f>
        <v>11.469947265658801</v>
      </c>
    </row>
    <row r="749" spans="2:3" x14ac:dyDescent="0.25">
      <c r="B749" s="2">
        <v>39188</v>
      </c>
      <c r="C749" s="32">
        <f>'quotes-calcs'!N746</f>
        <v>18.070186912721407</v>
      </c>
    </row>
    <row r="750" spans="2:3" x14ac:dyDescent="0.25">
      <c r="B750" s="2">
        <v>39195</v>
      </c>
      <c r="C750" s="32">
        <f>'quotes-calcs'!N747</f>
        <v>20.557721870349862</v>
      </c>
    </row>
    <row r="751" spans="2:3" x14ac:dyDescent="0.25">
      <c r="B751" s="2">
        <v>39202</v>
      </c>
      <c r="C751" s="32">
        <f>'quotes-calcs'!N748</f>
        <v>24.938848440515716</v>
      </c>
    </row>
    <row r="752" spans="2:3" x14ac:dyDescent="0.25">
      <c r="B752" s="2">
        <v>39209</v>
      </c>
      <c r="C752" s="32">
        <f>'quotes-calcs'!N749</f>
        <v>24.928834821645374</v>
      </c>
    </row>
    <row r="753" spans="2:3" x14ac:dyDescent="0.25">
      <c r="B753" s="2">
        <v>39216</v>
      </c>
      <c r="C753" s="32">
        <f>'quotes-calcs'!N750</f>
        <v>31.56164482189115</v>
      </c>
    </row>
    <row r="754" spans="2:3" x14ac:dyDescent="0.25">
      <c r="B754" s="2">
        <v>39223</v>
      </c>
      <c r="C754" s="32">
        <f>'quotes-calcs'!N751</f>
        <v>27.758387164354868</v>
      </c>
    </row>
    <row r="755" spans="2:3" x14ac:dyDescent="0.25">
      <c r="B755" s="2">
        <v>39230</v>
      </c>
      <c r="C755" s="32">
        <f>'quotes-calcs'!N752</f>
        <v>37.499600489999999</v>
      </c>
    </row>
    <row r="756" spans="2:3" x14ac:dyDescent="0.25">
      <c r="B756" s="2">
        <v>39237</v>
      </c>
      <c r="C756" s="32">
        <f>'quotes-calcs'!N753</f>
        <v>25.473342699141234</v>
      </c>
    </row>
    <row r="757" spans="2:3" x14ac:dyDescent="0.25">
      <c r="B757" s="2">
        <v>39244</v>
      </c>
      <c r="C757" s="32">
        <f>'quotes-calcs'!N754</f>
        <v>33.648974859937283</v>
      </c>
    </row>
    <row r="758" spans="2:3" x14ac:dyDescent="0.25">
      <c r="B758" s="2">
        <v>39251</v>
      </c>
      <c r="C758" s="32">
        <f>'quotes-calcs'!N755</f>
        <v>23.882062554347858</v>
      </c>
    </row>
    <row r="759" spans="2:3" x14ac:dyDescent="0.25">
      <c r="B759" s="2">
        <v>39258</v>
      </c>
      <c r="C759" s="32">
        <f>'quotes-calcs'!N756</f>
        <v>23.380569313928131</v>
      </c>
    </row>
    <row r="760" spans="2:3" x14ac:dyDescent="0.25">
      <c r="B760" s="2">
        <v>39265</v>
      </c>
      <c r="C760" s="32">
        <f>'quotes-calcs'!N757</f>
        <v>32.951460150895265</v>
      </c>
    </row>
    <row r="761" spans="2:3" x14ac:dyDescent="0.25">
      <c r="B761" s="2">
        <v>39272</v>
      </c>
      <c r="C761" s="32">
        <f>'quotes-calcs'!N758</f>
        <v>37.688251469999997</v>
      </c>
    </row>
    <row r="762" spans="2:3" x14ac:dyDescent="0.25">
      <c r="B762" s="2">
        <v>39279</v>
      </c>
      <c r="C762" s="32">
        <f>'quotes-calcs'!N759</f>
        <v>31.105168964309605</v>
      </c>
    </row>
    <row r="763" spans="2:3" x14ac:dyDescent="0.25">
      <c r="B763" s="2">
        <v>39286</v>
      </c>
      <c r="C763" s="32">
        <f>'quotes-calcs'!N760</f>
        <v>9.7064885374525218</v>
      </c>
    </row>
    <row r="764" spans="2:3" x14ac:dyDescent="0.25">
      <c r="B764" s="2">
        <v>39293</v>
      </c>
      <c r="C764" s="32">
        <f>'quotes-calcs'!N761</f>
        <v>8.144142810490429</v>
      </c>
    </row>
    <row r="765" spans="2:3" x14ac:dyDescent="0.25">
      <c r="B765" s="2">
        <v>39300</v>
      </c>
      <c r="C765" s="32">
        <f>'quotes-calcs'!N762</f>
        <v>9.285853468311581</v>
      </c>
    </row>
    <row r="766" spans="2:3" x14ac:dyDescent="0.25">
      <c r="B766" s="2">
        <v>39307</v>
      </c>
      <c r="C766" s="32">
        <f>'quotes-calcs'!N763</f>
        <v>9.285853468311581</v>
      </c>
    </row>
    <row r="767" spans="2:3" x14ac:dyDescent="0.25">
      <c r="B767" s="2">
        <v>39314</v>
      </c>
      <c r="C767" s="32">
        <f>'quotes-calcs'!N764</f>
        <v>15.305725326278868</v>
      </c>
    </row>
    <row r="768" spans="2:3" x14ac:dyDescent="0.25">
      <c r="B768" s="2">
        <v>39321</v>
      </c>
      <c r="C768" s="32">
        <f>'quotes-calcs'!N765</f>
        <v>13.740993759730022</v>
      </c>
    </row>
    <row r="769" spans="2:3" x14ac:dyDescent="0.25">
      <c r="B769" s="2">
        <v>39328</v>
      </c>
      <c r="C769" s="32">
        <f>'quotes-calcs'!N766</f>
        <v>11.063928997269379</v>
      </c>
    </row>
    <row r="770" spans="2:3" x14ac:dyDescent="0.25">
      <c r="B770" s="2">
        <v>39335</v>
      </c>
      <c r="C770" s="32">
        <f>'quotes-calcs'!N767</f>
        <v>16.679792722983201</v>
      </c>
    </row>
    <row r="771" spans="2:3" x14ac:dyDescent="0.25">
      <c r="B771" s="2">
        <v>39342</v>
      </c>
      <c r="C771" s="32">
        <f>'quotes-calcs'!N768</f>
        <v>25.11409603380741</v>
      </c>
    </row>
    <row r="772" spans="2:3" x14ac:dyDescent="0.25">
      <c r="B772" s="2">
        <v>39349</v>
      </c>
      <c r="C772" s="32">
        <f>'quotes-calcs'!N769</f>
        <v>27.359264413899602</v>
      </c>
    </row>
    <row r="773" spans="2:3" x14ac:dyDescent="0.25">
      <c r="B773" s="2">
        <v>39356</v>
      </c>
      <c r="C773" s="32">
        <f>'quotes-calcs'!N770</f>
        <v>37.933251470000002</v>
      </c>
    </row>
    <row r="774" spans="2:3" x14ac:dyDescent="0.25">
      <c r="B774" s="2">
        <v>39363</v>
      </c>
      <c r="C774" s="32">
        <f>'quotes-calcs'!N771</f>
        <v>37.2848334802</v>
      </c>
    </row>
    <row r="775" spans="2:3" x14ac:dyDescent="0.25">
      <c r="B775" s="2">
        <v>39370</v>
      </c>
      <c r="C775" s="32">
        <f>'quotes-calcs'!N772</f>
        <v>16.093454749144808</v>
      </c>
    </row>
    <row r="776" spans="2:3" x14ac:dyDescent="0.25">
      <c r="B776" s="2">
        <v>39377</v>
      </c>
      <c r="C776" s="32">
        <f>'quotes-calcs'!N773</f>
        <v>28.114745463885349</v>
      </c>
    </row>
    <row r="777" spans="2:3" x14ac:dyDescent="0.25">
      <c r="B777" s="2">
        <v>39384</v>
      </c>
      <c r="C777" s="32">
        <f>'quotes-calcs'!N774</f>
        <v>19.956920726272017</v>
      </c>
    </row>
    <row r="778" spans="2:3" x14ac:dyDescent="0.25">
      <c r="B778" s="2">
        <v>39391</v>
      </c>
      <c r="C778" s="32">
        <f>'quotes-calcs'!N775</f>
        <v>8.5717028088620051</v>
      </c>
    </row>
    <row r="779" spans="2:3" x14ac:dyDescent="0.25">
      <c r="B779" s="2">
        <v>39398</v>
      </c>
      <c r="C779" s="32">
        <f>'quotes-calcs'!N776</f>
        <v>9.5530821893260658</v>
      </c>
    </row>
    <row r="780" spans="2:3" x14ac:dyDescent="0.25">
      <c r="B780" s="2">
        <v>39405</v>
      </c>
      <c r="C780" s="32">
        <f>'quotes-calcs'!N777</f>
        <v>7.5102580502043743</v>
      </c>
    </row>
    <row r="781" spans="2:3" x14ac:dyDescent="0.25">
      <c r="B781" s="2">
        <v>39412</v>
      </c>
      <c r="C781" s="32">
        <f>'quotes-calcs'!N778</f>
        <v>14.130027161947162</v>
      </c>
    </row>
    <row r="782" spans="2:3" x14ac:dyDescent="0.25">
      <c r="B782" s="2">
        <v>39419</v>
      </c>
      <c r="C782" s="32">
        <f>'quotes-calcs'!N779</f>
        <v>19.119505666850433</v>
      </c>
    </row>
    <row r="783" spans="2:3" x14ac:dyDescent="0.25">
      <c r="B783" s="2">
        <v>39426</v>
      </c>
      <c r="C783" s="32">
        <f>'quotes-calcs'!N780</f>
        <v>11.381764670463914</v>
      </c>
    </row>
    <row r="784" spans="2:3" x14ac:dyDescent="0.25">
      <c r="B784" s="2">
        <v>39433</v>
      </c>
      <c r="C784" s="32">
        <f>'quotes-calcs'!N781</f>
        <v>13.236114133038255</v>
      </c>
    </row>
    <row r="785" spans="2:3" x14ac:dyDescent="0.25">
      <c r="B785" s="2">
        <v>39440</v>
      </c>
      <c r="C785" s="32">
        <f>'quotes-calcs'!N782</f>
        <v>11.629632426603056</v>
      </c>
    </row>
    <row r="786" spans="2:3" x14ac:dyDescent="0.25">
      <c r="B786" s="2">
        <v>39447</v>
      </c>
      <c r="C786" s="32">
        <f>'quotes-calcs'!N783</f>
        <v>5.0388836612135375</v>
      </c>
    </row>
    <row r="787" spans="2:3" x14ac:dyDescent="0.25">
      <c r="B787" s="2">
        <v>39454</v>
      </c>
      <c r="C787" s="32">
        <f>'quotes-calcs'!N784</f>
        <v>4.212649854100043</v>
      </c>
    </row>
    <row r="788" spans="2:3" x14ac:dyDescent="0.25">
      <c r="B788" s="2">
        <v>39461</v>
      </c>
      <c r="C788" s="32">
        <f>'quotes-calcs'!N785</f>
        <v>1.2507241659691</v>
      </c>
    </row>
    <row r="789" spans="2:3" x14ac:dyDescent="0.25">
      <c r="B789" s="2">
        <v>39468</v>
      </c>
      <c r="C789" s="32">
        <f>'quotes-calcs'!N786</f>
        <v>1.4566927704871722</v>
      </c>
    </row>
    <row r="790" spans="2:3" x14ac:dyDescent="0.25">
      <c r="B790" s="2">
        <v>39475</v>
      </c>
      <c r="C790" s="32">
        <f>'quotes-calcs'!N787</f>
        <v>3.9331280268496966</v>
      </c>
    </row>
    <row r="791" spans="2:3" x14ac:dyDescent="0.25">
      <c r="B791" s="2">
        <v>39482</v>
      </c>
      <c r="C791" s="32">
        <f>'quotes-calcs'!N788</f>
        <v>1.4570778026542548</v>
      </c>
    </row>
    <row r="792" spans="2:3" x14ac:dyDescent="0.25">
      <c r="B792" s="2">
        <v>39489</v>
      </c>
      <c r="C792" s="32">
        <f>'quotes-calcs'!N789</f>
        <v>2.0043329706834987</v>
      </c>
    </row>
    <row r="793" spans="2:3" x14ac:dyDescent="0.25">
      <c r="B793" s="2">
        <v>39496</v>
      </c>
      <c r="C793" s="32">
        <f>'quotes-calcs'!N790</f>
        <v>2.1536965958838095</v>
      </c>
    </row>
    <row r="794" spans="2:3" x14ac:dyDescent="0.25">
      <c r="B794" s="2">
        <v>39503</v>
      </c>
      <c r="C794" s="32">
        <f>'quotes-calcs'!N791</f>
        <v>1.6491698420503373</v>
      </c>
    </row>
    <row r="795" spans="2:3" x14ac:dyDescent="0.25">
      <c r="B795" s="2">
        <v>39510</v>
      </c>
      <c r="C795" s="32">
        <f>'quotes-calcs'!N792</f>
        <v>0.81689156973428778</v>
      </c>
    </row>
    <row r="796" spans="2:3" x14ac:dyDescent="0.25">
      <c r="B796" s="2">
        <v>39517</v>
      </c>
      <c r="C796" s="32">
        <f>'quotes-calcs'!N793</f>
        <v>0.81606899975074887</v>
      </c>
    </row>
    <row r="797" spans="2:3" x14ac:dyDescent="0.25">
      <c r="B797" s="2">
        <v>39524</v>
      </c>
      <c r="C797" s="32">
        <f>'quotes-calcs'!N794</f>
        <v>1.2509514905690597</v>
      </c>
    </row>
    <row r="798" spans="2:3" x14ac:dyDescent="0.25">
      <c r="B798" s="2">
        <v>39531</v>
      </c>
      <c r="C798" s="32">
        <f>'quotes-calcs'!N795</f>
        <v>1.1284551924227877</v>
      </c>
    </row>
    <row r="799" spans="2:3" x14ac:dyDescent="0.25">
      <c r="B799" s="2">
        <v>39538</v>
      </c>
      <c r="C799" s="32">
        <f>'quotes-calcs'!N796</f>
        <v>2.6017998324898883</v>
      </c>
    </row>
    <row r="800" spans="2:3" x14ac:dyDescent="0.25">
      <c r="B800" s="2">
        <v>39545</v>
      </c>
      <c r="C800" s="32">
        <f>'quotes-calcs'!N797</f>
        <v>1.5316061920859252</v>
      </c>
    </row>
    <row r="801" spans="2:3" x14ac:dyDescent="0.25">
      <c r="B801" s="2">
        <v>39552</v>
      </c>
      <c r="C801" s="32">
        <f>'quotes-calcs'!N798</f>
        <v>3.3528611774086707</v>
      </c>
    </row>
    <row r="802" spans="2:3" x14ac:dyDescent="0.25">
      <c r="B802" s="2">
        <v>39559</v>
      </c>
      <c r="C802" s="32">
        <f>'quotes-calcs'!N799</f>
        <v>3.9337275346004494</v>
      </c>
    </row>
    <row r="803" spans="2:3" x14ac:dyDescent="0.25">
      <c r="B803" s="2">
        <v>39566</v>
      </c>
      <c r="C803" s="32">
        <f>'quotes-calcs'!N800</f>
        <v>5.1544582185544261</v>
      </c>
    </row>
    <row r="804" spans="2:3" x14ac:dyDescent="0.25">
      <c r="B804" s="2">
        <v>39573</v>
      </c>
      <c r="C804" s="32">
        <f>'quotes-calcs'!N801</f>
        <v>3.5127950308535953</v>
      </c>
    </row>
    <row r="805" spans="2:3" x14ac:dyDescent="0.25">
      <c r="B805" s="2">
        <v>39580</v>
      </c>
      <c r="C805" s="32">
        <f>'quotes-calcs'!N802</f>
        <v>6.0260262311694044</v>
      </c>
    </row>
    <row r="806" spans="2:3" x14ac:dyDescent="0.25">
      <c r="B806" s="2">
        <v>39587</v>
      </c>
      <c r="C806" s="32">
        <f>'quotes-calcs'!N803</f>
        <v>2.9222075992979222</v>
      </c>
    </row>
    <row r="807" spans="2:3" x14ac:dyDescent="0.25">
      <c r="B807" s="2">
        <v>39594</v>
      </c>
      <c r="C807" s="32">
        <f>'quotes-calcs'!N804</f>
        <v>4.403288866386478</v>
      </c>
    </row>
    <row r="808" spans="2:3" x14ac:dyDescent="0.25">
      <c r="B808" s="2">
        <v>39601</v>
      </c>
      <c r="C808" s="32">
        <f>'quotes-calcs'!N805</f>
        <v>2.4223264802990938</v>
      </c>
    </row>
    <row r="809" spans="2:3" x14ac:dyDescent="0.25">
      <c r="B809" s="2">
        <v>39608</v>
      </c>
      <c r="C809" s="32">
        <f>'quotes-calcs'!N806</f>
        <v>2.3661898003295625</v>
      </c>
    </row>
    <row r="810" spans="2:3" x14ac:dyDescent="0.25">
      <c r="B810" s="2">
        <v>39615</v>
      </c>
      <c r="C810" s="32">
        <f>'quotes-calcs'!N807</f>
        <v>1.1291889884559785</v>
      </c>
    </row>
    <row r="811" spans="2:3" x14ac:dyDescent="0.25">
      <c r="B811" s="2">
        <v>39622</v>
      </c>
      <c r="C811" s="32">
        <f>'quotes-calcs'!N808</f>
        <v>0.54054066855904315</v>
      </c>
    </row>
    <row r="812" spans="2:3" x14ac:dyDescent="0.25">
      <c r="B812" s="2">
        <v>39629</v>
      </c>
      <c r="C812" s="32">
        <f>'quotes-calcs'!N809</f>
        <v>0.4297232394305277</v>
      </c>
    </row>
    <row r="813" spans="2:3" x14ac:dyDescent="0.25">
      <c r="B813" s="2">
        <v>39636</v>
      </c>
      <c r="C813" s="32">
        <f>'quotes-calcs'!N810</f>
        <v>0.23236138184738114</v>
      </c>
    </row>
    <row r="814" spans="2:3" x14ac:dyDescent="0.25">
      <c r="B814" s="2">
        <v>39643</v>
      </c>
      <c r="C814" s="32">
        <f>'quotes-calcs'!N811</f>
        <v>0.40110069059790132</v>
      </c>
    </row>
    <row r="815" spans="2:3" x14ac:dyDescent="0.25">
      <c r="B815" s="2">
        <v>39650</v>
      </c>
      <c r="C815" s="32">
        <f>'quotes-calcs'!N812</f>
        <v>0.34817101471980927</v>
      </c>
    </row>
    <row r="816" spans="2:3" x14ac:dyDescent="0.25">
      <c r="B816" s="2">
        <v>39657</v>
      </c>
      <c r="C816" s="32">
        <f>'quotes-calcs'!N813</f>
        <v>0.41533774209496355</v>
      </c>
    </row>
    <row r="817" spans="2:3" x14ac:dyDescent="0.25">
      <c r="B817" s="2">
        <v>39664</v>
      </c>
      <c r="C817" s="32">
        <f>'quotes-calcs'!N814</f>
        <v>0.77195674280706128</v>
      </c>
    </row>
    <row r="818" spans="2:3" x14ac:dyDescent="0.25">
      <c r="B818" s="2">
        <v>39671</v>
      </c>
      <c r="C818" s="32">
        <f>'quotes-calcs'!N815</f>
        <v>0.88757351381653926</v>
      </c>
    </row>
    <row r="819" spans="2:3" x14ac:dyDescent="0.25">
      <c r="B819" s="2">
        <v>39678</v>
      </c>
      <c r="C819" s="32">
        <f>'quotes-calcs'!N816</f>
        <v>0.81639795042722496</v>
      </c>
    </row>
    <row r="820" spans="2:3" x14ac:dyDescent="0.25">
      <c r="B820" s="2">
        <v>39685</v>
      </c>
      <c r="C820" s="32">
        <f>'quotes-calcs'!N817</f>
        <v>0.70754523347525566</v>
      </c>
    </row>
    <row r="821" spans="2:3" x14ac:dyDescent="0.25">
      <c r="B821" s="2">
        <v>39692</v>
      </c>
      <c r="C821" s="32">
        <f>'quotes-calcs'!N818</f>
        <v>0.27540897679006504</v>
      </c>
    </row>
    <row r="822" spans="2:3" x14ac:dyDescent="0.25">
      <c r="B822" s="2">
        <v>39699</v>
      </c>
      <c r="C822" s="32">
        <f>'quotes-calcs'!N819</f>
        <v>0.40166916588410162</v>
      </c>
    </row>
    <row r="823" spans="2:3" x14ac:dyDescent="0.25">
      <c r="B823" s="2">
        <v>39706</v>
      </c>
      <c r="C823" s="32">
        <f>'quotes-calcs'!N820</f>
        <v>0.25338610944121354</v>
      </c>
    </row>
    <row r="824" spans="2:3" x14ac:dyDescent="0.25">
      <c r="B824" s="2">
        <v>39713</v>
      </c>
      <c r="C824" s="32">
        <f>'quotes-calcs'!N821</f>
        <v>7.0666570473998713E-2</v>
      </c>
    </row>
    <row r="825" spans="2:3" x14ac:dyDescent="0.25">
      <c r="B825" s="2">
        <v>39720</v>
      </c>
      <c r="C825" s="32" t="str">
        <f>'quotes-calcs'!N822</f>
        <v/>
      </c>
    </row>
    <row r="826" spans="2:3" x14ac:dyDescent="0.25">
      <c r="B826" s="2">
        <v>39727</v>
      </c>
      <c r="C826" s="32" t="str">
        <f>'quotes-calcs'!N823</f>
        <v/>
      </c>
    </row>
    <row r="827" spans="2:3" x14ac:dyDescent="0.25">
      <c r="B827" s="2">
        <v>39734</v>
      </c>
      <c r="C827" s="32" t="str">
        <f>'quotes-calcs'!N824</f>
        <v/>
      </c>
    </row>
    <row r="828" spans="2:3" x14ac:dyDescent="0.25">
      <c r="B828" s="2">
        <v>39741</v>
      </c>
      <c r="C828" s="32" t="str">
        <f>'quotes-calcs'!N825</f>
        <v/>
      </c>
    </row>
    <row r="829" spans="2:3" x14ac:dyDescent="0.25">
      <c r="B829" s="2">
        <v>39748</v>
      </c>
      <c r="C829" s="32" t="str">
        <f>'quotes-calcs'!N826</f>
        <v/>
      </c>
    </row>
    <row r="830" spans="2:3" x14ac:dyDescent="0.25">
      <c r="B830" s="2">
        <v>39755</v>
      </c>
      <c r="C830" s="32" t="str">
        <f>'quotes-calcs'!N827</f>
        <v/>
      </c>
    </row>
    <row r="831" spans="2:3" x14ac:dyDescent="0.25">
      <c r="B831" s="2">
        <v>39762</v>
      </c>
      <c r="C831" s="32" t="str">
        <f>'quotes-calcs'!N828</f>
        <v/>
      </c>
    </row>
    <row r="832" spans="2:3" x14ac:dyDescent="0.25">
      <c r="B832" s="2">
        <v>39769</v>
      </c>
      <c r="C832" s="32" t="str">
        <f>'quotes-calcs'!N829</f>
        <v/>
      </c>
    </row>
    <row r="833" spans="2:3" x14ac:dyDescent="0.25">
      <c r="B833" s="2">
        <v>39776</v>
      </c>
      <c r="C833" s="32" t="str">
        <f>'quotes-calcs'!N830</f>
        <v/>
      </c>
    </row>
    <row r="834" spans="2:3" x14ac:dyDescent="0.25">
      <c r="B834" s="2">
        <v>39783</v>
      </c>
      <c r="C834" s="32" t="str">
        <f>'quotes-calcs'!N831</f>
        <v/>
      </c>
    </row>
    <row r="835" spans="2:3" x14ac:dyDescent="0.25">
      <c r="B835" s="2">
        <v>39790</v>
      </c>
      <c r="C835" s="32" t="str">
        <f>'quotes-calcs'!N832</f>
        <v/>
      </c>
    </row>
    <row r="836" spans="2:3" x14ac:dyDescent="0.25">
      <c r="B836" s="2">
        <v>39797</v>
      </c>
      <c r="C836" s="32" t="str">
        <f>'quotes-calcs'!N833</f>
        <v/>
      </c>
    </row>
    <row r="837" spans="2:3" x14ac:dyDescent="0.25">
      <c r="B837" s="2">
        <v>39804</v>
      </c>
      <c r="C837" s="32" t="str">
        <f>'quotes-calcs'!N834</f>
        <v/>
      </c>
    </row>
    <row r="838" spans="2:3" x14ac:dyDescent="0.25">
      <c r="B838" s="2">
        <v>39811</v>
      </c>
      <c r="C838" s="32" t="str">
        <f>'quotes-calcs'!N835</f>
        <v/>
      </c>
    </row>
    <row r="839" spans="2:3" x14ac:dyDescent="0.25">
      <c r="B839" s="2">
        <v>39818</v>
      </c>
      <c r="C839" s="32" t="str">
        <f>'quotes-calcs'!N836</f>
        <v/>
      </c>
    </row>
    <row r="840" spans="2:3" x14ac:dyDescent="0.25">
      <c r="B840" s="2">
        <v>39825</v>
      </c>
      <c r="C840" s="32" t="str">
        <f>'quotes-calcs'!N837</f>
        <v/>
      </c>
    </row>
    <row r="841" spans="2:3" x14ac:dyDescent="0.25">
      <c r="B841" s="2">
        <v>39832</v>
      </c>
      <c r="C841" s="32" t="str">
        <f>'quotes-calcs'!N838</f>
        <v/>
      </c>
    </row>
    <row r="842" spans="2:3" x14ac:dyDescent="0.25">
      <c r="B842" s="2">
        <v>39839</v>
      </c>
      <c r="C842" s="32" t="str">
        <f>'quotes-calcs'!N839</f>
        <v/>
      </c>
    </row>
    <row r="843" spans="2:3" x14ac:dyDescent="0.25">
      <c r="B843" s="2">
        <v>39846</v>
      </c>
      <c r="C843" s="32" t="str">
        <f>'quotes-calcs'!N840</f>
        <v/>
      </c>
    </row>
    <row r="844" spans="2:3" x14ac:dyDescent="0.25">
      <c r="B844" s="2">
        <v>39853</v>
      </c>
      <c r="C844" s="32" t="str">
        <f>'quotes-calcs'!N841</f>
        <v/>
      </c>
    </row>
    <row r="845" spans="2:3" x14ac:dyDescent="0.25">
      <c r="B845" s="2">
        <v>39860</v>
      </c>
      <c r="C845" s="32" t="str">
        <f>'quotes-calcs'!N842</f>
        <v/>
      </c>
    </row>
    <row r="846" spans="2:3" x14ac:dyDescent="0.25">
      <c r="B846" s="2">
        <v>39867</v>
      </c>
      <c r="C846" s="32" t="str">
        <f>'quotes-calcs'!N843</f>
        <v/>
      </c>
    </row>
    <row r="847" spans="2:3" x14ac:dyDescent="0.25">
      <c r="B847" s="2">
        <v>39874</v>
      </c>
      <c r="C847" s="32" t="str">
        <f>'quotes-calcs'!N844</f>
        <v/>
      </c>
    </row>
    <row r="848" spans="2:3" x14ac:dyDescent="0.25">
      <c r="B848" s="2">
        <v>39881</v>
      </c>
      <c r="C848" s="32" t="str">
        <f>'quotes-calcs'!N845</f>
        <v/>
      </c>
    </row>
    <row r="849" spans="2:3" x14ac:dyDescent="0.25">
      <c r="B849" s="2">
        <v>39888</v>
      </c>
      <c r="C849" s="32" t="str">
        <f>'quotes-calcs'!N846</f>
        <v/>
      </c>
    </row>
    <row r="850" spans="2:3" x14ac:dyDescent="0.25">
      <c r="B850" s="2">
        <v>39895</v>
      </c>
      <c r="C850" s="32" t="str">
        <f>'quotes-calcs'!N847</f>
        <v/>
      </c>
    </row>
    <row r="851" spans="2:3" x14ac:dyDescent="0.25">
      <c r="B851" s="2">
        <v>39902</v>
      </c>
      <c r="C851" s="32" t="str">
        <f>'quotes-calcs'!N848</f>
        <v/>
      </c>
    </row>
    <row r="852" spans="2:3" x14ac:dyDescent="0.25">
      <c r="B852" s="2">
        <v>39909</v>
      </c>
      <c r="C852" s="32" t="str">
        <f>'quotes-calcs'!N849</f>
        <v/>
      </c>
    </row>
    <row r="853" spans="2:3" x14ac:dyDescent="0.25">
      <c r="B853" s="2">
        <v>39916</v>
      </c>
      <c r="C853" s="32" t="str">
        <f>'quotes-calcs'!N850</f>
        <v/>
      </c>
    </row>
    <row r="854" spans="2:3" x14ac:dyDescent="0.25">
      <c r="B854" s="2">
        <v>39923</v>
      </c>
      <c r="C854" s="32" t="str">
        <f>'quotes-calcs'!N851</f>
        <v/>
      </c>
    </row>
    <row r="855" spans="2:3" x14ac:dyDescent="0.25">
      <c r="B855" s="2">
        <v>39930</v>
      </c>
      <c r="C855" s="32" t="str">
        <f>'quotes-calcs'!N852</f>
        <v/>
      </c>
    </row>
    <row r="856" spans="2:3" x14ac:dyDescent="0.25">
      <c r="B856" s="2">
        <v>39937</v>
      </c>
      <c r="C856" s="32" t="str">
        <f>'quotes-calcs'!N853</f>
        <v/>
      </c>
    </row>
    <row r="857" spans="2:3" x14ac:dyDescent="0.25">
      <c r="B857" s="2">
        <v>39944</v>
      </c>
      <c r="C857" s="32" t="str">
        <f>'quotes-calcs'!N854</f>
        <v/>
      </c>
    </row>
    <row r="858" spans="2:3" x14ac:dyDescent="0.25">
      <c r="B858" s="2">
        <v>39951</v>
      </c>
      <c r="C858" s="32" t="str">
        <f>'quotes-calcs'!N855</f>
        <v/>
      </c>
    </row>
    <row r="859" spans="2:3" x14ac:dyDescent="0.25">
      <c r="B859" s="2">
        <v>39958</v>
      </c>
      <c r="C859" s="32" t="str">
        <f>'quotes-calcs'!N856</f>
        <v/>
      </c>
    </row>
    <row r="860" spans="2:3" x14ac:dyDescent="0.25">
      <c r="B860" s="2">
        <v>39965</v>
      </c>
      <c r="C860" s="32" t="str">
        <f>'quotes-calcs'!N857</f>
        <v/>
      </c>
    </row>
    <row r="861" spans="2:3" x14ac:dyDescent="0.25">
      <c r="B861" s="2">
        <v>39972</v>
      </c>
      <c r="C861" s="32" t="str">
        <f>'quotes-calcs'!N858</f>
        <v/>
      </c>
    </row>
    <row r="862" spans="2:3" x14ac:dyDescent="0.25">
      <c r="B862" s="2">
        <v>39979</v>
      </c>
      <c r="C862" s="32" t="str">
        <f>'quotes-calcs'!N859</f>
        <v/>
      </c>
    </row>
    <row r="863" spans="2:3" x14ac:dyDescent="0.25">
      <c r="B863" s="2">
        <v>39986</v>
      </c>
      <c r="C863" s="32" t="str">
        <f>'quotes-calcs'!N860</f>
        <v/>
      </c>
    </row>
    <row r="864" spans="2:3" x14ac:dyDescent="0.25">
      <c r="B864" s="2">
        <v>39993</v>
      </c>
      <c r="C864" s="32" t="str">
        <f>'quotes-calcs'!N861</f>
        <v/>
      </c>
    </row>
    <row r="865" spans="2:3" x14ac:dyDescent="0.25">
      <c r="B865" s="2">
        <v>40000</v>
      </c>
      <c r="C865" s="32" t="str">
        <f>'quotes-calcs'!N862</f>
        <v/>
      </c>
    </row>
    <row r="866" spans="2:3" x14ac:dyDescent="0.25">
      <c r="B866" s="2">
        <v>40007</v>
      </c>
      <c r="C866" s="32" t="str">
        <f>'quotes-calcs'!N863</f>
        <v/>
      </c>
    </row>
    <row r="867" spans="2:3" x14ac:dyDescent="0.25">
      <c r="B867" s="2">
        <v>40014</v>
      </c>
      <c r="C867" s="32" t="str">
        <f>'quotes-calcs'!N864</f>
        <v/>
      </c>
    </row>
    <row r="868" spans="2:3" x14ac:dyDescent="0.25">
      <c r="B868" s="2">
        <v>40021</v>
      </c>
      <c r="C868" s="32" t="str">
        <f>'quotes-calcs'!N865</f>
        <v/>
      </c>
    </row>
    <row r="869" spans="2:3" x14ac:dyDescent="0.25">
      <c r="B869" s="2">
        <v>40028</v>
      </c>
      <c r="C869" s="32" t="str">
        <f>'quotes-calcs'!N866</f>
        <v/>
      </c>
    </row>
    <row r="870" spans="2:3" x14ac:dyDescent="0.25">
      <c r="B870" s="2">
        <v>40035</v>
      </c>
      <c r="C870" s="32" t="str">
        <f>'quotes-calcs'!N867</f>
        <v/>
      </c>
    </row>
    <row r="871" spans="2:3" x14ac:dyDescent="0.25">
      <c r="B871" s="2">
        <v>40042</v>
      </c>
      <c r="C871" s="32" t="str">
        <f>'quotes-calcs'!N868</f>
        <v/>
      </c>
    </row>
    <row r="872" spans="2:3" x14ac:dyDescent="0.25">
      <c r="B872" s="2">
        <v>40049</v>
      </c>
      <c r="C872" s="32" t="str">
        <f>'quotes-calcs'!N869</f>
        <v/>
      </c>
    </row>
    <row r="873" spans="2:3" x14ac:dyDescent="0.25">
      <c r="B873" s="2">
        <v>40056</v>
      </c>
      <c r="C873" s="32" t="str">
        <f>'quotes-calcs'!N870</f>
        <v/>
      </c>
    </row>
    <row r="874" spans="2:3" x14ac:dyDescent="0.25">
      <c r="B874" s="2">
        <v>40063</v>
      </c>
      <c r="C874" s="32" t="str">
        <f>'quotes-calcs'!N871</f>
        <v/>
      </c>
    </row>
    <row r="875" spans="2:3" x14ac:dyDescent="0.25">
      <c r="B875" s="2">
        <v>40070</v>
      </c>
      <c r="C875" s="32" t="str">
        <f>'quotes-calcs'!N872</f>
        <v/>
      </c>
    </row>
    <row r="876" spans="2:3" x14ac:dyDescent="0.25">
      <c r="B876" s="2">
        <v>40077</v>
      </c>
      <c r="C876" s="32" t="str">
        <f>'quotes-calcs'!N873</f>
        <v/>
      </c>
    </row>
    <row r="877" spans="2:3" x14ac:dyDescent="0.25">
      <c r="B877" s="2">
        <v>40084</v>
      </c>
      <c r="C877" s="32" t="str">
        <f>'quotes-calcs'!N874</f>
        <v/>
      </c>
    </row>
    <row r="878" spans="2:3" x14ac:dyDescent="0.25">
      <c r="B878" s="2">
        <v>40091</v>
      </c>
      <c r="C878" s="32" t="str">
        <f>'quotes-calcs'!N875</f>
        <v/>
      </c>
    </row>
    <row r="879" spans="2:3" x14ac:dyDescent="0.25">
      <c r="B879" s="2">
        <v>40098</v>
      </c>
      <c r="C879" s="32" t="str">
        <f>'quotes-calcs'!N876</f>
        <v/>
      </c>
    </row>
    <row r="880" spans="2:3" x14ac:dyDescent="0.25">
      <c r="B880" s="2">
        <v>40105</v>
      </c>
      <c r="C880" s="32" t="str">
        <f>'quotes-calcs'!N877</f>
        <v/>
      </c>
    </row>
    <row r="881" spans="2:3" x14ac:dyDescent="0.25">
      <c r="B881" s="2">
        <v>40112</v>
      </c>
      <c r="C881" s="32" t="str">
        <f>'quotes-calcs'!N878</f>
        <v/>
      </c>
    </row>
    <row r="882" spans="2:3" x14ac:dyDescent="0.25">
      <c r="B882" s="2">
        <v>40119</v>
      </c>
      <c r="C882" s="32" t="str">
        <f>'quotes-calcs'!N879</f>
        <v/>
      </c>
    </row>
    <row r="883" spans="2:3" x14ac:dyDescent="0.25">
      <c r="B883" s="2">
        <v>40126</v>
      </c>
      <c r="C883" s="32" t="str">
        <f>'quotes-calcs'!N880</f>
        <v/>
      </c>
    </row>
    <row r="884" spans="2:3" x14ac:dyDescent="0.25">
      <c r="B884" s="2">
        <v>40133</v>
      </c>
      <c r="C884" s="32" t="str">
        <f>'quotes-calcs'!N881</f>
        <v/>
      </c>
    </row>
    <row r="885" spans="2:3" x14ac:dyDescent="0.25">
      <c r="B885" s="2">
        <v>40140</v>
      </c>
      <c r="C885" s="32" t="str">
        <f>'quotes-calcs'!N882</f>
        <v/>
      </c>
    </row>
    <row r="886" spans="2:3" x14ac:dyDescent="0.25">
      <c r="B886" s="2">
        <v>40147</v>
      </c>
      <c r="C886" s="32" t="str">
        <f>'quotes-calcs'!N883</f>
        <v/>
      </c>
    </row>
    <row r="887" spans="2:3" x14ac:dyDescent="0.25">
      <c r="B887" s="2">
        <v>40154</v>
      </c>
      <c r="C887" s="32" t="str">
        <f>'quotes-calcs'!N884</f>
        <v/>
      </c>
    </row>
    <row r="888" spans="2:3" x14ac:dyDescent="0.25">
      <c r="B888" s="2">
        <v>40161</v>
      </c>
      <c r="C888" s="32" t="str">
        <f>'quotes-calcs'!N885</f>
        <v/>
      </c>
    </row>
    <row r="889" spans="2:3" x14ac:dyDescent="0.25">
      <c r="B889" s="2">
        <v>40168</v>
      </c>
      <c r="C889" s="32" t="str">
        <f>'quotes-calcs'!N886</f>
        <v/>
      </c>
    </row>
    <row r="890" spans="2:3" x14ac:dyDescent="0.25">
      <c r="B890" s="2">
        <v>40175</v>
      </c>
      <c r="C890" s="32" t="str">
        <f>'quotes-calcs'!N887</f>
        <v/>
      </c>
    </row>
    <row r="891" spans="2:3" x14ac:dyDescent="0.25">
      <c r="B891" s="2">
        <v>40182</v>
      </c>
      <c r="C891" s="32" t="str">
        <f>'quotes-calcs'!N888</f>
        <v/>
      </c>
    </row>
    <row r="892" spans="2:3" x14ac:dyDescent="0.25">
      <c r="B892" s="2">
        <v>40189</v>
      </c>
      <c r="C892" s="32" t="str">
        <f>'quotes-calcs'!N889</f>
        <v/>
      </c>
    </row>
    <row r="893" spans="2:3" x14ac:dyDescent="0.25">
      <c r="B893" s="2">
        <v>40196</v>
      </c>
      <c r="C893" s="32" t="str">
        <f>'quotes-calcs'!N890</f>
        <v/>
      </c>
    </row>
    <row r="894" spans="2:3" x14ac:dyDescent="0.25">
      <c r="B894" s="2">
        <v>40203</v>
      </c>
      <c r="C894" s="32" t="str">
        <f>'quotes-calcs'!N891</f>
        <v/>
      </c>
    </row>
    <row r="895" spans="2:3" x14ac:dyDescent="0.25">
      <c r="B895" s="2">
        <v>40210</v>
      </c>
      <c r="C895" s="32" t="str">
        <f>'quotes-calcs'!N892</f>
        <v/>
      </c>
    </row>
    <row r="896" spans="2:3" x14ac:dyDescent="0.25">
      <c r="B896" s="2">
        <v>40217</v>
      </c>
      <c r="C896" s="32" t="str">
        <f>'quotes-calcs'!N893</f>
        <v/>
      </c>
    </row>
    <row r="897" spans="2:3" x14ac:dyDescent="0.25">
      <c r="B897" s="2">
        <v>40224</v>
      </c>
      <c r="C897" s="32" t="str">
        <f>'quotes-calcs'!N894</f>
        <v/>
      </c>
    </row>
    <row r="898" spans="2:3" x14ac:dyDescent="0.25">
      <c r="B898" s="2">
        <v>40231</v>
      </c>
      <c r="C898" s="32" t="str">
        <f>'quotes-calcs'!N895</f>
        <v/>
      </c>
    </row>
    <row r="899" spans="2:3" x14ac:dyDescent="0.25">
      <c r="B899" s="2">
        <v>40238</v>
      </c>
      <c r="C899" s="32" t="str">
        <f>'quotes-calcs'!N896</f>
        <v/>
      </c>
    </row>
    <row r="900" spans="2:3" x14ac:dyDescent="0.25">
      <c r="B900" s="2">
        <v>40245</v>
      </c>
      <c r="C900" s="32" t="str">
        <f>'quotes-calcs'!N897</f>
        <v/>
      </c>
    </row>
    <row r="901" spans="2:3" x14ac:dyDescent="0.25">
      <c r="B901" s="2">
        <v>40252</v>
      </c>
      <c r="C901" s="32" t="str">
        <f>'quotes-calcs'!N898</f>
        <v/>
      </c>
    </row>
    <row r="902" spans="2:3" x14ac:dyDescent="0.25">
      <c r="B902" s="2">
        <v>40259</v>
      </c>
      <c r="C902" s="32" t="str">
        <f>'quotes-calcs'!N899</f>
        <v/>
      </c>
    </row>
    <row r="903" spans="2:3" x14ac:dyDescent="0.25">
      <c r="B903" s="2">
        <v>40266</v>
      </c>
      <c r="C903" s="32" t="str">
        <f>'quotes-calcs'!N900</f>
        <v/>
      </c>
    </row>
    <row r="904" spans="2:3" x14ac:dyDescent="0.25">
      <c r="B904" s="2">
        <v>40273</v>
      </c>
      <c r="C904" s="32">
        <f>'quotes-calcs'!N901</f>
        <v>1.4479071806004329E-2</v>
      </c>
    </row>
    <row r="905" spans="2:3" x14ac:dyDescent="0.25">
      <c r="B905" s="2">
        <v>40280</v>
      </c>
      <c r="C905" s="32">
        <f>'quotes-calcs'!N902</f>
        <v>8.7775579540460003E-3</v>
      </c>
    </row>
    <row r="906" spans="2:3" x14ac:dyDescent="0.25">
      <c r="B906" s="2">
        <v>40287</v>
      </c>
      <c r="C906" s="32">
        <f>'quotes-calcs'!N903</f>
        <v>0.1148661057125574</v>
      </c>
    </row>
    <row r="907" spans="2:3" x14ac:dyDescent="0.25">
      <c r="B907" s="2">
        <v>40294</v>
      </c>
      <c r="C907" s="32" t="str">
        <f>'quotes-calcs'!N904</f>
        <v/>
      </c>
    </row>
    <row r="908" spans="2:3" x14ac:dyDescent="0.25">
      <c r="B908" s="2">
        <v>40301</v>
      </c>
      <c r="C908" s="32" t="str">
        <f>'quotes-calcs'!N905</f>
        <v/>
      </c>
    </row>
    <row r="909" spans="2:3" x14ac:dyDescent="0.25">
      <c r="B909" s="2">
        <v>40308</v>
      </c>
      <c r="C909" s="32" t="str">
        <f>'quotes-calcs'!N906</f>
        <v/>
      </c>
    </row>
    <row r="910" spans="2:3" x14ac:dyDescent="0.25">
      <c r="B910" s="2">
        <v>40315</v>
      </c>
      <c r="C910" s="32" t="str">
        <f>'quotes-calcs'!N907</f>
        <v/>
      </c>
    </row>
    <row r="911" spans="2:3" x14ac:dyDescent="0.25">
      <c r="B911" s="2">
        <v>40322</v>
      </c>
      <c r="C911" s="32" t="str">
        <f>'quotes-calcs'!N908</f>
        <v/>
      </c>
    </row>
    <row r="912" spans="2:3" x14ac:dyDescent="0.25">
      <c r="B912" s="2">
        <v>40329</v>
      </c>
      <c r="C912" s="32" t="str">
        <f>'quotes-calcs'!N909</f>
        <v/>
      </c>
    </row>
    <row r="913" spans="2:3" x14ac:dyDescent="0.25">
      <c r="B913" s="2">
        <v>40336</v>
      </c>
      <c r="C913" s="32" t="str">
        <f>'quotes-calcs'!N910</f>
        <v/>
      </c>
    </row>
    <row r="914" spans="2:3" x14ac:dyDescent="0.25">
      <c r="B914" s="2">
        <v>40343</v>
      </c>
      <c r="C914" s="32" t="str">
        <f>'quotes-calcs'!N911</f>
        <v/>
      </c>
    </row>
    <row r="915" spans="2:3" x14ac:dyDescent="0.25">
      <c r="B915" s="2">
        <v>40350</v>
      </c>
      <c r="C915" s="32" t="str">
        <f>'quotes-calcs'!N912</f>
        <v/>
      </c>
    </row>
    <row r="916" spans="2:3" x14ac:dyDescent="0.25">
      <c r="B916" s="2">
        <v>40357</v>
      </c>
      <c r="C916" s="32" t="str">
        <f>'quotes-calcs'!N913</f>
        <v/>
      </c>
    </row>
    <row r="917" spans="2:3" x14ac:dyDescent="0.25">
      <c r="B917" s="2">
        <v>40364</v>
      </c>
      <c r="C917" s="32" t="str">
        <f>'quotes-calcs'!N914</f>
        <v/>
      </c>
    </row>
    <row r="918" spans="2:3" x14ac:dyDescent="0.25">
      <c r="B918" s="2">
        <v>40371</v>
      </c>
      <c r="C918" s="32" t="str">
        <f>'quotes-calcs'!N915</f>
        <v/>
      </c>
    </row>
    <row r="919" spans="2:3" x14ac:dyDescent="0.25">
      <c r="B919" s="2">
        <v>40378</v>
      </c>
      <c r="C919" s="32" t="str">
        <f>'quotes-calcs'!N916</f>
        <v/>
      </c>
    </row>
    <row r="920" spans="2:3" x14ac:dyDescent="0.25">
      <c r="B920" s="2">
        <v>40385</v>
      </c>
      <c r="C920" s="32" t="str">
        <f>'quotes-calcs'!N917</f>
        <v/>
      </c>
    </row>
    <row r="921" spans="2:3" x14ac:dyDescent="0.25">
      <c r="B921" s="2">
        <v>40392</v>
      </c>
      <c r="C921" s="32" t="str">
        <f>'quotes-calcs'!N918</f>
        <v/>
      </c>
    </row>
    <row r="922" spans="2:3" x14ac:dyDescent="0.25">
      <c r="B922" s="2">
        <v>40399</v>
      </c>
      <c r="C922" s="32" t="str">
        <f>'quotes-calcs'!N919</f>
        <v/>
      </c>
    </row>
    <row r="923" spans="2:3" x14ac:dyDescent="0.25">
      <c r="B923" s="2">
        <v>40406</v>
      </c>
      <c r="C923" s="32" t="str">
        <f>'quotes-calcs'!N920</f>
        <v/>
      </c>
    </row>
    <row r="924" spans="2:3" x14ac:dyDescent="0.25">
      <c r="B924" s="2">
        <v>40413</v>
      </c>
      <c r="C924" s="32" t="str">
        <f>'quotes-calcs'!N921</f>
        <v/>
      </c>
    </row>
    <row r="925" spans="2:3" x14ac:dyDescent="0.25">
      <c r="B925" s="2">
        <v>40420</v>
      </c>
      <c r="C925" s="32" t="str">
        <f>'quotes-calcs'!N922</f>
        <v/>
      </c>
    </row>
    <row r="926" spans="2:3" x14ac:dyDescent="0.25">
      <c r="B926" s="2">
        <v>40427</v>
      </c>
      <c r="C926" s="32" t="str">
        <f>'quotes-calcs'!N923</f>
        <v/>
      </c>
    </row>
    <row r="927" spans="2:3" x14ac:dyDescent="0.25">
      <c r="B927" s="2">
        <v>40434</v>
      </c>
      <c r="C927" s="32" t="str">
        <f>'quotes-calcs'!N924</f>
        <v/>
      </c>
    </row>
    <row r="928" spans="2:3" x14ac:dyDescent="0.25">
      <c r="B928" s="2">
        <v>40441</v>
      </c>
      <c r="C928" s="32" t="str">
        <f>'quotes-calcs'!N925</f>
        <v/>
      </c>
    </row>
    <row r="929" spans="2:3" x14ac:dyDescent="0.25">
      <c r="B929" s="2">
        <v>40448</v>
      </c>
      <c r="C929" s="32" t="str">
        <f>'quotes-calcs'!N926</f>
        <v/>
      </c>
    </row>
    <row r="930" spans="2:3" x14ac:dyDescent="0.25">
      <c r="B930" s="2">
        <v>40455</v>
      </c>
      <c r="C930" s="32" t="str">
        <f>'quotes-calcs'!N927</f>
        <v/>
      </c>
    </row>
    <row r="931" spans="2:3" x14ac:dyDescent="0.25">
      <c r="B931" s="2">
        <v>40462</v>
      </c>
      <c r="C931" s="32" t="str">
        <f>'quotes-calcs'!N928</f>
        <v/>
      </c>
    </row>
    <row r="932" spans="2:3" x14ac:dyDescent="0.25">
      <c r="B932" s="2">
        <v>40469</v>
      </c>
      <c r="C932" s="32" t="str">
        <f>'quotes-calcs'!N929</f>
        <v/>
      </c>
    </row>
    <row r="933" spans="2:3" x14ac:dyDescent="0.25">
      <c r="B933" s="2">
        <v>40476</v>
      </c>
      <c r="C933" s="32" t="str">
        <f>'quotes-calcs'!N930</f>
        <v/>
      </c>
    </row>
    <row r="934" spans="2:3" x14ac:dyDescent="0.25">
      <c r="B934" s="2">
        <v>40483</v>
      </c>
      <c r="C934" s="32">
        <f>'quotes-calcs'!N931</f>
        <v>0.1649631018189332</v>
      </c>
    </row>
    <row r="935" spans="2:3" x14ac:dyDescent="0.25">
      <c r="B935" s="2">
        <v>40490</v>
      </c>
      <c r="C935" s="32">
        <f>'quotes-calcs'!N932</f>
        <v>4.4181798740219436E-2</v>
      </c>
    </row>
    <row r="936" spans="2:3" x14ac:dyDescent="0.25">
      <c r="B936" s="2">
        <v>40497</v>
      </c>
      <c r="C936" s="32">
        <f>'quotes-calcs'!N933</f>
        <v>4.4402077769126691E-2</v>
      </c>
    </row>
    <row r="937" spans="2:3" x14ac:dyDescent="0.25">
      <c r="B937" s="2">
        <v>40504</v>
      </c>
      <c r="C937" s="32" t="str">
        <f>'quotes-calcs'!N934</f>
        <v/>
      </c>
    </row>
    <row r="938" spans="2:3" x14ac:dyDescent="0.25">
      <c r="B938" s="2">
        <v>40511</v>
      </c>
      <c r="C938" s="32">
        <f>'quotes-calcs'!N935</f>
        <v>0.17401829577225464</v>
      </c>
    </row>
    <row r="939" spans="2:3" x14ac:dyDescent="0.25">
      <c r="B939" s="2">
        <v>40518</v>
      </c>
      <c r="C939" s="32">
        <f>'quotes-calcs'!N936</f>
        <v>0.27566236986319692</v>
      </c>
    </row>
    <row r="940" spans="2:3" x14ac:dyDescent="0.25">
      <c r="B940" s="2">
        <v>40525</v>
      </c>
      <c r="C940" s="32">
        <f>'quotes-calcs'!N937</f>
        <v>0.26440420890705496</v>
      </c>
    </row>
    <row r="941" spans="2:3" x14ac:dyDescent="0.25">
      <c r="B941" s="2">
        <v>40532</v>
      </c>
      <c r="C941" s="32">
        <f>'quotes-calcs'!N938</f>
        <v>0.36096228406378206</v>
      </c>
    </row>
    <row r="942" spans="2:3" x14ac:dyDescent="0.25">
      <c r="B942" s="2">
        <v>40539</v>
      </c>
      <c r="C942" s="32">
        <f>'quotes-calcs'!N939</f>
        <v>0.37417545531980767</v>
      </c>
    </row>
    <row r="943" spans="2:3" x14ac:dyDescent="0.25">
      <c r="B943" s="2">
        <v>40546</v>
      </c>
      <c r="C943" s="32">
        <f>'quotes-calcs'!N940</f>
        <v>0.50691343770478559</v>
      </c>
    </row>
    <row r="944" spans="2:3" x14ac:dyDescent="0.25">
      <c r="B944" s="2">
        <v>40553</v>
      </c>
      <c r="C944" s="32">
        <f>'quotes-calcs'!N941</f>
        <v>0.77140384183228328</v>
      </c>
    </row>
    <row r="945" spans="2:3" x14ac:dyDescent="0.25">
      <c r="B945" s="2">
        <v>40560</v>
      </c>
      <c r="C945" s="32">
        <f>'quotes-calcs'!N942</f>
        <v>0.64829489279550145</v>
      </c>
    </row>
    <row r="946" spans="2:3" x14ac:dyDescent="0.25">
      <c r="B946" s="2">
        <v>40567</v>
      </c>
      <c r="C946" s="32">
        <f>'quotes-calcs'!N943</f>
        <v>0.57436324910933179</v>
      </c>
    </row>
    <row r="947" spans="2:3" x14ac:dyDescent="0.25">
      <c r="B947" s="2">
        <v>40574</v>
      </c>
      <c r="C947" s="32">
        <f>'quotes-calcs'!N944</f>
        <v>1.0702443537693309</v>
      </c>
    </row>
    <row r="948" spans="2:3" x14ac:dyDescent="0.25">
      <c r="B948" s="2">
        <v>40581</v>
      </c>
      <c r="C948" s="32">
        <f>'quotes-calcs'!N945</f>
        <v>1.4575908624426963</v>
      </c>
    </row>
    <row r="949" spans="2:3" x14ac:dyDescent="0.25">
      <c r="B949" s="2">
        <v>40588</v>
      </c>
      <c r="C949" s="32">
        <f>'quotes-calcs'!N946</f>
        <v>1.8199392191704349</v>
      </c>
    </row>
    <row r="950" spans="2:3" x14ac:dyDescent="0.25">
      <c r="B950" s="2">
        <v>40595</v>
      </c>
      <c r="C950" s="32">
        <f>'quotes-calcs'!N947</f>
        <v>1.2844821223170382</v>
      </c>
    </row>
    <row r="951" spans="2:3" x14ac:dyDescent="0.25">
      <c r="B951" s="2">
        <v>40602</v>
      </c>
      <c r="C951" s="32">
        <f>'quotes-calcs'!N948</f>
        <v>1.3174546256931039</v>
      </c>
    </row>
    <row r="952" spans="2:3" x14ac:dyDescent="0.25">
      <c r="B952" s="2">
        <v>40609</v>
      </c>
      <c r="C952" s="32">
        <f>'quotes-calcs'!N949</f>
        <v>1.0149656059758592</v>
      </c>
    </row>
    <row r="953" spans="2:3" x14ac:dyDescent="0.25">
      <c r="B953" s="2">
        <v>40616</v>
      </c>
      <c r="C953" s="32">
        <f>'quotes-calcs'!N950</f>
        <v>0.5746214338421024</v>
      </c>
    </row>
    <row r="954" spans="2:3" x14ac:dyDescent="0.25">
      <c r="B954" s="2">
        <v>40623</v>
      </c>
      <c r="C954" s="32">
        <f>'quotes-calcs'!N951</f>
        <v>1.0987290261281513</v>
      </c>
    </row>
    <row r="955" spans="2:3" x14ac:dyDescent="0.25">
      <c r="B955" s="2">
        <v>40630</v>
      </c>
      <c r="C955" s="32">
        <f>'quotes-calcs'!N952</f>
        <v>1.4929631728599171</v>
      </c>
    </row>
    <row r="956" spans="2:3" x14ac:dyDescent="0.25">
      <c r="B956" s="2">
        <v>40637</v>
      </c>
      <c r="C956" s="32">
        <f>'quotes-calcs'!N953</f>
        <v>1.42029608254524</v>
      </c>
    </row>
    <row r="957" spans="2:3" x14ac:dyDescent="0.25">
      <c r="B957" s="2">
        <v>40644</v>
      </c>
      <c r="C957" s="32">
        <f>'quotes-calcs'!N954</f>
        <v>1.220486893405079</v>
      </c>
    </row>
    <row r="958" spans="2:3" x14ac:dyDescent="0.25">
      <c r="B958" s="2">
        <v>40651</v>
      </c>
      <c r="C958" s="32">
        <f>'quotes-calcs'!N955</f>
        <v>1.6486020496197125</v>
      </c>
    </row>
    <row r="959" spans="2:3" x14ac:dyDescent="0.25">
      <c r="B959" s="2">
        <v>40658</v>
      </c>
      <c r="C959" s="32">
        <f>'quotes-calcs'!N956</f>
        <v>2.4796648482633885</v>
      </c>
    </row>
    <row r="960" spans="2:3" x14ac:dyDescent="0.25">
      <c r="B960" s="2">
        <v>40665</v>
      </c>
      <c r="C960" s="32">
        <f>'quotes-calcs'!N957</f>
        <v>1.7330931378921786</v>
      </c>
    </row>
    <row r="961" spans="2:3" x14ac:dyDescent="0.25">
      <c r="B961" s="2">
        <v>40672</v>
      </c>
      <c r="C961" s="32">
        <f>'quotes-calcs'!N958</f>
        <v>1.6911141604942612</v>
      </c>
    </row>
    <row r="962" spans="2:3" x14ac:dyDescent="0.25">
      <c r="B962" s="2">
        <v>40679</v>
      </c>
      <c r="C962" s="32">
        <f>'quotes-calcs'!N959</f>
        <v>1.5711003407696207</v>
      </c>
    </row>
    <row r="963" spans="2:3" x14ac:dyDescent="0.25">
      <c r="B963" s="2">
        <v>40686</v>
      </c>
      <c r="C963" s="32">
        <f>'quotes-calcs'!N960</f>
        <v>1.5697372619632741</v>
      </c>
    </row>
    <row r="964" spans="2:3" x14ac:dyDescent="0.25">
      <c r="B964" s="2">
        <v>40693</v>
      </c>
      <c r="C964" s="32">
        <f>'quotes-calcs'!N961</f>
        <v>0.93675374656096122</v>
      </c>
    </row>
    <row r="965" spans="2:3" x14ac:dyDescent="0.25">
      <c r="B965" s="2">
        <v>40700</v>
      </c>
      <c r="C965" s="32">
        <f>'quotes-calcs'!N962</f>
        <v>0.55711692101280019</v>
      </c>
    </row>
    <row r="966" spans="2:3" x14ac:dyDescent="0.25">
      <c r="B966" s="2">
        <v>40707</v>
      </c>
      <c r="C966" s="32">
        <f>'quotes-calcs'!N963</f>
        <v>0.49125010367909971</v>
      </c>
    </row>
    <row r="967" spans="2:3" x14ac:dyDescent="0.25">
      <c r="B967" s="2">
        <v>40714</v>
      </c>
      <c r="C967" s="32">
        <f>'quotes-calcs'!N964</f>
        <v>0.47505284145286875</v>
      </c>
    </row>
    <row r="968" spans="2:3" x14ac:dyDescent="0.25">
      <c r="B968" s="2">
        <v>40721</v>
      </c>
      <c r="C968" s="32">
        <f>'quotes-calcs'!N965</f>
        <v>1.6505889115597001</v>
      </c>
    </row>
    <row r="969" spans="2:3" x14ac:dyDescent="0.25">
      <c r="B969" s="2">
        <v>40728</v>
      </c>
      <c r="C969" s="32">
        <f>'quotes-calcs'!N966</f>
        <v>1.8179389036260316</v>
      </c>
    </row>
    <row r="970" spans="2:3" x14ac:dyDescent="0.25">
      <c r="B970" s="2">
        <v>40735</v>
      </c>
      <c r="C970" s="32">
        <f>'quotes-calcs'!N967</f>
        <v>1.1585122257233267</v>
      </c>
    </row>
    <row r="971" spans="2:3" x14ac:dyDescent="0.25">
      <c r="B971" s="2">
        <v>40742</v>
      </c>
      <c r="C971" s="32">
        <f>'quotes-calcs'!N968</f>
        <v>1.8629679468091038</v>
      </c>
    </row>
    <row r="972" spans="2:3" x14ac:dyDescent="0.25">
      <c r="B972" s="2">
        <v>40749</v>
      </c>
      <c r="C972" s="32">
        <f>'quotes-calcs'!N969</f>
        <v>0.77164081857737377</v>
      </c>
    </row>
    <row r="973" spans="2:3" x14ac:dyDescent="0.25">
      <c r="B973" s="2">
        <v>40756</v>
      </c>
      <c r="C973" s="32">
        <f>'quotes-calcs'!N970</f>
        <v>3.801035628534466E-2</v>
      </c>
    </row>
    <row r="974" spans="2:3" x14ac:dyDescent="0.25">
      <c r="B974" s="2">
        <v>40763</v>
      </c>
      <c r="C974" s="32" t="str">
        <f>'quotes-calcs'!N971</f>
        <v/>
      </c>
    </row>
    <row r="975" spans="2:3" x14ac:dyDescent="0.25">
      <c r="B975" s="2">
        <v>40770</v>
      </c>
      <c r="C975" s="32" t="str">
        <f>'quotes-calcs'!N972</f>
        <v/>
      </c>
    </row>
    <row r="976" spans="2:3" x14ac:dyDescent="0.25">
      <c r="B976" s="2">
        <v>40777</v>
      </c>
      <c r="C976" s="32" t="str">
        <f>'quotes-calcs'!N973</f>
        <v/>
      </c>
    </row>
    <row r="977" spans="2:3" x14ac:dyDescent="0.25">
      <c r="B977" s="2">
        <v>40784</v>
      </c>
      <c r="C977" s="32" t="str">
        <f>'quotes-calcs'!N974</f>
        <v/>
      </c>
    </row>
    <row r="978" spans="2:3" x14ac:dyDescent="0.25">
      <c r="B978" s="2">
        <v>40791</v>
      </c>
      <c r="C978" s="32" t="str">
        <f>'quotes-calcs'!N975</f>
        <v/>
      </c>
    </row>
    <row r="979" spans="2:3" x14ac:dyDescent="0.25">
      <c r="B979" s="2">
        <v>40798</v>
      </c>
      <c r="C979" s="32">
        <f>'quotes-calcs'!N976</f>
        <v>9.9583146368302455E-2</v>
      </c>
    </row>
    <row r="980" spans="2:3" x14ac:dyDescent="0.25">
      <c r="B980" s="2">
        <v>40805</v>
      </c>
      <c r="C980" s="32" t="str">
        <f>'quotes-calcs'!N977</f>
        <v/>
      </c>
    </row>
    <row r="981" spans="2:3" x14ac:dyDescent="0.25">
      <c r="B981" s="2">
        <v>40812</v>
      </c>
      <c r="C981" s="32" t="str">
        <f>'quotes-calcs'!N978</f>
        <v/>
      </c>
    </row>
    <row r="982" spans="2:3" x14ac:dyDescent="0.25">
      <c r="B982" s="2">
        <v>40819</v>
      </c>
      <c r="C982" s="32" t="str">
        <f>'quotes-calcs'!N979</f>
        <v/>
      </c>
    </row>
    <row r="983" spans="2:3" x14ac:dyDescent="0.25">
      <c r="B983" s="2">
        <v>40826</v>
      </c>
      <c r="C983" s="32">
        <f>'quotes-calcs'!N980</f>
        <v>0.15616677343530744</v>
      </c>
    </row>
    <row r="984" spans="2:3" x14ac:dyDescent="0.25">
      <c r="B984" s="2">
        <v>40833</v>
      </c>
      <c r="C984" s="32">
        <f>'quotes-calcs'!N981</f>
        <v>0.24272220015171192</v>
      </c>
    </row>
    <row r="985" spans="2:3" x14ac:dyDescent="0.25">
      <c r="B985" s="2">
        <v>40840</v>
      </c>
      <c r="C985" s="32">
        <f>'quotes-calcs'!N982</f>
        <v>0.66826983784749328</v>
      </c>
    </row>
    <row r="986" spans="2:3" x14ac:dyDescent="0.25">
      <c r="B986" s="2">
        <v>40847</v>
      </c>
      <c r="C986" s="32">
        <f>'quotes-calcs'!N983</f>
        <v>0.34817101471980927</v>
      </c>
    </row>
    <row r="987" spans="2:3" x14ac:dyDescent="0.25">
      <c r="B987" s="2">
        <v>40854</v>
      </c>
      <c r="C987" s="32">
        <f>'quotes-calcs'!N984</f>
        <v>0.45971132641023371</v>
      </c>
    </row>
    <row r="988" spans="2:3" x14ac:dyDescent="0.25">
      <c r="B988" s="2">
        <v>40861</v>
      </c>
      <c r="C988" s="32">
        <f>'quotes-calcs'!N985</f>
        <v>0.12283197318144135</v>
      </c>
    </row>
    <row r="989" spans="2:3" x14ac:dyDescent="0.25">
      <c r="B989" s="2">
        <v>40868</v>
      </c>
      <c r="C989" s="32" t="str">
        <f>'quotes-calcs'!N986</f>
        <v/>
      </c>
    </row>
    <row r="990" spans="2:3" x14ac:dyDescent="0.25">
      <c r="B990" s="2">
        <v>40875</v>
      </c>
      <c r="C990" s="32">
        <f>'quotes-calcs'!N987</f>
        <v>0.29900775769458321</v>
      </c>
    </row>
    <row r="991" spans="2:3" x14ac:dyDescent="0.25">
      <c r="B991" s="2">
        <v>40882</v>
      </c>
      <c r="C991" s="32">
        <f>'quotes-calcs'!N988</f>
        <v>0.40146247062057572</v>
      </c>
    </row>
    <row r="992" spans="2:3" x14ac:dyDescent="0.25">
      <c r="B992" s="2">
        <v>40889</v>
      </c>
      <c r="C992" s="32">
        <f>'quotes-calcs'!N989</f>
        <v>9.9784516276685775E-2</v>
      </c>
    </row>
    <row r="993" spans="2:3" x14ac:dyDescent="0.25">
      <c r="B993" s="2">
        <v>40896</v>
      </c>
      <c r="C993" s="32">
        <f>'quotes-calcs'!N990</f>
        <v>0.43015375593546568</v>
      </c>
    </row>
    <row r="994" spans="2:3" x14ac:dyDescent="0.25">
      <c r="B994" s="2">
        <v>40903</v>
      </c>
      <c r="C994" s="32">
        <f>'quotes-calcs'!N991</f>
        <v>0.34826634166829007</v>
      </c>
    </row>
    <row r="995" spans="2:3" x14ac:dyDescent="0.25">
      <c r="B995" s="2">
        <v>40910</v>
      </c>
      <c r="C995" s="32">
        <f>'quotes-calcs'!N992</f>
        <v>0.57429869163083958</v>
      </c>
    </row>
    <row r="996" spans="2:3" x14ac:dyDescent="0.25">
      <c r="B996" s="2">
        <v>40917</v>
      </c>
      <c r="C996" s="32">
        <f>'quotes-calcs'!N993</f>
        <v>0.70791700253272793</v>
      </c>
    </row>
    <row r="997" spans="2:3" x14ac:dyDescent="0.25">
      <c r="B997" s="2">
        <v>40924</v>
      </c>
      <c r="C997" s="32">
        <f>'quotes-calcs'!N994</f>
        <v>1.2194846369261736</v>
      </c>
    </row>
    <row r="998" spans="2:3" x14ac:dyDescent="0.25">
      <c r="B998" s="2">
        <v>40931</v>
      </c>
      <c r="C998" s="32">
        <f>'quotes-calcs'!N995</f>
        <v>1.1886762405419429</v>
      </c>
    </row>
    <row r="999" spans="2:3" x14ac:dyDescent="0.25">
      <c r="B999" s="2">
        <v>40938</v>
      </c>
      <c r="C999" s="32">
        <f>'quotes-calcs'!N996</f>
        <v>1.8200929913603567</v>
      </c>
    </row>
    <row r="1000" spans="2:3" x14ac:dyDescent="0.25">
      <c r="B1000" s="2">
        <v>40945</v>
      </c>
      <c r="C1000" s="32">
        <f>'quotes-calcs'!N997</f>
        <v>1.7759770822307472</v>
      </c>
    </row>
    <row r="1001" spans="2:3" x14ac:dyDescent="0.25">
      <c r="B1001" s="2">
        <v>40952</v>
      </c>
      <c r="C1001" s="32">
        <f>'quotes-calcs'!N998</f>
        <v>2.4246796139824092</v>
      </c>
    </row>
    <row r="1002" spans="2:3" x14ac:dyDescent="0.25">
      <c r="B1002" s="2">
        <v>40959</v>
      </c>
      <c r="C1002" s="32">
        <f>'quotes-calcs'!N999</f>
        <v>2.6608500192533153</v>
      </c>
    </row>
    <row r="1003" spans="2:3" x14ac:dyDescent="0.25">
      <c r="B1003" s="2">
        <v>40966</v>
      </c>
      <c r="C1003" s="32">
        <f>'quotes-calcs'!N1000</f>
        <v>2.7892837817313652</v>
      </c>
    </row>
    <row r="1004" spans="2:3" x14ac:dyDescent="0.25">
      <c r="B1004" s="2">
        <v>40973</v>
      </c>
      <c r="C1004" s="32">
        <f>'quotes-calcs'!N1001</f>
        <v>2.9205944842448623</v>
      </c>
    </row>
    <row r="1005" spans="2:3" x14ac:dyDescent="0.25">
      <c r="B1005" s="2">
        <v>40980</v>
      </c>
      <c r="C1005" s="32">
        <f>'quotes-calcs'!N1002</f>
        <v>4.308598402023665</v>
      </c>
    </row>
    <row r="1006" spans="2:3" x14ac:dyDescent="0.25">
      <c r="B1006" s="2">
        <v>40987</v>
      </c>
      <c r="C1006" s="32">
        <f>'quotes-calcs'!N1003</f>
        <v>3.9352256446506715</v>
      </c>
    </row>
    <row r="1007" spans="2:3" x14ac:dyDescent="0.25">
      <c r="B1007" s="2">
        <v>40994</v>
      </c>
      <c r="C1007" s="32">
        <f>'quotes-calcs'!N1004</f>
        <v>4.7102417467161466</v>
      </c>
    </row>
    <row r="1008" spans="2:3" x14ac:dyDescent="0.25">
      <c r="B1008" s="2">
        <v>41001</v>
      </c>
      <c r="C1008" s="32">
        <f>'quotes-calcs'!N1005</f>
        <v>4.0249197242791084</v>
      </c>
    </row>
    <row r="1009" spans="2:3" x14ac:dyDescent="0.25">
      <c r="B1009" s="2">
        <v>41008</v>
      </c>
      <c r="C1009" s="32">
        <f>'quotes-calcs'!N1006</f>
        <v>2.7248105253894801</v>
      </c>
    </row>
    <row r="1010" spans="2:3" x14ac:dyDescent="0.25">
      <c r="B1010" s="2">
        <v>41015</v>
      </c>
      <c r="C1010" s="32">
        <f>'quotes-calcs'!N1007</f>
        <v>3.0604458194145066</v>
      </c>
    </row>
    <row r="1011" spans="2:3" x14ac:dyDescent="0.25">
      <c r="B1011" s="2">
        <v>41022</v>
      </c>
      <c r="C1011" s="32">
        <f>'quotes-calcs'!N1008</f>
        <v>4.4046148298612025</v>
      </c>
    </row>
    <row r="1012" spans="2:3" x14ac:dyDescent="0.25">
      <c r="B1012" s="2">
        <v>41029</v>
      </c>
      <c r="C1012" s="32">
        <f>'quotes-calcs'!N1009</f>
        <v>2.6623382240858238</v>
      </c>
    </row>
    <row r="1013" spans="2:3" x14ac:dyDescent="0.25">
      <c r="B1013" s="2">
        <v>41036</v>
      </c>
      <c r="C1013" s="32">
        <f>'quotes-calcs'!N1010</f>
        <v>2.1535194646003344</v>
      </c>
    </row>
    <row r="1014" spans="2:3" x14ac:dyDescent="0.25">
      <c r="B1014" s="2">
        <v>41043</v>
      </c>
      <c r="C1014" s="32">
        <f>'quotes-calcs'!N1011</f>
        <v>0.83891664231996499</v>
      </c>
    </row>
    <row r="1015" spans="2:3" x14ac:dyDescent="0.25">
      <c r="B1015" s="2">
        <v>41050</v>
      </c>
      <c r="C1015" s="32">
        <f>'quotes-calcs'!N1012</f>
        <v>1.2511788151690195</v>
      </c>
    </row>
    <row r="1016" spans="2:3" x14ac:dyDescent="0.25">
      <c r="B1016" s="2">
        <v>41057</v>
      </c>
      <c r="C1016" s="32">
        <f>'quotes-calcs'!N1013</f>
        <v>0.62888892971269494</v>
      </c>
    </row>
    <row r="1017" spans="2:3" x14ac:dyDescent="0.25">
      <c r="B1017" s="2">
        <v>41064</v>
      </c>
      <c r="C1017" s="32">
        <f>'quotes-calcs'!N1014</f>
        <v>1.4574626423950523</v>
      </c>
    </row>
    <row r="1018" spans="2:3" x14ac:dyDescent="0.25">
      <c r="B1018" s="2">
        <v>41071</v>
      </c>
      <c r="C1018" s="32">
        <f>'quotes-calcs'!N1015</f>
        <v>1.7322065386019623</v>
      </c>
    </row>
    <row r="1019" spans="2:3" x14ac:dyDescent="0.25">
      <c r="B1019" s="2">
        <v>41078</v>
      </c>
      <c r="C1019" s="32">
        <f>'quotes-calcs'!N1016</f>
        <v>1.5690559270096547</v>
      </c>
    </row>
    <row r="1020" spans="2:3" x14ac:dyDescent="0.25">
      <c r="B1020" s="2">
        <v>41085</v>
      </c>
      <c r="C1020" s="32">
        <f>'quotes-calcs'!N1017</f>
        <v>2.3129246709445495</v>
      </c>
    </row>
    <row r="1021" spans="2:3" x14ac:dyDescent="0.25">
      <c r="B1021" s="2">
        <v>41092</v>
      </c>
      <c r="C1021" s="32">
        <f>'quotes-calcs'!N1018</f>
        <v>2.1513926839827735</v>
      </c>
    </row>
    <row r="1022" spans="2:3" x14ac:dyDescent="0.25">
      <c r="B1022" s="2">
        <v>41099</v>
      </c>
      <c r="C1022" s="32">
        <f>'quotes-calcs'!N1019</f>
        <v>2.2051028302462088</v>
      </c>
    </row>
    <row r="1023" spans="2:3" x14ac:dyDescent="0.25">
      <c r="B1023" s="2">
        <v>41106</v>
      </c>
      <c r="C1023" s="32">
        <f>'quotes-calcs'!N1020</f>
        <v>2.4804653205704512</v>
      </c>
    </row>
    <row r="1024" spans="2:3" x14ac:dyDescent="0.25">
      <c r="B1024" s="2">
        <v>41113</v>
      </c>
      <c r="C1024" s="32">
        <f>'quotes-calcs'!N1021</f>
        <v>3.4316985087013552</v>
      </c>
    </row>
    <row r="1025" spans="2:3" x14ac:dyDescent="0.25">
      <c r="B1025" s="2">
        <v>41120</v>
      </c>
      <c r="C1025" s="32">
        <f>'quotes-calcs'!N1022</f>
        <v>3.7608562728127675</v>
      </c>
    </row>
    <row r="1026" spans="2:3" x14ac:dyDescent="0.25">
      <c r="B1026" s="2">
        <v>41127</v>
      </c>
      <c r="C1026" s="32">
        <f>'quotes-calcs'!N1023</f>
        <v>4.7112984709120944</v>
      </c>
    </row>
    <row r="1027" spans="2:3" x14ac:dyDescent="0.25">
      <c r="B1027" s="2">
        <v>41134</v>
      </c>
      <c r="C1027" s="32">
        <f>'quotes-calcs'!N1024</f>
        <v>5.6370704609987747</v>
      </c>
    </row>
    <row r="1028" spans="2:3" x14ac:dyDescent="0.25">
      <c r="B1028" s="2">
        <v>41141</v>
      </c>
      <c r="C1028" s="32">
        <f>'quotes-calcs'!N1025</f>
        <v>5.1544582185544261</v>
      </c>
    </row>
    <row r="1029" spans="2:3" x14ac:dyDescent="0.25">
      <c r="B1029" s="2">
        <v>41148</v>
      </c>
      <c r="C1029" s="32">
        <f>'quotes-calcs'!N1026</f>
        <v>4.9276043617026213</v>
      </c>
    </row>
    <row r="1030" spans="2:3" x14ac:dyDescent="0.25">
      <c r="B1030" s="2">
        <v>41155</v>
      </c>
      <c r="C1030" s="32">
        <f>'quotes-calcs'!N1027</f>
        <v>7.6796186765305547</v>
      </c>
    </row>
    <row r="1031" spans="2:3" x14ac:dyDescent="0.25">
      <c r="B1031" s="2">
        <v>41162</v>
      </c>
      <c r="C1031" s="32">
        <f>'quotes-calcs'!N1028</f>
        <v>11.624793633854821</v>
      </c>
    </row>
    <row r="1032" spans="2:3" x14ac:dyDescent="0.25">
      <c r="B1032" s="2">
        <v>41169</v>
      </c>
      <c r="C1032" s="32">
        <f>'quotes-calcs'!N1029</f>
        <v>9.5584616132849529</v>
      </c>
    </row>
    <row r="1033" spans="2:3" x14ac:dyDescent="0.25">
      <c r="B1033" s="2">
        <v>41176</v>
      </c>
      <c r="C1033" s="32">
        <f>'quotes-calcs'!N1030</f>
        <v>7.3466102413110859</v>
      </c>
    </row>
    <row r="1034" spans="2:3" x14ac:dyDescent="0.25">
      <c r="B1034" s="2">
        <v>41183</v>
      </c>
      <c r="C1034" s="32">
        <f>'quotes-calcs'!N1031</f>
        <v>9.9817961101969281</v>
      </c>
    </row>
    <row r="1035" spans="2:3" x14ac:dyDescent="0.25">
      <c r="B1035" s="2">
        <v>41190</v>
      </c>
      <c r="C1035" s="32">
        <f>'quotes-calcs'!N1032</f>
        <v>6.2953398339211946</v>
      </c>
    </row>
    <row r="1036" spans="2:3" x14ac:dyDescent="0.25">
      <c r="B1036" s="2">
        <v>41197</v>
      </c>
      <c r="C1036" s="32">
        <f>'quotes-calcs'!N1033</f>
        <v>6.7286433115806661</v>
      </c>
    </row>
    <row r="1037" spans="2:3" x14ac:dyDescent="0.25">
      <c r="B1037" s="2">
        <v>41204</v>
      </c>
      <c r="C1037" s="32">
        <f>'quotes-calcs'!N1034</f>
        <v>5.0403810616842231</v>
      </c>
    </row>
    <row r="1038" spans="2:3" x14ac:dyDescent="0.25">
      <c r="B1038" s="2">
        <v>41211</v>
      </c>
      <c r="C1038" s="32">
        <f>'quotes-calcs'!N1035</f>
        <v>5.1563679007949093</v>
      </c>
    </row>
    <row r="1039" spans="2:3" x14ac:dyDescent="0.25">
      <c r="B1039" s="2">
        <v>41218</v>
      </c>
      <c r="C1039" s="32">
        <f>'quotes-calcs'!N1036</f>
        <v>3.2021922619120411</v>
      </c>
    </row>
    <row r="1040" spans="2:3" x14ac:dyDescent="0.25">
      <c r="B1040" s="2">
        <v>41225</v>
      </c>
      <c r="C1040" s="32">
        <f>'quotes-calcs'!N1037</f>
        <v>2.4238951315138375</v>
      </c>
    </row>
    <row r="1041" spans="2:3" x14ac:dyDescent="0.25">
      <c r="B1041" s="2">
        <v>41232</v>
      </c>
      <c r="C1041" s="32">
        <f>'quotes-calcs'!N1038</f>
        <v>5.0403810616842231</v>
      </c>
    </row>
    <row r="1042" spans="2:3" x14ac:dyDescent="0.25">
      <c r="B1042" s="2">
        <v>41239</v>
      </c>
      <c r="C1042" s="32">
        <f>'quotes-calcs'!N1039</f>
        <v>5.6358283296479907</v>
      </c>
    </row>
    <row r="1043" spans="2:3" x14ac:dyDescent="0.25">
      <c r="B1043" s="2">
        <v>41246</v>
      </c>
      <c r="C1043" s="32">
        <f>'quotes-calcs'!N1040</f>
        <v>5.8897274478643711</v>
      </c>
    </row>
    <row r="1044" spans="2:3" x14ac:dyDescent="0.25">
      <c r="B1044" s="2">
        <v>41253</v>
      </c>
      <c r="C1044" s="32">
        <f>'quotes-calcs'!N1041</f>
        <v>5.6337585385895235</v>
      </c>
    </row>
    <row r="1045" spans="2:3" x14ac:dyDescent="0.25">
      <c r="B1045" s="2">
        <v>41260</v>
      </c>
      <c r="C1045" s="32">
        <f>'quotes-calcs'!N1042</f>
        <v>6.1599436972272921</v>
      </c>
    </row>
    <row r="1046" spans="2:3" x14ac:dyDescent="0.25">
      <c r="B1046" s="2">
        <v>41267</v>
      </c>
      <c r="C1046" s="32">
        <f>'quotes-calcs'!N1043</f>
        <v>4.2088289786653812</v>
      </c>
    </row>
    <row r="1047" spans="2:3" x14ac:dyDescent="0.25">
      <c r="B1047" s="2">
        <v>41274</v>
      </c>
      <c r="C1047" s="32">
        <f>'quotes-calcs'!N1044</f>
        <v>10.207039767139999</v>
      </c>
    </row>
    <row r="1048" spans="2:3" x14ac:dyDescent="0.25">
      <c r="B1048" s="2">
        <v>41281</v>
      </c>
      <c r="C1048" s="32">
        <f>'quotes-calcs'!N1045</f>
        <v>11.373861756847214</v>
      </c>
    </row>
    <row r="1049" spans="2:3" x14ac:dyDescent="0.25">
      <c r="B1049" s="2">
        <v>41288</v>
      </c>
      <c r="C1049" s="32">
        <f>'quotes-calcs'!N1046</f>
        <v>13.529920759097294</v>
      </c>
    </row>
    <row r="1050" spans="2:3" x14ac:dyDescent="0.25">
      <c r="B1050" s="2">
        <v>41295</v>
      </c>
      <c r="C1050" s="32">
        <f>'quotes-calcs'!N1047</f>
        <v>17.537679265662678</v>
      </c>
    </row>
    <row r="1051" spans="2:3" x14ac:dyDescent="0.25">
      <c r="B1051" s="2">
        <v>41302</v>
      </c>
      <c r="C1051" s="32">
        <f>'quotes-calcs'!N1048</f>
        <v>19.962267541751231</v>
      </c>
    </row>
    <row r="1052" spans="2:3" x14ac:dyDescent="0.25">
      <c r="B1052" s="2">
        <v>41309</v>
      </c>
      <c r="C1052" s="32">
        <f>'quotes-calcs'!N1049</f>
        <v>21.744588064578448</v>
      </c>
    </row>
    <row r="1053" spans="2:3" x14ac:dyDescent="0.25">
      <c r="B1053" s="2">
        <v>41316</v>
      </c>
      <c r="C1053" s="32">
        <f>'quotes-calcs'!N1050</f>
        <v>22.698255162533172</v>
      </c>
    </row>
    <row r="1054" spans="2:3" x14ac:dyDescent="0.25">
      <c r="B1054" s="2">
        <v>41323</v>
      </c>
      <c r="C1054" s="32">
        <f>'quotes-calcs'!N1051</f>
        <v>22.206763014649709</v>
      </c>
    </row>
    <row r="1055" spans="2:3" x14ac:dyDescent="0.25">
      <c r="B1055" s="2">
        <v>41330</v>
      </c>
      <c r="C1055" s="32">
        <f>'quotes-calcs'!N1052</f>
        <v>22.698255162533172</v>
      </c>
    </row>
    <row r="1056" spans="2:3" x14ac:dyDescent="0.25">
      <c r="B1056" s="2">
        <v>41337</v>
      </c>
      <c r="C1056" s="32">
        <f>'quotes-calcs'!N1053</f>
        <v>35.593227158784075</v>
      </c>
    </row>
    <row r="1057" spans="2:3" x14ac:dyDescent="0.25">
      <c r="B1057" s="2">
        <v>41344</v>
      </c>
      <c r="C1057" s="32">
        <f>'quotes-calcs'!N1054</f>
        <v>37.92835049</v>
      </c>
    </row>
    <row r="1058" spans="2:3" x14ac:dyDescent="0.25">
      <c r="B1058" s="2">
        <v>41351</v>
      </c>
      <c r="C1058" s="32">
        <f>'quotes-calcs'!N1055</f>
        <v>36.362370211787997</v>
      </c>
    </row>
    <row r="1059" spans="2:3" x14ac:dyDescent="0.25">
      <c r="B1059" s="2">
        <v>41358</v>
      </c>
      <c r="C1059" s="32">
        <f>'quotes-calcs'!N1056</f>
        <v>37.366466519799999</v>
      </c>
    </row>
    <row r="1060" spans="2:3" x14ac:dyDescent="0.25">
      <c r="B1060" s="2">
        <v>41365</v>
      </c>
      <c r="C1060" s="32">
        <f>'quotes-calcs'!N1057</f>
        <v>30.189162498389607</v>
      </c>
    </row>
    <row r="1061" spans="2:3" x14ac:dyDescent="0.25">
      <c r="B1061" s="2">
        <v>41372</v>
      </c>
      <c r="C1061" s="32">
        <f>'quotes-calcs'!N1058</f>
        <v>38.656000734999999</v>
      </c>
    </row>
    <row r="1062" spans="2:3" x14ac:dyDescent="0.25">
      <c r="B1062" s="2">
        <v>41379</v>
      </c>
      <c r="C1062" s="32">
        <f>'quotes-calcs'!N1059</f>
        <v>24.672304315209843</v>
      </c>
    </row>
    <row r="1063" spans="2:3" x14ac:dyDescent="0.25">
      <c r="B1063" s="2">
        <v>41386</v>
      </c>
      <c r="C1063" s="32">
        <f>'quotes-calcs'!N1060</f>
        <v>35.50910785130899</v>
      </c>
    </row>
    <row r="1064" spans="2:3" x14ac:dyDescent="0.25">
      <c r="B1064" s="2">
        <v>41393</v>
      </c>
      <c r="C1064" s="32">
        <f>'quotes-calcs'!N1061</f>
        <v>38.494935799499999</v>
      </c>
    </row>
    <row r="1065" spans="2:3" x14ac:dyDescent="0.25">
      <c r="B1065" s="2">
        <v>41400</v>
      </c>
      <c r="C1065" s="32">
        <f>'quotes-calcs'!N1062</f>
        <v>38.200047121191993</v>
      </c>
    </row>
    <row r="1066" spans="2:3" x14ac:dyDescent="0.25">
      <c r="B1066" s="2">
        <v>41407</v>
      </c>
      <c r="C1066" s="32">
        <f>'quotes-calcs'!N1063</f>
        <v>41.485000499999998</v>
      </c>
    </row>
    <row r="1067" spans="2:3" x14ac:dyDescent="0.25">
      <c r="B1067" s="2">
        <v>41414</v>
      </c>
      <c r="C1067" s="32">
        <f>'quotes-calcs'!N1064</f>
        <v>33.517576018108677</v>
      </c>
    </row>
    <row r="1068" spans="2:3" x14ac:dyDescent="0.25">
      <c r="B1068" s="2">
        <v>41421</v>
      </c>
      <c r="C1068" s="32">
        <f>'quotes-calcs'!N1065</f>
        <v>26.484527640233825</v>
      </c>
    </row>
    <row r="1069" spans="2:3" x14ac:dyDescent="0.25">
      <c r="B1069" s="2">
        <v>41428</v>
      </c>
      <c r="C1069" s="32">
        <f>'quotes-calcs'!N1066</f>
        <v>31.433723014283068</v>
      </c>
    </row>
    <row r="1070" spans="2:3" x14ac:dyDescent="0.25">
      <c r="B1070" s="2">
        <v>41435</v>
      </c>
      <c r="C1070" s="32">
        <f>'quotes-calcs'!N1067</f>
        <v>25.383426275788018</v>
      </c>
    </row>
    <row r="1071" spans="2:3" x14ac:dyDescent="0.25">
      <c r="B1071" s="2">
        <v>41442</v>
      </c>
      <c r="C1071" s="32">
        <f>'quotes-calcs'!N1068</f>
        <v>15.136996904097524</v>
      </c>
    </row>
    <row r="1072" spans="2:3" x14ac:dyDescent="0.25">
      <c r="B1072" s="2">
        <v>41449</v>
      </c>
      <c r="C1072" s="32">
        <f>'quotes-calcs'!N1069</f>
        <v>17.989606609798649</v>
      </c>
    </row>
    <row r="1073" spans="2:3" x14ac:dyDescent="0.25">
      <c r="B1073" s="2">
        <v>41456</v>
      </c>
      <c r="C1073" s="32">
        <f>'quotes-calcs'!N1070</f>
        <v>24.846128230207821</v>
      </c>
    </row>
    <row r="1074" spans="2:3" x14ac:dyDescent="0.25">
      <c r="B1074" s="2">
        <v>41463</v>
      </c>
      <c r="C1074" s="32">
        <f>'quotes-calcs'!N1071</f>
        <v>39.164766803509998</v>
      </c>
    </row>
    <row r="1075" spans="2:3" x14ac:dyDescent="0.25">
      <c r="B1075" s="2">
        <v>41470</v>
      </c>
      <c r="C1075" s="32">
        <f>'quotes-calcs'!N1072</f>
        <v>41.196649509999993</v>
      </c>
    </row>
    <row r="1076" spans="2:3" x14ac:dyDescent="0.25">
      <c r="B1076" s="2">
        <v>41477</v>
      </c>
      <c r="C1076" s="32">
        <f>'quotes-calcs'!N1073</f>
        <v>41.181950244999996</v>
      </c>
    </row>
    <row r="1077" spans="2:3" x14ac:dyDescent="0.25">
      <c r="B1077" s="2">
        <v>41484</v>
      </c>
      <c r="C1077" s="32">
        <f>'quotes-calcs'!N1074</f>
        <v>42.487499249999999</v>
      </c>
    </row>
    <row r="1078" spans="2:3" x14ac:dyDescent="0.25">
      <c r="B1078" s="2">
        <v>41491</v>
      </c>
      <c r="C1078" s="32">
        <f>'quotes-calcs'!N1075</f>
        <v>34.334648824996229</v>
      </c>
    </row>
    <row r="1079" spans="2:3" x14ac:dyDescent="0.25">
      <c r="B1079" s="2">
        <v>41498</v>
      </c>
      <c r="C1079" s="32">
        <f>'quotes-calcs'!N1076</f>
        <v>22.364416443539536</v>
      </c>
    </row>
    <row r="1080" spans="2:3" x14ac:dyDescent="0.25">
      <c r="B1080" s="2">
        <v>41505</v>
      </c>
      <c r="C1080" s="32">
        <f>'quotes-calcs'!N1077</f>
        <v>24.384576113316843</v>
      </c>
    </row>
    <row r="1081" spans="2:3" x14ac:dyDescent="0.25">
      <c r="B1081" s="2">
        <v>41512</v>
      </c>
      <c r="C1081" s="32">
        <f>'quotes-calcs'!N1078</f>
        <v>16.912369864399952</v>
      </c>
    </row>
    <row r="1082" spans="2:3" x14ac:dyDescent="0.25">
      <c r="B1082" s="2">
        <v>41519</v>
      </c>
      <c r="C1082" s="32">
        <f>'quotes-calcs'!N1079</f>
        <v>22.855156268334078</v>
      </c>
    </row>
    <row r="1083" spans="2:3" x14ac:dyDescent="0.25">
      <c r="B1083" s="2">
        <v>41526</v>
      </c>
      <c r="C1083" s="32">
        <f>'quotes-calcs'!N1080</f>
        <v>34.33873500610347</v>
      </c>
    </row>
    <row r="1084" spans="2:3" x14ac:dyDescent="0.25">
      <c r="B1084" s="2">
        <v>41533</v>
      </c>
      <c r="C1084" s="32">
        <f>'quotes-calcs'!N1081</f>
        <v>40.739872240099999</v>
      </c>
    </row>
    <row r="1085" spans="2:3" x14ac:dyDescent="0.25">
      <c r="B1085" s="2">
        <v>41540</v>
      </c>
      <c r="C1085" s="32">
        <f>'quotes-calcs'!N1082</f>
        <v>32.886626236227976</v>
      </c>
    </row>
    <row r="1086" spans="2:3" x14ac:dyDescent="0.25">
      <c r="B1086" s="2">
        <v>41547</v>
      </c>
      <c r="C1086" s="32">
        <f>'quotes-calcs'!N1083</f>
        <v>32.882701671713399</v>
      </c>
    </row>
    <row r="1087" spans="2:3" x14ac:dyDescent="0.25">
      <c r="B1087" s="2">
        <v>41554</v>
      </c>
      <c r="C1087" s="32">
        <f>'quotes-calcs'!N1084</f>
        <v>39.010599577439791</v>
      </c>
    </row>
    <row r="1088" spans="2:3" x14ac:dyDescent="0.25">
      <c r="B1088" s="2">
        <v>41561</v>
      </c>
      <c r="C1088" s="32">
        <f>'quotes-calcs'!N1085</f>
        <v>41.621038759899996</v>
      </c>
    </row>
    <row r="1089" spans="2:3" x14ac:dyDescent="0.25">
      <c r="B1089" s="2">
        <v>41568</v>
      </c>
      <c r="C1089" s="32">
        <f>'quotes-calcs'!N1086</f>
        <v>43.737499249999999</v>
      </c>
    </row>
    <row r="1090" spans="2:3" x14ac:dyDescent="0.25">
      <c r="B1090" s="2">
        <v>41575</v>
      </c>
      <c r="C1090" s="32">
        <f>'quotes-calcs'!N1087</f>
        <v>42.921451714999996</v>
      </c>
    </row>
    <row r="1091" spans="2:3" x14ac:dyDescent="0.25">
      <c r="B1091" s="2">
        <v>41582</v>
      </c>
      <c r="C1091" s="32">
        <f>'quotes-calcs'!N1088</f>
        <v>42.317327319300006</v>
      </c>
    </row>
    <row r="1092" spans="2:3" x14ac:dyDescent="0.25">
      <c r="B1092" s="2">
        <v>41589</v>
      </c>
      <c r="C1092" s="32">
        <f>'quotes-calcs'!N1089</f>
        <v>44.762500750000001</v>
      </c>
    </row>
    <row r="1093" spans="2:3" x14ac:dyDescent="0.25">
      <c r="B1093" s="2">
        <v>41596</v>
      </c>
      <c r="C1093" s="32">
        <f>'quotes-calcs'!N1090</f>
        <v>44.048449509999998</v>
      </c>
    </row>
    <row r="1094" spans="2:3" x14ac:dyDescent="0.25">
      <c r="B1094" s="2">
        <v>41603</v>
      </c>
      <c r="C1094" s="32">
        <f>'quotes-calcs'!N1091</f>
        <v>45</v>
      </c>
    </row>
    <row r="1095" spans="2:3" x14ac:dyDescent="0.25">
      <c r="B1095" s="2">
        <v>41610</v>
      </c>
      <c r="C1095" s="32">
        <f>'quotes-calcs'!N1092</f>
        <v>44.985000499999998</v>
      </c>
    </row>
    <row r="1096" spans="2:3" x14ac:dyDescent="0.25">
      <c r="B1096" s="2">
        <v>41617</v>
      </c>
      <c r="C1096" s="32">
        <f>'quotes-calcs'!N1093</f>
        <v>31.978903184631783</v>
      </c>
    </row>
    <row r="1097" spans="2:3" x14ac:dyDescent="0.25">
      <c r="B1097" s="2">
        <v>41624</v>
      </c>
      <c r="C1097" s="32">
        <f>'quotes-calcs'!N1094</f>
        <v>43.342555519800001</v>
      </c>
    </row>
    <row r="1098" spans="2:3" x14ac:dyDescent="0.25">
      <c r="B1098" s="2">
        <v>41631</v>
      </c>
      <c r="C1098" s="32">
        <f>'quotes-calcs'!N1095</f>
        <v>44.793251470000001</v>
      </c>
    </row>
    <row r="1099" spans="2:3" x14ac:dyDescent="0.25">
      <c r="B1099" s="2">
        <v>41638</v>
      </c>
      <c r="C1099" s="32">
        <f>'quotes-calcs'!N1096</f>
        <v>40.252928037593634</v>
      </c>
    </row>
    <row r="1100" spans="2:3" x14ac:dyDescent="0.25">
      <c r="B1100" s="2">
        <v>41645</v>
      </c>
      <c r="C1100" s="32">
        <f>'quotes-calcs'!N1097</f>
        <v>44.864299754999998</v>
      </c>
    </row>
    <row r="1101" spans="2:3" x14ac:dyDescent="0.25">
      <c r="B1101" s="2">
        <v>41652</v>
      </c>
      <c r="C1101" s="32">
        <f>'quotes-calcs'!N1098</f>
        <v>43.841963759899997</v>
      </c>
    </row>
    <row r="1102" spans="2:3" x14ac:dyDescent="0.25">
      <c r="B1102" s="2">
        <v>41659</v>
      </c>
      <c r="C1102" s="32">
        <f>'quotes-calcs'!N1099</f>
        <v>25.151314386932476</v>
      </c>
    </row>
    <row r="1103" spans="2:3" x14ac:dyDescent="0.25">
      <c r="B1103" s="2">
        <v>41666</v>
      </c>
      <c r="C1103" s="32">
        <f>'quotes-calcs'!N1100</f>
        <v>23.086373569422285</v>
      </c>
    </row>
    <row r="1104" spans="2:3" x14ac:dyDescent="0.25">
      <c r="B1104" s="2">
        <v>41673</v>
      </c>
      <c r="C1104" s="32">
        <f>'quotes-calcs'!N1101</f>
        <v>27.975358814665512</v>
      </c>
    </row>
    <row r="1105" spans="2:3" x14ac:dyDescent="0.25">
      <c r="B1105" s="2">
        <v>41680</v>
      </c>
      <c r="C1105" s="32">
        <f>'quotes-calcs'!N1102</f>
        <v>45.755001</v>
      </c>
    </row>
    <row r="1106" spans="2:3" x14ac:dyDescent="0.25">
      <c r="B1106" s="2">
        <v>41687</v>
      </c>
      <c r="C1106" s="32">
        <f>'quotes-calcs'!N1103</f>
        <v>44.803049754999996</v>
      </c>
    </row>
    <row r="1107" spans="2:3" x14ac:dyDescent="0.25">
      <c r="B1107" s="2">
        <v>41694</v>
      </c>
      <c r="C1107" s="32">
        <f>'quotes-calcs'!N1104</f>
        <v>44.478227319300004</v>
      </c>
    </row>
    <row r="1108" spans="2:3" x14ac:dyDescent="0.25">
      <c r="B1108" s="2">
        <v>41701</v>
      </c>
      <c r="C1108" s="32">
        <f>'quotes-calcs'!N1105</f>
        <v>45.873698775000001</v>
      </c>
    </row>
    <row r="1109" spans="2:3" x14ac:dyDescent="0.25">
      <c r="B1109" s="2">
        <v>41708</v>
      </c>
      <c r="C1109" s="32">
        <f>'quotes-calcs'!N1106</f>
        <v>31.840923244150247</v>
      </c>
    </row>
    <row r="1110" spans="2:3" x14ac:dyDescent="0.25">
      <c r="B1110" s="2">
        <v>41715</v>
      </c>
      <c r="C1110" s="32">
        <f>'quotes-calcs'!N1107</f>
        <v>37.78473854781069</v>
      </c>
    </row>
    <row r="1111" spans="2:3" x14ac:dyDescent="0.25">
      <c r="B1111" s="2">
        <v>41722</v>
      </c>
      <c r="C1111" s="32">
        <f>'quotes-calcs'!N1108</f>
        <v>35.411491707242149</v>
      </c>
    </row>
    <row r="1112" spans="2:3" x14ac:dyDescent="0.25">
      <c r="B1112" s="2">
        <v>41729</v>
      </c>
      <c r="C1112" s="32">
        <f>'quotes-calcs'!N1109</f>
        <v>38.602644464643326</v>
      </c>
    </row>
    <row r="1113" spans="2:3" x14ac:dyDescent="0.25">
      <c r="B1113" s="2">
        <v>41736</v>
      </c>
      <c r="C1113" s="32">
        <f>'quotes-calcs'!N1110</f>
        <v>22.124492980753558</v>
      </c>
    </row>
    <row r="1114" spans="2:3" x14ac:dyDescent="0.25">
      <c r="B1114" s="2">
        <v>41743</v>
      </c>
      <c r="C1114" s="32">
        <f>'quotes-calcs'!N1111</f>
        <v>38.600561137422702</v>
      </c>
    </row>
    <row r="1115" spans="2:3" x14ac:dyDescent="0.25">
      <c r="B1115" s="2">
        <v>41750</v>
      </c>
      <c r="C1115" s="32">
        <f>'quotes-calcs'!N1112</f>
        <v>38.57971619274781</v>
      </c>
    </row>
    <row r="1116" spans="2:3" x14ac:dyDescent="0.25">
      <c r="B1116" s="2">
        <v>41757</v>
      </c>
      <c r="C1116" s="32">
        <f>'quotes-calcs'!N1113</f>
        <v>46.764999500000002</v>
      </c>
    </row>
    <row r="1117" spans="2:3" x14ac:dyDescent="0.25">
      <c r="B1117" s="2">
        <v>41764</v>
      </c>
      <c r="C1117" s="32">
        <f>'quotes-calcs'!N1114</f>
        <v>46.740001749999998</v>
      </c>
    </row>
    <row r="1118" spans="2:3" x14ac:dyDescent="0.25">
      <c r="B1118" s="2">
        <v>41771</v>
      </c>
      <c r="C1118" s="32">
        <f>'quotes-calcs'!N1115</f>
        <v>46.762500750000001</v>
      </c>
    </row>
    <row r="1119" spans="2:3" x14ac:dyDescent="0.25">
      <c r="B1119" s="2">
        <v>41778</v>
      </c>
      <c r="C1119" s="32">
        <f>'quotes-calcs'!N1116</f>
        <v>45.453036440599995</v>
      </c>
    </row>
    <row r="1120" spans="2:3" x14ac:dyDescent="0.25">
      <c r="B1120" s="2">
        <v>41785</v>
      </c>
      <c r="C1120" s="32">
        <f>'quotes-calcs'!N1117</f>
        <v>46.012466319300003</v>
      </c>
    </row>
    <row r="1121" spans="2:3" x14ac:dyDescent="0.25">
      <c r="B1121" s="2">
        <v>41792</v>
      </c>
      <c r="C1121" s="32">
        <f>'quotes-calcs'!N1118</f>
        <v>46.660739200500004</v>
      </c>
    </row>
    <row r="1122" spans="2:3" x14ac:dyDescent="0.25">
      <c r="B1122" s="2">
        <v>41799</v>
      </c>
      <c r="C1122" s="32">
        <f>'quotes-calcs'!N1119</f>
        <v>44.514833878160189</v>
      </c>
    </row>
    <row r="1123" spans="2:3" x14ac:dyDescent="0.25">
      <c r="B1123" s="2">
        <v>41806</v>
      </c>
      <c r="C1123" s="32">
        <f>'quotes-calcs'!N1120</f>
        <v>48.735000499999998</v>
      </c>
    </row>
    <row r="1124" spans="2:3" x14ac:dyDescent="0.25">
      <c r="B1124" s="2">
        <v>41813</v>
      </c>
      <c r="C1124" s="32">
        <f>'quotes-calcs'!N1121</f>
        <v>47.725901714999999</v>
      </c>
    </row>
    <row r="1125" spans="2:3" x14ac:dyDescent="0.25">
      <c r="B1125" s="2">
        <v>41820</v>
      </c>
      <c r="C1125" s="32">
        <f>'quotes-calcs'!N1122</f>
        <v>48.308999264999997</v>
      </c>
    </row>
    <row r="1126" spans="2:3" x14ac:dyDescent="0.25">
      <c r="B1126" s="2">
        <v>41827</v>
      </c>
      <c r="C1126" s="32">
        <f>'quotes-calcs'!N1123</f>
        <v>42.42054048994077</v>
      </c>
    </row>
    <row r="1127" spans="2:3" x14ac:dyDescent="0.25">
      <c r="B1127" s="2">
        <v>41834</v>
      </c>
      <c r="C1127" s="32">
        <f>'quotes-calcs'!N1124</f>
        <v>48.188951714999995</v>
      </c>
    </row>
    <row r="1128" spans="2:3" x14ac:dyDescent="0.25">
      <c r="B1128" s="2">
        <v>41841</v>
      </c>
      <c r="C1128" s="32">
        <f>'quotes-calcs'!N1125</f>
        <v>48.191400244999997</v>
      </c>
    </row>
    <row r="1129" spans="2:3" x14ac:dyDescent="0.25">
      <c r="B1129" s="2">
        <v>41848</v>
      </c>
      <c r="C1129" s="32">
        <f>'quotes-calcs'!N1126</f>
        <v>27.083853467596597</v>
      </c>
    </row>
    <row r="1130" spans="2:3" x14ac:dyDescent="0.25">
      <c r="B1130" s="2">
        <v>41855</v>
      </c>
      <c r="C1130" s="32">
        <f>'quotes-calcs'!N1127</f>
        <v>29.498348826478988</v>
      </c>
    </row>
    <row r="1131" spans="2:3" x14ac:dyDescent="0.25">
      <c r="B1131" s="2">
        <v>41862</v>
      </c>
      <c r="C1131" s="32">
        <f>'quotes-calcs'!N1128</f>
        <v>38.146189488522928</v>
      </c>
    </row>
    <row r="1132" spans="2:3" x14ac:dyDescent="0.25">
      <c r="B1132" s="2">
        <v>41869</v>
      </c>
      <c r="C1132" s="32">
        <f>'quotes-calcs'!N1129</f>
        <v>48.551550489999997</v>
      </c>
    </row>
    <row r="1133" spans="2:3" x14ac:dyDescent="0.25">
      <c r="B1133" s="2">
        <v>41876</v>
      </c>
      <c r="C1133" s="32">
        <f>'quotes-calcs'!N1130</f>
        <v>48.923951714999994</v>
      </c>
    </row>
    <row r="1134" spans="2:3" x14ac:dyDescent="0.25">
      <c r="B1134" s="2">
        <v>41883</v>
      </c>
      <c r="C1134" s="32">
        <f>'quotes-calcs'!N1131</f>
        <v>49.021950244999999</v>
      </c>
    </row>
    <row r="1135" spans="2:3" x14ac:dyDescent="0.25">
      <c r="B1135" s="2">
        <v>41890</v>
      </c>
      <c r="C1135" s="32">
        <f>'quotes-calcs'!N1132</f>
        <v>41.256049010428875</v>
      </c>
    </row>
    <row r="1136" spans="2:3" x14ac:dyDescent="0.25">
      <c r="B1136" s="2">
        <v>41897</v>
      </c>
      <c r="C1136" s="32">
        <f>'quotes-calcs'!N1133</f>
        <v>48.921499264999994</v>
      </c>
    </row>
    <row r="1137" spans="2:3" x14ac:dyDescent="0.25">
      <c r="B1137" s="2">
        <v>41904</v>
      </c>
      <c r="C1137" s="32">
        <f>'quotes-calcs'!N1134</f>
        <v>36.290705245527697</v>
      </c>
    </row>
    <row r="1138" spans="2:3" x14ac:dyDescent="0.25">
      <c r="B1138" s="2">
        <v>41911</v>
      </c>
      <c r="C1138" s="32">
        <f>'quotes-calcs'!N1135</f>
        <v>31.250716939266294</v>
      </c>
    </row>
    <row r="1139" spans="2:3" x14ac:dyDescent="0.25">
      <c r="B1139" s="2">
        <v>41918</v>
      </c>
      <c r="C1139" s="32">
        <f>'quotes-calcs'!N1136</f>
        <v>16.410272079536213</v>
      </c>
    </row>
    <row r="1140" spans="2:3" x14ac:dyDescent="0.25">
      <c r="B1140" s="2">
        <v>41925</v>
      </c>
      <c r="C1140" s="32">
        <f>'quotes-calcs'!N1137</f>
        <v>13.214769848286979</v>
      </c>
    </row>
    <row r="1141" spans="2:3" x14ac:dyDescent="0.25">
      <c r="B1141" s="2">
        <v>41932</v>
      </c>
      <c r="C1141" s="32">
        <f>'quotes-calcs'!N1138</f>
        <v>30.606563058677516</v>
      </c>
    </row>
    <row r="1142" spans="2:3" x14ac:dyDescent="0.25">
      <c r="B1142" s="2">
        <v>41939</v>
      </c>
      <c r="C1142" s="32">
        <f>'quotes-calcs'!N1139</f>
        <v>48.168566960399993</v>
      </c>
    </row>
    <row r="1143" spans="2:3" x14ac:dyDescent="0.25">
      <c r="B1143" s="2">
        <v>41946</v>
      </c>
      <c r="C1143" s="32">
        <f>'quotes-calcs'!N1140</f>
        <v>48.571933039600005</v>
      </c>
    </row>
    <row r="1144" spans="2:3" x14ac:dyDescent="0.25">
      <c r="B1144" s="2">
        <v>41953</v>
      </c>
      <c r="C1144" s="32">
        <f>'quotes-calcs'!N1141</f>
        <v>49.788801224999993</v>
      </c>
    </row>
    <row r="1145" spans="2:3" x14ac:dyDescent="0.25">
      <c r="B1145" s="2">
        <v>41960</v>
      </c>
      <c r="C1145" s="32">
        <f>'quotes-calcs'!N1142</f>
        <v>49.373866319299999</v>
      </c>
    </row>
    <row r="1146" spans="2:3" x14ac:dyDescent="0.25">
      <c r="B1146" s="2">
        <v>41967</v>
      </c>
      <c r="C1146" s="32">
        <f>'quotes-calcs'!N1143</f>
        <v>50.513999264999995</v>
      </c>
    </row>
    <row r="1147" spans="2:3" x14ac:dyDescent="0.25">
      <c r="B1147" s="2">
        <v>41974</v>
      </c>
      <c r="C1147" s="32">
        <f>'quotes-calcs'!N1144</f>
        <v>51.75</v>
      </c>
    </row>
    <row r="1148" spans="2:3" x14ac:dyDescent="0.25">
      <c r="B1148" s="2">
        <v>41981</v>
      </c>
      <c r="C1148" s="32">
        <f>'quotes-calcs'!N1145</f>
        <v>25.018816337472209</v>
      </c>
    </row>
    <row r="1149" spans="2:3" x14ac:dyDescent="0.25">
      <c r="B1149" s="2">
        <v>41988</v>
      </c>
      <c r="C1149" s="32">
        <f>'quotes-calcs'!N1146</f>
        <v>44.571322149653668</v>
      </c>
    </row>
    <row r="1150" spans="2:3" x14ac:dyDescent="0.25">
      <c r="B1150" s="2">
        <v>41995</v>
      </c>
      <c r="C1150" s="32">
        <f>'quotes-calcs'!N1147</f>
        <v>49.796444480199995</v>
      </c>
    </row>
    <row r="1151" spans="2:3" x14ac:dyDescent="0.25">
      <c r="B1151" s="2">
        <v>42002</v>
      </c>
      <c r="C1151" s="32">
        <f>'quotes-calcs'!N1148</f>
        <v>40.051087765955714</v>
      </c>
    </row>
    <row r="1152" spans="2:3" x14ac:dyDescent="0.25">
      <c r="B1152" s="2">
        <v>42009</v>
      </c>
      <c r="C1152" s="32">
        <f>'quotes-calcs'!N1149</f>
        <v>35.245347831887237</v>
      </c>
    </row>
    <row r="1153" spans="2:3" x14ac:dyDescent="0.25">
      <c r="B1153" s="2">
        <v>42016</v>
      </c>
      <c r="C1153" s="32">
        <f>'quotes-calcs'!N1150</f>
        <v>26.696571480903074</v>
      </c>
    </row>
    <row r="1154" spans="2:3" x14ac:dyDescent="0.25">
      <c r="B1154" s="2">
        <v>42023</v>
      </c>
      <c r="C1154" s="32">
        <f>'quotes-calcs'!N1151</f>
        <v>37.596127426949373</v>
      </c>
    </row>
    <row r="1155" spans="2:3" x14ac:dyDescent="0.25">
      <c r="B1155" s="2">
        <v>42030</v>
      </c>
      <c r="C1155" s="32">
        <f>'quotes-calcs'!N1152</f>
        <v>21.5292613365744</v>
      </c>
    </row>
    <row r="1156" spans="2:3" x14ac:dyDescent="0.25">
      <c r="B1156" s="2">
        <v>42037</v>
      </c>
      <c r="C1156" s="32">
        <f>'quotes-calcs'!N1153</f>
        <v>40.07463122945957</v>
      </c>
    </row>
    <row r="1157" spans="2:3" x14ac:dyDescent="0.25">
      <c r="B1157" s="2">
        <v>42044</v>
      </c>
      <c r="C1157" s="32">
        <f>'quotes-calcs'!N1154</f>
        <v>51.146099755000002</v>
      </c>
    </row>
    <row r="1158" spans="2:3" x14ac:dyDescent="0.25">
      <c r="B1158" s="2">
        <v>42051</v>
      </c>
      <c r="C1158" s="32">
        <f>'quotes-calcs'!N1155</f>
        <v>51.503801224999997</v>
      </c>
    </row>
    <row r="1159" spans="2:3" x14ac:dyDescent="0.25">
      <c r="B1159" s="2">
        <v>42058</v>
      </c>
      <c r="C1159" s="32">
        <f>'quotes-calcs'!N1156</f>
        <v>50.329466960399998</v>
      </c>
    </row>
    <row r="1160" spans="2:3" x14ac:dyDescent="0.25">
      <c r="B1160" s="2">
        <v>42065</v>
      </c>
      <c r="C1160" s="32">
        <f>'quotes-calcs'!N1157</f>
        <v>36.546066620620991</v>
      </c>
    </row>
    <row r="1161" spans="2:3" x14ac:dyDescent="0.25">
      <c r="B1161" s="2">
        <v>42072</v>
      </c>
      <c r="C1161" s="32">
        <f>'quotes-calcs'!N1158</f>
        <v>30.802786634329937</v>
      </c>
    </row>
    <row r="1162" spans="2:3" x14ac:dyDescent="0.25">
      <c r="B1162" s="2">
        <v>42079</v>
      </c>
      <c r="C1162" s="32">
        <f>'quotes-calcs'!N1159</f>
        <v>49.25905312119199</v>
      </c>
    </row>
    <row r="1163" spans="2:3" x14ac:dyDescent="0.25">
      <c r="B1163" s="2">
        <v>42086</v>
      </c>
      <c r="C1163" s="32">
        <f>'quotes-calcs'!N1160</f>
        <v>30.789209130508461</v>
      </c>
    </row>
    <row r="1164" spans="2:3" x14ac:dyDescent="0.25">
      <c r="B1164" s="2">
        <v>42093</v>
      </c>
      <c r="C1164" s="32">
        <f>'quotes-calcs'!N1161</f>
        <v>32.840819944943455</v>
      </c>
    </row>
    <row r="1165" spans="2:3" x14ac:dyDescent="0.25">
      <c r="B1165" s="2">
        <v>42100</v>
      </c>
      <c r="C1165" s="32">
        <f>'quotes-calcs'!N1162</f>
        <v>47.214879458106601</v>
      </c>
    </row>
    <row r="1166" spans="2:3" x14ac:dyDescent="0.25">
      <c r="B1166" s="2">
        <v>42107</v>
      </c>
      <c r="C1166" s="32">
        <f>'quotes-calcs'!N1163</f>
        <v>38.929959867194995</v>
      </c>
    </row>
    <row r="1167" spans="2:3" x14ac:dyDescent="0.25">
      <c r="B1167" s="2">
        <v>42114</v>
      </c>
      <c r="C1167" s="32">
        <f>'quotes-calcs'!N1164</f>
        <v>50.567163559399994</v>
      </c>
    </row>
    <row r="1168" spans="2:3" x14ac:dyDescent="0.25">
      <c r="B1168" s="2">
        <v>42121</v>
      </c>
      <c r="C1168" s="32">
        <f>'quotes-calcs'!N1165</f>
        <v>46.4161768453761</v>
      </c>
    </row>
    <row r="1169" spans="2:3" x14ac:dyDescent="0.25">
      <c r="B1169" s="2">
        <v>42128</v>
      </c>
      <c r="C1169" s="32">
        <f>'quotes-calcs'!N1166</f>
        <v>50.559960799499997</v>
      </c>
    </row>
    <row r="1170" spans="2:3" x14ac:dyDescent="0.25">
      <c r="B1170" s="2">
        <v>42135</v>
      </c>
      <c r="C1170" s="32">
        <f>'quotes-calcs'!N1167</f>
        <v>50.756844480199995</v>
      </c>
    </row>
    <row r="1171" spans="2:3" x14ac:dyDescent="0.25">
      <c r="B1171" s="2">
        <v>42142</v>
      </c>
      <c r="C1171" s="32">
        <f>'quotes-calcs'!N1168</f>
        <v>52.997501249999999</v>
      </c>
    </row>
    <row r="1172" spans="2:3" x14ac:dyDescent="0.25">
      <c r="B1172" s="2">
        <v>42149</v>
      </c>
      <c r="C1172" s="32">
        <f>'quotes-calcs'!N1169</f>
        <v>43.759375415603003</v>
      </c>
    </row>
    <row r="1173" spans="2:3" x14ac:dyDescent="0.25">
      <c r="B1173" s="2">
        <v>42156</v>
      </c>
      <c r="C1173" s="32">
        <f>'quotes-calcs'!N1170</f>
        <v>38.482410904050681</v>
      </c>
    </row>
    <row r="1174" spans="2:3" x14ac:dyDescent="0.25">
      <c r="B1174" s="2">
        <v>42163</v>
      </c>
      <c r="C1174" s="32">
        <f>'quotes-calcs'!N1171</f>
        <v>39.318085090233602</v>
      </c>
    </row>
    <row r="1175" spans="2:3" x14ac:dyDescent="0.25">
      <c r="B1175" s="2">
        <v>42170</v>
      </c>
      <c r="C1175" s="32">
        <f>'quotes-calcs'!N1172</f>
        <v>42.811779196454523</v>
      </c>
    </row>
    <row r="1176" spans="2:3" x14ac:dyDescent="0.25">
      <c r="B1176" s="2">
        <v>42177</v>
      </c>
      <c r="C1176" s="32">
        <f>'quotes-calcs'!N1173</f>
        <v>38.491643571760584</v>
      </c>
    </row>
    <row r="1177" spans="2:3" x14ac:dyDescent="0.25">
      <c r="B1177" s="2">
        <v>42184</v>
      </c>
      <c r="C1177" s="32">
        <f>'quotes-calcs'!N1174</f>
        <v>29.787535688840418</v>
      </c>
    </row>
    <row r="1178" spans="2:3" x14ac:dyDescent="0.25">
      <c r="B1178" s="2">
        <v>42191</v>
      </c>
      <c r="C1178" s="32">
        <f>'quotes-calcs'!N1175</f>
        <v>30.425680631563303</v>
      </c>
    </row>
    <row r="1179" spans="2:3" x14ac:dyDescent="0.25">
      <c r="B1179" s="2">
        <v>42198</v>
      </c>
      <c r="C1179" s="32">
        <f>'quotes-calcs'!N1176</f>
        <v>50.766447039599996</v>
      </c>
    </row>
    <row r="1180" spans="2:3" x14ac:dyDescent="0.25">
      <c r="B1180" s="2">
        <v>42205</v>
      </c>
      <c r="C1180" s="32">
        <f>'quotes-calcs'!N1177</f>
        <v>32.424058671910274</v>
      </c>
    </row>
    <row r="1181" spans="2:3" x14ac:dyDescent="0.25">
      <c r="B1181" s="2">
        <v>42212</v>
      </c>
      <c r="C1181" s="32">
        <f>'quotes-calcs'!N1178</f>
        <v>41.045717586543837</v>
      </c>
    </row>
    <row r="1182" spans="2:3" x14ac:dyDescent="0.25">
      <c r="B1182" s="2">
        <v>42219</v>
      </c>
      <c r="C1182" s="32">
        <f>'quotes-calcs'!N1179</f>
        <v>31.762879782430453</v>
      </c>
    </row>
    <row r="1183" spans="2:3" x14ac:dyDescent="0.25">
      <c r="B1183" s="2">
        <v>42226</v>
      </c>
      <c r="C1183" s="32">
        <f>'quotes-calcs'!N1180</f>
        <v>36.886540713726816</v>
      </c>
    </row>
    <row r="1184" spans="2:3" x14ac:dyDescent="0.25">
      <c r="B1184" s="2">
        <v>42233</v>
      </c>
      <c r="C1184" s="32">
        <f>'quotes-calcs'!N1181</f>
        <v>11.533750492062252</v>
      </c>
    </row>
    <row r="1185" spans="2:3" x14ac:dyDescent="0.25">
      <c r="B1185" s="2">
        <v>42240</v>
      </c>
      <c r="C1185" s="32">
        <f>'quotes-calcs'!N1182</f>
        <v>13.423275529693161</v>
      </c>
    </row>
    <row r="1186" spans="2:3" x14ac:dyDescent="0.25">
      <c r="B1186" s="2">
        <v>42247</v>
      </c>
      <c r="C1186" s="32">
        <f>'quotes-calcs'!N1183</f>
        <v>6.6727237145990204</v>
      </c>
    </row>
    <row r="1187" spans="2:3" x14ac:dyDescent="0.25">
      <c r="B1187" s="2">
        <v>42254</v>
      </c>
      <c r="C1187" s="32">
        <f>'quotes-calcs'!N1184</f>
        <v>10.342889437549792</v>
      </c>
    </row>
    <row r="1188" spans="2:3" x14ac:dyDescent="0.25">
      <c r="B1188" s="2">
        <v>42261</v>
      </c>
      <c r="C1188" s="32">
        <f>'quotes-calcs'!N1185</f>
        <v>9.0721027083364518</v>
      </c>
    </row>
    <row r="1189" spans="2:3" x14ac:dyDescent="0.25">
      <c r="B1189" s="2">
        <v>42268</v>
      </c>
      <c r="C1189" s="32">
        <f>'quotes-calcs'!N1186</f>
        <v>6.8235406908884526</v>
      </c>
    </row>
    <row r="1190" spans="2:3" x14ac:dyDescent="0.25">
      <c r="B1190" s="2">
        <v>42275</v>
      </c>
      <c r="C1190" s="32">
        <f>'quotes-calcs'!N1187</f>
        <v>8.5036878089161458</v>
      </c>
    </row>
    <row r="1191" spans="2:3" x14ac:dyDescent="0.25">
      <c r="B1191" s="2">
        <v>42282</v>
      </c>
      <c r="C1191" s="32">
        <f>'quotes-calcs'!N1188</f>
        <v>16.318480066336413</v>
      </c>
    </row>
    <row r="1192" spans="2:3" x14ac:dyDescent="0.25">
      <c r="B1192" s="2">
        <v>42289</v>
      </c>
      <c r="C1192" s="32">
        <f>'quotes-calcs'!N1189</f>
        <v>19.813781345180796</v>
      </c>
    </row>
    <row r="1193" spans="2:3" x14ac:dyDescent="0.25">
      <c r="B1193" s="2">
        <v>42296</v>
      </c>
      <c r="C1193" s="32">
        <f>'quotes-calcs'!N1190</f>
        <v>30.430115949478321</v>
      </c>
    </row>
    <row r="1194" spans="2:3" x14ac:dyDescent="0.25">
      <c r="B1194" s="2">
        <v>42303</v>
      </c>
      <c r="C1194" s="32">
        <f>'quotes-calcs'!N1191</f>
        <v>31.759800264967566</v>
      </c>
    </row>
    <row r="1195" spans="2:3" x14ac:dyDescent="0.25">
      <c r="B1195" s="2">
        <v>42310</v>
      </c>
      <c r="C1195" s="32">
        <f>'quotes-calcs'!N1192</f>
        <v>39.323737027973692</v>
      </c>
    </row>
    <row r="1196" spans="2:3" x14ac:dyDescent="0.25">
      <c r="B1196" s="2">
        <v>42317</v>
      </c>
      <c r="C1196" s="32">
        <f>'quotes-calcs'!N1193</f>
        <v>18.566052157055324</v>
      </c>
    </row>
    <row r="1197" spans="2:3" x14ac:dyDescent="0.25">
      <c r="B1197" s="2">
        <v>42324</v>
      </c>
      <c r="C1197" s="32">
        <f>'quotes-calcs'!N1194</f>
        <v>36.867034365156854</v>
      </c>
    </row>
    <row r="1198" spans="2:3" x14ac:dyDescent="0.25">
      <c r="B1198" s="2">
        <v>42331</v>
      </c>
      <c r="C1198" s="32">
        <f>'quotes-calcs'!N1195</f>
        <v>37.66976221994198</v>
      </c>
    </row>
    <row r="1199" spans="2:3" x14ac:dyDescent="0.25">
      <c r="B1199" s="2">
        <v>42338</v>
      </c>
      <c r="C1199" s="32">
        <f>'quotes-calcs'!N1196</f>
        <v>37.680618642902573</v>
      </c>
    </row>
    <row r="1200" spans="2:3" x14ac:dyDescent="0.25">
      <c r="B1200" s="2">
        <v>42345</v>
      </c>
      <c r="C1200" s="32">
        <f>'quotes-calcs'!N1197</f>
        <v>17.401810298524214</v>
      </c>
    </row>
    <row r="1201" spans="2:3" x14ac:dyDescent="0.25">
      <c r="B1201" s="2">
        <v>42352</v>
      </c>
      <c r="C1201" s="32">
        <f>'quotes-calcs'!N1198</f>
        <v>14.331562293915178</v>
      </c>
    </row>
    <row r="1202" spans="2:3" x14ac:dyDescent="0.25">
      <c r="B1202" s="2">
        <v>42359</v>
      </c>
      <c r="C1202" s="32">
        <f>'quotes-calcs'!N1199</f>
        <v>25.621322580919369</v>
      </c>
    </row>
    <row r="1203" spans="2:3" x14ac:dyDescent="0.25">
      <c r="B1203" s="2">
        <v>42366</v>
      </c>
      <c r="C1203" s="32">
        <f>'quotes-calcs'!N1200</f>
        <v>21.130338446229143</v>
      </c>
    </row>
    <row r="1204" spans="2:3" x14ac:dyDescent="0.25">
      <c r="B1204" s="2">
        <v>42373</v>
      </c>
      <c r="C1204" s="32">
        <f>'quotes-calcs'!N1201</f>
        <v>6.2429451280821118</v>
      </c>
    </row>
    <row r="1205" spans="2:3" x14ac:dyDescent="0.25">
      <c r="B1205" s="2">
        <v>42380</v>
      </c>
      <c r="C1205" s="32">
        <f>'quotes-calcs'!N1202</f>
        <v>4.0784823249651989</v>
      </c>
    </row>
    <row r="1206" spans="2:3" x14ac:dyDescent="0.25">
      <c r="B1206" s="2">
        <v>42387</v>
      </c>
      <c r="C1206" s="32">
        <f>'quotes-calcs'!N1203</f>
        <v>5.3455736197779817</v>
      </c>
    </row>
    <row r="1207" spans="2:3" x14ac:dyDescent="0.25">
      <c r="B1207" s="2">
        <v>42394</v>
      </c>
      <c r="C1207" s="32">
        <f>'quotes-calcs'!N1204</f>
        <v>7.4534870939001925</v>
      </c>
    </row>
    <row r="1208" spans="2:3" x14ac:dyDescent="0.25">
      <c r="B1208" s="2">
        <v>42401</v>
      </c>
      <c r="C1208" s="32">
        <f>'quotes-calcs'!N1205</f>
        <v>4.0817089007783398</v>
      </c>
    </row>
    <row r="1209" spans="2:3" x14ac:dyDescent="0.25">
      <c r="B1209" s="2">
        <v>42408</v>
      </c>
      <c r="C1209" s="32">
        <f>'quotes-calcs'!N1206</f>
        <v>3.5602621993346304</v>
      </c>
    </row>
    <row r="1210" spans="2:3" x14ac:dyDescent="0.25">
      <c r="B1210" s="2">
        <v>42415</v>
      </c>
      <c r="C1210" s="32">
        <f>'quotes-calcs'!N1207</f>
        <v>6.245651717294022</v>
      </c>
    </row>
    <row r="1211" spans="2:3" x14ac:dyDescent="0.25">
      <c r="B1211" s="2">
        <v>42422</v>
      </c>
      <c r="C1211" s="32">
        <f>'quotes-calcs'!N1208</f>
        <v>8.6864569315892197</v>
      </c>
    </row>
    <row r="1212" spans="2:3" x14ac:dyDescent="0.25">
      <c r="B1212" s="2">
        <v>42429</v>
      </c>
      <c r="C1212" s="32">
        <f>'quotes-calcs'!N1209</f>
        <v>14.963922017068807</v>
      </c>
    </row>
    <row r="1213" spans="2:3" x14ac:dyDescent="0.25">
      <c r="B1213" s="2">
        <v>42436</v>
      </c>
      <c r="C1213" s="32">
        <f>'quotes-calcs'!N1210</f>
        <v>18.970908609333453</v>
      </c>
    </row>
    <row r="1214" spans="2:3" x14ac:dyDescent="0.25">
      <c r="B1214" s="2">
        <v>42443</v>
      </c>
      <c r="C1214" s="32">
        <f>'quotes-calcs'!N1211</f>
        <v>22.523062696999332</v>
      </c>
    </row>
    <row r="1215" spans="2:3" x14ac:dyDescent="0.25">
      <c r="B1215" s="2">
        <v>42450</v>
      </c>
      <c r="C1215" s="32">
        <f>'quotes-calcs'!N1212</f>
        <v>19.798974695323057</v>
      </c>
    </row>
    <row r="1216" spans="2:3" x14ac:dyDescent="0.25">
      <c r="B1216" s="2">
        <v>42457</v>
      </c>
      <c r="C1216" s="32">
        <f>'quotes-calcs'!N1213</f>
        <v>28.543779151950304</v>
      </c>
    </row>
    <row r="1217" spans="2:3" x14ac:dyDescent="0.25">
      <c r="B1217" s="2">
        <v>42464</v>
      </c>
      <c r="C1217" s="32">
        <f>'quotes-calcs'!N1214</f>
        <v>22.536433151992355</v>
      </c>
    </row>
    <row r="1218" spans="2:3" x14ac:dyDescent="0.25">
      <c r="B1218" s="2">
        <v>42471</v>
      </c>
      <c r="C1218" s="32">
        <f>'quotes-calcs'!N1215</f>
        <v>31.096975237498604</v>
      </c>
    </row>
    <row r="1219" spans="2:3" x14ac:dyDescent="0.25">
      <c r="B1219" s="2">
        <v>42478</v>
      </c>
      <c r="C1219" s="32">
        <f>'quotes-calcs'!N1216</f>
        <v>35.33929554216072</v>
      </c>
    </row>
    <row r="1220" spans="2:3" x14ac:dyDescent="0.25">
      <c r="B1220" s="2">
        <v>42485</v>
      </c>
      <c r="C1220" s="32">
        <f>'quotes-calcs'!N1217</f>
        <v>27.32469627374098</v>
      </c>
    </row>
    <row r="1221" spans="2:3" x14ac:dyDescent="0.25">
      <c r="B1221" s="2">
        <v>42492</v>
      </c>
      <c r="C1221" s="32">
        <f>'quotes-calcs'!N1218</f>
        <v>25.626354960873883</v>
      </c>
    </row>
    <row r="1222" spans="2:3" x14ac:dyDescent="0.25">
      <c r="B1222" s="2">
        <v>42499</v>
      </c>
      <c r="C1222" s="32">
        <f>'quotes-calcs'!N1219</f>
        <v>23.031023592983331</v>
      </c>
    </row>
    <row r="1223" spans="2:3" x14ac:dyDescent="0.25">
      <c r="B1223" s="2">
        <v>42506</v>
      </c>
      <c r="C1223" s="32">
        <f>'quotes-calcs'!N1220</f>
        <v>25.080476564045483</v>
      </c>
    </row>
    <row r="1224" spans="2:3" x14ac:dyDescent="0.25">
      <c r="B1224" s="2">
        <v>42513</v>
      </c>
      <c r="C1224" s="32">
        <f>'quotes-calcs'!N1221</f>
        <v>40.169817740789036</v>
      </c>
    </row>
    <row r="1225" spans="2:3" x14ac:dyDescent="0.25">
      <c r="B1225" s="2">
        <v>42520</v>
      </c>
      <c r="C1225" s="32">
        <f>'quotes-calcs'!N1222</f>
        <v>40.177506811148056</v>
      </c>
    </row>
    <row r="1226" spans="2:3" x14ac:dyDescent="0.25">
      <c r="B1226" s="2">
        <v>42527</v>
      </c>
      <c r="C1226" s="32">
        <f>'quotes-calcs'!N1223</f>
        <v>39.329391980281549</v>
      </c>
    </row>
    <row r="1227" spans="2:3" x14ac:dyDescent="0.25">
      <c r="B1227" s="2">
        <v>42534</v>
      </c>
      <c r="C1227" s="32">
        <f>'quotes-calcs'!N1224</f>
        <v>27.913355955199538</v>
      </c>
    </row>
    <row r="1228" spans="2:3" x14ac:dyDescent="0.25">
      <c r="B1228" s="2">
        <v>42541</v>
      </c>
      <c r="C1228" s="32">
        <f>'quotes-calcs'!N1225</f>
        <v>19.810820291583465</v>
      </c>
    </row>
    <row r="1229" spans="2:3" x14ac:dyDescent="0.25">
      <c r="B1229" s="2">
        <v>42548</v>
      </c>
      <c r="C1229" s="32">
        <f>'quotes-calcs'!N1226</f>
        <v>39.301128711781871</v>
      </c>
    </row>
    <row r="1230" spans="2:3" x14ac:dyDescent="0.25">
      <c r="B1230" s="2">
        <v>42555</v>
      </c>
      <c r="C1230" s="32">
        <f>'quotes-calcs'!N1227</f>
        <v>50.807263559399999</v>
      </c>
    </row>
    <row r="1231" spans="2:3" x14ac:dyDescent="0.25">
      <c r="B1231" s="2">
        <v>42562</v>
      </c>
      <c r="C1231" s="32">
        <f>'quotes-calcs'!N1228</f>
        <v>52.628350490000003</v>
      </c>
    </row>
    <row r="1232" spans="2:3" x14ac:dyDescent="0.25">
      <c r="B1232" s="2">
        <v>42569</v>
      </c>
      <c r="C1232" s="32">
        <f>'quotes-calcs'!N1229</f>
        <v>105.94760245000001</v>
      </c>
    </row>
    <row r="1233" spans="2:3" x14ac:dyDescent="0.25">
      <c r="B1233" s="2">
        <v>42576</v>
      </c>
      <c r="C1233" s="32">
        <f>'quotes-calcs'!N1230</f>
        <v>105.88879754999999</v>
      </c>
    </row>
    <row r="1234" spans="2:3" x14ac:dyDescent="0.25">
      <c r="B1234" s="2">
        <v>42583</v>
      </c>
      <c r="C1234" s="32">
        <f>'quotes-calcs'!N1231</f>
        <v>106.40819656999999</v>
      </c>
    </row>
    <row r="1235" spans="2:3" x14ac:dyDescent="0.25">
      <c r="B1235" s="2">
        <v>42590</v>
      </c>
      <c r="C1235" s="32">
        <f>'quotes-calcs'!N1232</f>
        <v>104.40449536139998</v>
      </c>
    </row>
    <row r="1236" spans="2:3" x14ac:dyDescent="0.25">
      <c r="B1236" s="2">
        <v>42597</v>
      </c>
      <c r="C1236" s="32">
        <f>'quotes-calcs'!N1233</f>
        <v>104.44290463860001</v>
      </c>
    </row>
    <row r="1237" spans="2:3" x14ac:dyDescent="0.25">
      <c r="B1237" s="2">
        <v>42604</v>
      </c>
      <c r="C1237" s="32">
        <f>'quotes-calcs'!N1234</f>
        <v>91.931145610727484</v>
      </c>
    </row>
    <row r="1238" spans="2:3" x14ac:dyDescent="0.25">
      <c r="B1238" s="2">
        <v>42611</v>
      </c>
      <c r="C1238" s="32">
        <f>'quotes-calcs'!N1235</f>
        <v>102.26404616701997</v>
      </c>
    </row>
    <row r="1239" spans="2:3" x14ac:dyDescent="0.25">
      <c r="B1239" s="2">
        <v>42618</v>
      </c>
      <c r="C1239" s="32">
        <f>'quotes-calcs'!N1236</f>
        <v>62.566408912251383</v>
      </c>
    </row>
    <row r="1240" spans="2:3" x14ac:dyDescent="0.25">
      <c r="B1240" s="2">
        <v>42625</v>
      </c>
      <c r="C1240" s="32">
        <f>'quotes-calcs'!N1237</f>
        <v>62.593020524043766</v>
      </c>
    </row>
    <row r="1241" spans="2:3" x14ac:dyDescent="0.25">
      <c r="B1241" s="2">
        <v>42632</v>
      </c>
      <c r="C1241" s="32">
        <f>'quotes-calcs'!N1238</f>
        <v>80.889563353686867</v>
      </c>
    </row>
    <row r="1242" spans="2:3" x14ac:dyDescent="0.25">
      <c r="B1242" s="2">
        <v>42639</v>
      </c>
      <c r="C1242" s="32">
        <f>'quotes-calcs'!N1239</f>
        <v>84.36711484899368</v>
      </c>
    </row>
    <row r="1243" spans="2:3" x14ac:dyDescent="0.25">
      <c r="B1243" s="2">
        <v>42646</v>
      </c>
      <c r="C1243" s="32">
        <f>'quotes-calcs'!N1240</f>
        <v>74.240948340774509</v>
      </c>
    </row>
    <row r="1244" spans="2:3" x14ac:dyDescent="0.25">
      <c r="B1244" s="2">
        <v>42653</v>
      </c>
      <c r="C1244" s="32">
        <f>'quotes-calcs'!N1241</f>
        <v>61.258714172752924</v>
      </c>
    </row>
    <row r="1245" spans="2:3" x14ac:dyDescent="0.25">
      <c r="B1245" s="2">
        <v>42660</v>
      </c>
      <c r="C1245" s="32">
        <f>'quotes-calcs'!N1242</f>
        <v>66.726874460760826</v>
      </c>
    </row>
    <row r="1246" spans="2:3" x14ac:dyDescent="0.25">
      <c r="B1246" s="2">
        <v>42667</v>
      </c>
      <c r="C1246" s="32">
        <f>'quotes-calcs'!N1243</f>
        <v>58.651649705690254</v>
      </c>
    </row>
    <row r="1247" spans="2:3" x14ac:dyDescent="0.25">
      <c r="B1247" s="2">
        <v>42674</v>
      </c>
      <c r="C1247" s="32">
        <f>'quotes-calcs'!N1244</f>
        <v>39.039560534505028</v>
      </c>
    </row>
    <row r="1248" spans="2:3" x14ac:dyDescent="0.25">
      <c r="B1248" s="2">
        <v>42681</v>
      </c>
      <c r="C1248" s="32">
        <f>'quotes-calcs'!N1245</f>
        <v>84.414195890625948</v>
      </c>
    </row>
    <row r="1249" spans="2:3" x14ac:dyDescent="0.25">
      <c r="B1249" s="2">
        <v>42688</v>
      </c>
      <c r="C1249" s="32">
        <f>'quotes-calcs'!N1246</f>
        <v>104.4237</v>
      </c>
    </row>
    <row r="1250" spans="2:3" x14ac:dyDescent="0.25">
      <c r="B1250" s="2">
        <v>42695</v>
      </c>
      <c r="C1250" s="32">
        <f>'quotes-calcs'!N1247</f>
        <v>105.8739059208</v>
      </c>
    </row>
    <row r="1251" spans="2:3" x14ac:dyDescent="0.25">
      <c r="B1251" s="2">
        <v>42702</v>
      </c>
      <c r="C1251" s="32">
        <f>'quotes-calcs'!N1248</f>
        <v>89.247274248773294</v>
      </c>
    </row>
    <row r="1252" spans="2:3" x14ac:dyDescent="0.25">
      <c r="B1252" s="2">
        <v>42709</v>
      </c>
      <c r="C1252" s="32">
        <f>'quotes-calcs'!N1249</f>
        <v>108.27009959899999</v>
      </c>
    </row>
    <row r="1253" spans="2:3" x14ac:dyDescent="0.25">
      <c r="B1253" s="2">
        <v>42716</v>
      </c>
      <c r="C1253" s="32">
        <f>'quotes-calcs'!N1250</f>
        <v>93.313295276767278</v>
      </c>
    </row>
    <row r="1254" spans="2:3" x14ac:dyDescent="0.25">
      <c r="B1254" s="2">
        <v>42723</v>
      </c>
      <c r="C1254" s="32">
        <f>'quotes-calcs'!N1251</f>
        <v>99.471744992855022</v>
      </c>
    </row>
    <row r="1255" spans="2:3" x14ac:dyDescent="0.25">
      <c r="B1255" s="2">
        <v>42730</v>
      </c>
      <c r="C1255" s="32">
        <f>'quotes-calcs'!N1252</f>
        <v>82.046175387878989</v>
      </c>
    </row>
    <row r="1256" spans="2:3" x14ac:dyDescent="0.25">
      <c r="B1256" s="2">
        <v>42737</v>
      </c>
      <c r="C1256" s="32">
        <f>'quotes-calcs'!N1253</f>
        <v>110.83290343</v>
      </c>
    </row>
    <row r="1257" spans="2:3" x14ac:dyDescent="0.25">
      <c r="B1257" s="2">
        <v>42744</v>
      </c>
      <c r="C1257" s="32">
        <f>'quotes-calcs'!N1254</f>
        <v>113.0250015</v>
      </c>
    </row>
    <row r="1258" spans="2:3" x14ac:dyDescent="0.25">
      <c r="B1258" s="2">
        <v>42751</v>
      </c>
      <c r="C1258" s="32">
        <f>'quotes-calcs'!N1255</f>
        <v>110.60260244999999</v>
      </c>
    </row>
    <row r="1259" spans="2:3" x14ac:dyDescent="0.25">
      <c r="B1259" s="2">
        <v>42758</v>
      </c>
      <c r="C1259" s="32">
        <f>'quotes-calcs'!N1256</f>
        <v>113.98500050000001</v>
      </c>
    </row>
    <row r="1260" spans="2:3" x14ac:dyDescent="0.25">
      <c r="B1260" s="2">
        <v>42765</v>
      </c>
      <c r="C1260" s="32">
        <f>'quotes-calcs'!N1257</f>
        <v>111.87659804</v>
      </c>
    </row>
    <row r="1261" spans="2:3" x14ac:dyDescent="0.25">
      <c r="B1261" s="2">
        <v>42772</v>
      </c>
      <c r="C1261" s="32">
        <f>'quotes-calcs'!N1258</f>
        <v>110.671099599</v>
      </c>
    </row>
    <row r="1262" spans="2:3" x14ac:dyDescent="0.25">
      <c r="B1262" s="2">
        <v>42779</v>
      </c>
      <c r="C1262" s="32">
        <f>'quotes-calcs'!N1259</f>
        <v>117.04499800000001</v>
      </c>
    </row>
    <row r="1263" spans="2:3" x14ac:dyDescent="0.25">
      <c r="B1263" s="2">
        <v>42786</v>
      </c>
      <c r="C1263" s="32">
        <f>'quotes-calcs'!N1260</f>
        <v>115.50260245</v>
      </c>
    </row>
    <row r="1264" spans="2:3" x14ac:dyDescent="0.25">
      <c r="B1264" s="2">
        <v>42793</v>
      </c>
      <c r="C1264" s="32">
        <f>'quotes-calcs'!N1261</f>
        <v>113.9892830396</v>
      </c>
    </row>
    <row r="1265" spans="2:3" x14ac:dyDescent="0.25">
      <c r="B1265" s="2">
        <v>42800</v>
      </c>
      <c r="C1265" s="32">
        <f>'quotes-calcs'!N1262</f>
        <v>115.96810098</v>
      </c>
    </row>
    <row r="1266" spans="2:3" x14ac:dyDescent="0.25">
      <c r="B1266" s="2">
        <v>42807</v>
      </c>
      <c r="C1266" s="32">
        <f>'quotes-calcs'!N1263</f>
        <v>108.8144620212159</v>
      </c>
    </row>
    <row r="1267" spans="2:3" x14ac:dyDescent="0.25">
      <c r="B1267" s="2">
        <v>42814</v>
      </c>
      <c r="C1267" s="32">
        <f>'quotes-calcs'!N1264</f>
        <v>82.440994474163787</v>
      </c>
    </row>
    <row r="1268" spans="2:3" x14ac:dyDescent="0.25">
      <c r="B1268" s="2">
        <v>42821</v>
      </c>
      <c r="C1268" s="32">
        <f>'quotes-calcs'!N1265</f>
        <v>97.773850806650131</v>
      </c>
    </row>
    <row r="1269" spans="2:3" x14ac:dyDescent="0.25">
      <c r="B1269" s="2">
        <v>42828</v>
      </c>
      <c r="C1269" s="32">
        <f>'quotes-calcs'!N1266</f>
        <v>91.782685534137372</v>
      </c>
    </row>
    <row r="1270" spans="2:3" x14ac:dyDescent="0.25">
      <c r="B1270" s="2">
        <v>42835</v>
      </c>
      <c r="C1270" s="32">
        <f>'quotes-calcs'!N1267</f>
        <v>72.548511715726576</v>
      </c>
    </row>
    <row r="1271" spans="2:3" x14ac:dyDescent="0.25">
      <c r="B1271" s="2">
        <v>42842</v>
      </c>
      <c r="C1271" s="32">
        <f>'quotes-calcs'!N1268</f>
        <v>87.898430018014722</v>
      </c>
    </row>
    <row r="1272" spans="2:3" x14ac:dyDescent="0.25">
      <c r="B1272" s="2">
        <v>42849</v>
      </c>
      <c r="C1272" s="32">
        <f>'quotes-calcs'!N1269</f>
        <v>118.540001</v>
      </c>
    </row>
    <row r="1273" spans="2:3" x14ac:dyDescent="0.25">
      <c r="B1273" s="2">
        <v>42856</v>
      </c>
      <c r="C1273" s="32">
        <f>'quotes-calcs'!N1270</f>
        <v>116.95299853</v>
      </c>
    </row>
    <row r="1274" spans="2:3" x14ac:dyDescent="0.25">
      <c r="B1274" s="2">
        <v>42863</v>
      </c>
      <c r="C1274" s="32">
        <f>'quotes-calcs'!N1271</f>
        <v>109.71376959366367</v>
      </c>
    </row>
    <row r="1275" spans="2:3" x14ac:dyDescent="0.25">
      <c r="B1275" s="2">
        <v>42870</v>
      </c>
      <c r="C1275" s="32">
        <f>'quotes-calcs'!N1272</f>
        <v>102.94149704588735</v>
      </c>
    </row>
    <row r="1276" spans="2:3" x14ac:dyDescent="0.25">
      <c r="B1276" s="2">
        <v>42877</v>
      </c>
      <c r="C1276" s="32">
        <f>'quotes-calcs'!N1273</f>
        <v>117.93790343000001</v>
      </c>
    </row>
    <row r="1277" spans="2:3" x14ac:dyDescent="0.25">
      <c r="B1277" s="2">
        <v>42884</v>
      </c>
      <c r="C1277" s="32">
        <f>'quotes-calcs'!N1274</f>
        <v>119.14329902</v>
      </c>
    </row>
    <row r="1278" spans="2:3" x14ac:dyDescent="0.25">
      <c r="B1278" s="2">
        <v>42891</v>
      </c>
      <c r="C1278" s="32">
        <f>'quotes-calcs'!N1275</f>
        <v>116.38548392079998</v>
      </c>
    </row>
    <row r="1279" spans="2:3" x14ac:dyDescent="0.25">
      <c r="B1279" s="2">
        <v>42898</v>
      </c>
      <c r="C1279" s="32">
        <f>'quotes-calcs'!N1276</f>
        <v>106.97039720349925</v>
      </c>
    </row>
    <row r="1280" spans="2:3" x14ac:dyDescent="0.25">
      <c r="B1280" s="2">
        <v>42905</v>
      </c>
      <c r="C1280" s="32">
        <f>'quotes-calcs'!N1277</f>
        <v>111.62768767632039</v>
      </c>
    </row>
    <row r="1281" spans="2:3" x14ac:dyDescent="0.25">
      <c r="B1281" s="2">
        <v>42912</v>
      </c>
      <c r="C1281" s="32">
        <f>'quotes-calcs'!N1278</f>
        <v>100.30010569215673</v>
      </c>
    </row>
    <row r="1282" spans="2:3" x14ac:dyDescent="0.25">
      <c r="B1282" s="2">
        <v>42919</v>
      </c>
      <c r="C1282" s="32">
        <f>'quotes-calcs'!N1279</f>
        <v>102.48911812401954</v>
      </c>
    </row>
    <row r="1283" spans="2:3" x14ac:dyDescent="0.25">
      <c r="B1283" s="2">
        <v>42926</v>
      </c>
      <c r="C1283" s="32">
        <f>'quotes-calcs'!N1280</f>
        <v>117.41791103960001</v>
      </c>
    </row>
    <row r="1284" spans="2:3" x14ac:dyDescent="0.25">
      <c r="B1284" s="2">
        <v>42933</v>
      </c>
      <c r="C1284" s="32">
        <f>'quotes-calcs'!N1281</f>
        <v>122.94000250000001</v>
      </c>
    </row>
    <row r="1285" spans="2:3" x14ac:dyDescent="0.25">
      <c r="B1285" s="2">
        <v>42940</v>
      </c>
      <c r="C1285" s="32">
        <f>'quotes-calcs'!N1282</f>
        <v>122.95500199999999</v>
      </c>
    </row>
    <row r="1286" spans="2:3" x14ac:dyDescent="0.25">
      <c r="B1286" s="2">
        <v>42947</v>
      </c>
      <c r="C1286" s="32">
        <f>'quotes-calcs'!N1283</f>
        <v>118.3062839208</v>
      </c>
    </row>
    <row r="1287" spans="2:3" x14ac:dyDescent="0.25">
      <c r="B1287" s="2">
        <v>42954</v>
      </c>
      <c r="C1287" s="32">
        <f>'quotes-calcs'!N1284</f>
        <v>95.282521337277842</v>
      </c>
    </row>
    <row r="1288" spans="2:3" x14ac:dyDescent="0.25">
      <c r="B1288" s="2">
        <v>42961</v>
      </c>
      <c r="C1288" s="32">
        <f>'quotes-calcs'!N1285</f>
        <v>85.579745417478435</v>
      </c>
    </row>
    <row r="1289" spans="2:3" x14ac:dyDescent="0.25">
      <c r="B1289" s="2">
        <v>42968</v>
      </c>
      <c r="C1289" s="32">
        <f>'quotes-calcs'!N1286</f>
        <v>99.411662009136407</v>
      </c>
    </row>
    <row r="1290" spans="2:3" x14ac:dyDescent="0.25">
      <c r="B1290" s="2">
        <v>42975</v>
      </c>
      <c r="C1290" s="32">
        <f>'quotes-calcs'!N1287</f>
        <v>120.94159804</v>
      </c>
    </row>
    <row r="1291" spans="2:3" x14ac:dyDescent="0.25">
      <c r="B1291" s="2">
        <v>42982</v>
      </c>
      <c r="C1291" s="32">
        <f>'quotes-calcs'!N1288</f>
        <v>108.71550802256492</v>
      </c>
    </row>
    <row r="1292" spans="2:3" x14ac:dyDescent="0.25">
      <c r="B1292" s="2">
        <v>42989</v>
      </c>
      <c r="C1292" s="32">
        <f>'quotes-calcs'!N1289</f>
        <v>121.60310097999999</v>
      </c>
    </row>
    <row r="1293" spans="2:3" x14ac:dyDescent="0.25">
      <c r="B1293" s="2">
        <v>42996</v>
      </c>
      <c r="C1293" s="32">
        <f>'quotes-calcs'!N1290</f>
        <v>119.28108896039998</v>
      </c>
    </row>
    <row r="1294" spans="2:3" x14ac:dyDescent="0.25">
      <c r="B1294" s="2">
        <v>43003</v>
      </c>
      <c r="C1294" s="32">
        <f>'quotes-calcs'!N1291</f>
        <v>122.60269804000001</v>
      </c>
    </row>
    <row r="1295" spans="2:3" x14ac:dyDescent="0.25">
      <c r="B1295" s="2">
        <v>43010</v>
      </c>
      <c r="C1295" s="32">
        <f>'quotes-calcs'!N1292</f>
        <v>124.14129754999999</v>
      </c>
    </row>
    <row r="1296" spans="2:3" x14ac:dyDescent="0.25">
      <c r="B1296" s="2">
        <v>43017</v>
      </c>
      <c r="C1296" s="32">
        <f>'quotes-calcs'!N1293</f>
        <v>126.9749985</v>
      </c>
    </row>
    <row r="1297" spans="2:3" x14ac:dyDescent="0.25">
      <c r="B1297" s="2">
        <v>43024</v>
      </c>
      <c r="C1297" s="32">
        <f>'quotes-calcs'!N1294</f>
        <v>128.0549925</v>
      </c>
    </row>
    <row r="1298" spans="2:3" x14ac:dyDescent="0.25">
      <c r="B1298" s="2">
        <v>43031</v>
      </c>
      <c r="C1298" s="32">
        <f>'quotes-calcs'!N1295</f>
        <v>125.77789559</v>
      </c>
    </row>
    <row r="1299" spans="2:3" x14ac:dyDescent="0.25">
      <c r="B1299" s="2">
        <v>43038</v>
      </c>
      <c r="C1299" s="32">
        <f>'quotes-calcs'!N1296</f>
        <v>123.6076957624</v>
      </c>
    </row>
    <row r="1300" spans="2:3" x14ac:dyDescent="0.25">
      <c r="B1300" s="2">
        <v>43045</v>
      </c>
      <c r="C1300" s="32">
        <f>'quotes-calcs'!N1297</f>
        <v>128.54499799999999</v>
      </c>
    </row>
    <row r="1301" spans="2:3" x14ac:dyDescent="0.25">
      <c r="B1301" s="2">
        <v>43052</v>
      </c>
      <c r="C1301" s="32">
        <f>'quotes-calcs'!N1298</f>
        <v>125.85139264999999</v>
      </c>
    </row>
    <row r="1302" spans="2:3" x14ac:dyDescent="0.25">
      <c r="B1302" s="2">
        <v>43059</v>
      </c>
      <c r="C1302" s="32">
        <f>'quotes-calcs'!N1299</f>
        <v>127.07639265</v>
      </c>
    </row>
    <row r="1303" spans="2:3" x14ac:dyDescent="0.25">
      <c r="B1303" s="2">
        <v>43066</v>
      </c>
      <c r="C1303" s="32">
        <f>'quotes-calcs'!N1300</f>
        <v>126.4936876782</v>
      </c>
    </row>
    <row r="1304" spans="2:3" x14ac:dyDescent="0.25">
      <c r="B1304" s="2">
        <v>43073</v>
      </c>
      <c r="C1304" s="32">
        <f>'quotes-calcs'!N1301</f>
        <v>126.99790680200002</v>
      </c>
    </row>
    <row r="1305" spans="2:3" x14ac:dyDescent="0.25">
      <c r="B1305" s="2">
        <v>43080</v>
      </c>
      <c r="C1305" s="32">
        <f>'quotes-calcs'!N1302</f>
        <v>127.47810680200001</v>
      </c>
    </row>
    <row r="1306" spans="2:3" x14ac:dyDescent="0.25">
      <c r="B1306" s="2">
        <v>43087</v>
      </c>
      <c r="C1306" s="32">
        <f>'quotes-calcs'!N1303</f>
        <v>127.95830680200001</v>
      </c>
    </row>
    <row r="1307" spans="2:3" x14ac:dyDescent="0.25">
      <c r="B1307" s="2">
        <v>43094</v>
      </c>
      <c r="C1307" s="32">
        <f>'quotes-calcs'!N1304</f>
        <v>122.57157667103878</v>
      </c>
    </row>
    <row r="1308" spans="2:3" x14ac:dyDescent="0.25">
      <c r="B1308" s="2">
        <v>43101</v>
      </c>
      <c r="C1308" s="32">
        <f>'quotes-calcs'!N1305</f>
        <v>130.79629024259998</v>
      </c>
    </row>
    <row r="1309" spans="2:3" x14ac:dyDescent="0.25">
      <c r="B1309" s="2">
        <v>43108</v>
      </c>
      <c r="C1309" s="32">
        <f>'quotes-calcs'!N1306</f>
        <v>138.46000649999999</v>
      </c>
    </row>
    <row r="1310" spans="2:3" x14ac:dyDescent="0.25">
      <c r="B1310" s="2">
        <v>43115</v>
      </c>
      <c r="C1310" s="32">
        <f>'quotes-calcs'!N1307</f>
        <v>136.90090196</v>
      </c>
    </row>
    <row r="1311" spans="2:3" x14ac:dyDescent="0.25">
      <c r="B1311" s="2">
        <v>43122</v>
      </c>
      <c r="C1311" s="32">
        <f>'quotes-calcs'!N1308</f>
        <v>139.92419362999999</v>
      </c>
    </row>
    <row r="1312" spans="2:3" x14ac:dyDescent="0.25">
      <c r="B1312" s="2">
        <v>43129</v>
      </c>
      <c r="C1312" s="32">
        <f>'quotes-calcs'!N1309</f>
        <v>60.884090808347111</v>
      </c>
    </row>
    <row r="1313" spans="2:3" x14ac:dyDescent="0.25">
      <c r="B1313" s="2">
        <v>43136</v>
      </c>
      <c r="C1313" s="32">
        <f>'quotes-calcs'!N1310</f>
        <v>21.155211722385996</v>
      </c>
    </row>
    <row r="1314" spans="2:3" x14ac:dyDescent="0.25">
      <c r="B1314" s="2">
        <v>43143</v>
      </c>
      <c r="C1314" s="32">
        <f>'quotes-calcs'!N1311</f>
        <v>51.279662570828435</v>
      </c>
    </row>
    <row r="1315" spans="2:3" x14ac:dyDescent="0.25">
      <c r="B1315" s="2">
        <v>43150</v>
      </c>
      <c r="C1315" s="32">
        <f>'quotes-calcs'!N1312</f>
        <v>57.118999619248157</v>
      </c>
    </row>
    <row r="1316" spans="2:3" x14ac:dyDescent="0.25">
      <c r="B1316" s="2">
        <v>43157</v>
      </c>
      <c r="C1316" s="32">
        <f>'quotes-calcs'!N1313</f>
        <v>37.94749908750785</v>
      </c>
    </row>
    <row r="1317" spans="2:3" x14ac:dyDescent="0.25">
      <c r="B1317" s="2">
        <v>43164</v>
      </c>
      <c r="C1317" s="32">
        <f>'quotes-calcs'!N1314</f>
        <v>78.695756673656064</v>
      </c>
    </row>
    <row r="1318" spans="2:3" x14ac:dyDescent="0.25">
      <c r="B1318" s="2">
        <v>43171</v>
      </c>
      <c r="C1318" s="32">
        <f>'quotes-calcs'!N1315</f>
        <v>54.734557609153789</v>
      </c>
    </row>
    <row r="1319" spans="2:3" x14ac:dyDescent="0.25">
      <c r="B1319" s="2">
        <v>43178</v>
      </c>
      <c r="C1319" s="32">
        <f>'quotes-calcs'!N1316</f>
        <v>16.2690126555311</v>
      </c>
    </row>
    <row r="1320" spans="2:3" x14ac:dyDescent="0.25">
      <c r="B1320" s="2">
        <v>43185</v>
      </c>
      <c r="C1320" s="32">
        <f>'quotes-calcs'!N1317</f>
        <v>24.100144110831568</v>
      </c>
    </row>
    <row r="1321" spans="2:3" x14ac:dyDescent="0.25">
      <c r="B1321" s="2">
        <v>43192</v>
      </c>
      <c r="C1321" s="32">
        <f>'quotes-calcs'!N1318</f>
        <v>18.552527230007861</v>
      </c>
    </row>
    <row r="1322" spans="2:3" x14ac:dyDescent="0.25">
      <c r="B1322" s="2">
        <v>43199</v>
      </c>
      <c r="C1322" s="32">
        <f>'quotes-calcs'!N1319</f>
        <v>28.0524499281068</v>
      </c>
    </row>
    <row r="1323" spans="2:3" x14ac:dyDescent="0.25">
      <c r="B1323" s="2">
        <v>43206</v>
      </c>
      <c r="C1323" s="32">
        <f>'quotes-calcs'!N1320</f>
        <v>31.26126482506389</v>
      </c>
    </row>
    <row r="1324" spans="2:3" x14ac:dyDescent="0.25">
      <c r="B1324" s="2">
        <v>43213</v>
      </c>
      <c r="C1324" s="32">
        <f>'quotes-calcs'!N1321</f>
        <v>31.255309870508043</v>
      </c>
    </row>
    <row r="1325" spans="2:3" x14ac:dyDescent="0.25">
      <c r="B1325" s="2">
        <v>43220</v>
      </c>
      <c r="C1325" s="32">
        <f>'quotes-calcs'!N1322</f>
        <v>29.936015812167561</v>
      </c>
    </row>
    <row r="1326" spans="2:3" x14ac:dyDescent="0.25">
      <c r="B1326" s="2">
        <v>43227</v>
      </c>
      <c r="C1326" s="32">
        <f>'quotes-calcs'!N1323</f>
        <v>50.19576499836117</v>
      </c>
    </row>
    <row r="1327" spans="2:3" x14ac:dyDescent="0.25">
      <c r="B1327" s="2">
        <v>43234</v>
      </c>
      <c r="C1327" s="32">
        <f>'quotes-calcs'!N1324</f>
        <v>44.158276822634896</v>
      </c>
    </row>
    <row r="1328" spans="2:3" x14ac:dyDescent="0.25">
      <c r="B1328" s="2">
        <v>43241</v>
      </c>
      <c r="C1328" s="32">
        <f>'quotes-calcs'!N1325</f>
        <v>47.092034355581696</v>
      </c>
    </row>
    <row r="1329" spans="2:3" x14ac:dyDescent="0.25">
      <c r="B1329" s="2">
        <v>43248</v>
      </c>
      <c r="C1329" s="32">
        <f>'quotes-calcs'!N1326</f>
        <v>52.43119079680514</v>
      </c>
    </row>
    <row r="1330" spans="2:3" x14ac:dyDescent="0.25">
      <c r="B1330" s="2">
        <v>43255</v>
      </c>
      <c r="C1330" s="32">
        <f>'quotes-calcs'!N1327</f>
        <v>73.856659110984694</v>
      </c>
    </row>
    <row r="1331" spans="2:3" x14ac:dyDescent="0.25">
      <c r="B1331" s="2">
        <v>43262</v>
      </c>
      <c r="C1331" s="32">
        <f>'quotes-calcs'!N1328</f>
        <v>69.217230651663797</v>
      </c>
    </row>
    <row r="1332" spans="2:3" x14ac:dyDescent="0.25">
      <c r="B1332" s="2">
        <v>43269</v>
      </c>
      <c r="C1332" s="32">
        <f>'quotes-calcs'!N1329</f>
        <v>57.125291754322262</v>
      </c>
    </row>
    <row r="1333" spans="2:3" x14ac:dyDescent="0.25">
      <c r="B1333" s="2">
        <v>43276</v>
      </c>
      <c r="C1333" s="32">
        <f>'quotes-calcs'!N1330</f>
        <v>44.150049284033308</v>
      </c>
    </row>
    <row r="1334" spans="2:3" x14ac:dyDescent="0.25">
      <c r="B1334" s="2">
        <v>43283</v>
      </c>
      <c r="C1334" s="32">
        <f>'quotes-calcs'!N1331</f>
        <v>60.877405525138052</v>
      </c>
    </row>
    <row r="1335" spans="2:3" x14ac:dyDescent="0.25">
      <c r="B1335" s="2">
        <v>43290</v>
      </c>
      <c r="C1335" s="32">
        <f>'quotes-calcs'!N1332</f>
        <v>82.174123678661161</v>
      </c>
    </row>
    <row r="1336" spans="2:3" x14ac:dyDescent="0.25">
      <c r="B1336" s="2">
        <v>43297</v>
      </c>
      <c r="C1336" s="32">
        <f>'quotes-calcs'!N1333</f>
        <v>82.200735586151268</v>
      </c>
    </row>
    <row r="1337" spans="2:3" x14ac:dyDescent="0.25">
      <c r="B1337" s="2">
        <v>43304</v>
      </c>
      <c r="C1337" s="32">
        <f>'quotes-calcs'!N1334</f>
        <v>95.356246984807271</v>
      </c>
    </row>
    <row r="1338" spans="2:3" x14ac:dyDescent="0.25">
      <c r="B1338" s="2">
        <v>43311</v>
      </c>
      <c r="C1338" s="32">
        <f>'quotes-calcs'!N1335</f>
        <v>110.77283377974477</v>
      </c>
    </row>
    <row r="1339" spans="2:3" x14ac:dyDescent="0.25">
      <c r="B1339" s="2">
        <v>43318</v>
      </c>
      <c r="C1339" s="32">
        <f>'quotes-calcs'!N1336</f>
        <v>108.37819140949027</v>
      </c>
    </row>
    <row r="1340" spans="2:3" x14ac:dyDescent="0.25">
      <c r="B1340" s="2">
        <v>43325</v>
      </c>
      <c r="C1340" s="32">
        <f>'quotes-calcs'!N1337</f>
        <v>123.23393138552942</v>
      </c>
    </row>
    <row r="1341" spans="2:3" x14ac:dyDescent="0.25">
      <c r="B1341" s="2">
        <v>43332</v>
      </c>
      <c r="C1341" s="32">
        <f>'quotes-calcs'!N1338</f>
        <v>137.56230680199999</v>
      </c>
    </row>
    <row r="1342" spans="2:3" x14ac:dyDescent="0.25">
      <c r="B1342" s="2">
        <v>43339</v>
      </c>
      <c r="C1342" s="32">
        <f>'quotes-calcs'!N1339</f>
        <v>141.75189902</v>
      </c>
    </row>
    <row r="1343" spans="2:3" x14ac:dyDescent="0.25">
      <c r="B1343" s="2">
        <v>43346</v>
      </c>
      <c r="C1343" s="32">
        <f>'quotes-calcs'!N1340</f>
        <v>121.83972519954979</v>
      </c>
    </row>
    <row r="1344" spans="2:3" x14ac:dyDescent="0.25">
      <c r="B1344" s="2">
        <v>43353</v>
      </c>
      <c r="C1344" s="32">
        <f>'quotes-calcs'!N1341</f>
        <v>144.94000249999999</v>
      </c>
    </row>
    <row r="1345" spans="2:3" x14ac:dyDescent="0.25">
      <c r="B1345" s="2">
        <v>43360</v>
      </c>
      <c r="C1345" s="32">
        <f>'quotes-calcs'!N1342</f>
        <v>145.49499499999999</v>
      </c>
    </row>
    <row r="1346" spans="2:3" x14ac:dyDescent="0.25">
      <c r="B1346" s="2">
        <v>43367</v>
      </c>
      <c r="C1346" s="32">
        <f>'quotes-calcs'!N1343</f>
        <v>133.57543619878405</v>
      </c>
    </row>
    <row r="1347" spans="2:3" x14ac:dyDescent="0.25">
      <c r="B1347" s="2">
        <v>43374</v>
      </c>
      <c r="C1347" s="32">
        <f>'quotes-calcs'!N1344</f>
        <v>107.95661443539989</v>
      </c>
    </row>
    <row r="1348" spans="2:3" x14ac:dyDescent="0.25">
      <c r="B1348" s="2">
        <v>43381</v>
      </c>
      <c r="C1348" s="32">
        <f>'quotes-calcs'!N1345</f>
        <v>44.918688001873605</v>
      </c>
    </row>
    <row r="1349" spans="2:3" x14ac:dyDescent="0.25">
      <c r="B1349" s="2">
        <v>43388</v>
      </c>
      <c r="C1349" s="32">
        <f>'quotes-calcs'!N1346</f>
        <v>45.895982764183188</v>
      </c>
    </row>
    <row r="1350" spans="2:3" x14ac:dyDescent="0.25">
      <c r="B1350" s="2">
        <v>43395</v>
      </c>
      <c r="C1350" s="32">
        <f>'quotes-calcs'!N1347</f>
        <v>20.602272557588989</v>
      </c>
    </row>
    <row r="1351" spans="2:3" x14ac:dyDescent="0.25">
      <c r="B1351" s="2">
        <v>43402</v>
      </c>
      <c r="C1351" s="32">
        <f>'quotes-calcs'!N1348</f>
        <v>33.225817515427522</v>
      </c>
    </row>
    <row r="1352" spans="2:3" x14ac:dyDescent="0.25">
      <c r="B1352" s="2">
        <v>43409</v>
      </c>
      <c r="C1352" s="32">
        <f>'quotes-calcs'!N1349</f>
        <v>51.108047950354262</v>
      </c>
    </row>
    <row r="1353" spans="2:3" x14ac:dyDescent="0.25">
      <c r="B1353" s="2">
        <v>43416</v>
      </c>
      <c r="C1353" s="32">
        <f>'quotes-calcs'!N1350</f>
        <v>37.829679498546632</v>
      </c>
    </row>
    <row r="1354" spans="2:3" x14ac:dyDescent="0.25">
      <c r="B1354" s="2">
        <v>43423</v>
      </c>
      <c r="C1354" s="32">
        <f>'quotes-calcs'!N1351</f>
        <v>17.675811166854288</v>
      </c>
    </row>
    <row r="1355" spans="2:3" x14ac:dyDescent="0.25">
      <c r="B1355" s="2">
        <v>43430</v>
      </c>
      <c r="C1355" s="32">
        <f>'quotes-calcs'!N1352</f>
        <v>43.961921797996673</v>
      </c>
    </row>
    <row r="1356" spans="2:3" x14ac:dyDescent="0.25">
      <c r="B1356" s="2">
        <v>43437</v>
      </c>
      <c r="C1356" s="32">
        <f>'quotes-calcs'!N1353</f>
        <v>18.069291534308054</v>
      </c>
    </row>
    <row r="1357" spans="2:3" x14ac:dyDescent="0.25">
      <c r="B1357" s="2">
        <v>43444</v>
      </c>
      <c r="C1357" s="32">
        <f>'quotes-calcs'!N1354</f>
        <v>14.194130442198757</v>
      </c>
    </row>
    <row r="1358" spans="2:3" x14ac:dyDescent="0.25">
      <c r="B1358" s="2">
        <v>43451</v>
      </c>
      <c r="C1358" s="32">
        <f>'quotes-calcs'!N1355</f>
        <v>2.9374422535420739</v>
      </c>
    </row>
    <row r="1359" spans="2:3" x14ac:dyDescent="0.25">
      <c r="B1359" s="2">
        <v>43458</v>
      </c>
      <c r="C1359" s="32">
        <f>'quotes-calcs'!N1356</f>
        <v>5.2457559141281687</v>
      </c>
    </row>
    <row r="1360" spans="2:3" x14ac:dyDescent="0.25">
      <c r="B1360" s="2">
        <v>43465</v>
      </c>
      <c r="C1360" s="32">
        <f>'quotes-calcs'!N1357</f>
        <v>7.5870185711086595</v>
      </c>
    </row>
    <row r="1361" spans="2:3" x14ac:dyDescent="0.25">
      <c r="B1361" s="2">
        <v>43472</v>
      </c>
      <c r="C1361" s="32">
        <f>'quotes-calcs'!N1358</f>
        <v>12.70634998876856</v>
      </c>
    </row>
    <row r="1362" spans="2:3" x14ac:dyDescent="0.25">
      <c r="B1362" s="2">
        <v>43479</v>
      </c>
      <c r="C1362" s="32">
        <f>'quotes-calcs'!N1359</f>
        <v>22.475797690454296</v>
      </c>
    </row>
    <row r="1363" spans="2:3" x14ac:dyDescent="0.25">
      <c r="B1363" s="2">
        <v>43486</v>
      </c>
      <c r="C1363" s="32">
        <f>'quotes-calcs'!N1360</f>
        <v>21.069452034119035</v>
      </c>
    </row>
    <row r="1364" spans="2:3" x14ac:dyDescent="0.25">
      <c r="B1364" s="2">
        <v>43493</v>
      </c>
      <c r="C1364" s="32">
        <f>'quotes-calcs'!N1361</f>
        <v>29.17467296126836</v>
      </c>
    </row>
    <row r="1365" spans="2:3" x14ac:dyDescent="0.25">
      <c r="B1365" s="2">
        <v>43500</v>
      </c>
      <c r="C1365" s="32">
        <f>'quotes-calcs'!N1362</f>
        <v>29.826249816550128</v>
      </c>
    </row>
    <row r="1366" spans="2:3" x14ac:dyDescent="0.25">
      <c r="B1366" s="2">
        <v>43507</v>
      </c>
      <c r="C1366" s="32">
        <f>'quotes-calcs'!N1363</f>
        <v>50.004871172457591</v>
      </c>
    </row>
    <row r="1367" spans="2:3" x14ac:dyDescent="0.25">
      <c r="B1367" s="2">
        <v>43514</v>
      </c>
      <c r="C1367" s="32">
        <f>'quotes-calcs'!N1364</f>
        <v>56.877210753291777</v>
      </c>
    </row>
    <row r="1368" spans="2:3" x14ac:dyDescent="0.25">
      <c r="B1368" s="2">
        <v>43521</v>
      </c>
      <c r="C1368" s="32">
        <f>'quotes-calcs'!N1365</f>
        <v>61.99165653501543</v>
      </c>
    </row>
    <row r="1369" spans="2:3" x14ac:dyDescent="0.25">
      <c r="B1369" s="2">
        <v>43528</v>
      </c>
      <c r="C1369" s="32">
        <f>'quotes-calcs'!N1366</f>
        <v>40.333216432650559</v>
      </c>
    </row>
    <row r="1370" spans="2:3" x14ac:dyDescent="0.25">
      <c r="B1370" s="2">
        <v>43535</v>
      </c>
      <c r="C1370" s="32">
        <f>'quotes-calcs'!N1367</f>
        <v>66.107015223270679</v>
      </c>
    </row>
    <row r="1371" spans="2:3" x14ac:dyDescent="0.25">
      <c r="B1371" s="2">
        <v>43542</v>
      </c>
      <c r="C1371" s="32">
        <f>'quotes-calcs'!N1368</f>
        <v>56.899818162425511</v>
      </c>
    </row>
    <row r="1372" spans="2:3" x14ac:dyDescent="0.25">
      <c r="B1372" s="2">
        <v>43549</v>
      </c>
      <c r="C1372" s="32">
        <f>'quotes-calcs'!N1369</f>
        <v>72.013392469812317</v>
      </c>
    </row>
    <row r="1373" spans="2:3" x14ac:dyDescent="0.25">
      <c r="B1373" s="2">
        <v>43556</v>
      </c>
      <c r="C1373" s="32">
        <f>'quotes-calcs'!N1370</f>
        <v>112.7228552305841</v>
      </c>
    </row>
    <row r="1374" spans="2:3" x14ac:dyDescent="0.25">
      <c r="B1374" s="2">
        <v>43563</v>
      </c>
      <c r="C1374" s="32">
        <f>'quotes-calcs'!N1371</f>
        <v>128.01801438743388</v>
      </c>
    </row>
    <row r="1375" spans="2:3" x14ac:dyDescent="0.25">
      <c r="B1375" s="2">
        <v>43570</v>
      </c>
      <c r="C1375" s="32">
        <f>'quotes-calcs'!N1372</f>
        <v>125.38687880141637</v>
      </c>
    </row>
    <row r="1376" spans="2:3" x14ac:dyDescent="0.25">
      <c r="B1376" s="2">
        <v>43577</v>
      </c>
      <c r="C1376" s="32">
        <f>'quotes-calcs'!N1373</f>
        <v>143.27090196</v>
      </c>
    </row>
    <row r="1377" spans="2:3" x14ac:dyDescent="0.25">
      <c r="B1377" s="2">
        <v>43584</v>
      </c>
      <c r="C1377" s="32">
        <f>'quotes-calcs'!N1374</f>
        <v>146.51499949999999</v>
      </c>
    </row>
    <row r="1378" spans="2:3" x14ac:dyDescent="0.25">
      <c r="B1378" s="2">
        <v>43591</v>
      </c>
      <c r="C1378" s="32">
        <f>'quotes-calcs'!N1375</f>
        <v>95.668930334145244</v>
      </c>
    </row>
    <row r="1379" spans="2:3" x14ac:dyDescent="0.25">
      <c r="B1379" s="2">
        <v>43598</v>
      </c>
      <c r="C1379" s="32">
        <f>'quotes-calcs'!N1376</f>
        <v>80.675153930830106</v>
      </c>
    </row>
    <row r="1380" spans="2:3" x14ac:dyDescent="0.25">
      <c r="B1380" s="2">
        <v>43605</v>
      </c>
      <c r="C1380" s="32">
        <f>'quotes-calcs'!N1377</f>
        <v>65.115972398765848</v>
      </c>
    </row>
    <row r="1381" spans="2:3" x14ac:dyDescent="0.25">
      <c r="B1381" s="2">
        <v>43612</v>
      </c>
      <c r="C1381" s="32">
        <f>'quotes-calcs'!N1378</f>
        <v>37.274412119026614</v>
      </c>
    </row>
    <row r="1382" spans="2:3" x14ac:dyDescent="0.25">
      <c r="B1382" s="2">
        <v>43619</v>
      </c>
      <c r="C1382" s="32">
        <f>'quotes-calcs'!N1379</f>
        <v>91.716373439272346</v>
      </c>
    </row>
    <row r="1383" spans="2:3" x14ac:dyDescent="0.25">
      <c r="B1383" s="2">
        <v>43626</v>
      </c>
      <c r="C1383" s="32">
        <f>'quotes-calcs'!N1380</f>
        <v>104.18286794828123</v>
      </c>
    </row>
    <row r="1384" spans="2:3" x14ac:dyDescent="0.25">
      <c r="B1384" s="2">
        <v>43633</v>
      </c>
      <c r="C1384" s="32">
        <f>'quotes-calcs'!N1381</f>
        <v>146.5</v>
      </c>
    </row>
    <row r="1385" spans="2:3" x14ac:dyDescent="0.25">
      <c r="B1385" s="2">
        <v>43640</v>
      </c>
      <c r="C1385" s="32">
        <f>'quotes-calcs'!N1382</f>
        <v>137.38462799999999</v>
      </c>
    </row>
    <row r="1386" spans="2:3" x14ac:dyDescent="0.25">
      <c r="B1386" s="2">
        <v>43647</v>
      </c>
      <c r="C1386" s="32">
        <f>'quotes-calcs'!N1383</f>
        <v>142.82048767820001</v>
      </c>
    </row>
    <row r="1387" spans="2:3" x14ac:dyDescent="0.25">
      <c r="B1387" s="2">
        <v>43654</v>
      </c>
      <c r="C1387" s="32">
        <f>'quotes-calcs'!N1384</f>
        <v>146.81849706</v>
      </c>
    </row>
    <row r="1388" spans="2:3" x14ac:dyDescent="0.25">
      <c r="B1388" s="2">
        <v>43661</v>
      </c>
      <c r="C1388" s="32">
        <f>'quotes-calcs'!N1385</f>
        <v>113.76519670685803</v>
      </c>
    </row>
    <row r="1389" spans="2:3" x14ac:dyDescent="0.25">
      <c r="B1389" s="2">
        <v>43668</v>
      </c>
      <c r="C1389" s="32">
        <f>'quotes-calcs'!N1386</f>
        <v>150.50500500000004</v>
      </c>
    </row>
    <row r="1390" spans="2:3" x14ac:dyDescent="0.25">
      <c r="B1390" s="2">
        <v>43675</v>
      </c>
      <c r="C1390" s="32">
        <f>'quotes-calcs'!N1387</f>
        <v>77.713613217030868</v>
      </c>
    </row>
    <row r="1391" spans="2:3" x14ac:dyDescent="0.25">
      <c r="B1391" s="2">
        <v>43682</v>
      </c>
      <c r="C1391" s="32">
        <f>'quotes-calcs'!N1388</f>
        <v>72.862458366974906</v>
      </c>
    </row>
    <row r="1392" spans="2:3" x14ac:dyDescent="0.25">
      <c r="B1392" s="2">
        <v>43689</v>
      </c>
      <c r="C1392" s="32">
        <f>'quotes-calcs'!N1389</f>
        <v>58.873098730941862</v>
      </c>
    </row>
    <row r="1393" spans="2:3" x14ac:dyDescent="0.25">
      <c r="B1393" s="2">
        <v>43696</v>
      </c>
      <c r="C1393" s="32">
        <f>'quotes-calcs'!N1390</f>
        <v>44.526952248409138</v>
      </c>
    </row>
    <row r="1394" spans="2:3" x14ac:dyDescent="0.25">
      <c r="B1394" s="2">
        <v>43703</v>
      </c>
      <c r="C1394" s="32">
        <f>'quotes-calcs'!N1391</f>
        <v>76.104815338768489</v>
      </c>
    </row>
    <row r="1395" spans="2:3" x14ac:dyDescent="0.25">
      <c r="B1395" s="2">
        <v>43710</v>
      </c>
      <c r="C1395" s="32">
        <f>'quotes-calcs'!N1392</f>
        <v>114.10355694535262</v>
      </c>
    </row>
    <row r="1396" spans="2:3" x14ac:dyDescent="0.25">
      <c r="B1396" s="2">
        <v>43717</v>
      </c>
      <c r="C1396" s="32">
        <f>'quotes-calcs'!N1393</f>
        <v>141.19174775761599</v>
      </c>
    </row>
    <row r="1397" spans="2:3" x14ac:dyDescent="0.25">
      <c r="B1397" s="2">
        <v>43724</v>
      </c>
      <c r="C1397" s="32">
        <f>'quotes-calcs'!N1394</f>
        <v>116.53265178544966</v>
      </c>
    </row>
    <row r="1398" spans="2:3" x14ac:dyDescent="0.25">
      <c r="B1398" s="2">
        <v>43731</v>
      </c>
      <c r="C1398" s="32">
        <f>'quotes-calcs'!N1395</f>
        <v>94.200909886557511</v>
      </c>
    </row>
    <row r="1399" spans="2:3" x14ac:dyDescent="0.25">
      <c r="B1399" s="2">
        <v>43738</v>
      </c>
      <c r="C1399" s="32">
        <f>'quotes-calcs'!N1396</f>
        <v>88.314923415603303</v>
      </c>
    </row>
    <row r="1400" spans="2:3" x14ac:dyDescent="0.25">
      <c r="B1400" s="2">
        <v>43745</v>
      </c>
      <c r="C1400" s="32">
        <f>'quotes-calcs'!N1397</f>
        <v>100.41780061428128</v>
      </c>
    </row>
    <row r="1401" spans="2:3" x14ac:dyDescent="0.25">
      <c r="B1401" s="2">
        <v>43752</v>
      </c>
      <c r="C1401" s="32">
        <f>'quotes-calcs'!N1398</f>
        <v>114.07280104842778</v>
      </c>
    </row>
    <row r="1402" spans="2:3" x14ac:dyDescent="0.25">
      <c r="B1402" s="2">
        <v>43759</v>
      </c>
      <c r="C1402" s="32">
        <f>'quotes-calcs'!N1399</f>
        <v>147.28400293999999</v>
      </c>
    </row>
    <row r="1403" spans="2:3" x14ac:dyDescent="0.25">
      <c r="B1403" s="2">
        <v>43766</v>
      </c>
      <c r="C1403" s="32">
        <f>'quotes-calcs'!N1400</f>
        <v>152.5700075</v>
      </c>
    </row>
    <row r="1404" spans="2:3" x14ac:dyDescent="0.25">
      <c r="B1404" s="2">
        <v>43773</v>
      </c>
      <c r="C1404" s="32">
        <f>'quotes-calcs'!N1401</f>
        <v>153.970001</v>
      </c>
    </row>
    <row r="1405" spans="2:3" x14ac:dyDescent="0.25">
      <c r="B1405" s="2">
        <v>43780</v>
      </c>
      <c r="C1405" s="32">
        <f>'quotes-calcs'!N1402</f>
        <v>152.27710440999999</v>
      </c>
    </row>
    <row r="1406" spans="2:3" x14ac:dyDescent="0.25">
      <c r="B1406" s="2">
        <v>43787</v>
      </c>
      <c r="C1406" s="32">
        <f>'quotes-calcs'!N1403</f>
        <v>145.83652792463599</v>
      </c>
    </row>
    <row r="1407" spans="2:3" x14ac:dyDescent="0.25">
      <c r="B1407" s="2">
        <v>43794</v>
      </c>
      <c r="C1407" s="32">
        <f>'quotes-calcs'!N1404</f>
        <v>153.51189902000002</v>
      </c>
    </row>
    <row r="1408" spans="2:3" x14ac:dyDescent="0.25">
      <c r="B1408" s="2">
        <v>43801</v>
      </c>
      <c r="C1408" s="32">
        <f>'quotes-calcs'!N1405</f>
        <v>156.93499750000001</v>
      </c>
    </row>
    <row r="1409" spans="2:3" x14ac:dyDescent="0.25">
      <c r="B1409" s="2">
        <v>43808</v>
      </c>
      <c r="C1409" s="32">
        <f>'quotes-calcs'!N1406</f>
        <v>154.98680342999998</v>
      </c>
    </row>
    <row r="1410" spans="2:3" x14ac:dyDescent="0.25">
      <c r="B1410" s="2">
        <v>43815</v>
      </c>
      <c r="C1410" s="32">
        <f>'quotes-calcs'!N1407</f>
        <v>156.65770538999999</v>
      </c>
    </row>
    <row r="1411" spans="2:3" x14ac:dyDescent="0.25">
      <c r="B1411" s="2">
        <v>43822</v>
      </c>
      <c r="C1411" s="32">
        <f>'quotes-calcs'!N1408</f>
        <v>160.9299925</v>
      </c>
    </row>
    <row r="1412" spans="2:3" x14ac:dyDescent="0.25">
      <c r="B1412" s="2">
        <v>43829</v>
      </c>
      <c r="C1412" s="32">
        <f>'quotes-calcs'!N1409</f>
        <v>154.3212839208</v>
      </c>
    </row>
    <row r="1413" spans="2:3" x14ac:dyDescent="0.25">
      <c r="B1413" s="2">
        <v>43836</v>
      </c>
      <c r="C1413" s="32">
        <f>'quotes-calcs'!N1410</f>
        <v>159.09789559000001</v>
      </c>
    </row>
    <row r="1414" spans="2:3" x14ac:dyDescent="0.25">
      <c r="B1414" s="2">
        <v>43843</v>
      </c>
      <c r="C1414" s="32">
        <f>'quotes-calcs'!N1411</f>
        <v>165.47500600000001</v>
      </c>
    </row>
    <row r="1415" spans="2:3" x14ac:dyDescent="0.25">
      <c r="B1415" s="2">
        <v>43850</v>
      </c>
      <c r="C1415" s="32">
        <f>'quotes-calcs'!N1412</f>
        <v>133.81450886630893</v>
      </c>
    </row>
    <row r="1416" spans="2:3" x14ac:dyDescent="0.25">
      <c r="B1416" s="2">
        <v>43857</v>
      </c>
      <c r="C1416" s="32">
        <f>'quotes-calcs'!N1413</f>
        <v>85.494351276867079</v>
      </c>
    </row>
    <row r="1417" spans="2:3" x14ac:dyDescent="0.25">
      <c r="B1417" s="2">
        <v>43864</v>
      </c>
      <c r="C1417" s="32">
        <f>'quotes-calcs'!N1414</f>
        <v>162.27800587999999</v>
      </c>
    </row>
    <row r="1418" spans="2:3" x14ac:dyDescent="0.25">
      <c r="B1418" s="2">
        <v>43871</v>
      </c>
      <c r="C1418" s="32">
        <f>'quotes-calcs'!N1415</f>
        <v>164.92400293999998</v>
      </c>
    </row>
    <row r="1419" spans="2:3" x14ac:dyDescent="0.25">
      <c r="B1419" s="2">
        <v>43878</v>
      </c>
      <c r="C1419" s="32">
        <f>'quotes-calcs'!N1416</f>
        <v>127.72679741485283</v>
      </c>
    </row>
    <row r="1420" spans="2:3" x14ac:dyDescent="0.25">
      <c r="B1420" s="2">
        <v>43885</v>
      </c>
      <c r="C1420" s="32">
        <f>'quotes-calcs'!N1417</f>
        <v>11.843841815521568</v>
      </c>
    </row>
    <row r="1421" spans="2:3" x14ac:dyDescent="0.25">
      <c r="B1421" s="2">
        <v>43892</v>
      </c>
      <c r="C1421" s="32">
        <f>'quotes-calcs'!N1418</f>
        <v>12.66823741211121</v>
      </c>
    </row>
    <row r="1422" spans="2:3" x14ac:dyDescent="0.25">
      <c r="B1422" s="2">
        <v>43899</v>
      </c>
      <c r="C1422" s="32">
        <f>'quotes-calcs'!N1419</f>
        <v>1.7291124987933832</v>
      </c>
    </row>
    <row r="1423" spans="2:3" x14ac:dyDescent="0.25">
      <c r="B1423" s="2">
        <v>43906</v>
      </c>
      <c r="C1423" s="32" t="str">
        <f>'quotes-calcs'!N1420</f>
        <v/>
      </c>
    </row>
    <row r="1424" spans="2:3" x14ac:dyDescent="0.25">
      <c r="B1424" s="2">
        <v>43913</v>
      </c>
      <c r="C1424" s="32">
        <f>'quotes-calcs'!N1421</f>
        <v>0.31157714937420322</v>
      </c>
    </row>
    <row r="1425" spans="2:3" x14ac:dyDescent="0.25">
      <c r="B1425" s="2">
        <v>43920</v>
      </c>
      <c r="C1425" s="32">
        <f>'quotes-calcs'!N1422</f>
        <v>7.5294763655489816E-2</v>
      </c>
    </row>
    <row r="1426" spans="2:3" x14ac:dyDescent="0.25">
      <c r="B1426" s="2">
        <v>43927</v>
      </c>
      <c r="C1426" s="32">
        <f>'quotes-calcs'!N1423</f>
        <v>3.3935212228565912</v>
      </c>
    </row>
    <row r="1427" spans="2:3" x14ac:dyDescent="0.25">
      <c r="B1427" s="2">
        <v>43934</v>
      </c>
      <c r="C1427" s="32">
        <f>'quotes-calcs'!N1424</f>
        <v>6.1476833962140738</v>
      </c>
    </row>
    <row r="1428" spans="2:3" x14ac:dyDescent="0.25">
      <c r="B1428" s="2">
        <v>43941</v>
      </c>
      <c r="C1428" s="32">
        <f>'quotes-calcs'!N1425</f>
        <v>4.7548550209975762</v>
      </c>
    </row>
    <row r="1429" spans="2:3" x14ac:dyDescent="0.25">
      <c r="B1429" s="2">
        <v>43948</v>
      </c>
      <c r="C1429" s="32">
        <f>'quotes-calcs'!N1426</f>
        <v>4.7515125046121049</v>
      </c>
    </row>
    <row r="1430" spans="2:3" x14ac:dyDescent="0.25">
      <c r="B1430" s="2">
        <v>43955</v>
      </c>
      <c r="C1430" s="32">
        <f>'quotes-calcs'!N1427</f>
        <v>9.061521392141513</v>
      </c>
    </row>
    <row r="1431" spans="2:3" x14ac:dyDescent="0.25">
      <c r="B1431" s="2">
        <v>43962</v>
      </c>
      <c r="C1431" s="32">
        <f>'quotes-calcs'!N1428</f>
        <v>6.0065473154544442</v>
      </c>
    </row>
    <row r="1432" spans="2:3" x14ac:dyDescent="0.25">
      <c r="B1432" s="2">
        <v>43969</v>
      </c>
      <c r="C1432" s="32">
        <f>'quotes-calcs'!N1429</f>
        <v>11.085768306323372</v>
      </c>
    </row>
    <row r="1433" spans="2:3" x14ac:dyDescent="0.25">
      <c r="B1433" s="2">
        <v>43976</v>
      </c>
      <c r="C1433" s="32">
        <f>'quotes-calcs'!N1430</f>
        <v>19.679392089114053</v>
      </c>
    </row>
    <row r="1434" spans="2:3" x14ac:dyDescent="0.25">
      <c r="B1434" s="2">
        <v>43983</v>
      </c>
      <c r="C1434" s="32">
        <f>'quotes-calcs'!N1431</f>
        <v>52.060257344158266</v>
      </c>
    </row>
    <row r="1435" spans="2:3" x14ac:dyDescent="0.25">
      <c r="B1435" s="2">
        <v>43990</v>
      </c>
      <c r="C1435" s="32">
        <f>'quotes-calcs'!N1432</f>
        <v>19.672096952583399</v>
      </c>
    </row>
    <row r="1436" spans="2:3" x14ac:dyDescent="0.25">
      <c r="B1436" s="2">
        <v>43997</v>
      </c>
      <c r="C1436" s="32">
        <f>'quotes-calcs'!N1433</f>
        <v>26.112815369414239</v>
      </c>
    </row>
    <row r="1437" spans="2:3" x14ac:dyDescent="0.25">
      <c r="B1437" s="2">
        <v>44004</v>
      </c>
      <c r="C1437" s="32">
        <f>'quotes-calcs'!N1434</f>
        <v>15.112918605906625</v>
      </c>
    </row>
    <row r="1438" spans="2:3" x14ac:dyDescent="0.25">
      <c r="B1438" s="2">
        <v>44011</v>
      </c>
      <c r="C1438" s="32">
        <f>'quotes-calcs'!N1435</f>
        <v>33.122221221433385</v>
      </c>
    </row>
    <row r="1439" spans="2:3" x14ac:dyDescent="0.25">
      <c r="B1439" s="2">
        <v>44018</v>
      </c>
      <c r="C1439" s="32">
        <f>'quotes-calcs'!N1436</f>
        <v>46.749950698688991</v>
      </c>
    </row>
    <row r="1440" spans="2:3" x14ac:dyDescent="0.25">
      <c r="B1440" s="2">
        <v>44025</v>
      </c>
      <c r="C1440" s="32">
        <f>'quotes-calcs'!N1437</f>
        <v>60.495767306224955</v>
      </c>
    </row>
    <row r="1441" spans="2:3" x14ac:dyDescent="0.25">
      <c r="B1441" s="2">
        <v>44032</v>
      </c>
      <c r="C1441" s="32">
        <f>'quotes-calcs'!N1438</f>
        <v>56.75883669592919</v>
      </c>
    </row>
    <row r="1442" spans="2:3" x14ac:dyDescent="0.25">
      <c r="B1442" s="2">
        <v>44039</v>
      </c>
      <c r="C1442" s="32">
        <f>'quotes-calcs'!N1439</f>
        <v>81.642203928772446</v>
      </c>
    </row>
    <row r="1443" spans="2:3" x14ac:dyDescent="0.25">
      <c r="B1443" s="2">
        <v>44046</v>
      </c>
      <c r="C1443" s="32">
        <f>'quotes-calcs'!N1440</f>
        <v>136.18402735993806</v>
      </c>
    </row>
    <row r="1444" spans="2:3" x14ac:dyDescent="0.25">
      <c r="B1444" s="2">
        <v>44053</v>
      </c>
      <c r="C1444" s="32">
        <f>'quotes-calcs'!N1441</f>
        <v>158.01555475761597</v>
      </c>
    </row>
    <row r="1445" spans="2:3" x14ac:dyDescent="0.25">
      <c r="B1445" s="2">
        <v>44060</v>
      </c>
      <c r="C1445" s="32">
        <f>'quotes-calcs'!N1442</f>
        <v>165.84520538999999</v>
      </c>
    </row>
    <row r="1446" spans="2:3" x14ac:dyDescent="0.25">
      <c r="B1446" s="2">
        <v>44067</v>
      </c>
      <c r="C1446" s="32">
        <f>'quotes-calcs'!N1443</f>
        <v>171.28419363</v>
      </c>
    </row>
    <row r="1447" spans="2:3" x14ac:dyDescent="0.25">
      <c r="B1447" s="2">
        <v>44074</v>
      </c>
      <c r="C1447" s="32">
        <f>'quotes-calcs'!N1444</f>
        <v>104.97393709418864</v>
      </c>
    </row>
    <row r="1448" spans="2:3" x14ac:dyDescent="0.25">
      <c r="B1448" s="2">
        <v>44081</v>
      </c>
      <c r="C1448" s="32">
        <f>'quotes-calcs'!N1445</f>
        <v>62.835340796315535</v>
      </c>
    </row>
    <row r="1449" spans="2:3" x14ac:dyDescent="0.25">
      <c r="B1449" s="2">
        <v>44088</v>
      </c>
      <c r="C1449" s="32">
        <f>'quotes-calcs'!N1446</f>
        <v>50.721337383293829</v>
      </c>
    </row>
    <row r="1450" spans="2:3" x14ac:dyDescent="0.25">
      <c r="B1450" s="2">
        <v>44095</v>
      </c>
      <c r="C1450" s="32">
        <f>'quotes-calcs'!N1447</f>
        <v>45.531182029155396</v>
      </c>
    </row>
    <row r="1451" spans="2:3" x14ac:dyDescent="0.25">
      <c r="B1451" s="2">
        <v>44102</v>
      </c>
      <c r="C1451" s="32">
        <f>'quotes-calcs'!N1448</f>
        <v>61.527757420206299</v>
      </c>
    </row>
    <row r="1452" spans="2:3" x14ac:dyDescent="0.25">
      <c r="B1452" s="2">
        <v>44109</v>
      </c>
      <c r="C1452" s="32">
        <f>'quotes-calcs'!N1449</f>
        <v>135.58950016785781</v>
      </c>
    </row>
    <row r="1453" spans="2:3" x14ac:dyDescent="0.25">
      <c r="B1453" s="2">
        <v>44116</v>
      </c>
      <c r="C1453" s="32">
        <f>'quotes-calcs'!N1450</f>
        <v>138.54299900423936</v>
      </c>
    </row>
    <row r="1454" spans="2:3" x14ac:dyDescent="0.25">
      <c r="B1454" s="2">
        <v>44123</v>
      </c>
      <c r="C1454" s="32">
        <f>'quotes-calcs'!N1451</f>
        <v>127.19121178707927</v>
      </c>
    </row>
    <row r="1455" spans="2:3" x14ac:dyDescent="0.25">
      <c r="B1455" s="2">
        <v>44130</v>
      </c>
      <c r="C1455" s="32">
        <f>'quotes-calcs'!N1452</f>
        <v>39.194624975174833</v>
      </c>
    </row>
    <row r="1456" spans="2:3" x14ac:dyDescent="0.25">
      <c r="B1456" s="2">
        <v>44137</v>
      </c>
      <c r="C1456" s="32">
        <f>'quotes-calcs'!N1453</f>
        <v>167.64683392080002</v>
      </c>
    </row>
    <row r="1457" spans="2:3" x14ac:dyDescent="0.25">
      <c r="B1457" s="2">
        <v>44144</v>
      </c>
      <c r="C1457" s="32">
        <f>'quotes-calcs'!N1454</f>
        <v>178.550003</v>
      </c>
    </row>
    <row r="1458" spans="2:3" x14ac:dyDescent="0.25">
      <c r="B1458" s="2">
        <v>44151</v>
      </c>
      <c r="C1458" s="32">
        <f>'quotes-calcs'!N1455</f>
        <v>153.73551722146249</v>
      </c>
    </row>
    <row r="1459" spans="2:3" x14ac:dyDescent="0.25">
      <c r="B1459" s="2">
        <v>44158</v>
      </c>
      <c r="C1459" s="32">
        <f>'quotes-calcs'!N1456</f>
        <v>177.69830636999998</v>
      </c>
    </row>
    <row r="1460" spans="2:3" x14ac:dyDescent="0.25">
      <c r="B1460" s="2">
        <v>44165</v>
      </c>
      <c r="C1460" s="32">
        <f>'quotes-calcs'!N1457</f>
        <v>184.425003</v>
      </c>
    </row>
    <row r="1461" spans="2:3" x14ac:dyDescent="0.25">
      <c r="B1461" s="2">
        <v>44172</v>
      </c>
      <c r="C1461" s="32">
        <f>'quotes-calcs'!N1458</f>
        <v>149.14687967901733</v>
      </c>
    </row>
    <row r="1462" spans="2:3" x14ac:dyDescent="0.25">
      <c r="B1462" s="2">
        <v>44179</v>
      </c>
      <c r="C1462" s="32">
        <f>'quotes-calcs'!N1459</f>
        <v>176.78023263860001</v>
      </c>
    </row>
    <row r="1463" spans="2:3" x14ac:dyDescent="0.25">
      <c r="B1463" s="2">
        <v>44186</v>
      </c>
      <c r="C1463" s="32">
        <f>'quotes-calcs'!N1460</f>
        <v>173.149924</v>
      </c>
    </row>
    <row r="1464" spans="2:3" x14ac:dyDescent="0.25">
      <c r="B1464" s="2">
        <v>44193</v>
      </c>
      <c r="C1464" s="32">
        <f>'quotes-calcs'!N1461</f>
        <v>186.44000249999999</v>
      </c>
    </row>
    <row r="1465" spans="2:3" x14ac:dyDescent="0.25">
      <c r="B1465" s="2">
        <v>44200</v>
      </c>
      <c r="C1465" s="32">
        <f>'quotes-calcs'!N1462</f>
        <v>186.31740490000001</v>
      </c>
    </row>
    <row r="1466" spans="2:3" x14ac:dyDescent="0.25">
      <c r="B1466" s="2">
        <v>44207</v>
      </c>
      <c r="C1466" s="32">
        <f>'quotes-calcs'!N1463</f>
        <v>141.07164322791195</v>
      </c>
    </row>
    <row r="1467" spans="2:3" x14ac:dyDescent="0.25">
      <c r="B1467" s="2">
        <v>44214</v>
      </c>
      <c r="C1467" s="32">
        <f>'quotes-calcs'!N1464</f>
        <v>190.94000249999999</v>
      </c>
    </row>
    <row r="1468" spans="2:3" x14ac:dyDescent="0.25">
      <c r="B1468" s="2">
        <v>44221</v>
      </c>
      <c r="C1468" s="32">
        <f>'quotes-calcs'!N1465</f>
        <v>92.598024644721662</v>
      </c>
    </row>
    <row r="1469" spans="2:3" x14ac:dyDescent="0.25">
      <c r="B1469" s="2">
        <v>44228</v>
      </c>
      <c r="C1469" s="32">
        <f>'quotes-calcs'!N1466</f>
        <v>189.47789559</v>
      </c>
    </row>
    <row r="1470" spans="2:3" x14ac:dyDescent="0.25">
      <c r="B1470" s="2">
        <v>44235</v>
      </c>
      <c r="C1470" s="32">
        <f>'quotes-calcs'!N1467</f>
        <v>191.89360735</v>
      </c>
    </row>
    <row r="1471" spans="2:3" x14ac:dyDescent="0.25">
      <c r="B1471" s="2">
        <v>44242</v>
      </c>
      <c r="C1471" s="32">
        <f>'quotes-calcs'!N1468</f>
        <v>165.41155042340532</v>
      </c>
    </row>
    <row r="1472" spans="2:3" x14ac:dyDescent="0.25">
      <c r="B1472" s="2">
        <v>44249</v>
      </c>
      <c r="C1472" s="32">
        <f>'quotes-calcs'!N1469</f>
        <v>99.132091699766278</v>
      </c>
    </row>
    <row r="1473" spans="2:3" x14ac:dyDescent="0.25">
      <c r="B1473" s="2">
        <v>44256</v>
      </c>
      <c r="C1473" s="32">
        <f>'quotes-calcs'!N1470</f>
        <v>117.61590678693969</v>
      </c>
    </row>
    <row r="1474" spans="2:3" x14ac:dyDescent="0.25">
      <c r="B1474" s="2">
        <v>44263</v>
      </c>
      <c r="C1474" s="32">
        <f>'quotes-calcs'!N1471</f>
        <v>196.529999</v>
      </c>
    </row>
    <row r="1475" spans="2:3" x14ac:dyDescent="0.25">
      <c r="B1475" s="2">
        <v>44270</v>
      </c>
      <c r="C1475" s="32">
        <f>'quotes-calcs'!N1472</f>
        <v>155.43442764903764</v>
      </c>
    </row>
    <row r="1476" spans="2:3" x14ac:dyDescent="0.25">
      <c r="B1476" s="2">
        <v>44277</v>
      </c>
      <c r="C1476" s="32">
        <f>'quotes-calcs'!N1473</f>
        <v>197.49000550000002</v>
      </c>
    </row>
    <row r="1477" spans="2:3" x14ac:dyDescent="0.25">
      <c r="B1477" s="2">
        <v>44284</v>
      </c>
      <c r="C1477" s="32">
        <f>'quotes-calcs'!N1474</f>
        <v>195.79889265</v>
      </c>
    </row>
    <row r="1478" spans="2:3" x14ac:dyDescent="0.25">
      <c r="B1478" s="2">
        <v>44291</v>
      </c>
      <c r="C1478" s="32">
        <f>'quotes-calcs'!N1475</f>
        <v>201.13009509999998</v>
      </c>
    </row>
    <row r="1479" spans="2:3" x14ac:dyDescent="0.25">
      <c r="B1479" s="2">
        <v>44298</v>
      </c>
      <c r="C1479" s="32">
        <f>'quotes-calcs'!N1476</f>
        <v>203.9574049</v>
      </c>
    </row>
    <row r="1480" spans="2:3" x14ac:dyDescent="0.25">
      <c r="B1480" s="2">
        <v>44305</v>
      </c>
      <c r="C1480" s="32">
        <f>'quotes-calcs'!N1477</f>
        <v>203.7025951</v>
      </c>
    </row>
    <row r="1481" spans="2:3" x14ac:dyDescent="0.25">
      <c r="B1481" s="2">
        <v>44312</v>
      </c>
      <c r="C1481" s="32">
        <f>'quotes-calcs'!N1478</f>
        <v>203.97699411999997</v>
      </c>
    </row>
    <row r="1482" spans="2:3" x14ac:dyDescent="0.25">
      <c r="B1482" s="2">
        <v>44319</v>
      </c>
      <c r="C1482" s="32">
        <f>'quotes-calcs'!N1479</f>
        <v>210.55999750000001</v>
      </c>
    </row>
    <row r="1483" spans="2:3" x14ac:dyDescent="0.25">
      <c r="B1483" s="2">
        <v>44326</v>
      </c>
      <c r="C1483" s="32">
        <f>'quotes-calcs'!N1480</f>
        <v>159.67966846034147</v>
      </c>
    </row>
    <row r="1484" spans="2:3" x14ac:dyDescent="0.25">
      <c r="B1484" s="2">
        <v>44333</v>
      </c>
      <c r="C1484" s="32">
        <f>'quotes-calcs'!N1481</f>
        <v>146.66298753882032</v>
      </c>
    </row>
    <row r="1485" spans="2:3" x14ac:dyDescent="0.25">
      <c r="B1485" s="2">
        <v>44340</v>
      </c>
      <c r="C1485" s="32">
        <f>'quotes-calcs'!N1482</f>
        <v>189.34144981157957</v>
      </c>
    </row>
    <row r="1486" spans="2:3" x14ac:dyDescent="0.25">
      <c r="B1486" s="2">
        <v>44347</v>
      </c>
      <c r="C1486" s="32">
        <f>'quotes-calcs'!N1483</f>
        <v>206.57400294000001</v>
      </c>
    </row>
    <row r="1487" spans="2:3" x14ac:dyDescent="0.25">
      <c r="B1487" s="2">
        <v>44354</v>
      </c>
      <c r="C1487" s="32">
        <f>'quotes-calcs'!N1484</f>
        <v>207.41189901999999</v>
      </c>
    </row>
    <row r="1488" spans="2:3" x14ac:dyDescent="0.25">
      <c r="B1488" s="2">
        <v>44361</v>
      </c>
      <c r="C1488" s="32">
        <f>'quotes-calcs'!N1485</f>
        <v>135.23191507656836</v>
      </c>
    </row>
    <row r="1489" spans="2:3" x14ac:dyDescent="0.25">
      <c r="B1489" s="2">
        <v>44368</v>
      </c>
      <c r="C1489" s="32">
        <f>'quotes-calcs'!N1486</f>
        <v>208.53889264999998</v>
      </c>
    </row>
    <row r="1490" spans="2:3" x14ac:dyDescent="0.25">
      <c r="B1490" s="2">
        <v>44375</v>
      </c>
      <c r="C1490" s="32">
        <f>'quotes-calcs'!N1487</f>
        <v>212.02280048999998</v>
      </c>
    </row>
    <row r="1491" spans="2:3" x14ac:dyDescent="0.25">
      <c r="B1491" s="2">
        <v>44382</v>
      </c>
      <c r="C1491" s="32">
        <f>'quotes-calcs'!N1488</f>
        <v>212.90479460999998</v>
      </c>
    </row>
    <row r="1492" spans="2:3" x14ac:dyDescent="0.25">
      <c r="B1492" s="2">
        <v>44389</v>
      </c>
      <c r="C1492" s="32">
        <f>'quotes-calcs'!N1489</f>
        <v>172.19372881474573</v>
      </c>
    </row>
    <row r="1493" spans="2:3" x14ac:dyDescent="0.25">
      <c r="B1493" s="2">
        <v>44396</v>
      </c>
      <c r="C1493" s="32">
        <f>'quotes-calcs'!N1490</f>
        <v>219.470001</v>
      </c>
    </row>
    <row r="1494" spans="2:3" x14ac:dyDescent="0.25">
      <c r="B1494" s="2">
        <v>44403</v>
      </c>
      <c r="C1494" s="32">
        <f>'quotes-calcs'!N1491</f>
        <v>205.86105666595998</v>
      </c>
    </row>
    <row r="1495" spans="2:3" x14ac:dyDescent="0.25">
      <c r="B1495" s="2">
        <v>44410</v>
      </c>
      <c r="C1495" s="32">
        <f>'quotes-calcs'!N1492</f>
        <v>216.32009509999997</v>
      </c>
    </row>
    <row r="1496" spans="2:3" x14ac:dyDescent="0.25">
      <c r="B1496" s="2">
        <v>44417</v>
      </c>
      <c r="C1496" s="32">
        <f>'quotes-calcs'!N1493</f>
        <v>222.46000650000002</v>
      </c>
    </row>
    <row r="1497" spans="2:3" x14ac:dyDescent="0.25">
      <c r="B1497" s="2">
        <v>44424</v>
      </c>
      <c r="C1497" s="32">
        <f>'quotes-calcs'!N1494</f>
        <v>195.87353234611362</v>
      </c>
    </row>
    <row r="1498" spans="2:3" x14ac:dyDescent="0.25">
      <c r="B1498" s="2">
        <v>44431</v>
      </c>
      <c r="C1498" s="32">
        <f>'quotes-calcs'!N1495</f>
        <v>220.1225</v>
      </c>
    </row>
    <row r="1499" spans="2:3" x14ac:dyDescent="0.25">
      <c r="B1499" s="2">
        <v>44438</v>
      </c>
      <c r="C1499" s="32">
        <f>'quotes-calcs'!N1496</f>
        <v>226.03999350000001</v>
      </c>
    </row>
    <row r="1500" spans="2:3" x14ac:dyDescent="0.25">
      <c r="B1500" s="2">
        <v>44445</v>
      </c>
      <c r="C1500" s="32">
        <f>'quotes-calcs'!N1497</f>
        <v>157.48014447307514</v>
      </c>
    </row>
    <row r="1501" spans="2:3" x14ac:dyDescent="0.25">
      <c r="B1501" s="2">
        <v>44452</v>
      </c>
      <c r="C1501" s="32">
        <f>'quotes-calcs'!N1498</f>
        <v>130.02097077077212</v>
      </c>
    </row>
    <row r="1502" spans="2:3" x14ac:dyDescent="0.25">
      <c r="B1502" s="2">
        <v>44459</v>
      </c>
      <c r="C1502" s="32">
        <f>'quotes-calcs'!N1499</f>
        <v>147.67892870611789</v>
      </c>
    </row>
    <row r="1503" spans="2:3" x14ac:dyDescent="0.25">
      <c r="B1503" s="2">
        <v>44466</v>
      </c>
      <c r="C1503" s="32">
        <f>'quotes-calcs'!N1500</f>
        <v>94.335060087781827</v>
      </c>
    </row>
    <row r="1504" spans="2:3" x14ac:dyDescent="0.25">
      <c r="B1504" s="2">
        <v>44473</v>
      </c>
      <c r="C1504" s="32">
        <f>'quotes-calcs'!N1501</f>
        <v>111.89985734470655</v>
      </c>
    </row>
    <row r="1505" spans="2:3" x14ac:dyDescent="0.25">
      <c r="B1505" s="2">
        <v>44480</v>
      </c>
      <c r="C1505" s="32">
        <f>'quotes-calcs'!N1502</f>
        <v>160.85984303079368</v>
      </c>
    </row>
    <row r="1506" spans="2:3" x14ac:dyDescent="0.25">
      <c r="B1506" s="2">
        <v>44487</v>
      </c>
      <c r="C1506" s="32">
        <f>'quotes-calcs'!N1503</f>
        <v>226.05999750000001</v>
      </c>
    </row>
    <row r="1507" spans="2:3" x14ac:dyDescent="0.25">
      <c r="B1507" s="2">
        <v>44494</v>
      </c>
      <c r="C1507" s="32">
        <f>'quotes-calcs'!N1504</f>
        <v>224.53250000000003</v>
      </c>
    </row>
    <row r="1508" spans="2:3" x14ac:dyDescent="0.25">
      <c r="B1508" s="2">
        <v>44501</v>
      </c>
      <c r="C1508" s="32">
        <f>'quotes-calcs'!N1505</f>
        <v>229.07969950999998</v>
      </c>
    </row>
    <row r="1509" spans="2:3" x14ac:dyDescent="0.25">
      <c r="B1509" s="2">
        <v>44508</v>
      </c>
      <c r="C1509" s="32">
        <f>'quotes-calcs'!N1506</f>
        <v>214.99747998857507</v>
      </c>
    </row>
    <row r="1510" spans="2:3" x14ac:dyDescent="0.25">
      <c r="B1510" s="2">
        <v>44515</v>
      </c>
      <c r="C1510" s="32">
        <f>'quotes-calcs'!N1507</f>
        <v>233.9450075</v>
      </c>
    </row>
    <row r="1511" spans="2:3" x14ac:dyDescent="0.25">
      <c r="B1511" s="2">
        <v>44522</v>
      </c>
      <c r="C1511" s="32">
        <f>'quotes-calcs'!N1508</f>
        <v>149.64189541738133</v>
      </c>
    </row>
    <row r="1512" spans="2:3" x14ac:dyDescent="0.25">
      <c r="B1512" s="2">
        <v>44529</v>
      </c>
      <c r="C1512" s="32">
        <f>'quotes-calcs'!N1509</f>
        <v>115.89415914755259</v>
      </c>
    </row>
    <row r="1513" spans="2:3" x14ac:dyDescent="0.25">
      <c r="B1513" s="2">
        <v>44536</v>
      </c>
      <c r="C1513" s="32">
        <f>'quotes-calcs'!N1510</f>
        <v>230.1625951</v>
      </c>
    </row>
    <row r="1514" spans="2:3" x14ac:dyDescent="0.25">
      <c r="B1514" s="2">
        <v>44543</v>
      </c>
      <c r="C1514" s="32">
        <f>'quotes-calcs'!N1511</f>
        <v>141.08945013576408</v>
      </c>
    </row>
    <row r="1515" spans="2:3" x14ac:dyDescent="0.25">
      <c r="B1515" s="2">
        <v>44550</v>
      </c>
      <c r="C1515" s="32">
        <f>'quotes-calcs'!N1512</f>
        <v>230.09400294</v>
      </c>
    </row>
    <row r="1516" spans="2:3" x14ac:dyDescent="0.25">
      <c r="B1516" s="2">
        <v>44557</v>
      </c>
      <c r="C1516" s="32">
        <f>'quotes-calcs'!N1513</f>
        <v>236.97999549999997</v>
      </c>
    </row>
    <row r="1517" spans="2:3" x14ac:dyDescent="0.25">
      <c r="B1517" s="2">
        <v>44564</v>
      </c>
      <c r="C1517" s="32">
        <f>'quotes-calcs'!N1514</f>
        <v>158.25785555352039</v>
      </c>
    </row>
    <row r="1518" spans="2:3" x14ac:dyDescent="0.25">
      <c r="B1518" s="2">
        <v>44571</v>
      </c>
      <c r="C1518" s="32">
        <f>'quotes-calcs'!N1515</f>
        <v>148.4824232602453</v>
      </c>
    </row>
    <row r="1519" spans="2:3" x14ac:dyDescent="0.25">
      <c r="B1519" s="2">
        <v>44578</v>
      </c>
      <c r="C1519" s="32">
        <f>'quotes-calcs'!N1516</f>
        <v>44.795827542726755</v>
      </c>
    </row>
    <row r="1520" spans="2:3" x14ac:dyDescent="0.25">
      <c r="B1520" s="2">
        <v>44585</v>
      </c>
      <c r="C1520" s="32">
        <f>'quotes-calcs'!N1517</f>
        <v>53.224013905181266</v>
      </c>
    </row>
    <row r="1521" spans="2:3" x14ac:dyDescent="0.25">
      <c r="B1521" s="2">
        <v>44592</v>
      </c>
      <c r="C1521" s="32">
        <f>'quotes-calcs'!N1518</f>
        <v>73.351657783094936</v>
      </c>
    </row>
    <row r="1522" spans="2:3" x14ac:dyDescent="0.25">
      <c r="B1522" s="2">
        <v>44599</v>
      </c>
      <c r="C1522" s="32">
        <f>'quotes-calcs'!N1519</f>
        <v>49.894135046382473</v>
      </c>
    </row>
    <row r="1523" spans="2:3" x14ac:dyDescent="0.25">
      <c r="B1523" s="2">
        <v>44606</v>
      </c>
      <c r="C1523" s="32">
        <f>'quotes-calcs'!N1520</f>
        <v>37.706068456257434</v>
      </c>
    </row>
    <row r="1524" spans="2:3" x14ac:dyDescent="0.25">
      <c r="B1524" s="2">
        <v>44613</v>
      </c>
      <c r="C1524" s="32">
        <f>'quotes-calcs'!N1521</f>
        <v>44.772039839344714</v>
      </c>
    </row>
    <row r="1525" spans="2:3" x14ac:dyDescent="0.25">
      <c r="B1525" s="2">
        <v>44620</v>
      </c>
      <c r="C1525" s="32">
        <f>'quotes-calcs'!N1522</f>
        <v>34.572881334415612</v>
      </c>
    </row>
    <row r="1526" spans="2:3" x14ac:dyDescent="0.25">
      <c r="B1526" s="2">
        <v>44627</v>
      </c>
      <c r="C1526" s="32">
        <f>'quotes-calcs'!N1523</f>
        <v>19.661203751741617</v>
      </c>
    </row>
    <row r="1527" spans="2:3" x14ac:dyDescent="0.25">
      <c r="B1527" s="2">
        <v>44634</v>
      </c>
      <c r="C1527" s="32">
        <f>'quotes-calcs'!N1524</f>
        <v>60.500043341561557</v>
      </c>
    </row>
    <row r="1528" spans="2:3" x14ac:dyDescent="0.25">
      <c r="B1528" s="2">
        <v>44641</v>
      </c>
      <c r="C1528" s="32">
        <f>'quotes-calcs'!N1525</f>
        <v>87.078290724409186</v>
      </c>
    </row>
    <row r="1529" spans="2:3" x14ac:dyDescent="0.25">
      <c r="B1529" s="2">
        <v>44648</v>
      </c>
      <c r="C1529" s="32">
        <f>'quotes-calcs'!N1526</f>
        <v>88.911009286824665</v>
      </c>
    </row>
    <row r="1530" spans="2:3" x14ac:dyDescent="0.25">
      <c r="B1530" s="2">
        <v>44655</v>
      </c>
      <c r="C1530" s="32">
        <f>'quotes-calcs'!N1527</f>
        <v>68.83353923239504</v>
      </c>
    </row>
    <row r="1531" spans="2:3" x14ac:dyDescent="0.25">
      <c r="B1531" s="2">
        <v>44662</v>
      </c>
      <c r="C1531" s="32">
        <f>'quotes-calcs'!N1528</f>
        <v>44.776177564169231</v>
      </c>
    </row>
    <row r="1532" spans="2:3" x14ac:dyDescent="0.25">
      <c r="B1532" s="2">
        <v>44669</v>
      </c>
      <c r="C1532" s="32">
        <f>'quotes-calcs'!N1529</f>
        <v>26.089256027004016</v>
      </c>
    </row>
    <row r="1533" spans="2:3" x14ac:dyDescent="0.25">
      <c r="B1533" s="2">
        <v>44676</v>
      </c>
      <c r="C1533" s="32">
        <f>'quotes-calcs'!N1530</f>
        <v>13.526046923286881</v>
      </c>
    </row>
    <row r="1534" spans="2:3" x14ac:dyDescent="0.25">
      <c r="B1534" s="2">
        <v>44683</v>
      </c>
      <c r="C1534" s="32">
        <f>'quotes-calcs'!N1531</f>
        <v>13.223506319452</v>
      </c>
    </row>
    <row r="1535" spans="2:3" x14ac:dyDescent="0.25">
      <c r="B1535" s="2">
        <v>44690</v>
      </c>
      <c r="C1535" s="32">
        <f>'quotes-calcs'!N1532</f>
        <v>8.4476526447434033</v>
      </c>
    </row>
    <row r="1536" spans="2:3" x14ac:dyDescent="0.25">
      <c r="B1536" s="2">
        <v>44697</v>
      </c>
      <c r="C1536" s="32">
        <f>'quotes-calcs'!N1533</f>
        <v>4.6323471362328803</v>
      </c>
    </row>
    <row r="1537" spans="2:3" x14ac:dyDescent="0.25">
      <c r="B1537" s="2">
        <v>44704</v>
      </c>
      <c r="C1537" s="32">
        <f>'quotes-calcs'!N1534</f>
        <v>15.784545864380028</v>
      </c>
    </row>
    <row r="1538" spans="2:3" x14ac:dyDescent="0.25">
      <c r="B1538" s="2">
        <v>44711</v>
      </c>
      <c r="C1538" s="32">
        <f>'quotes-calcs'!N1535</f>
        <v>12.654422481558456</v>
      </c>
    </row>
    <row r="1539" spans="2:3" x14ac:dyDescent="0.25">
      <c r="B1539" s="2">
        <v>44718</v>
      </c>
      <c r="C1539" s="32">
        <f>'quotes-calcs'!N1536</f>
        <v>4.7393736874451795</v>
      </c>
    </row>
    <row r="1540" spans="2:3" x14ac:dyDescent="0.25">
      <c r="B1540" s="2">
        <v>44725</v>
      </c>
      <c r="C1540" s="32">
        <f>'quotes-calcs'!N1537</f>
        <v>1.2550210339003971</v>
      </c>
    </row>
    <row r="1541" spans="2:3" x14ac:dyDescent="0.25">
      <c r="B1541" s="2">
        <v>44732</v>
      </c>
      <c r="C1541" s="32">
        <f>'quotes-calcs'!N1538</f>
        <v>4.7431372057578356</v>
      </c>
    </row>
    <row r="1542" spans="2:3" x14ac:dyDescent="0.25">
      <c r="B1542" s="2">
        <v>44736</v>
      </c>
      <c r="C1542" s="32">
        <f>'quotes-calcs'!N1539</f>
        <v>4.7431372057578356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6A1A-53A0-4AB2-BCAE-2CBF26C632FE}">
  <sheetPr>
    <tabColor rgb="FF00B0F0"/>
  </sheetPr>
  <dimension ref="B2:R1540"/>
  <sheetViews>
    <sheetView showGridLines="0" workbookViewId="0">
      <selection activeCell="R26" sqref="R26"/>
    </sheetView>
  </sheetViews>
  <sheetFormatPr defaultRowHeight="15" x14ac:dyDescent="0.25"/>
  <cols>
    <col min="2" max="2" width="10.140625" bestFit="1" customWidth="1"/>
    <col min="3" max="5" width="7.7109375" style="29" customWidth="1"/>
    <col min="6" max="6" width="8.5703125" style="29" customWidth="1"/>
    <col min="7" max="7" width="9.140625" hidden="1" customWidth="1"/>
    <col min="8" max="8" width="5" hidden="1" customWidth="1"/>
    <col min="9" max="9" width="14.5703125" hidden="1" customWidth="1"/>
    <col min="10" max="10" width="9.140625" hidden="1" customWidth="1"/>
    <col min="12" max="18" width="10.5703125" customWidth="1"/>
  </cols>
  <sheetData>
    <row r="2" spans="2:18" x14ac:dyDescent="0.25">
      <c r="B2" s="74" t="s">
        <v>142</v>
      </c>
    </row>
    <row r="4" spans="2:18" ht="90" x14ac:dyDescent="0.25">
      <c r="B4" s="4" t="s">
        <v>0</v>
      </c>
      <c r="C4" s="43" t="s">
        <v>126</v>
      </c>
      <c r="D4" s="43" t="s">
        <v>84</v>
      </c>
      <c r="E4" s="43" t="s">
        <v>85</v>
      </c>
      <c r="F4" s="47" t="s">
        <v>78</v>
      </c>
      <c r="H4" s="44" t="s">
        <v>74</v>
      </c>
      <c r="I4" s="43" t="s">
        <v>73</v>
      </c>
      <c r="J4" s="48" t="s">
        <v>75</v>
      </c>
      <c r="K4" s="48"/>
      <c r="L4" s="44" t="s">
        <v>120</v>
      </c>
      <c r="M4" s="44" t="s">
        <v>26</v>
      </c>
      <c r="N4" s="43" t="s">
        <v>128</v>
      </c>
      <c r="O4" s="43" t="s">
        <v>127</v>
      </c>
      <c r="P4" s="43" t="s">
        <v>119</v>
      </c>
      <c r="Q4" s="43" t="s">
        <v>125</v>
      </c>
      <c r="R4" s="43" t="s">
        <v>124</v>
      </c>
    </row>
    <row r="5" spans="2:18" x14ac:dyDescent="0.25">
      <c r="B5" s="2">
        <v>41281</v>
      </c>
      <c r="C5" s="29">
        <v>15007.000700000001</v>
      </c>
      <c r="D5" s="29">
        <v>15007.000700000001</v>
      </c>
      <c r="E5" s="29">
        <v>15007.000700000001</v>
      </c>
      <c r="F5" s="29" t="str">
        <f t="shared" ref="F5:F36" si="0">IF(YEAR(B5)&lt;YEAR(B6),"EoY","")</f>
        <v/>
      </c>
      <c r="H5">
        <v>1993</v>
      </c>
      <c r="I5" s="29">
        <v>6544.3533465298578</v>
      </c>
      <c r="L5" t="s">
        <v>89</v>
      </c>
      <c r="M5" s="29">
        <v>5000</v>
      </c>
      <c r="N5" s="29">
        <v>15064.448309807573</v>
      </c>
      <c r="O5" s="6">
        <f t="shared" ref="O5:O25" si="1">N5/M5-1</f>
        <v>2.0128896619615144</v>
      </c>
      <c r="P5" s="6">
        <v>-0.32</v>
      </c>
      <c r="Q5" s="6">
        <v>1.1180084893314364</v>
      </c>
    </row>
    <row r="6" spans="2:18" x14ac:dyDescent="0.25">
      <c r="B6" s="2">
        <v>41288</v>
      </c>
      <c r="C6" s="29">
        <v>15179.070207000001</v>
      </c>
      <c r="D6" s="29">
        <v>15142.55270525</v>
      </c>
      <c r="E6" s="29">
        <v>15106.0352035</v>
      </c>
      <c r="F6" s="29" t="str">
        <f t="shared" si="0"/>
        <v/>
      </c>
      <c r="H6">
        <f>H5+1</f>
        <v>1994</v>
      </c>
      <c r="I6" s="29">
        <v>7168.8291259338912</v>
      </c>
      <c r="J6" s="6">
        <f>I6/I5-1</f>
        <v>9.5422075541682361E-2</v>
      </c>
      <c r="K6" s="6"/>
      <c r="L6" t="s">
        <v>90</v>
      </c>
      <c r="M6" s="29">
        <v>5000</v>
      </c>
      <c r="N6" s="29">
        <v>15661.595486348095</v>
      </c>
      <c r="O6" s="6">
        <f t="shared" si="1"/>
        <v>2.1323190972696189</v>
      </c>
      <c r="P6" s="6">
        <v>-0.35</v>
      </c>
      <c r="Q6" s="6">
        <v>1.3896876863787377</v>
      </c>
    </row>
    <row r="7" spans="2:18" x14ac:dyDescent="0.25">
      <c r="B7" s="2">
        <v>41295</v>
      </c>
      <c r="C7" s="29">
        <v>15312.5261409208</v>
      </c>
      <c r="D7" s="29">
        <v>15240.644605690599</v>
      </c>
      <c r="E7" s="29">
        <v>15168.7630704604</v>
      </c>
      <c r="F7" s="29" t="str">
        <f t="shared" si="0"/>
        <v/>
      </c>
      <c r="H7">
        <f t="shared" ref="H7:H33" si="2">H6+1</f>
        <v>1995</v>
      </c>
      <c r="I7" s="29">
        <v>10844.493436754747</v>
      </c>
      <c r="J7" s="6">
        <f t="shared" ref="J7:J33" si="3">I7/I6-1</f>
        <v>0.51272868222284806</v>
      </c>
      <c r="K7" s="6"/>
      <c r="L7" t="s">
        <v>91</v>
      </c>
      <c r="M7" s="29">
        <v>5000</v>
      </c>
      <c r="N7" s="29">
        <v>15828.434602805657</v>
      </c>
      <c r="O7" s="6">
        <f t="shared" si="1"/>
        <v>2.1656869205611313</v>
      </c>
      <c r="P7" s="6">
        <v>-0.36</v>
      </c>
      <c r="Q7" s="6">
        <v>1.5721615636240247</v>
      </c>
    </row>
    <row r="8" spans="2:18" x14ac:dyDescent="0.25">
      <c r="B8" s="2">
        <v>41302</v>
      </c>
      <c r="C8" s="29">
        <v>15454.8267409208</v>
      </c>
      <c r="D8" s="29">
        <v>15347.120180690599</v>
      </c>
      <c r="E8" s="29">
        <v>15239.4136204604</v>
      </c>
      <c r="F8" s="29" t="str">
        <f t="shared" si="0"/>
        <v/>
      </c>
      <c r="H8">
        <f t="shared" si="2"/>
        <v>1996</v>
      </c>
      <c r="I8" s="29">
        <v>14185.7342830261</v>
      </c>
      <c r="J8" s="6">
        <f t="shared" si="3"/>
        <v>0.30810483364276275</v>
      </c>
      <c r="K8" s="6"/>
      <c r="L8" t="s">
        <v>92</v>
      </c>
      <c r="M8" s="29">
        <v>6500</v>
      </c>
      <c r="N8" s="29">
        <v>15863.101588655742</v>
      </c>
      <c r="O8" s="6">
        <f t="shared" si="1"/>
        <v>1.4404771674854988</v>
      </c>
      <c r="P8" s="6">
        <v>-0.37</v>
      </c>
      <c r="Q8" s="6">
        <v>1.0852765418569255</v>
      </c>
    </row>
    <row r="9" spans="2:18" x14ac:dyDescent="0.25">
      <c r="B9" s="2">
        <v>41309</v>
      </c>
      <c r="C9" s="29">
        <v>15555.0774417228</v>
      </c>
      <c r="D9" s="29">
        <v>15411.308156292098</v>
      </c>
      <c r="E9" s="29">
        <v>15267.538870861399</v>
      </c>
      <c r="F9" s="29" t="str">
        <f t="shared" si="0"/>
        <v/>
      </c>
      <c r="H9">
        <f t="shared" si="2"/>
        <v>1997</v>
      </c>
      <c r="I9" s="29">
        <v>18904.50210764342</v>
      </c>
      <c r="J9" s="6">
        <f t="shared" si="3"/>
        <v>0.33264177450888455</v>
      </c>
      <c r="K9" s="6"/>
      <c r="L9" t="s">
        <v>93</v>
      </c>
      <c r="M9" s="29">
        <v>8000</v>
      </c>
      <c r="N9" s="29">
        <v>17388.629265649051</v>
      </c>
      <c r="O9" s="6">
        <f t="shared" si="1"/>
        <v>1.1735786582061314</v>
      </c>
      <c r="P9" s="6">
        <v>-0.38</v>
      </c>
      <c r="Q9" s="6">
        <v>0.84617396387520549</v>
      </c>
    </row>
    <row r="10" spans="2:18" x14ac:dyDescent="0.25">
      <c r="B10" s="2">
        <v>41316</v>
      </c>
      <c r="C10" s="29">
        <v>15733.841244662803</v>
      </c>
      <c r="D10" s="29">
        <v>15553.130958497099</v>
      </c>
      <c r="E10" s="29">
        <v>15372.4206723314</v>
      </c>
      <c r="F10" s="29" t="str">
        <f t="shared" si="0"/>
        <v/>
      </c>
      <c r="H10">
        <f t="shared" si="2"/>
        <v>1998</v>
      </c>
      <c r="I10" s="29">
        <v>23795.171833023476</v>
      </c>
      <c r="J10" s="6">
        <f t="shared" si="3"/>
        <v>0.25870396890287162</v>
      </c>
      <c r="K10" s="6"/>
      <c r="L10" t="s">
        <v>94</v>
      </c>
      <c r="M10" s="29">
        <v>9500</v>
      </c>
      <c r="N10" s="29">
        <v>19042.028836151359</v>
      </c>
      <c r="O10" s="6">
        <f t="shared" si="1"/>
        <v>1.0044240880159325</v>
      </c>
      <c r="P10" s="6">
        <v>-0.4</v>
      </c>
      <c r="Q10" s="6">
        <v>0.51821252809749474</v>
      </c>
    </row>
    <row r="11" spans="2:18" x14ac:dyDescent="0.25">
      <c r="B11" s="2">
        <v>41323</v>
      </c>
      <c r="C11" s="29">
        <v>15859.9088456428</v>
      </c>
      <c r="D11" s="29">
        <v>15642.181609232097</v>
      </c>
      <c r="E11" s="29">
        <v>15424.454372821398</v>
      </c>
      <c r="F11" s="29" t="str">
        <f t="shared" si="0"/>
        <v/>
      </c>
      <c r="H11">
        <f t="shared" si="2"/>
        <v>1999</v>
      </c>
      <c r="I11" s="29">
        <v>30123.174808142754</v>
      </c>
      <c r="J11" s="6">
        <f t="shared" si="3"/>
        <v>0.26593642691569608</v>
      </c>
      <c r="K11" s="6"/>
      <c r="L11" t="s">
        <v>95</v>
      </c>
      <c r="M11" s="29">
        <v>13000</v>
      </c>
      <c r="N11" s="29">
        <v>15277.05143255654</v>
      </c>
      <c r="O11" s="6">
        <f t="shared" si="1"/>
        <v>0.1751578025043492</v>
      </c>
      <c r="P11" s="6">
        <v>-0.38</v>
      </c>
      <c r="Q11" s="6">
        <v>-0.30262234050880632</v>
      </c>
    </row>
    <row r="12" spans="2:18" x14ac:dyDescent="0.25">
      <c r="B12" s="2">
        <v>41330</v>
      </c>
      <c r="C12" s="29">
        <v>16029.761244662803</v>
      </c>
      <c r="D12" s="29">
        <v>15775.070958497099</v>
      </c>
      <c r="E12" s="29">
        <v>15520.380672331399</v>
      </c>
      <c r="F12" s="29" t="str">
        <f t="shared" si="0"/>
        <v/>
      </c>
      <c r="H12">
        <f t="shared" si="2"/>
        <v>2000</v>
      </c>
      <c r="I12" s="29">
        <v>28318.051103133315</v>
      </c>
      <c r="J12" s="6">
        <f t="shared" si="3"/>
        <v>-5.9924749516159448E-2</v>
      </c>
      <c r="K12" s="6"/>
      <c r="L12" t="s">
        <v>96</v>
      </c>
      <c r="M12" s="29">
        <v>15000</v>
      </c>
      <c r="N12" s="29">
        <v>15900.997439118004</v>
      </c>
      <c r="O12" s="6">
        <f t="shared" si="1"/>
        <v>6.0066495941200282E-2</v>
      </c>
      <c r="P12" s="6">
        <v>-0.41</v>
      </c>
      <c r="Q12" s="6">
        <v>-0.21392795883361926</v>
      </c>
    </row>
    <row r="13" spans="2:18" x14ac:dyDescent="0.25">
      <c r="B13" s="2">
        <v>41337</v>
      </c>
      <c r="C13" s="29">
        <v>16210.8291456428</v>
      </c>
      <c r="D13" s="29">
        <v>15919.121909232097</v>
      </c>
      <c r="E13" s="29">
        <v>15627.414672821396</v>
      </c>
      <c r="F13" s="29" t="str">
        <f t="shared" si="0"/>
        <v/>
      </c>
      <c r="H13">
        <f t="shared" si="2"/>
        <v>2001</v>
      </c>
      <c r="I13" s="29">
        <v>24065.103087947635</v>
      </c>
      <c r="J13" s="6">
        <f t="shared" si="3"/>
        <v>-0.15018505333211662</v>
      </c>
      <c r="K13" s="6"/>
      <c r="L13" t="s">
        <v>97</v>
      </c>
      <c r="M13" s="29">
        <v>13000</v>
      </c>
      <c r="N13" s="29">
        <v>18164.803348638889</v>
      </c>
      <c r="O13" s="6">
        <f t="shared" si="1"/>
        <v>0.39729256527991441</v>
      </c>
      <c r="P13" s="6">
        <v>-0.39</v>
      </c>
      <c r="Q13" s="6">
        <v>-1.5849064344460539E-2</v>
      </c>
    </row>
    <row r="14" spans="2:18" x14ac:dyDescent="0.25">
      <c r="B14" s="2">
        <v>41344</v>
      </c>
      <c r="C14" s="29">
        <v>16295.128032005185</v>
      </c>
      <c r="D14" s="29">
        <v>15967.096074003886</v>
      </c>
      <c r="E14" s="29">
        <v>15639.06411600259</v>
      </c>
      <c r="F14" s="29" t="str">
        <f t="shared" si="0"/>
        <v/>
      </c>
      <c r="H14">
        <f t="shared" si="2"/>
        <v>2002</v>
      </c>
      <c r="I14" s="29">
        <v>16916.368390347634</v>
      </c>
      <c r="J14" s="6">
        <f t="shared" si="3"/>
        <v>-0.29705813731503417</v>
      </c>
      <c r="K14" s="6"/>
      <c r="L14" t="s">
        <v>98</v>
      </c>
      <c r="M14" s="29">
        <v>11500</v>
      </c>
      <c r="N14" s="29">
        <v>23160.167944483685</v>
      </c>
      <c r="O14" s="6">
        <f t="shared" si="1"/>
        <v>1.0139276473464074</v>
      </c>
      <c r="P14" s="6">
        <v>-0.31</v>
      </c>
      <c r="Q14" s="6">
        <v>0.11110141619799152</v>
      </c>
    </row>
    <row r="15" spans="2:18" x14ac:dyDescent="0.25">
      <c r="B15" s="2">
        <v>41351</v>
      </c>
      <c r="C15" s="29">
        <v>16423.841833965187</v>
      </c>
      <c r="D15" s="29">
        <v>16057.881525473887</v>
      </c>
      <c r="E15" s="29">
        <v>15691.921216982591</v>
      </c>
      <c r="F15" s="29" t="str">
        <f t="shared" si="0"/>
        <v/>
      </c>
      <c r="H15">
        <f t="shared" si="2"/>
        <v>2003</v>
      </c>
      <c r="I15" s="29">
        <v>22151.823062747633</v>
      </c>
      <c r="J15" s="6">
        <f t="shared" si="3"/>
        <v>0.30949046223108478</v>
      </c>
      <c r="K15" s="6"/>
      <c r="L15" t="s">
        <v>99</v>
      </c>
      <c r="M15" s="29">
        <v>9500</v>
      </c>
      <c r="N15" s="29">
        <v>25820.586226081716</v>
      </c>
      <c r="O15" s="6">
        <f t="shared" si="1"/>
        <v>1.717956444850707</v>
      </c>
      <c r="P15" s="6">
        <v>-0.31</v>
      </c>
      <c r="Q15" s="6">
        <v>0.58037835977602326</v>
      </c>
    </row>
    <row r="16" spans="2:18" x14ac:dyDescent="0.25">
      <c r="B16" s="2">
        <v>41358</v>
      </c>
      <c r="C16" s="29">
        <v>16576.290514812339</v>
      </c>
      <c r="D16" s="29">
        <v>16173.96783610925</v>
      </c>
      <c r="E16" s="29">
        <v>15771.645157406167</v>
      </c>
      <c r="F16" s="29" t="str">
        <f t="shared" si="0"/>
        <v/>
      </c>
      <c r="H16">
        <f t="shared" si="2"/>
        <v>2004</v>
      </c>
      <c r="I16" s="29">
        <v>25074.604598186143</v>
      </c>
      <c r="J16" s="6">
        <f t="shared" si="3"/>
        <v>0.13194316003515327</v>
      </c>
      <c r="K16" s="6"/>
      <c r="L16" t="s">
        <v>100</v>
      </c>
      <c r="M16" s="29">
        <v>11500</v>
      </c>
      <c r="N16" s="29">
        <v>30924.799633495699</v>
      </c>
      <c r="O16" s="6">
        <f t="shared" si="1"/>
        <v>1.6891130116083217</v>
      </c>
      <c r="P16" s="6">
        <v>-0.32</v>
      </c>
      <c r="Q16" s="6">
        <v>0.63840199874011905</v>
      </c>
    </row>
    <row r="17" spans="2:17" x14ac:dyDescent="0.25">
      <c r="B17" s="2">
        <v>41365</v>
      </c>
      <c r="C17" s="29">
        <v>16574.756980891536</v>
      </c>
      <c r="D17" s="29">
        <v>16135.067835668649</v>
      </c>
      <c r="E17" s="29">
        <v>15695.378690445767</v>
      </c>
      <c r="F17" s="29" t="str">
        <f t="shared" si="0"/>
        <v/>
      </c>
      <c r="H17">
        <f t="shared" si="2"/>
        <v>2005</v>
      </c>
      <c r="I17" s="29">
        <v>26310.124112812911</v>
      </c>
      <c r="J17" s="6">
        <f t="shared" si="3"/>
        <v>4.9273738686038682E-2</v>
      </c>
      <c r="K17" s="6"/>
      <c r="L17" t="s">
        <v>101</v>
      </c>
      <c r="M17" s="29">
        <v>12000</v>
      </c>
      <c r="N17" s="29">
        <v>34834.799533583646</v>
      </c>
      <c r="O17" s="6">
        <f t="shared" si="1"/>
        <v>1.9028999611319706</v>
      </c>
      <c r="P17" s="6">
        <v>-0.36</v>
      </c>
      <c r="Q17" s="6">
        <v>0.72450182836032018</v>
      </c>
    </row>
    <row r="18" spans="2:17" x14ac:dyDescent="0.25">
      <c r="B18" s="2">
        <v>41372</v>
      </c>
      <c r="C18" s="29">
        <v>16859.513530885099</v>
      </c>
      <c r="D18" s="29">
        <v>16389.635223163819</v>
      </c>
      <c r="E18" s="29">
        <v>15919.756915442547</v>
      </c>
      <c r="F18" s="29" t="str">
        <f t="shared" si="0"/>
        <v/>
      </c>
      <c r="H18">
        <f t="shared" si="2"/>
        <v>2006</v>
      </c>
      <c r="I18" s="29">
        <v>32872.68001390771</v>
      </c>
      <c r="J18" s="6">
        <f t="shared" si="3"/>
        <v>0.24943082263526328</v>
      </c>
      <c r="K18" s="6"/>
      <c r="L18" t="s">
        <v>102</v>
      </c>
      <c r="M18" s="29">
        <v>13000</v>
      </c>
      <c r="N18" s="29">
        <v>37069.185783840789</v>
      </c>
      <c r="O18" s="6">
        <f t="shared" si="1"/>
        <v>1.8514758295262146</v>
      </c>
      <c r="P18" s="6">
        <v>-0.4</v>
      </c>
      <c r="Q18" s="6">
        <v>0.49423851612833203</v>
      </c>
    </row>
    <row r="19" spans="2:17" x14ac:dyDescent="0.25">
      <c r="B19" s="2">
        <v>41379</v>
      </c>
      <c r="C19" s="29">
        <v>16682.136833825098</v>
      </c>
      <c r="D19" s="29">
        <v>16173.602525368819</v>
      </c>
      <c r="E19" s="29">
        <v>15665.068216912547</v>
      </c>
      <c r="F19" s="29" t="str">
        <f t="shared" si="0"/>
        <v/>
      </c>
      <c r="H19">
        <f t="shared" si="2"/>
        <v>2007</v>
      </c>
      <c r="I19" s="29">
        <v>37812.655282479311</v>
      </c>
      <c r="J19" s="6">
        <f t="shared" si="3"/>
        <v>0.1502760123750666</v>
      </c>
      <c r="K19" s="6"/>
      <c r="L19" t="s">
        <v>103</v>
      </c>
      <c r="M19" s="29">
        <v>14500</v>
      </c>
      <c r="N19" s="29">
        <v>40358.143399539709</v>
      </c>
      <c r="O19" s="6">
        <f t="shared" si="1"/>
        <v>1.7833202344510144</v>
      </c>
      <c r="P19" s="6">
        <v>-0.45</v>
      </c>
      <c r="Q19" s="6">
        <v>0.6166928868425372</v>
      </c>
    </row>
    <row r="20" spans="2:17" x14ac:dyDescent="0.25">
      <c r="B20" s="2">
        <v>41386</v>
      </c>
      <c r="C20" s="29">
        <v>17056.826951085939</v>
      </c>
      <c r="D20" s="29">
        <v>16523.620338314449</v>
      </c>
      <c r="E20" s="29">
        <v>15990.413725542967</v>
      </c>
      <c r="F20" s="29" t="str">
        <f t="shared" si="0"/>
        <v/>
      </c>
      <c r="H20">
        <f t="shared" si="2"/>
        <v>2008</v>
      </c>
      <c r="I20" s="29">
        <v>23718.958373037065</v>
      </c>
      <c r="J20" s="6">
        <f t="shared" si="3"/>
        <v>-0.37272433803326777</v>
      </c>
      <c r="K20" s="6"/>
      <c r="L20" t="s">
        <v>104</v>
      </c>
      <c r="M20" s="29">
        <v>14500</v>
      </c>
      <c r="N20" s="29">
        <v>45822.854235586012</v>
      </c>
      <c r="O20" s="6">
        <f t="shared" si="1"/>
        <v>2.1601968438335182</v>
      </c>
      <c r="P20" s="6">
        <v>-0.45</v>
      </c>
      <c r="Q20" s="6">
        <v>0.95090991584344975</v>
      </c>
    </row>
    <row r="21" spans="2:17" x14ac:dyDescent="0.25">
      <c r="B21" s="2">
        <v>41393</v>
      </c>
      <c r="C21" s="29">
        <v>17311.86238249117</v>
      </c>
      <c r="D21" s="29">
        <v>16743.146661868373</v>
      </c>
      <c r="E21" s="29">
        <v>16174.430941245582</v>
      </c>
      <c r="F21" s="29" t="str">
        <f t="shared" si="0"/>
        <v/>
      </c>
      <c r="H21">
        <f t="shared" si="2"/>
        <v>2009</v>
      </c>
      <c r="I21" s="29">
        <v>28548.062777237068</v>
      </c>
      <c r="J21" s="6">
        <f t="shared" si="3"/>
        <v>0.20359681602584923</v>
      </c>
      <c r="K21" s="6"/>
      <c r="L21" t="s">
        <v>105</v>
      </c>
      <c r="M21" s="29">
        <v>9000</v>
      </c>
      <c r="N21" s="29">
        <v>51484.020511949398</v>
      </c>
      <c r="O21" s="6">
        <f t="shared" si="1"/>
        <v>4.7204467235499328</v>
      </c>
      <c r="P21" s="6">
        <v>-0.2</v>
      </c>
      <c r="Q21" s="6">
        <v>1.9069482840699643</v>
      </c>
    </row>
    <row r="22" spans="2:17" x14ac:dyDescent="0.25">
      <c r="B22" s="2">
        <v>41400</v>
      </c>
      <c r="C22" s="29">
        <v>17469.843025689173</v>
      </c>
      <c r="D22" s="29">
        <v>16862.632369266874</v>
      </c>
      <c r="E22" s="29">
        <v>16255.421712844583</v>
      </c>
      <c r="F22" s="29" t="str">
        <f t="shared" si="0"/>
        <v/>
      </c>
      <c r="H22">
        <f t="shared" si="2"/>
        <v>2010</v>
      </c>
      <c r="I22" s="29">
        <v>32887.334584966025</v>
      </c>
      <c r="J22" s="6">
        <f t="shared" si="3"/>
        <v>0.15199881832923867</v>
      </c>
      <c r="K22" s="6"/>
      <c r="L22" t="s">
        <v>106</v>
      </c>
      <c r="M22" s="29">
        <v>11500</v>
      </c>
      <c r="N22" s="29">
        <v>63078.70937169822</v>
      </c>
      <c r="O22" s="6">
        <f t="shared" si="1"/>
        <v>4.4851051627563674</v>
      </c>
      <c r="P22" s="6">
        <v>-0.14000000000000001</v>
      </c>
      <c r="Q22" s="6">
        <v>1.842890730557738</v>
      </c>
    </row>
    <row r="23" spans="2:17" x14ac:dyDescent="0.25">
      <c r="B23" s="2">
        <v>41407</v>
      </c>
      <c r="C23" s="29">
        <v>17575.64301417394</v>
      </c>
      <c r="D23" s="29">
        <v>16930.23231063045</v>
      </c>
      <c r="E23" s="29">
        <v>16284.821607086968</v>
      </c>
      <c r="F23" s="29" t="str">
        <f t="shared" si="0"/>
        <v/>
      </c>
      <c r="H23">
        <f t="shared" si="2"/>
        <v>2011</v>
      </c>
      <c r="I23" s="29">
        <v>33053.588594308574</v>
      </c>
      <c r="J23" s="6">
        <f t="shared" si="3"/>
        <v>5.0552594620589808E-3</v>
      </c>
      <c r="K23" s="6"/>
      <c r="L23" t="s">
        <v>107</v>
      </c>
      <c r="M23" s="29">
        <v>13000</v>
      </c>
      <c r="N23" s="29">
        <v>69082.631345484799</v>
      </c>
      <c r="O23" s="6">
        <f t="shared" si="1"/>
        <v>4.3140485650372922</v>
      </c>
      <c r="P23" s="6">
        <v>-0.16</v>
      </c>
      <c r="Q23" s="6">
        <v>1.9987416469934063</v>
      </c>
    </row>
    <row r="24" spans="2:17" x14ac:dyDescent="0.25">
      <c r="B24" s="2">
        <v>41414</v>
      </c>
      <c r="C24" s="29">
        <v>17578.582616173942</v>
      </c>
      <c r="D24" s="29">
        <v>16891.686912130452</v>
      </c>
      <c r="E24" s="29">
        <v>16204.79120808697</v>
      </c>
      <c r="F24" s="29" t="str">
        <f t="shared" si="0"/>
        <v/>
      </c>
      <c r="H24">
        <f t="shared" si="2"/>
        <v>2012</v>
      </c>
      <c r="I24" s="29">
        <v>41519.480911220933</v>
      </c>
      <c r="J24" s="6">
        <f t="shared" si="3"/>
        <v>0.2561262687940058</v>
      </c>
      <c r="K24" s="6"/>
      <c r="L24" t="s">
        <v>108</v>
      </c>
      <c r="M24" s="29">
        <v>13000</v>
      </c>
      <c r="N24" s="29">
        <v>81286.228516293602</v>
      </c>
      <c r="O24" s="6">
        <f t="shared" si="1"/>
        <v>5.252786808945662</v>
      </c>
      <c r="P24" s="6">
        <v>-0.17</v>
      </c>
      <c r="Q24" s="6">
        <v>2.6495967398762565</v>
      </c>
    </row>
    <row r="25" spans="2:17" x14ac:dyDescent="0.25">
      <c r="B25" s="2">
        <v>41421</v>
      </c>
      <c r="C25" s="29">
        <v>17526.652820246378</v>
      </c>
      <c r="D25" s="29">
        <v>16806.239540184779</v>
      </c>
      <c r="E25" s="29">
        <v>16085.826260123187</v>
      </c>
      <c r="F25" s="29" t="str">
        <f t="shared" si="0"/>
        <v/>
      </c>
      <c r="H25">
        <f t="shared" si="2"/>
        <v>2013</v>
      </c>
      <c r="I25" s="29">
        <v>67558.964011514065</v>
      </c>
      <c r="J25" s="6">
        <f t="shared" si="3"/>
        <v>0.62716302152168235</v>
      </c>
      <c r="K25" s="6"/>
      <c r="L25" s="65" t="s">
        <v>109</v>
      </c>
      <c r="M25" s="66">
        <v>15000</v>
      </c>
      <c r="N25" s="66">
        <v>73100.937404296477</v>
      </c>
      <c r="O25" s="67">
        <f t="shared" si="1"/>
        <v>3.8733958269530984</v>
      </c>
      <c r="P25" s="67">
        <v>-0.17</v>
      </c>
      <c r="Q25" s="6">
        <v>1.6650269886256406</v>
      </c>
    </row>
    <row r="26" spans="2:17" x14ac:dyDescent="0.25">
      <c r="B26" s="2">
        <v>41428</v>
      </c>
      <c r="C26" s="29">
        <v>17767.591530807313</v>
      </c>
      <c r="D26" s="29">
        <v>17020.69372310548</v>
      </c>
      <c r="E26" s="29">
        <v>16273.795915403654</v>
      </c>
      <c r="F26" s="29" t="str">
        <f t="shared" si="0"/>
        <v/>
      </c>
      <c r="H26">
        <f t="shared" si="2"/>
        <v>2014</v>
      </c>
      <c r="I26" s="29">
        <v>97988.274919733725</v>
      </c>
      <c r="J26" s="6">
        <f t="shared" si="3"/>
        <v>0.45041115347822092</v>
      </c>
      <c r="K26" s="6"/>
      <c r="N26" s="29"/>
      <c r="O26" s="6"/>
      <c r="P26" s="29"/>
    </row>
    <row r="27" spans="2:17" x14ac:dyDescent="0.25">
      <c r="B27" s="2">
        <v>41435</v>
      </c>
      <c r="C27" s="29">
        <v>17731.325422864444</v>
      </c>
      <c r="D27" s="29">
        <v>16952.993892148326</v>
      </c>
      <c r="E27" s="29">
        <v>16174.66236143222</v>
      </c>
      <c r="F27" s="29" t="str">
        <f t="shared" si="0"/>
        <v/>
      </c>
      <c r="H27">
        <f t="shared" si="2"/>
        <v>2015</v>
      </c>
      <c r="I27" s="29">
        <v>116958.06497675547</v>
      </c>
      <c r="J27" s="6">
        <f t="shared" si="3"/>
        <v>0.19359244840834977</v>
      </c>
      <c r="K27" s="6"/>
      <c r="N27" s="29"/>
      <c r="O27" s="6"/>
      <c r="P27" s="29"/>
    </row>
    <row r="28" spans="2:17" x14ac:dyDescent="0.25">
      <c r="B28" s="2">
        <v>41442</v>
      </c>
      <c r="C28" s="29">
        <v>17421.860527967598</v>
      </c>
      <c r="D28" s="29">
        <v>16618.145570975692</v>
      </c>
      <c r="E28" s="29">
        <v>15814.430613983797</v>
      </c>
      <c r="F28" s="29" t="str">
        <f t="shared" si="0"/>
        <v/>
      </c>
      <c r="H28">
        <f t="shared" si="2"/>
        <v>2016</v>
      </c>
      <c r="I28" s="29">
        <v>160070.16932745461</v>
      </c>
      <c r="J28" s="6">
        <f t="shared" si="3"/>
        <v>0.36861164178175598</v>
      </c>
      <c r="K28" s="6"/>
      <c r="L28" s="68"/>
      <c r="N28" s="29"/>
      <c r="O28" s="6"/>
      <c r="P28" s="29"/>
    </row>
    <row r="29" spans="2:17" x14ac:dyDescent="0.25">
      <c r="B29" s="2">
        <v>41449</v>
      </c>
      <c r="C29" s="29">
        <v>17617.407615583987</v>
      </c>
      <c r="D29" s="29">
        <v>16798.555661687984</v>
      </c>
      <c r="E29" s="29">
        <v>15979.70370779199</v>
      </c>
      <c r="F29" s="29" t="str">
        <f t="shared" si="0"/>
        <v/>
      </c>
      <c r="H29">
        <f t="shared" si="2"/>
        <v>2017</v>
      </c>
      <c r="I29" s="29">
        <v>267686.78967786278</v>
      </c>
      <c r="J29" s="6">
        <f t="shared" si="3"/>
        <v>0.67230903048685775</v>
      </c>
      <c r="K29" s="6"/>
      <c r="L29" s="68"/>
      <c r="N29" s="29"/>
      <c r="O29" s="6"/>
      <c r="P29" s="29"/>
    </row>
    <row r="30" spans="2:17" x14ac:dyDescent="0.25">
      <c r="B30" s="2">
        <v>41456</v>
      </c>
      <c r="C30" s="29">
        <v>17949.366642023182</v>
      </c>
      <c r="D30" s="29">
        <v>17112.525081517382</v>
      </c>
      <c r="E30" s="29">
        <v>16275.68352101159</v>
      </c>
      <c r="F30" s="29" t="str">
        <f t="shared" si="0"/>
        <v/>
      </c>
      <c r="H30">
        <f t="shared" si="2"/>
        <v>2018</v>
      </c>
      <c r="I30" s="29">
        <v>266276.50638402597</v>
      </c>
      <c r="J30" s="6">
        <f t="shared" si="3"/>
        <v>-5.268408260018953E-3</v>
      </c>
      <c r="K30" s="6"/>
      <c r="L30" s="68"/>
      <c r="N30" s="29"/>
      <c r="O30" s="6"/>
      <c r="P30" s="29"/>
    </row>
    <row r="31" spans="2:17" x14ac:dyDescent="0.25">
      <c r="B31" s="2">
        <v>41463</v>
      </c>
      <c r="C31" s="29">
        <v>18397.750254944014</v>
      </c>
      <c r="D31" s="29">
        <v>17536.062566208006</v>
      </c>
      <c r="E31" s="29">
        <v>16674.374877472008</v>
      </c>
      <c r="F31" s="29" t="str">
        <f t="shared" si="0"/>
        <v/>
      </c>
      <c r="H31">
        <f t="shared" si="2"/>
        <v>2019</v>
      </c>
      <c r="I31" s="29">
        <v>488534.77868400922</v>
      </c>
      <c r="J31" s="6">
        <f t="shared" si="3"/>
        <v>0.83468975659249756</v>
      </c>
      <c r="K31" s="6"/>
      <c r="L31" s="68"/>
      <c r="N31" s="29"/>
      <c r="O31" s="6"/>
      <c r="P31" s="29"/>
    </row>
    <row r="32" spans="2:17" x14ac:dyDescent="0.25">
      <c r="B32" s="2">
        <v>41470</v>
      </c>
      <c r="C32" s="29">
        <v>18620.409622158051</v>
      </c>
      <c r="D32" s="29">
        <v>17719.557166618531</v>
      </c>
      <c r="E32" s="29">
        <v>16818.704711079023</v>
      </c>
      <c r="F32" s="29" t="str">
        <f t="shared" si="0"/>
        <v/>
      </c>
      <c r="H32">
        <f t="shared" si="2"/>
        <v>2020</v>
      </c>
      <c r="I32" s="29">
        <v>669853.42153643386</v>
      </c>
      <c r="J32" s="6">
        <f t="shared" si="3"/>
        <v>0.37114787066102406</v>
      </c>
      <c r="K32" s="6"/>
      <c r="L32" s="68"/>
      <c r="N32" s="29"/>
      <c r="O32" s="6"/>
      <c r="P32" s="29"/>
    </row>
    <row r="33" spans="2:16" x14ac:dyDescent="0.25">
      <c r="B33" s="2">
        <v>41477</v>
      </c>
      <c r="C33" s="29">
        <v>18779.196520198053</v>
      </c>
      <c r="D33" s="29">
        <v>17837.147415148534</v>
      </c>
      <c r="E33" s="29">
        <v>16895.098310099027</v>
      </c>
      <c r="F33" s="29" t="str">
        <f t="shared" si="0"/>
        <v/>
      </c>
      <c r="H33">
        <f t="shared" si="2"/>
        <v>2021</v>
      </c>
      <c r="I33" s="29">
        <v>1128685.5720797165</v>
      </c>
      <c r="J33" s="6">
        <f t="shared" si="3"/>
        <v>0.68497395966249663</v>
      </c>
      <c r="K33" s="6"/>
      <c r="L33" s="68"/>
      <c r="N33" s="29"/>
      <c r="O33" s="6"/>
      <c r="P33" s="29"/>
    </row>
    <row r="34" spans="2:16" x14ac:dyDescent="0.25">
      <c r="B34" s="2">
        <v>41484</v>
      </c>
      <c r="C34" s="29">
        <v>18927.923921178051</v>
      </c>
      <c r="D34" s="29">
        <v>17944.692865883535</v>
      </c>
      <c r="E34" s="29">
        <v>16961.461810589026</v>
      </c>
      <c r="F34" s="29" t="str">
        <f t="shared" si="0"/>
        <v/>
      </c>
      <c r="L34" s="68"/>
      <c r="N34" s="29"/>
      <c r="P34" s="29"/>
    </row>
    <row r="35" spans="2:16" x14ac:dyDescent="0.25">
      <c r="B35" s="2">
        <v>41491</v>
      </c>
      <c r="C35" s="29">
        <v>18933.874018178052</v>
      </c>
      <c r="D35" s="29">
        <v>17908.155463633535</v>
      </c>
      <c r="E35" s="29">
        <v>16882.436909089029</v>
      </c>
      <c r="F35" s="29" t="str">
        <f t="shared" si="0"/>
        <v/>
      </c>
      <c r="L35" s="68"/>
      <c r="N35" s="29"/>
      <c r="P35" s="29"/>
    </row>
    <row r="36" spans="2:16" x14ac:dyDescent="0.25">
      <c r="B36" s="2">
        <v>41498</v>
      </c>
      <c r="C36" s="29">
        <v>18723.213013478038</v>
      </c>
      <c r="D36" s="29">
        <v>17663.159810108526</v>
      </c>
      <c r="E36" s="29">
        <v>16603.10660673902</v>
      </c>
      <c r="F36" s="29" t="str">
        <f t="shared" si="0"/>
        <v/>
      </c>
      <c r="L36" s="68"/>
      <c r="N36" s="29"/>
      <c r="P36" s="29"/>
    </row>
    <row r="37" spans="2:16" x14ac:dyDescent="0.25">
      <c r="B37" s="2">
        <v>41505</v>
      </c>
      <c r="C37" s="29">
        <v>18891.66997925219</v>
      </c>
      <c r="D37" s="29">
        <v>17809.252359439139</v>
      </c>
      <c r="E37" s="29">
        <v>16726.834739626094</v>
      </c>
      <c r="F37" s="29" t="str">
        <f t="shared" ref="F37:F69" si="4">IF(YEAR(B37)&lt;YEAR(B38),"EoY","")</f>
        <v/>
      </c>
      <c r="L37" s="68"/>
      <c r="N37" s="6"/>
    </row>
    <row r="38" spans="2:16" x14ac:dyDescent="0.25">
      <c r="B38" s="2">
        <v>41512</v>
      </c>
      <c r="C38" s="29">
        <v>18692.208183705461</v>
      </c>
      <c r="D38" s="29">
        <v>17585.40598777909</v>
      </c>
      <c r="E38" s="29">
        <v>16478.603791852729</v>
      </c>
      <c r="F38" s="29" t="str">
        <f t="shared" si="4"/>
        <v/>
      </c>
      <c r="L38" s="68"/>
      <c r="N38" s="6"/>
    </row>
    <row r="39" spans="2:16" x14ac:dyDescent="0.25">
      <c r="B39" s="2">
        <v>41519</v>
      </c>
      <c r="C39" s="29">
        <v>18998.857563163059</v>
      </c>
      <c r="D39" s="29">
        <v>17875.142997372292</v>
      </c>
      <c r="E39" s="29">
        <v>16751.428431581531</v>
      </c>
      <c r="F39" s="29" t="str">
        <f t="shared" si="4"/>
        <v/>
      </c>
      <c r="L39" s="68"/>
      <c r="N39" s="6"/>
    </row>
    <row r="40" spans="2:16" x14ac:dyDescent="0.25">
      <c r="B40" s="2">
        <v>41526</v>
      </c>
      <c r="C40" s="29">
        <v>19419.279088236399</v>
      </c>
      <c r="D40" s="29">
        <v>18272.709366177296</v>
      </c>
      <c r="E40" s="29">
        <v>17126.139644118201</v>
      </c>
      <c r="F40" s="29" t="str">
        <f t="shared" si="4"/>
        <v/>
      </c>
      <c r="L40" s="68"/>
      <c r="N40" s="6"/>
    </row>
    <row r="41" spans="2:16" x14ac:dyDescent="0.25">
      <c r="B41" s="2">
        <v>41533</v>
      </c>
      <c r="C41" s="29">
        <v>19695.633928260813</v>
      </c>
      <c r="D41" s="29">
        <v>18514.725471195605</v>
      </c>
      <c r="E41" s="29">
        <v>17333.817014130407</v>
      </c>
      <c r="F41" s="29" t="str">
        <f t="shared" si="4"/>
        <v/>
      </c>
      <c r="L41" s="68"/>
      <c r="N41" s="6"/>
    </row>
    <row r="42" spans="2:16" x14ac:dyDescent="0.25">
      <c r="B42" s="2">
        <v>41540</v>
      </c>
      <c r="C42" s="29">
        <v>19677.593717221207</v>
      </c>
      <c r="D42" s="29">
        <v>18455.945387915901</v>
      </c>
      <c r="E42" s="29">
        <v>17234.297058610602</v>
      </c>
      <c r="F42" s="29" t="str">
        <f t="shared" si="4"/>
        <v/>
      </c>
      <c r="L42" s="68"/>
      <c r="N42" s="6"/>
    </row>
    <row r="43" spans="2:16" x14ac:dyDescent="0.25">
      <c r="B43" s="2">
        <v>41547</v>
      </c>
      <c r="C43" s="29">
        <v>19807.139722166121</v>
      </c>
      <c r="D43" s="29">
        <v>18552.604766624587</v>
      </c>
      <c r="E43" s="29">
        <v>17298.06981108306</v>
      </c>
      <c r="F43" s="29" t="str">
        <f t="shared" si="4"/>
        <v/>
      </c>
      <c r="L43" s="68"/>
      <c r="N43" s="6"/>
    </row>
    <row r="44" spans="2:16" x14ac:dyDescent="0.25">
      <c r="B44" s="2">
        <v>41554</v>
      </c>
      <c r="C44" s="29">
        <v>20075.67012885298</v>
      </c>
      <c r="D44" s="29">
        <v>18788.252471639731</v>
      </c>
      <c r="E44" s="29">
        <v>17500.834814426489</v>
      </c>
      <c r="F44" s="29" t="str">
        <f t="shared" si="4"/>
        <v/>
      </c>
      <c r="L44" s="68"/>
      <c r="N44" s="6"/>
    </row>
    <row r="45" spans="2:16" x14ac:dyDescent="0.25">
      <c r="B45" s="2">
        <v>41561</v>
      </c>
      <c r="C45" s="29">
        <v>20344.712927162735</v>
      </c>
      <c r="D45" s="29">
        <v>19018.284670372046</v>
      </c>
      <c r="E45" s="29">
        <v>17691.856413581365</v>
      </c>
      <c r="F45" s="29" t="str">
        <f t="shared" si="4"/>
        <v/>
      </c>
      <c r="L45" s="68"/>
      <c r="N45" s="6"/>
    </row>
    <row r="46" spans="2:16" x14ac:dyDescent="0.25">
      <c r="B46" s="2">
        <v>41568</v>
      </c>
      <c r="C46" s="29">
        <v>20467.196882202337</v>
      </c>
      <c r="D46" s="29">
        <v>19099.147586651747</v>
      </c>
      <c r="E46" s="29">
        <v>17731.098291101167</v>
      </c>
      <c r="F46" s="29" t="str">
        <f t="shared" si="4"/>
        <v/>
      </c>
      <c r="L46" s="68"/>
      <c r="N46" s="6"/>
    </row>
    <row r="47" spans="2:16" x14ac:dyDescent="0.25">
      <c r="B47" s="2">
        <v>41575</v>
      </c>
      <c r="C47" s="29">
        <v>20668.147879202337</v>
      </c>
      <c r="D47" s="29">
        <v>19256.361084401746</v>
      </c>
      <c r="E47" s="29">
        <v>17844.574289601169</v>
      </c>
      <c r="F47" s="29" t="str">
        <f t="shared" si="4"/>
        <v/>
      </c>
      <c r="L47" s="68"/>
      <c r="N47" s="6"/>
    </row>
    <row r="48" spans="2:16" x14ac:dyDescent="0.25">
      <c r="B48" s="2">
        <v>41582</v>
      </c>
      <c r="C48" s="29">
        <v>20847.832286062338</v>
      </c>
      <c r="D48" s="29">
        <v>19393.124039546743</v>
      </c>
      <c r="E48" s="29">
        <v>17938.415793031167</v>
      </c>
      <c r="F48" s="29" t="str">
        <f t="shared" si="4"/>
        <v/>
      </c>
      <c r="L48" s="68"/>
      <c r="N48" s="6"/>
    </row>
    <row r="49" spans="2:14" x14ac:dyDescent="0.25">
      <c r="B49" s="2">
        <v>41589</v>
      </c>
      <c r="C49" s="29">
        <v>20993.102595339536</v>
      </c>
      <c r="D49" s="29">
        <v>19496.077021504643</v>
      </c>
      <c r="E49" s="29">
        <v>17999.051447669768</v>
      </c>
      <c r="F49" s="29" t="str">
        <f t="shared" si="4"/>
        <v/>
      </c>
      <c r="L49" s="68"/>
      <c r="N49" s="6"/>
    </row>
    <row r="50" spans="2:14" x14ac:dyDescent="0.25">
      <c r="B50" s="2">
        <v>41596</v>
      </c>
      <c r="C50" s="29">
        <v>21148.152098339538</v>
      </c>
      <c r="D50" s="29">
        <v>19606.364023754646</v>
      </c>
      <c r="E50" s="29">
        <v>18064.575949169768</v>
      </c>
      <c r="F50" s="29" t="str">
        <f t="shared" si="4"/>
        <v/>
      </c>
      <c r="L50" s="68"/>
      <c r="N50" s="6"/>
    </row>
    <row r="51" spans="2:14" x14ac:dyDescent="0.25">
      <c r="B51" s="2">
        <v>41603</v>
      </c>
      <c r="C51" s="29">
        <v>21343.346096379537</v>
      </c>
      <c r="D51" s="29">
        <v>19757.509572284645</v>
      </c>
      <c r="E51" s="29">
        <v>18171.673048189768</v>
      </c>
      <c r="F51" s="29" t="str">
        <f t="shared" si="4"/>
        <v/>
      </c>
      <c r="L51" s="68"/>
      <c r="N51" s="6"/>
    </row>
    <row r="52" spans="2:14" x14ac:dyDescent="0.25">
      <c r="B52" s="2">
        <v>41610</v>
      </c>
      <c r="C52" s="29">
        <v>21517.346296379535</v>
      </c>
      <c r="D52" s="29">
        <v>19886.509772284644</v>
      </c>
      <c r="E52" s="29">
        <v>18255.673248189767</v>
      </c>
      <c r="F52" s="29" t="str">
        <f t="shared" si="4"/>
        <v/>
      </c>
      <c r="L52" s="68"/>
      <c r="N52" s="6"/>
    </row>
    <row r="53" spans="2:14" x14ac:dyDescent="0.25">
      <c r="B53" s="2">
        <v>41617</v>
      </c>
      <c r="C53" s="29">
        <v>21414.286198379537</v>
      </c>
      <c r="D53" s="29">
        <v>19738.464673784645</v>
      </c>
      <c r="E53" s="29">
        <v>18062.643149189767</v>
      </c>
      <c r="F53" s="29" t="str">
        <f t="shared" si="4"/>
        <v/>
      </c>
      <c r="L53" s="68"/>
      <c r="N53" s="6"/>
    </row>
    <row r="54" spans="2:14" x14ac:dyDescent="0.25">
      <c r="B54" s="2">
        <v>41624</v>
      </c>
      <c r="C54" s="29">
        <v>21787.201511118066</v>
      </c>
      <c r="D54" s="29">
        <v>20079.40108333854</v>
      </c>
      <c r="E54" s="29">
        <v>18371.600655559032</v>
      </c>
      <c r="F54" s="29" t="str">
        <f t="shared" si="4"/>
        <v/>
      </c>
      <c r="L54" s="68"/>
      <c r="N54" s="6"/>
    </row>
    <row r="55" spans="2:14" x14ac:dyDescent="0.25">
      <c r="B55" s="2">
        <v>41631</v>
      </c>
      <c r="C55" s="29">
        <v>21989.572533197264</v>
      </c>
      <c r="D55" s="29">
        <v>20238.429549897937</v>
      </c>
      <c r="E55" s="29">
        <v>18487.286566598628</v>
      </c>
      <c r="F55" s="29" t="str">
        <f t="shared" si="4"/>
        <v/>
      </c>
      <c r="L55" s="68"/>
      <c r="N55" s="6"/>
    </row>
    <row r="56" spans="2:14" x14ac:dyDescent="0.25">
      <c r="B56" s="2">
        <v>41638</v>
      </c>
      <c r="C56" s="29">
        <v>22072.744839077262</v>
      </c>
      <c r="D56" s="29">
        <v>20276.808604307938</v>
      </c>
      <c r="E56" s="29">
        <v>18480.872369538629</v>
      </c>
      <c r="F56" s="29" t="str">
        <f t="shared" si="4"/>
        <v>EoY</v>
      </c>
      <c r="L56" s="68"/>
      <c r="N56" s="6"/>
    </row>
    <row r="57" spans="2:14" x14ac:dyDescent="0.25">
      <c r="B57" s="2">
        <v>41645</v>
      </c>
      <c r="C57" s="29">
        <v>22358.756551227638</v>
      </c>
      <c r="D57" s="29">
        <v>20522.567388420721</v>
      </c>
      <c r="E57" s="29">
        <v>18686.378225613815</v>
      </c>
      <c r="F57" s="29" t="str">
        <f t="shared" si="4"/>
        <v/>
      </c>
      <c r="L57" s="68"/>
      <c r="N57" s="6"/>
    </row>
    <row r="58" spans="2:14" x14ac:dyDescent="0.25">
      <c r="B58" s="2">
        <v>41652</v>
      </c>
      <c r="C58" s="29">
        <v>22488.21375024764</v>
      </c>
      <c r="D58" s="29">
        <v>20607.160287685721</v>
      </c>
      <c r="E58" s="29">
        <v>18726.106825123814</v>
      </c>
      <c r="F58" s="29" t="str">
        <f t="shared" si="4"/>
        <v/>
      </c>
    </row>
    <row r="59" spans="2:14" x14ac:dyDescent="0.25">
      <c r="B59" s="2">
        <v>41659</v>
      </c>
      <c r="C59" s="29">
        <v>22188.58160528724</v>
      </c>
      <c r="D59" s="29">
        <v>20263.686178965421</v>
      </c>
      <c r="E59" s="29">
        <v>18338.790752643614</v>
      </c>
      <c r="F59" s="29" t="str">
        <f t="shared" si="4"/>
        <v/>
      </c>
    </row>
    <row r="60" spans="2:14" x14ac:dyDescent="0.25">
      <c r="B60" s="2">
        <v>41666</v>
      </c>
      <c r="C60" s="29">
        <v>22218.18626283497</v>
      </c>
      <c r="D60" s="29">
        <v>20268.139522126217</v>
      </c>
      <c r="E60" s="29">
        <v>18318.092781417479</v>
      </c>
      <c r="F60" s="29" t="str">
        <f t="shared" si="4"/>
        <v/>
      </c>
    </row>
    <row r="61" spans="2:14" x14ac:dyDescent="0.25">
      <c r="B61" s="2">
        <v>41673</v>
      </c>
      <c r="C61" s="29">
        <v>22460.531757112658</v>
      </c>
      <c r="D61" s="29">
        <v>20487.398642834487</v>
      </c>
      <c r="E61" s="29">
        <v>18514.265528556323</v>
      </c>
      <c r="F61" s="29" t="str">
        <f t="shared" si="4"/>
        <v/>
      </c>
    </row>
    <row r="62" spans="2:14" x14ac:dyDescent="0.25">
      <c r="B62" s="2">
        <v>41680</v>
      </c>
      <c r="C62" s="29">
        <v>23006.434292371323</v>
      </c>
      <c r="D62" s="29">
        <v>21005.325819278485</v>
      </c>
      <c r="E62" s="29">
        <v>19004.217346185655</v>
      </c>
      <c r="F62" s="29" t="str">
        <f t="shared" si="4"/>
        <v/>
      </c>
    </row>
    <row r="63" spans="2:14" x14ac:dyDescent="0.25">
      <c r="B63" s="2">
        <v>41687</v>
      </c>
      <c r="C63" s="29">
        <v>23176.453796371323</v>
      </c>
      <c r="D63" s="29">
        <v>21129.590322278484</v>
      </c>
      <c r="E63" s="29">
        <v>19082.726848185652</v>
      </c>
      <c r="F63" s="29" t="str">
        <f t="shared" si="4"/>
        <v/>
      </c>
    </row>
    <row r="64" spans="2:14" x14ac:dyDescent="0.25">
      <c r="B64" s="2">
        <v>41694</v>
      </c>
      <c r="C64" s="29">
        <v>23395.665395391319</v>
      </c>
      <c r="D64" s="29">
        <v>21303.998871543485</v>
      </c>
      <c r="E64" s="29">
        <v>19212.332347695654</v>
      </c>
      <c r="F64" s="29" t="str">
        <f t="shared" si="4"/>
        <v/>
      </c>
    </row>
    <row r="65" spans="2:6" x14ac:dyDescent="0.25">
      <c r="B65" s="2">
        <v>41701</v>
      </c>
      <c r="C65" s="29">
        <v>23570.578504668523</v>
      </c>
      <c r="D65" s="29">
        <v>21434.433753501387</v>
      </c>
      <c r="E65" s="29">
        <v>19298.289002334255</v>
      </c>
      <c r="F65" s="29" t="str">
        <f t="shared" si="4"/>
        <v/>
      </c>
    </row>
    <row r="66" spans="2:6" x14ac:dyDescent="0.25">
      <c r="B66" s="2">
        <v>41708</v>
      </c>
      <c r="C66" s="29">
        <v>23394.074199768518</v>
      </c>
      <c r="D66" s="29">
        <v>21212.055749826384</v>
      </c>
      <c r="E66" s="29">
        <v>19030.03729988425</v>
      </c>
      <c r="F66" s="29" t="str">
        <f t="shared" si="4"/>
        <v/>
      </c>
    </row>
    <row r="67" spans="2:6" x14ac:dyDescent="0.25">
      <c r="B67" s="2">
        <v>41715</v>
      </c>
      <c r="C67" s="29">
        <v>23675.437192745121</v>
      </c>
      <c r="D67" s="29">
        <v>21461.577819558835</v>
      </c>
      <c r="E67" s="29">
        <v>19247.718446372553</v>
      </c>
      <c r="F67" s="29" t="str">
        <f t="shared" si="4"/>
        <v/>
      </c>
    </row>
    <row r="68" spans="2:6" x14ac:dyDescent="0.25">
      <c r="B68" s="2">
        <v>41722</v>
      </c>
      <c r="C68" s="29">
        <v>23755.576946936366</v>
      </c>
      <c r="D68" s="29">
        <v>21503.932835202268</v>
      </c>
      <c r="E68" s="29">
        <v>19252.288723468173</v>
      </c>
      <c r="F68" s="29" t="str">
        <f t="shared" si="4"/>
        <v/>
      </c>
    </row>
    <row r="69" spans="2:6" x14ac:dyDescent="0.25">
      <c r="B69" s="2">
        <v>41729</v>
      </c>
      <c r="C69" s="29">
        <v>23988.221813765336</v>
      </c>
      <c r="D69" s="29">
        <v>21701.166210323994</v>
      </c>
      <c r="E69" s="29">
        <v>19414.110606882659</v>
      </c>
      <c r="F69" s="29" t="str">
        <f t="shared" si="4"/>
        <v/>
      </c>
    </row>
    <row r="70" spans="2:6" x14ac:dyDescent="0.25">
      <c r="B70" s="2">
        <v>41736</v>
      </c>
      <c r="C70" s="29">
        <v>23653.63249162391</v>
      </c>
      <c r="D70" s="29">
        <v>21327.974243717927</v>
      </c>
      <c r="E70" s="29">
        <v>19002.315995811947</v>
      </c>
      <c r="F70" s="29" t="str">
        <f t="shared" ref="F70:F133" si="5">IF(YEAR(B70)&lt;YEAR(B71),"EoY","")</f>
        <v/>
      </c>
    </row>
    <row r="71" spans="2:6" x14ac:dyDescent="0.25">
      <c r="B71" s="2">
        <v>41743</v>
      </c>
      <c r="C71" s="29">
        <v>24230.130863546921</v>
      </c>
      <c r="D71" s="29">
        <v>21882.348122660183</v>
      </c>
      <c r="E71" s="29">
        <v>19534.565381773453</v>
      </c>
      <c r="F71" s="29" t="str">
        <f t="shared" si="5"/>
        <v/>
      </c>
    </row>
    <row r="72" spans="2:6" x14ac:dyDescent="0.25">
      <c r="B72" s="2">
        <v>41750</v>
      </c>
      <c r="C72" s="29">
        <v>24374.532508096614</v>
      </c>
      <c r="D72" s="29">
        <v>21988.149206072452</v>
      </c>
      <c r="E72" s="29">
        <v>19601.765904048298</v>
      </c>
      <c r="F72" s="29" t="str">
        <f t="shared" si="5"/>
        <v/>
      </c>
    </row>
    <row r="73" spans="2:6" x14ac:dyDescent="0.25">
      <c r="B73" s="2">
        <v>41757</v>
      </c>
      <c r="C73" s="29">
        <v>24705.851872867606</v>
      </c>
      <c r="D73" s="29">
        <v>22280.888854650697</v>
      </c>
      <c r="E73" s="29">
        <v>19855.925836433795</v>
      </c>
      <c r="F73" s="29" t="str">
        <f t="shared" si="5"/>
        <v/>
      </c>
    </row>
    <row r="74" spans="2:6" x14ac:dyDescent="0.25">
      <c r="B74" s="2">
        <v>41764</v>
      </c>
      <c r="C74" s="29">
        <v>24882.912770867606</v>
      </c>
      <c r="D74" s="29">
        <v>22411.184753150697</v>
      </c>
      <c r="E74" s="29">
        <v>19939.456735433792</v>
      </c>
      <c r="F74" s="29" t="str">
        <f t="shared" si="5"/>
        <v/>
      </c>
    </row>
    <row r="75" spans="2:6" x14ac:dyDescent="0.25">
      <c r="B75" s="2">
        <v>41771</v>
      </c>
      <c r="C75" s="29">
        <v>25078.872377867607</v>
      </c>
      <c r="D75" s="29">
        <v>22560.404358400698</v>
      </c>
      <c r="E75" s="29">
        <v>20041.936338933792</v>
      </c>
      <c r="F75" s="29" t="str">
        <f t="shared" si="5"/>
        <v/>
      </c>
    </row>
    <row r="76" spans="2:6" x14ac:dyDescent="0.25">
      <c r="B76" s="2">
        <v>41778</v>
      </c>
      <c r="C76" s="29">
        <v>25295.922680867607</v>
      </c>
      <c r="D76" s="29">
        <v>22730.692160650698</v>
      </c>
      <c r="E76" s="29">
        <v>20165.46164043379</v>
      </c>
      <c r="F76" s="29" t="str">
        <f t="shared" si="5"/>
        <v/>
      </c>
    </row>
    <row r="77" spans="2:6" x14ac:dyDescent="0.25">
      <c r="B77" s="2">
        <v>41785</v>
      </c>
      <c r="C77" s="29">
        <v>25410.733526630007</v>
      </c>
      <c r="D77" s="29">
        <v>22800.049969972497</v>
      </c>
      <c r="E77" s="29">
        <v>20189.36641331499</v>
      </c>
      <c r="F77" s="29" t="str">
        <f t="shared" si="5"/>
        <v/>
      </c>
    </row>
    <row r="78" spans="2:6" x14ac:dyDescent="0.25">
      <c r="B78" s="2">
        <v>41792</v>
      </c>
      <c r="C78" s="29">
        <v>25664.78459190721</v>
      </c>
      <c r="D78" s="29">
        <v>23008.088568930398</v>
      </c>
      <c r="E78" s="29">
        <v>20351.392545953593</v>
      </c>
      <c r="F78" s="29" t="str">
        <f t="shared" si="5"/>
        <v/>
      </c>
    </row>
    <row r="79" spans="2:6" x14ac:dyDescent="0.25">
      <c r="B79" s="2">
        <v>41799</v>
      </c>
      <c r="C79" s="29">
        <v>25726.427548709209</v>
      </c>
      <c r="D79" s="29">
        <v>23023.070786531898</v>
      </c>
      <c r="E79" s="29">
        <v>20319.714024354595</v>
      </c>
      <c r="F79" s="29" t="str">
        <f t="shared" si="5"/>
        <v/>
      </c>
    </row>
    <row r="80" spans="2:6" x14ac:dyDescent="0.25">
      <c r="B80" s="2">
        <v>41806</v>
      </c>
      <c r="C80" s="29">
        <v>25985.486584221846</v>
      </c>
      <c r="D80" s="29">
        <v>23237.614988166377</v>
      </c>
      <c r="E80" s="29">
        <v>20489.743392110911</v>
      </c>
      <c r="F80" s="29" t="str">
        <f t="shared" si="5"/>
        <v/>
      </c>
    </row>
    <row r="81" spans="2:6" x14ac:dyDescent="0.25">
      <c r="B81" s="2">
        <v>41813</v>
      </c>
      <c r="C81" s="29">
        <v>26168.427086221847</v>
      </c>
      <c r="D81" s="29">
        <v>23371.820489666377</v>
      </c>
      <c r="E81" s="29">
        <v>20575.213893110915</v>
      </c>
      <c r="F81" s="29" t="str">
        <f t="shared" si="5"/>
        <v/>
      </c>
    </row>
    <row r="82" spans="2:6" x14ac:dyDescent="0.25">
      <c r="B82" s="2">
        <v>41820</v>
      </c>
      <c r="C82" s="29">
        <v>26397.329693081847</v>
      </c>
      <c r="D82" s="29">
        <v>23552.997194811378</v>
      </c>
      <c r="E82" s="29">
        <v>20708.664696540916</v>
      </c>
      <c r="F82" s="29" t="str">
        <f t="shared" si="5"/>
        <v/>
      </c>
    </row>
    <row r="83" spans="2:6" x14ac:dyDescent="0.25">
      <c r="B83" s="2">
        <v>41827</v>
      </c>
      <c r="C83" s="29">
        <v>26431.566090141849</v>
      </c>
      <c r="D83" s="29">
        <v>23538.924592606378</v>
      </c>
      <c r="E83" s="29">
        <v>20646.283095070918</v>
      </c>
      <c r="F83" s="29" t="str">
        <f t="shared" si="5"/>
        <v/>
      </c>
    </row>
    <row r="84" spans="2:6" x14ac:dyDescent="0.25">
      <c r="B84" s="2">
        <v>41834</v>
      </c>
      <c r="C84" s="29">
        <v>26711.248852101609</v>
      </c>
      <c r="D84" s="29">
        <v>23776.186814076202</v>
      </c>
      <c r="E84" s="29">
        <v>20841.124776050798</v>
      </c>
      <c r="F84" s="29" t="str">
        <f t="shared" si="5"/>
        <v/>
      </c>
    </row>
    <row r="85" spans="2:6" x14ac:dyDescent="0.25">
      <c r="B85" s="2">
        <v>41841</v>
      </c>
      <c r="C85" s="29">
        <v>26905.004058961611</v>
      </c>
      <c r="D85" s="29">
        <v>23921.753069221202</v>
      </c>
      <c r="E85" s="29">
        <v>20938.502079480801</v>
      </c>
      <c r="F85" s="29" t="str">
        <f t="shared" si="5"/>
        <v/>
      </c>
    </row>
    <row r="86" spans="2:6" x14ac:dyDescent="0.25">
      <c r="B86" s="2">
        <v>41848</v>
      </c>
      <c r="C86" s="29">
        <v>26575.769559941611</v>
      </c>
      <c r="D86" s="29">
        <v>23544.327169956199</v>
      </c>
      <c r="E86" s="29">
        <v>20512.884779970798</v>
      </c>
      <c r="F86" s="29" t="str">
        <f t="shared" si="5"/>
        <v/>
      </c>
    </row>
    <row r="87" spans="2:6" x14ac:dyDescent="0.25">
      <c r="B87" s="2">
        <v>41855</v>
      </c>
      <c r="C87" s="29">
        <v>26758.105473811993</v>
      </c>
      <c r="D87" s="29">
        <v>23699.579230358988</v>
      </c>
      <c r="E87" s="29">
        <v>20641.05298690599</v>
      </c>
      <c r="F87" s="29" t="str">
        <f t="shared" si="5"/>
        <v/>
      </c>
    </row>
    <row r="88" spans="2:6" x14ac:dyDescent="0.25">
      <c r="B88" s="2">
        <v>41862</v>
      </c>
      <c r="C88" s="29">
        <v>27124.098469117915</v>
      </c>
      <c r="D88" s="29">
        <v>24036.073876838429</v>
      </c>
      <c r="E88" s="29">
        <v>20948.049284558951</v>
      </c>
      <c r="F88" s="29" t="str">
        <f t="shared" si="5"/>
        <v/>
      </c>
    </row>
    <row r="89" spans="2:6" x14ac:dyDescent="0.25">
      <c r="B89" s="2">
        <v>41869</v>
      </c>
      <c r="C89" s="29">
        <v>27523.683327072005</v>
      </c>
      <c r="D89" s="29">
        <v>24397.512545303995</v>
      </c>
      <c r="E89" s="29">
        <v>21271.341763535995</v>
      </c>
      <c r="F89" s="29" t="str">
        <f t="shared" si="5"/>
        <v/>
      </c>
    </row>
    <row r="90" spans="2:6" x14ac:dyDescent="0.25">
      <c r="B90" s="2">
        <v>41876</v>
      </c>
      <c r="C90" s="29">
        <v>27669.890029032009</v>
      </c>
      <c r="D90" s="29">
        <v>24495.167696773995</v>
      </c>
      <c r="E90" s="29">
        <v>21320.445364515996</v>
      </c>
      <c r="F90" s="29" t="str">
        <f t="shared" si="5"/>
        <v/>
      </c>
    </row>
    <row r="91" spans="2:6" x14ac:dyDescent="0.25">
      <c r="B91" s="2">
        <v>41883</v>
      </c>
      <c r="C91" s="29">
        <v>27905.585235892009</v>
      </c>
      <c r="D91" s="29">
        <v>24681.938951918997</v>
      </c>
      <c r="E91" s="29">
        <v>21458.292667945996</v>
      </c>
      <c r="F91" s="29" t="str">
        <f t="shared" si="5"/>
        <v/>
      </c>
    </row>
    <row r="92" spans="2:6" x14ac:dyDescent="0.25">
      <c r="B92" s="2">
        <v>41890</v>
      </c>
      <c r="C92" s="29">
        <v>27903.67343687201</v>
      </c>
      <c r="D92" s="29">
        <v>24631.005202654</v>
      </c>
      <c r="E92" s="29">
        <v>21358.336968435997</v>
      </c>
      <c r="F92" s="29" t="str">
        <f t="shared" si="5"/>
        <v/>
      </c>
    </row>
    <row r="93" spans="2:6" x14ac:dyDescent="0.25">
      <c r="B93" s="2">
        <v>41897</v>
      </c>
      <c r="C93" s="29">
        <v>28225.696832913723</v>
      </c>
      <c r="D93" s="29">
        <v>24911.772549685284</v>
      </c>
      <c r="E93" s="29">
        <v>21597.848266456855</v>
      </c>
      <c r="F93" s="29" t="str">
        <f t="shared" si="5"/>
        <v/>
      </c>
    </row>
    <row r="94" spans="2:6" x14ac:dyDescent="0.25">
      <c r="B94" s="2">
        <v>41904</v>
      </c>
      <c r="C94" s="29">
        <v>28141.382529973722</v>
      </c>
      <c r="D94" s="29">
        <v>24778.536747480284</v>
      </c>
      <c r="E94" s="29">
        <v>21415.690964986854</v>
      </c>
      <c r="F94" s="29" t="str">
        <f t="shared" si="5"/>
        <v/>
      </c>
    </row>
    <row r="95" spans="2:6" x14ac:dyDescent="0.25">
      <c r="B95" s="2">
        <v>41911</v>
      </c>
      <c r="C95" s="29">
        <v>28148.546350955832</v>
      </c>
      <c r="D95" s="29">
        <v>24749.409863216868</v>
      </c>
      <c r="E95" s="29">
        <v>21350.273375477907</v>
      </c>
      <c r="F95" s="29" t="str">
        <f t="shared" si="5"/>
        <v/>
      </c>
    </row>
    <row r="96" spans="2:6" x14ac:dyDescent="0.25">
      <c r="B96" s="2">
        <v>41918</v>
      </c>
      <c r="C96" s="29">
        <v>27675.548118712897</v>
      </c>
      <c r="D96" s="29">
        <v>24245.160914034663</v>
      </c>
      <c r="E96" s="29">
        <v>20814.773709356439</v>
      </c>
      <c r="F96" s="29" t="str">
        <f t="shared" si="5"/>
        <v/>
      </c>
    </row>
    <row r="97" spans="2:6" x14ac:dyDescent="0.25">
      <c r="B97" s="2">
        <v>41925</v>
      </c>
      <c r="C97" s="29">
        <v>27534.190007031044</v>
      </c>
      <c r="D97" s="29">
        <v>24087.392530273275</v>
      </c>
      <c r="E97" s="29">
        <v>20640.595053515513</v>
      </c>
      <c r="F97" s="29" t="str">
        <f t="shared" si="5"/>
        <v/>
      </c>
    </row>
    <row r="98" spans="2:6" x14ac:dyDescent="0.25">
      <c r="B98" s="2">
        <v>41932</v>
      </c>
      <c r="C98" s="29">
        <v>28383.048286424189</v>
      </c>
      <c r="D98" s="29">
        <v>24923.036039818136</v>
      </c>
      <c r="E98" s="29">
        <v>21463.023793212087</v>
      </c>
      <c r="F98" s="29" t="str">
        <f t="shared" si="5"/>
        <v/>
      </c>
    </row>
    <row r="99" spans="2:6" x14ac:dyDescent="0.25">
      <c r="B99" s="2">
        <v>41939</v>
      </c>
      <c r="C99" s="29">
        <v>28928.475638658896</v>
      </c>
      <c r="D99" s="29">
        <v>25437.856828994161</v>
      </c>
      <c r="E99" s="29">
        <v>21947.238019329441</v>
      </c>
      <c r="F99" s="29" t="str">
        <f t="shared" si="5"/>
        <v/>
      </c>
    </row>
    <row r="100" spans="2:6" x14ac:dyDescent="0.25">
      <c r="B100" s="2">
        <v>41946</v>
      </c>
      <c r="C100" s="29">
        <v>29189.149106500503</v>
      </c>
      <c r="D100" s="29">
        <v>25650.361729875367</v>
      </c>
      <c r="E100" s="29">
        <v>22111.574353250246</v>
      </c>
      <c r="F100" s="29" t="str">
        <f t="shared" si="5"/>
        <v/>
      </c>
    </row>
    <row r="101" spans="2:6" x14ac:dyDescent="0.25">
      <c r="B101" s="2">
        <v>41953</v>
      </c>
      <c r="C101" s="29">
        <v>29373.437738658897</v>
      </c>
      <c r="D101" s="29">
        <v>25786.078428994162</v>
      </c>
      <c r="E101" s="29">
        <v>22198.719119329442</v>
      </c>
      <c r="F101" s="29" t="str">
        <f t="shared" si="5"/>
        <v/>
      </c>
    </row>
    <row r="102" spans="2:6" x14ac:dyDescent="0.25">
      <c r="B102" s="2">
        <v>41960</v>
      </c>
      <c r="C102" s="29">
        <v>29516.591743558896</v>
      </c>
      <c r="D102" s="29">
        <v>25879.443632669165</v>
      </c>
      <c r="E102" s="29">
        <v>22242.295521779444</v>
      </c>
      <c r="F102" s="29" t="str">
        <f t="shared" si="5"/>
        <v/>
      </c>
    </row>
    <row r="103" spans="2:6" x14ac:dyDescent="0.25">
      <c r="B103" s="2">
        <v>41967</v>
      </c>
      <c r="C103" s="29">
        <v>29766.087608836096</v>
      </c>
      <c r="D103" s="29">
        <v>26079.565631627065</v>
      </c>
      <c r="E103" s="29">
        <v>22393.043654418045</v>
      </c>
      <c r="F103" s="29" t="str">
        <f t="shared" si="5"/>
        <v/>
      </c>
    </row>
    <row r="104" spans="2:6" x14ac:dyDescent="0.25">
      <c r="B104" s="2">
        <v>41974</v>
      </c>
      <c r="C104" s="29">
        <v>29948.143905896097</v>
      </c>
      <c r="D104" s="29">
        <v>26211.107929422065</v>
      </c>
      <c r="E104" s="29">
        <v>22474.071952948045</v>
      </c>
      <c r="F104" s="29" t="str">
        <f t="shared" si="5"/>
        <v/>
      </c>
    </row>
    <row r="105" spans="2:6" x14ac:dyDescent="0.25">
      <c r="B105" s="2">
        <v>41981</v>
      </c>
      <c r="C105" s="29">
        <v>29444.143805896096</v>
      </c>
      <c r="D105" s="29">
        <v>25655.357829422064</v>
      </c>
      <c r="E105" s="29">
        <v>21866.571852948044</v>
      </c>
      <c r="F105" s="29" t="str">
        <f t="shared" si="5"/>
        <v/>
      </c>
    </row>
    <row r="106" spans="2:6" x14ac:dyDescent="0.25">
      <c r="B106" s="2">
        <v>41988</v>
      </c>
      <c r="C106" s="29">
        <v>30107.219571245987</v>
      </c>
      <c r="D106" s="29">
        <v>26293.414778434482</v>
      </c>
      <c r="E106" s="29">
        <v>22479.609985622988</v>
      </c>
      <c r="F106" s="29" t="str">
        <f t="shared" si="5"/>
        <v/>
      </c>
    </row>
    <row r="107" spans="2:6" x14ac:dyDescent="0.25">
      <c r="B107" s="2">
        <v>41995</v>
      </c>
      <c r="C107" s="29">
        <v>30477.504659844599</v>
      </c>
      <c r="D107" s="29">
        <v>26619.128544883442</v>
      </c>
      <c r="E107" s="29">
        <v>22760.752429922293</v>
      </c>
      <c r="F107" s="29" t="str">
        <f t="shared" si="5"/>
        <v/>
      </c>
    </row>
    <row r="108" spans="2:6" x14ac:dyDescent="0.25">
      <c r="B108" s="2">
        <v>42002</v>
      </c>
      <c r="C108" s="29">
        <v>30375.6895377654</v>
      </c>
      <c r="D108" s="29">
        <v>26467.516978324042</v>
      </c>
      <c r="E108" s="29">
        <v>22559.344418882694</v>
      </c>
      <c r="F108" s="29" t="str">
        <f t="shared" si="5"/>
        <v>EoY</v>
      </c>
    </row>
    <row r="109" spans="2:6" x14ac:dyDescent="0.25">
      <c r="B109" s="2">
        <v>42009</v>
      </c>
      <c r="C109" s="29">
        <v>30417.894588829222</v>
      </c>
      <c r="D109" s="29">
        <v>26469.670941621909</v>
      </c>
      <c r="E109" s="29">
        <v>22521.447294414607</v>
      </c>
      <c r="F109" s="29" t="str">
        <f t="shared" si="5"/>
        <v/>
      </c>
    </row>
    <row r="110" spans="2:6" x14ac:dyDescent="0.25">
      <c r="B110" s="2">
        <v>42016</v>
      </c>
      <c r="C110" s="29">
        <v>30296.876480156774</v>
      </c>
      <c r="D110" s="29">
        <v>26313.407485117576</v>
      </c>
      <c r="E110" s="29">
        <v>22329.938490078384</v>
      </c>
      <c r="F110" s="29" t="str">
        <f t="shared" si="5"/>
        <v/>
      </c>
    </row>
    <row r="111" spans="2:6" x14ac:dyDescent="0.25">
      <c r="B111" s="2">
        <v>42023</v>
      </c>
      <c r="C111" s="29">
        <v>30737.662366080385</v>
      </c>
      <c r="D111" s="29">
        <v>26727.496799560282</v>
      </c>
      <c r="E111" s="29">
        <v>22717.33123304019</v>
      </c>
      <c r="F111" s="29" t="str">
        <f t="shared" si="5"/>
        <v/>
      </c>
    </row>
    <row r="112" spans="2:6" x14ac:dyDescent="0.25">
      <c r="B112" s="2">
        <v>42030</v>
      </c>
      <c r="C112" s="29">
        <v>30336.046475788182</v>
      </c>
      <c r="D112" s="29">
        <v>26288.284781841132</v>
      </c>
      <c r="E112" s="29">
        <v>22240.523087894086</v>
      </c>
      <c r="F112" s="29" t="str">
        <f t="shared" si="5"/>
        <v/>
      </c>
    </row>
    <row r="113" spans="2:6" x14ac:dyDescent="0.25">
      <c r="B113" s="2">
        <v>42037</v>
      </c>
      <c r="C113" s="29">
        <v>31032.16412113448</v>
      </c>
      <c r="D113" s="29">
        <v>26962.873165850851</v>
      </c>
      <c r="E113" s="29">
        <v>22893.582210567234</v>
      </c>
      <c r="F113" s="29" t="str">
        <f t="shared" si="5"/>
        <v/>
      </c>
    </row>
    <row r="114" spans="2:6" x14ac:dyDescent="0.25">
      <c r="B114" s="2">
        <v>42044</v>
      </c>
      <c r="C114" s="29">
        <v>31415.462246052317</v>
      </c>
      <c r="D114" s="29">
        <v>27306.096659539231</v>
      </c>
      <c r="E114" s="29">
        <v>23196.731073026152</v>
      </c>
      <c r="F114" s="29" t="str">
        <f t="shared" si="5"/>
        <v/>
      </c>
    </row>
    <row r="115" spans="2:6" x14ac:dyDescent="0.25">
      <c r="B115" s="2">
        <v>42051</v>
      </c>
      <c r="C115" s="29">
        <v>31666.047245072317</v>
      </c>
      <c r="D115" s="29">
        <v>27505.535558804229</v>
      </c>
      <c r="E115" s="29">
        <v>23345.023872536152</v>
      </c>
      <c r="F115" s="29" t="str">
        <f t="shared" si="5"/>
        <v/>
      </c>
    </row>
    <row r="116" spans="2:6" x14ac:dyDescent="0.25">
      <c r="B116" s="2">
        <v>42058</v>
      </c>
      <c r="C116" s="29">
        <v>31814.062349972315</v>
      </c>
      <c r="D116" s="29">
        <v>27602.046862479227</v>
      </c>
      <c r="E116" s="29">
        <v>23390.031374986153</v>
      </c>
      <c r="F116" s="29" t="str">
        <f t="shared" si="5"/>
        <v/>
      </c>
    </row>
    <row r="117" spans="2:6" x14ac:dyDescent="0.25">
      <c r="B117" s="2">
        <v>42065</v>
      </c>
      <c r="C117" s="29">
        <v>31699.379817813919</v>
      </c>
      <c r="D117" s="29">
        <v>27437.03486336043</v>
      </c>
      <c r="E117" s="29">
        <v>23174.689908906956</v>
      </c>
      <c r="F117" s="29" t="str">
        <f t="shared" si="5"/>
        <v/>
      </c>
    </row>
    <row r="118" spans="2:6" x14ac:dyDescent="0.25">
      <c r="B118" s="2">
        <v>42072</v>
      </c>
      <c r="C118" s="29">
        <v>31678.564284296408</v>
      </c>
      <c r="D118" s="29">
        <v>27379.673263222296</v>
      </c>
      <c r="E118" s="29">
        <v>23080.782242148198</v>
      </c>
      <c r="F118" s="29" t="str">
        <f t="shared" si="5"/>
        <v/>
      </c>
    </row>
    <row r="119" spans="2:6" x14ac:dyDescent="0.25">
      <c r="B119" s="2">
        <v>42079</v>
      </c>
      <c r="C119" s="29">
        <v>32259.775630833719</v>
      </c>
      <c r="D119" s="29">
        <v>27930.081823125282</v>
      </c>
      <c r="E119" s="29">
        <v>23600.388015416851</v>
      </c>
      <c r="F119" s="29" t="str">
        <f t="shared" si="5"/>
        <v/>
      </c>
    </row>
    <row r="120" spans="2:6" x14ac:dyDescent="0.25">
      <c r="B120" s="2">
        <v>42086</v>
      </c>
      <c r="C120" s="29">
        <v>31989.811943318491</v>
      </c>
      <c r="D120" s="29">
        <v>27610.85908248886</v>
      </c>
      <c r="E120" s="29">
        <v>23231.906221659239</v>
      </c>
      <c r="F120" s="29" t="str">
        <f t="shared" si="5"/>
        <v/>
      </c>
    </row>
    <row r="121" spans="2:6" x14ac:dyDescent="0.25">
      <c r="B121" s="2">
        <v>42093</v>
      </c>
      <c r="C121" s="29">
        <v>32182.968479840525</v>
      </c>
      <c r="D121" s="29">
        <v>27773.226409880383</v>
      </c>
      <c r="E121" s="29">
        <v>23363.484339920255</v>
      </c>
      <c r="F121" s="29" t="str">
        <f t="shared" si="5"/>
        <v/>
      </c>
    </row>
    <row r="122" spans="2:6" x14ac:dyDescent="0.25">
      <c r="B122" s="2">
        <v>42100</v>
      </c>
      <c r="C122" s="29">
        <v>32674.330859620299</v>
      </c>
      <c r="D122" s="29">
        <v>28231.747969715216</v>
      </c>
      <c r="E122" s="29">
        <v>23789.165079810144</v>
      </c>
      <c r="F122" s="29" t="str">
        <f t="shared" si="5"/>
        <v/>
      </c>
    </row>
    <row r="123" spans="2:6" x14ac:dyDescent="0.25">
      <c r="B123" s="2">
        <v>42107</v>
      </c>
      <c r="C123" s="29">
        <v>32654.190777452728</v>
      </c>
      <c r="D123" s="29">
        <v>28164.393008089537</v>
      </c>
      <c r="E123" s="29">
        <v>23674.595238726357</v>
      </c>
      <c r="F123" s="29" t="str">
        <f t="shared" si="5"/>
        <v/>
      </c>
    </row>
    <row r="124" spans="2:6" x14ac:dyDescent="0.25">
      <c r="B124" s="2">
        <v>42114</v>
      </c>
      <c r="C124" s="29">
        <v>33079.910316921509</v>
      </c>
      <c r="D124" s="29">
        <v>28551.182587691121</v>
      </c>
      <c r="E124" s="29">
        <v>24022.454858460747</v>
      </c>
      <c r="F124" s="29" t="str">
        <f t="shared" si="5"/>
        <v/>
      </c>
    </row>
    <row r="125" spans="2:6" x14ac:dyDescent="0.25">
      <c r="B125" s="2">
        <v>42121</v>
      </c>
      <c r="C125" s="29">
        <v>33189.179671159109</v>
      </c>
      <c r="D125" s="29">
        <v>28609.88477836932</v>
      </c>
      <c r="E125" s="29">
        <v>24030.589885579546</v>
      </c>
      <c r="F125" s="29" t="str">
        <f t="shared" si="5"/>
        <v/>
      </c>
    </row>
    <row r="126" spans="2:6" x14ac:dyDescent="0.25">
      <c r="B126" s="2">
        <v>42128</v>
      </c>
      <c r="C126" s="29">
        <v>33464.843778540613</v>
      </c>
      <c r="D126" s="29">
        <v>28839.132708905447</v>
      </c>
      <c r="E126" s="29">
        <v>24213.421639270298</v>
      </c>
      <c r="F126" s="29" t="str">
        <f t="shared" si="5"/>
        <v/>
      </c>
    </row>
    <row r="127" spans="2:6" x14ac:dyDescent="0.25">
      <c r="B127" s="2">
        <v>42135</v>
      </c>
      <c r="C127" s="29">
        <v>33749.084321738599</v>
      </c>
      <c r="D127" s="29">
        <v>29072.813291303948</v>
      </c>
      <c r="E127" s="29">
        <v>24396.542260869297</v>
      </c>
      <c r="F127" s="29" t="str">
        <f t="shared" si="5"/>
        <v/>
      </c>
    </row>
    <row r="128" spans="2:6" x14ac:dyDescent="0.25">
      <c r="B128" s="2">
        <v>42142</v>
      </c>
      <c r="C128" s="29">
        <v>33907.111999659406</v>
      </c>
      <c r="D128" s="29">
        <v>29180.084124744546</v>
      </c>
      <c r="E128" s="29">
        <v>24453.056249829697</v>
      </c>
      <c r="F128" s="29" t="str">
        <f t="shared" si="5"/>
        <v/>
      </c>
    </row>
    <row r="129" spans="2:6" x14ac:dyDescent="0.25">
      <c r="B129" s="2">
        <v>42149</v>
      </c>
      <c r="C129" s="29">
        <v>33934.101404659406</v>
      </c>
      <c r="D129" s="29">
        <v>29154.076028494546</v>
      </c>
      <c r="E129" s="29">
        <v>24374.050652329697</v>
      </c>
      <c r="F129" s="29" t="str">
        <f t="shared" si="5"/>
        <v/>
      </c>
    </row>
    <row r="130" spans="2:6" x14ac:dyDescent="0.25">
      <c r="B130" s="2">
        <v>42156</v>
      </c>
      <c r="C130" s="29">
        <v>33972.139406321818</v>
      </c>
      <c r="D130" s="29">
        <v>29148.354654741357</v>
      </c>
      <c r="E130" s="29">
        <v>24324.569903160904</v>
      </c>
      <c r="F130" s="29" t="str">
        <f t="shared" si="5"/>
        <v/>
      </c>
    </row>
    <row r="131" spans="2:6" x14ac:dyDescent="0.25">
      <c r="B131" s="2">
        <v>42163</v>
      </c>
      <c r="C131" s="29">
        <v>34150.068149938015</v>
      </c>
      <c r="D131" s="29">
        <v>29287.800987453509</v>
      </c>
      <c r="E131" s="29">
        <v>24425.533824969007</v>
      </c>
      <c r="F131" s="29" t="str">
        <f t="shared" si="5"/>
        <v/>
      </c>
    </row>
    <row r="132" spans="2:6" x14ac:dyDescent="0.25">
      <c r="B132" s="2">
        <v>42170</v>
      </c>
      <c r="C132" s="29">
        <v>34387.340790298957</v>
      </c>
      <c r="D132" s="29">
        <v>29485.755542724211</v>
      </c>
      <c r="E132" s="29">
        <v>24584.170295149474</v>
      </c>
      <c r="F132" s="29" t="str">
        <f t="shared" si="5"/>
        <v/>
      </c>
    </row>
    <row r="133" spans="2:6" x14ac:dyDescent="0.25">
      <c r="B133" s="2">
        <v>42177</v>
      </c>
      <c r="C133" s="29">
        <v>34459.588807084772</v>
      </c>
      <c r="D133" s="29">
        <v>29515.191780313573</v>
      </c>
      <c r="E133" s="29">
        <v>24570.794753542381</v>
      </c>
      <c r="F133" s="29" t="str">
        <f t="shared" si="5"/>
        <v/>
      </c>
    </row>
    <row r="134" spans="2:6" x14ac:dyDescent="0.25">
      <c r="B134" s="2">
        <v>42184</v>
      </c>
      <c r="C134" s="29">
        <v>34362.554481371815</v>
      </c>
      <c r="D134" s="29">
        <v>29379.665811028855</v>
      </c>
      <c r="E134" s="29">
        <v>24396.777140685903</v>
      </c>
      <c r="F134" s="29" t="str">
        <f t="shared" ref="F134:F197" si="6">IF(YEAR(B134)&lt;YEAR(B135),"EoY","")</f>
        <v/>
      </c>
    </row>
    <row r="135" spans="2:6" x14ac:dyDescent="0.25">
      <c r="B135" s="2">
        <v>42191</v>
      </c>
      <c r="C135" s="29">
        <v>34498.704424127172</v>
      </c>
      <c r="D135" s="29">
        <v>29486.028218095373</v>
      </c>
      <c r="E135" s="29">
        <v>24473.352012063584</v>
      </c>
      <c r="F135" s="29" t="str">
        <f t="shared" si="6"/>
        <v/>
      </c>
    </row>
    <row r="136" spans="2:6" x14ac:dyDescent="0.25">
      <c r="B136" s="2">
        <v>42198</v>
      </c>
      <c r="C136" s="29">
        <v>35120.407146653422</v>
      </c>
      <c r="D136" s="29">
        <v>30077.305259990062</v>
      </c>
      <c r="E136" s="29">
        <v>25034.203373326709</v>
      </c>
      <c r="F136" s="29" t="str">
        <f t="shared" si="6"/>
        <v/>
      </c>
    </row>
    <row r="137" spans="2:6" x14ac:dyDescent="0.25">
      <c r="B137" s="2">
        <v>42205</v>
      </c>
      <c r="C137" s="29">
        <v>34875.473334811824</v>
      </c>
      <c r="D137" s="29">
        <v>29781.605001108866</v>
      </c>
      <c r="E137" s="29">
        <v>24687.736667405912</v>
      </c>
      <c r="F137" s="29" t="str">
        <f t="shared" si="6"/>
        <v/>
      </c>
    </row>
    <row r="138" spans="2:6" x14ac:dyDescent="0.25">
      <c r="B138" s="2">
        <v>42212</v>
      </c>
      <c r="C138" s="29">
        <v>35255.169569499471</v>
      </c>
      <c r="D138" s="29">
        <v>30128.877177124596</v>
      </c>
      <c r="E138" s="29">
        <v>25002.584784749732</v>
      </c>
      <c r="F138" s="29" t="str">
        <f t="shared" si="6"/>
        <v/>
      </c>
    </row>
    <row r="139" spans="2:6" x14ac:dyDescent="0.25">
      <c r="B139" s="2">
        <v>42219</v>
      </c>
      <c r="C139" s="29">
        <v>35164.352139845643</v>
      </c>
      <c r="D139" s="29">
        <v>29997.014029884227</v>
      </c>
      <c r="E139" s="29">
        <v>24829.675919922818</v>
      </c>
      <c r="F139" s="29" t="str">
        <f t="shared" si="6"/>
        <v/>
      </c>
    </row>
    <row r="140" spans="2:6" x14ac:dyDescent="0.25">
      <c r="B140" s="2">
        <v>42226</v>
      </c>
      <c r="C140" s="29">
        <v>35438.403758975364</v>
      </c>
      <c r="D140" s="29">
        <v>30239.302769231515</v>
      </c>
      <c r="E140" s="29">
        <v>25040.201779487677</v>
      </c>
      <c r="F140" s="29" t="str">
        <f t="shared" si="6"/>
        <v/>
      </c>
    </row>
    <row r="141" spans="2:6" x14ac:dyDescent="0.25">
      <c r="B141" s="2">
        <v>42233</v>
      </c>
      <c r="C141" s="29">
        <v>34426.950321830271</v>
      </c>
      <c r="D141" s="29">
        <v>29190.962791372702</v>
      </c>
      <c r="E141" s="29">
        <v>23954.975260915136</v>
      </c>
      <c r="F141" s="29" t="str">
        <f t="shared" si="6"/>
        <v/>
      </c>
    </row>
    <row r="142" spans="2:6" x14ac:dyDescent="0.25">
      <c r="B142" s="2">
        <v>42240</v>
      </c>
      <c r="C142" s="29">
        <v>34618.085023798521</v>
      </c>
      <c r="D142" s="29">
        <v>29370.563742848884</v>
      </c>
      <c r="E142" s="29">
        <v>24123.042461899255</v>
      </c>
      <c r="F142" s="29" t="str">
        <f t="shared" si="6"/>
        <v/>
      </c>
    </row>
    <row r="143" spans="2:6" x14ac:dyDescent="0.25">
      <c r="B143" s="2">
        <v>42247</v>
      </c>
      <c r="C143" s="29">
        <v>34002.777825917292</v>
      </c>
      <c r="D143" s="29">
        <v>28741.833269437964</v>
      </c>
      <c r="E143" s="29">
        <v>23480.888712958647</v>
      </c>
      <c r="F143" s="29" t="str">
        <f t="shared" si="6"/>
        <v/>
      </c>
    </row>
    <row r="144" spans="2:6" x14ac:dyDescent="0.25">
      <c r="B144" s="2">
        <v>42254</v>
      </c>
      <c r="C144" s="29">
        <v>34444.469620775686</v>
      </c>
      <c r="D144" s="29">
        <v>29176.852340581758</v>
      </c>
      <c r="E144" s="29">
        <v>23909.23506038784</v>
      </c>
      <c r="F144" s="29" t="str">
        <f t="shared" si="6"/>
        <v/>
      </c>
    </row>
    <row r="145" spans="2:6" x14ac:dyDescent="0.25">
      <c r="B145" s="2">
        <v>42261</v>
      </c>
      <c r="C145" s="29">
        <v>34356.840378525885</v>
      </c>
      <c r="D145" s="29">
        <v>29078.880208894407</v>
      </c>
      <c r="E145" s="29">
        <v>23800.920039262943</v>
      </c>
      <c r="F145" s="29" t="str">
        <f t="shared" si="6"/>
        <v/>
      </c>
    </row>
    <row r="146" spans="2:6" x14ac:dyDescent="0.25">
      <c r="B146" s="2">
        <v>42268</v>
      </c>
      <c r="C146" s="29">
        <v>34133.129689359237</v>
      </c>
      <c r="D146" s="29">
        <v>28846.097417019417</v>
      </c>
      <c r="E146" s="29">
        <v>23559.065144679615</v>
      </c>
      <c r="F146" s="29" t="str">
        <f t="shared" si="6"/>
        <v/>
      </c>
    </row>
    <row r="147" spans="2:6" x14ac:dyDescent="0.25">
      <c r="B147" s="2">
        <v>42275</v>
      </c>
      <c r="C147" s="29">
        <v>34375.42325212279</v>
      </c>
      <c r="D147" s="29">
        <v>29081.567439092083</v>
      </c>
      <c r="E147" s="29">
        <v>23787.711626061391</v>
      </c>
      <c r="F147" s="29" t="str">
        <f t="shared" si="6"/>
        <v/>
      </c>
    </row>
    <row r="148" spans="2:6" x14ac:dyDescent="0.25">
      <c r="B148" s="2">
        <v>42282</v>
      </c>
      <c r="C148" s="29">
        <v>35042.438203358455</v>
      </c>
      <c r="D148" s="29">
        <v>29740.078702518833</v>
      </c>
      <c r="E148" s="29">
        <v>24437.719201679225</v>
      </c>
      <c r="F148" s="29" t="str">
        <f t="shared" si="6"/>
        <v/>
      </c>
    </row>
    <row r="149" spans="2:6" x14ac:dyDescent="0.25">
      <c r="B149" s="2">
        <v>42289</v>
      </c>
      <c r="C149" s="29">
        <v>35301.712323623797</v>
      </c>
      <c r="D149" s="29">
        <v>29983.034342717841</v>
      </c>
      <c r="E149" s="29">
        <v>24664.356361811897</v>
      </c>
      <c r="F149" s="29" t="str">
        <f t="shared" si="6"/>
        <v/>
      </c>
    </row>
    <row r="150" spans="2:6" x14ac:dyDescent="0.25">
      <c r="B150" s="2">
        <v>42296</v>
      </c>
      <c r="C150" s="29">
        <v>35804.966549004523</v>
      </c>
      <c r="D150" s="29">
        <v>30466.474786753384</v>
      </c>
      <c r="E150" s="29">
        <v>25127.98302450226</v>
      </c>
      <c r="F150" s="29" t="str">
        <f t="shared" si="6"/>
        <v/>
      </c>
    </row>
    <row r="151" spans="2:6" x14ac:dyDescent="0.25">
      <c r="B151" s="2">
        <v>42303</v>
      </c>
      <c r="C151" s="29">
        <v>35968.686812802436</v>
      </c>
      <c r="D151" s="29">
        <v>30599.764934601815</v>
      </c>
      <c r="E151" s="29">
        <v>25230.843056401216</v>
      </c>
      <c r="F151" s="29" t="str">
        <f t="shared" si="6"/>
        <v/>
      </c>
    </row>
    <row r="152" spans="2:6" x14ac:dyDescent="0.25">
      <c r="B152" s="2">
        <v>42310</v>
      </c>
      <c r="C152" s="29">
        <v>36306.72601386231</v>
      </c>
      <c r="D152" s="29">
        <v>30906.04433539672</v>
      </c>
      <c r="E152" s="29">
        <v>25505.362656931149</v>
      </c>
      <c r="F152" s="29" t="str">
        <f t="shared" si="6"/>
        <v/>
      </c>
    </row>
    <row r="153" spans="2:6" x14ac:dyDescent="0.25">
      <c r="B153" s="2">
        <v>42317</v>
      </c>
      <c r="C153" s="29">
        <v>35714.020961974202</v>
      </c>
      <c r="D153" s="29">
        <v>30274.015546480641</v>
      </c>
      <c r="E153" s="29">
        <v>24834.010130987095</v>
      </c>
      <c r="F153" s="29" t="str">
        <f t="shared" si="6"/>
        <v/>
      </c>
    </row>
    <row r="154" spans="2:6" x14ac:dyDescent="0.25">
      <c r="B154" s="2">
        <v>42324</v>
      </c>
      <c r="C154" s="29">
        <v>36465.285670602425</v>
      </c>
      <c r="D154" s="29">
        <v>31006.714202951807</v>
      </c>
      <c r="E154" s="29">
        <v>25548.142735301211</v>
      </c>
      <c r="F154" s="29" t="str">
        <f t="shared" si="6"/>
        <v/>
      </c>
    </row>
    <row r="155" spans="2:6" x14ac:dyDescent="0.25">
      <c r="B155" s="2">
        <v>42331</v>
      </c>
      <c r="C155" s="29">
        <v>36637.753808063047</v>
      </c>
      <c r="D155" s="29">
        <v>31142.31530604728</v>
      </c>
      <c r="E155" s="29">
        <v>25646.876804031523</v>
      </c>
      <c r="F155" s="29" t="str">
        <f t="shared" si="6"/>
        <v/>
      </c>
    </row>
    <row r="156" spans="2:6" x14ac:dyDescent="0.25">
      <c r="B156" s="2">
        <v>42338</v>
      </c>
      <c r="C156" s="29">
        <v>36794.432556942818</v>
      </c>
      <c r="D156" s="29">
        <v>31261.324292707104</v>
      </c>
      <c r="E156" s="29">
        <v>25728.216028471405</v>
      </c>
      <c r="F156" s="29" t="str">
        <f t="shared" si="6"/>
        <v/>
      </c>
    </row>
    <row r="157" spans="2:6" x14ac:dyDescent="0.25">
      <c r="B157" s="2">
        <v>42345</v>
      </c>
      <c r="C157" s="29">
        <v>36171.156031514431</v>
      </c>
      <c r="D157" s="29">
        <v>30600.367148635814</v>
      </c>
      <c r="E157" s="29">
        <v>25029.578265757213</v>
      </c>
      <c r="F157" s="29" t="str">
        <f t="shared" si="6"/>
        <v/>
      </c>
    </row>
    <row r="158" spans="2:6" x14ac:dyDescent="0.25">
      <c r="B158" s="2">
        <v>42352</v>
      </c>
      <c r="C158" s="29">
        <v>36054.763172708525</v>
      </c>
      <c r="D158" s="29">
        <v>30466.572479531387</v>
      </c>
      <c r="E158" s="29">
        <v>24878.381786354261</v>
      </c>
      <c r="F158" s="29" t="str">
        <f t="shared" si="6"/>
        <v/>
      </c>
    </row>
    <row r="159" spans="2:6" x14ac:dyDescent="0.25">
      <c r="B159" s="2">
        <v>42359</v>
      </c>
      <c r="C159" s="29">
        <v>36678.088321884185</v>
      </c>
      <c r="D159" s="29">
        <v>31075.566066413128</v>
      </c>
      <c r="E159" s="29">
        <v>25473.04381094209</v>
      </c>
      <c r="F159" s="29" t="str">
        <f t="shared" si="6"/>
        <v/>
      </c>
    </row>
    <row r="160" spans="2:6" x14ac:dyDescent="0.25">
      <c r="B160" s="2">
        <v>42366</v>
      </c>
      <c r="C160" s="29">
        <v>36599.573812207862</v>
      </c>
      <c r="D160" s="29">
        <v>30971.430234155887</v>
      </c>
      <c r="E160" s="29">
        <v>25343.286656103926</v>
      </c>
      <c r="F160" s="29" t="str">
        <f t="shared" si="6"/>
        <v>EoY</v>
      </c>
    </row>
    <row r="161" spans="2:6" x14ac:dyDescent="0.25">
      <c r="B161" s="2">
        <v>42373</v>
      </c>
      <c r="C161" s="29">
        <v>35489.095465992781</v>
      </c>
      <c r="D161" s="29">
        <v>29839.821549494576</v>
      </c>
      <c r="E161" s="29">
        <v>24190.547632996386</v>
      </c>
      <c r="F161" s="29" t="str">
        <f t="shared" si="6"/>
        <v/>
      </c>
    </row>
    <row r="162" spans="2:6" x14ac:dyDescent="0.25">
      <c r="B162" s="2">
        <v>42380</v>
      </c>
      <c r="C162" s="29">
        <v>35103.06724650511</v>
      </c>
      <c r="D162" s="29">
        <v>29447.550384878825</v>
      </c>
      <c r="E162" s="29">
        <v>23792.033523252554</v>
      </c>
      <c r="F162" s="29" t="str">
        <f t="shared" si="6"/>
        <v/>
      </c>
    </row>
    <row r="163" spans="2:6" x14ac:dyDescent="0.25">
      <c r="B163" s="2">
        <v>42387</v>
      </c>
      <c r="C163" s="29">
        <v>35390.38177580497</v>
      </c>
      <c r="D163" s="29">
        <v>29730.786431853718</v>
      </c>
      <c r="E163" s="29">
        <v>24071.191087902484</v>
      </c>
      <c r="F163" s="29" t="str">
        <f t="shared" si="6"/>
        <v/>
      </c>
    </row>
    <row r="164" spans="2:6" x14ac:dyDescent="0.25">
      <c r="B164" s="2">
        <v>42394</v>
      </c>
      <c r="C164" s="29">
        <v>35731.76377028408</v>
      </c>
      <c r="D164" s="29">
        <v>30066.822852713056</v>
      </c>
      <c r="E164" s="29">
        <v>24401.881935142039</v>
      </c>
      <c r="F164" s="29" t="str">
        <f t="shared" si="6"/>
        <v/>
      </c>
    </row>
    <row r="165" spans="2:6" x14ac:dyDescent="0.25">
      <c r="B165" s="2">
        <v>42401</v>
      </c>
      <c r="C165" s="29">
        <v>35184.577318659678</v>
      </c>
      <c r="D165" s="29">
        <v>29512.182913994751</v>
      </c>
      <c r="E165" s="29">
        <v>23839.788509329839</v>
      </c>
      <c r="F165" s="29" t="str">
        <f t="shared" si="6"/>
        <v/>
      </c>
    </row>
    <row r="166" spans="2:6" x14ac:dyDescent="0.25">
      <c r="B166" s="2">
        <v>42408</v>
      </c>
      <c r="C166" s="29">
        <v>35068.904954262798</v>
      </c>
      <c r="D166" s="29">
        <v>29392.428840697088</v>
      </c>
      <c r="E166" s="29">
        <v>23715.952727131396</v>
      </c>
      <c r="F166" s="29" t="str">
        <f t="shared" si="6"/>
        <v/>
      </c>
    </row>
    <row r="167" spans="2:6" x14ac:dyDescent="0.25">
      <c r="B167" s="2">
        <v>42415</v>
      </c>
      <c r="C167" s="29">
        <v>35620.145503060136</v>
      </c>
      <c r="D167" s="29">
        <v>29940.109127295094</v>
      </c>
      <c r="E167" s="29">
        <v>24260.072751530064</v>
      </c>
      <c r="F167" s="29" t="str">
        <f t="shared" si="6"/>
        <v/>
      </c>
    </row>
    <row r="168" spans="2:6" x14ac:dyDescent="0.25">
      <c r="B168" s="2">
        <v>42422</v>
      </c>
      <c r="C168" s="29">
        <v>35954.127709929315</v>
      </c>
      <c r="D168" s="29">
        <v>30267.845682446976</v>
      </c>
      <c r="E168" s="29">
        <v>24581.563654964655</v>
      </c>
      <c r="F168" s="29" t="str">
        <f t="shared" si="6"/>
        <v/>
      </c>
    </row>
    <row r="169" spans="2:6" x14ac:dyDescent="0.25">
      <c r="B169" s="2">
        <v>42429</v>
      </c>
      <c r="C169" s="29">
        <v>36522.873237655673</v>
      </c>
      <c r="D169" s="29">
        <v>30827.904753241743</v>
      </c>
      <c r="E169" s="29">
        <v>25132.936268827831</v>
      </c>
      <c r="F169" s="29" t="str">
        <f t="shared" si="6"/>
        <v/>
      </c>
    </row>
    <row r="170" spans="2:6" x14ac:dyDescent="0.25">
      <c r="B170" s="2">
        <v>42436</v>
      </c>
      <c r="C170" s="29">
        <v>36815.729125723941</v>
      </c>
      <c r="D170" s="29">
        <v>31105.79671929295</v>
      </c>
      <c r="E170" s="29">
        <v>25395.86431286197</v>
      </c>
      <c r="F170" s="29" t="str">
        <f t="shared" si="6"/>
        <v/>
      </c>
    </row>
    <row r="171" spans="2:6" x14ac:dyDescent="0.25">
      <c r="B171" s="2">
        <v>42443</v>
      </c>
      <c r="C171" s="29">
        <v>37053.613760161279</v>
      </c>
      <c r="D171" s="29">
        <v>31324.710445120952</v>
      </c>
      <c r="E171" s="29">
        <v>25595.807130080637</v>
      </c>
      <c r="F171" s="29" t="str">
        <f t="shared" si="6"/>
        <v/>
      </c>
    </row>
    <row r="172" spans="2:6" x14ac:dyDescent="0.25">
      <c r="B172" s="2">
        <v>42450</v>
      </c>
      <c r="C172" s="29">
        <v>37017.70501094927</v>
      </c>
      <c r="D172" s="29">
        <v>31266.278633211947</v>
      </c>
      <c r="E172" s="29">
        <v>25514.852255474631</v>
      </c>
      <c r="F172" s="29" t="str">
        <f t="shared" si="6"/>
        <v/>
      </c>
    </row>
    <row r="173" spans="2:6" x14ac:dyDescent="0.25">
      <c r="B173" s="2">
        <v>42457</v>
      </c>
      <c r="C173" s="29">
        <v>37476.901209730568</v>
      </c>
      <c r="D173" s="29">
        <v>31705.675857297916</v>
      </c>
      <c r="E173" s="29">
        <v>25934.450504865279</v>
      </c>
      <c r="F173" s="29" t="str">
        <f t="shared" si="6"/>
        <v/>
      </c>
    </row>
    <row r="174" spans="2:6" x14ac:dyDescent="0.25">
      <c r="B174" s="2">
        <v>42464</v>
      </c>
      <c r="C174" s="29">
        <v>37349.076526338366</v>
      </c>
      <c r="D174" s="29">
        <v>31549.30739475377</v>
      </c>
      <c r="E174" s="29">
        <v>25749.538263169183</v>
      </c>
      <c r="F174" s="29" t="str">
        <f t="shared" si="6"/>
        <v/>
      </c>
    </row>
    <row r="175" spans="2:6" x14ac:dyDescent="0.25">
      <c r="B175" s="2">
        <v>42471</v>
      </c>
      <c r="C175" s="29">
        <v>37767.222158946337</v>
      </c>
      <c r="D175" s="29">
        <v>31944.916594209746</v>
      </c>
      <c r="E175" s="29">
        <v>26122.611029473162</v>
      </c>
      <c r="F175" s="29" t="str">
        <f t="shared" si="6"/>
        <v/>
      </c>
    </row>
    <row r="176" spans="2:6" x14ac:dyDescent="0.25">
      <c r="B176" s="2">
        <v>42478</v>
      </c>
      <c r="C176" s="29">
        <v>38010.610259896333</v>
      </c>
      <c r="D176" s="29">
        <v>32157.20771992224</v>
      </c>
      <c r="E176" s="29">
        <v>26303.805179948162</v>
      </c>
      <c r="F176" s="29" t="str">
        <f t="shared" si="6"/>
        <v/>
      </c>
    </row>
    <row r="177" spans="2:6" x14ac:dyDescent="0.25">
      <c r="B177" s="2">
        <v>42485</v>
      </c>
      <c r="C177" s="29">
        <v>37887.967542064973</v>
      </c>
      <c r="D177" s="29">
        <v>31999.225706548725</v>
      </c>
      <c r="E177" s="29">
        <v>26110.483871032488</v>
      </c>
      <c r="F177" s="29" t="str">
        <f t="shared" si="6"/>
        <v/>
      </c>
    </row>
    <row r="178" spans="2:6" x14ac:dyDescent="0.25">
      <c r="B178" s="2">
        <v>42492</v>
      </c>
      <c r="C178" s="29">
        <v>37936.26622715994</v>
      </c>
      <c r="D178" s="29">
        <v>32020.199695369949</v>
      </c>
      <c r="E178" s="29">
        <v>26104.133163579965</v>
      </c>
      <c r="F178" s="29" t="str">
        <f t="shared" si="6"/>
        <v/>
      </c>
    </row>
    <row r="179" spans="2:6" x14ac:dyDescent="0.25">
      <c r="B179" s="2">
        <v>42499</v>
      </c>
      <c r="C179" s="29">
        <v>37942.771047003436</v>
      </c>
      <c r="D179" s="29">
        <v>32001.078160252568</v>
      </c>
      <c r="E179" s="29">
        <v>26059.385273501714</v>
      </c>
      <c r="F179" s="29" t="str">
        <f t="shared" si="6"/>
        <v/>
      </c>
    </row>
    <row r="180" spans="2:6" x14ac:dyDescent="0.25">
      <c r="B180" s="2">
        <v>42506</v>
      </c>
      <c r="C180" s="29">
        <v>38107.896141375371</v>
      </c>
      <c r="D180" s="29">
        <v>32143.172231031516</v>
      </c>
      <c r="E180" s="29">
        <v>26178.448320687679</v>
      </c>
      <c r="F180" s="29" t="str">
        <f t="shared" si="6"/>
        <v/>
      </c>
    </row>
    <row r="181" spans="2:6" x14ac:dyDescent="0.25">
      <c r="B181" s="2">
        <v>42513</v>
      </c>
      <c r="C181" s="29">
        <v>38683.218047631548</v>
      </c>
      <c r="D181" s="29">
        <v>32693.413660723651</v>
      </c>
      <c r="E181" s="29">
        <v>26703.609273815768</v>
      </c>
      <c r="F181" s="29" t="str">
        <f t="shared" si="6"/>
        <v/>
      </c>
    </row>
    <row r="182" spans="2:6" x14ac:dyDescent="0.25">
      <c r="B182" s="2">
        <v>42520</v>
      </c>
      <c r="C182" s="29">
        <v>38847.896718594704</v>
      </c>
      <c r="D182" s="29">
        <v>32817.922513946018</v>
      </c>
      <c r="E182" s="29">
        <v>26787.948309297346</v>
      </c>
      <c r="F182" s="29" t="str">
        <f t="shared" si="6"/>
        <v/>
      </c>
    </row>
    <row r="183" spans="2:6" x14ac:dyDescent="0.25">
      <c r="B183" s="2">
        <v>42527</v>
      </c>
      <c r="C183" s="29">
        <v>38987.607545839302</v>
      </c>
      <c r="D183" s="29">
        <v>32917.455834379463</v>
      </c>
      <c r="E183" s="29">
        <v>26847.304122919646</v>
      </c>
      <c r="F183" s="29" t="str">
        <f t="shared" si="6"/>
        <v/>
      </c>
    </row>
    <row r="184" spans="2:6" x14ac:dyDescent="0.25">
      <c r="B184" s="2">
        <v>42534</v>
      </c>
      <c r="C184" s="29">
        <v>38789.92481376043</v>
      </c>
      <c r="D184" s="29">
        <v>32680.443710320309</v>
      </c>
      <c r="E184" s="29">
        <v>26570.96260688021</v>
      </c>
      <c r="F184" s="29" t="str">
        <f t="shared" si="6"/>
        <v/>
      </c>
    </row>
    <row r="185" spans="2:6" x14ac:dyDescent="0.25">
      <c r="B185" s="2">
        <v>42541</v>
      </c>
      <c r="C185" s="29">
        <v>38573.578337581217</v>
      </c>
      <c r="D185" s="29">
        <v>32436.183878185908</v>
      </c>
      <c r="E185" s="29">
        <v>26298.789418790606</v>
      </c>
      <c r="F185" s="29" t="str">
        <f t="shared" si="6"/>
        <v/>
      </c>
    </row>
    <row r="186" spans="2:6" x14ac:dyDescent="0.25">
      <c r="B186" s="2">
        <v>42548</v>
      </c>
      <c r="C186" s="29">
        <v>39320.820918747559</v>
      </c>
      <c r="D186" s="29">
        <v>33163.615639060656</v>
      </c>
      <c r="E186" s="29">
        <v>27006.410359373771</v>
      </c>
      <c r="F186" s="29" t="str">
        <f t="shared" si="6"/>
        <v/>
      </c>
    </row>
    <row r="187" spans="2:6" x14ac:dyDescent="0.25">
      <c r="B187" s="2">
        <v>42555</v>
      </c>
      <c r="C187" s="29">
        <v>39751.025033594684</v>
      </c>
      <c r="D187" s="29">
        <v>33554.518625196004</v>
      </c>
      <c r="E187" s="29">
        <v>27358.012216797339</v>
      </c>
      <c r="F187" s="29" t="str">
        <f t="shared" si="6"/>
        <v/>
      </c>
    </row>
    <row r="188" spans="2:6" x14ac:dyDescent="0.25">
      <c r="B188" s="2">
        <v>42562</v>
      </c>
      <c r="C188" s="29">
        <v>39972.254887832285</v>
      </c>
      <c r="D188" s="29">
        <v>33724.941215874205</v>
      </c>
      <c r="E188" s="29">
        <v>27477.62754391614</v>
      </c>
      <c r="F188" s="29" t="str">
        <f t="shared" si="6"/>
        <v/>
      </c>
    </row>
    <row r="189" spans="2:6" x14ac:dyDescent="0.25">
      <c r="B189" s="2">
        <v>42569</v>
      </c>
      <c r="C189" s="29">
        <v>40223.768589792278</v>
      </c>
      <c r="D189" s="29">
        <v>33923.826567344207</v>
      </c>
      <c r="E189" s="29">
        <v>27623.884544896137</v>
      </c>
      <c r="F189" s="29" t="str">
        <f t="shared" si="6"/>
        <v/>
      </c>
    </row>
    <row r="190" spans="2:6" x14ac:dyDescent="0.25">
      <c r="B190" s="2">
        <v>42576</v>
      </c>
      <c r="C190" s="29">
        <v>40423.662794692282</v>
      </c>
      <c r="D190" s="29">
        <v>34070.746971019202</v>
      </c>
      <c r="E190" s="29">
        <v>27717.831147346136</v>
      </c>
      <c r="F190" s="29" t="str">
        <f t="shared" si="6"/>
        <v/>
      </c>
    </row>
    <row r="191" spans="2:6" x14ac:dyDescent="0.25">
      <c r="B191" s="2">
        <v>42583</v>
      </c>
      <c r="C191" s="29">
        <v>40641.44018979228</v>
      </c>
      <c r="D191" s="29">
        <v>34235.579967344209</v>
      </c>
      <c r="E191" s="29">
        <v>27829.719744896138</v>
      </c>
      <c r="F191" s="29" t="str">
        <f t="shared" si="6"/>
        <v/>
      </c>
    </row>
    <row r="192" spans="2:6" x14ac:dyDescent="0.25">
      <c r="B192" s="2">
        <v>42590</v>
      </c>
      <c r="C192" s="29">
        <v>40882.257982932279</v>
      </c>
      <c r="D192" s="29">
        <v>34423.193662199206</v>
      </c>
      <c r="E192" s="29">
        <v>27964.129341466138</v>
      </c>
      <c r="F192" s="29" t="str">
        <f t="shared" si="6"/>
        <v/>
      </c>
    </row>
    <row r="193" spans="2:6" x14ac:dyDescent="0.25">
      <c r="B193" s="2">
        <v>42597</v>
      </c>
      <c r="C193" s="29">
        <v>40999.065573655083</v>
      </c>
      <c r="D193" s="29">
        <v>34487.799005241308</v>
      </c>
      <c r="E193" s="29">
        <v>27976.532436827536</v>
      </c>
      <c r="F193" s="29" t="str">
        <f t="shared" si="6"/>
        <v/>
      </c>
    </row>
    <row r="194" spans="2:6" x14ac:dyDescent="0.25">
      <c r="B194" s="2">
        <v>42604</v>
      </c>
      <c r="C194" s="29">
        <v>41082.951382932282</v>
      </c>
      <c r="D194" s="29">
        <v>34519.463362199203</v>
      </c>
      <c r="E194" s="29">
        <v>27955.975341466135</v>
      </c>
      <c r="F194" s="29" t="str">
        <f t="shared" si="6"/>
        <v/>
      </c>
    </row>
    <row r="195" spans="2:6" x14ac:dyDescent="0.25">
      <c r="B195" s="2">
        <v>42611</v>
      </c>
      <c r="C195" s="29">
        <v>41374.813874153733</v>
      </c>
      <c r="D195" s="29">
        <v>34765.360280615292</v>
      </c>
      <c r="E195" s="29">
        <v>28155.906687076862</v>
      </c>
      <c r="F195" s="29" t="str">
        <f t="shared" si="6"/>
        <v/>
      </c>
    </row>
    <row r="196" spans="2:6" x14ac:dyDescent="0.25">
      <c r="B196" s="2">
        <v>42618</v>
      </c>
      <c r="C196" s="29">
        <v>41070.342366487777</v>
      </c>
      <c r="D196" s="29">
        <v>34409.756749865825</v>
      </c>
      <c r="E196" s="29">
        <v>27749.171133243883</v>
      </c>
      <c r="F196" s="29" t="str">
        <f t="shared" si="6"/>
        <v/>
      </c>
    </row>
    <row r="197" spans="2:6" x14ac:dyDescent="0.25">
      <c r="B197" s="2">
        <v>42625</v>
      </c>
      <c r="C197" s="29">
        <v>41204.474784312275</v>
      </c>
      <c r="D197" s="29">
        <v>34512.6059632342</v>
      </c>
      <c r="E197" s="29">
        <v>27820.737142156133</v>
      </c>
      <c r="F197" s="29" t="str">
        <f t="shared" si="6"/>
        <v/>
      </c>
    </row>
    <row r="198" spans="2:6" x14ac:dyDescent="0.25">
      <c r="B198" s="2">
        <v>42632</v>
      </c>
      <c r="C198" s="29">
        <v>41591.661825360366</v>
      </c>
      <c r="D198" s="29">
        <v>34868.496494020263</v>
      </c>
      <c r="E198" s="29">
        <v>28145.331162680177</v>
      </c>
      <c r="F198" s="29" t="str">
        <f t="shared" ref="F198:F261" si="7">IF(YEAR(B198)&lt;YEAR(B199),"EoY","")</f>
        <v/>
      </c>
    </row>
    <row r="199" spans="2:6" x14ac:dyDescent="0.25">
      <c r="B199" s="2">
        <v>42639</v>
      </c>
      <c r="C199" s="29">
        <v>41784.440752067734</v>
      </c>
      <c r="D199" s="29">
        <v>35020.830639050801</v>
      </c>
      <c r="E199" s="29">
        <v>28257.220526033867</v>
      </c>
      <c r="F199" s="29" t="str">
        <f t="shared" si="7"/>
        <v/>
      </c>
    </row>
    <row r="200" spans="2:6" x14ac:dyDescent="0.25">
      <c r="B200" s="2">
        <v>42646</v>
      </c>
      <c r="C200" s="29">
        <v>41827.173981765722</v>
      </c>
      <c r="D200" s="29">
        <v>35021.38031132429</v>
      </c>
      <c r="E200" s="29">
        <v>28215.586640882859</v>
      </c>
      <c r="F200" s="29" t="str">
        <f t="shared" si="7"/>
        <v/>
      </c>
    </row>
    <row r="201" spans="2:6" x14ac:dyDescent="0.25">
      <c r="B201" s="2">
        <v>42653</v>
      </c>
      <c r="C201" s="29">
        <v>41783.656078447268</v>
      </c>
      <c r="D201" s="29">
        <v>34940.741933835452</v>
      </c>
      <c r="E201" s="29">
        <v>28097.827789223633</v>
      </c>
      <c r="F201" s="29" t="str">
        <f t="shared" si="7"/>
        <v/>
      </c>
    </row>
    <row r="202" spans="2:6" x14ac:dyDescent="0.25">
      <c r="B202" s="2">
        <v>42660</v>
      </c>
      <c r="C202" s="29">
        <v>41992.173606792778</v>
      </c>
      <c r="D202" s="29">
        <v>35118.630105094577</v>
      </c>
      <c r="E202" s="29">
        <v>28245.086603396387</v>
      </c>
      <c r="F202" s="29" t="str">
        <f t="shared" si="7"/>
        <v/>
      </c>
    </row>
    <row r="203" spans="2:6" x14ac:dyDescent="0.25">
      <c r="B203" s="2">
        <v>42667</v>
      </c>
      <c r="C203" s="29">
        <v>41981.6270557143</v>
      </c>
      <c r="D203" s="29">
        <v>35074.72011678572</v>
      </c>
      <c r="E203" s="29">
        <v>28167.813177857148</v>
      </c>
      <c r="F203" s="29" t="str">
        <f t="shared" si="7"/>
        <v/>
      </c>
    </row>
    <row r="204" spans="2:6" x14ac:dyDescent="0.25">
      <c r="B204" s="2">
        <v>42674</v>
      </c>
      <c r="C204" s="29">
        <v>41699.931355125678</v>
      </c>
      <c r="D204" s="29">
        <v>34763.698591344255</v>
      </c>
      <c r="E204" s="29">
        <v>27827.465827562839</v>
      </c>
      <c r="F204" s="29" t="str">
        <f t="shared" si="7"/>
        <v/>
      </c>
    </row>
    <row r="205" spans="2:6" x14ac:dyDescent="0.25">
      <c r="B205" s="2">
        <v>42681</v>
      </c>
      <c r="C205" s="29">
        <v>42565.009976194691</v>
      </c>
      <c r="D205" s="29">
        <v>35609.257432146012</v>
      </c>
      <c r="E205" s="29">
        <v>28653.504888097341</v>
      </c>
      <c r="F205" s="29" t="str">
        <f t="shared" si="7"/>
        <v/>
      </c>
    </row>
    <row r="206" spans="2:6" x14ac:dyDescent="0.25">
      <c r="B206" s="2">
        <v>42688</v>
      </c>
      <c r="C206" s="29">
        <v>42941.838567975945</v>
      </c>
      <c r="D206" s="29">
        <v>35943.878925981953</v>
      </c>
      <c r="E206" s="29">
        <v>28945.919283987969</v>
      </c>
      <c r="F206" s="29" t="str">
        <f t="shared" si="7"/>
        <v/>
      </c>
    </row>
    <row r="207" spans="2:6" x14ac:dyDescent="0.25">
      <c r="B207" s="2">
        <v>42695</v>
      </c>
      <c r="C207" s="29">
        <v>43152.686367975941</v>
      </c>
      <c r="D207" s="29">
        <v>36102.514875981957</v>
      </c>
      <c r="E207" s="29">
        <v>29052.343383987969</v>
      </c>
      <c r="F207" s="29" t="str">
        <f t="shared" si="7"/>
        <v/>
      </c>
    </row>
    <row r="208" spans="2:6" x14ac:dyDescent="0.25">
      <c r="B208" s="2">
        <v>42702</v>
      </c>
      <c r="C208" s="29">
        <v>43180.433079817543</v>
      </c>
      <c r="D208" s="29">
        <v>36077.324634863151</v>
      </c>
      <c r="E208" s="29">
        <v>28974.216189908766</v>
      </c>
      <c r="F208" s="29" t="str">
        <f t="shared" si="7"/>
        <v/>
      </c>
    </row>
    <row r="209" spans="2:6" x14ac:dyDescent="0.25">
      <c r="B209" s="2">
        <v>42709</v>
      </c>
      <c r="C209" s="29">
        <v>43541.927828315092</v>
      </c>
      <c r="D209" s="29">
        <v>36394.195746236321</v>
      </c>
      <c r="E209" s="29">
        <v>29246.463664157545</v>
      </c>
      <c r="F209" s="29" t="str">
        <f t="shared" si="7"/>
        <v/>
      </c>
    </row>
    <row r="210" spans="2:6" x14ac:dyDescent="0.25">
      <c r="B210" s="2">
        <v>42716</v>
      </c>
      <c r="C210" s="29">
        <v>43611.467827513086</v>
      </c>
      <c r="D210" s="29">
        <v>36409.600695634814</v>
      </c>
      <c r="E210" s="29">
        <v>29207.733563756541</v>
      </c>
      <c r="F210" s="29" t="str">
        <f t="shared" si="7"/>
        <v/>
      </c>
    </row>
    <row r="211" spans="2:6" x14ac:dyDescent="0.25">
      <c r="B211" s="2">
        <v>42723</v>
      </c>
      <c r="C211" s="29">
        <v>43865.09581806662</v>
      </c>
      <c r="D211" s="29">
        <v>36616.572038549966</v>
      </c>
      <c r="E211" s="29">
        <v>29368.048259033312</v>
      </c>
      <c r="F211" s="29" t="str">
        <f t="shared" si="7"/>
        <v/>
      </c>
    </row>
    <row r="212" spans="2:6" x14ac:dyDescent="0.25">
      <c r="B212" s="2">
        <v>42730</v>
      </c>
      <c r="C212" s="29">
        <v>43846.038508052327</v>
      </c>
      <c r="D212" s="29">
        <v>36547.778856039251</v>
      </c>
      <c r="E212" s="29">
        <v>29249.519204026165</v>
      </c>
      <c r="F212" s="29" t="str">
        <f t="shared" si="7"/>
        <v>EoY</v>
      </c>
    </row>
    <row r="213" spans="2:6" x14ac:dyDescent="0.25">
      <c r="B213" s="2">
        <v>42737</v>
      </c>
      <c r="C213" s="29">
        <v>44378.13165882809</v>
      </c>
      <c r="D213" s="29">
        <v>37038.848919121068</v>
      </c>
      <c r="E213" s="29">
        <v>29699.566179414047</v>
      </c>
      <c r="F213" s="29" t="str">
        <f t="shared" si="7"/>
        <v/>
      </c>
    </row>
    <row r="214" spans="2:6" x14ac:dyDescent="0.25">
      <c r="B214" s="2">
        <v>42744</v>
      </c>
      <c r="C214" s="29">
        <v>44583.797065688093</v>
      </c>
      <c r="D214" s="29">
        <v>37189.097874266066</v>
      </c>
      <c r="E214" s="29">
        <v>29794.398682844047</v>
      </c>
      <c r="F214" s="29" t="str">
        <f t="shared" si="7"/>
        <v/>
      </c>
    </row>
    <row r="215" spans="2:6" x14ac:dyDescent="0.25">
      <c r="B215" s="2">
        <v>42751</v>
      </c>
      <c r="C215" s="29">
        <v>44778.847268688092</v>
      </c>
      <c r="D215" s="29">
        <v>37327.635576516062</v>
      </c>
      <c r="E215" s="29">
        <v>29876.423884344047</v>
      </c>
      <c r="F215" s="29" t="str">
        <f t="shared" si="7"/>
        <v/>
      </c>
    </row>
    <row r="216" spans="2:6" x14ac:dyDescent="0.25">
      <c r="B216" s="2">
        <v>42758</v>
      </c>
      <c r="C216" s="29">
        <v>45023.052073588085</v>
      </c>
      <c r="D216" s="29">
        <v>37516.539080191069</v>
      </c>
      <c r="E216" s="29">
        <v>30010.026086794045</v>
      </c>
      <c r="F216" s="29" t="str">
        <f t="shared" si="7"/>
        <v/>
      </c>
    </row>
    <row r="217" spans="2:6" x14ac:dyDescent="0.25">
      <c r="B217" s="2">
        <v>42765</v>
      </c>
      <c r="C217" s="29">
        <v>45288.021574588092</v>
      </c>
      <c r="D217" s="29">
        <v>37724.516080941066</v>
      </c>
      <c r="E217" s="29">
        <v>30161.010587294048</v>
      </c>
      <c r="F217" s="29" t="str">
        <f t="shared" si="7"/>
        <v/>
      </c>
    </row>
    <row r="218" spans="2:6" x14ac:dyDescent="0.25">
      <c r="B218" s="2">
        <v>42772</v>
      </c>
      <c r="C218" s="29">
        <v>45428.774670668092</v>
      </c>
      <c r="D218" s="29">
        <v>37809.33087800107</v>
      </c>
      <c r="E218" s="29">
        <v>30189.887085334045</v>
      </c>
      <c r="F218" s="29" t="str">
        <f t="shared" si="7"/>
        <v/>
      </c>
    </row>
    <row r="219" spans="2:6" x14ac:dyDescent="0.25">
      <c r="B219" s="2">
        <v>42779</v>
      </c>
      <c r="C219" s="29">
        <v>45708.116969866089</v>
      </c>
      <c r="D219" s="29">
        <v>38033.337627399567</v>
      </c>
      <c r="E219" s="29">
        <v>30358.558284933046</v>
      </c>
      <c r="F219" s="29" t="str">
        <f t="shared" si="7"/>
        <v/>
      </c>
    </row>
    <row r="220" spans="2:6" x14ac:dyDescent="0.25">
      <c r="B220" s="2">
        <v>42786</v>
      </c>
      <c r="C220" s="29">
        <v>45907.20786586609</v>
      </c>
      <c r="D220" s="29">
        <v>38173.906024399563</v>
      </c>
      <c r="E220" s="29">
        <v>30440.604182933042</v>
      </c>
      <c r="F220" s="29" t="str">
        <f t="shared" si="7"/>
        <v/>
      </c>
    </row>
    <row r="221" spans="2:6" x14ac:dyDescent="0.25">
      <c r="B221" s="2">
        <v>42793</v>
      </c>
      <c r="C221" s="29">
        <v>46206.212370766087</v>
      </c>
      <c r="D221" s="29">
        <v>38415.159228074568</v>
      </c>
      <c r="E221" s="29">
        <v>30624.106085383042</v>
      </c>
      <c r="F221" s="29" t="str">
        <f t="shared" si="7"/>
        <v/>
      </c>
    </row>
    <row r="222" spans="2:6" x14ac:dyDescent="0.25">
      <c r="B222" s="2">
        <v>42800</v>
      </c>
      <c r="C222" s="29">
        <v>46361.191336845288</v>
      </c>
      <c r="D222" s="29">
        <v>38513.14355263397</v>
      </c>
      <c r="E222" s="29">
        <v>30665.095768422645</v>
      </c>
      <c r="F222" s="29" t="str">
        <f t="shared" si="7"/>
        <v/>
      </c>
    </row>
    <row r="223" spans="2:6" x14ac:dyDescent="0.25">
      <c r="B223" s="2">
        <v>42807</v>
      </c>
      <c r="C223" s="29">
        <v>46527.127238805289</v>
      </c>
      <c r="D223" s="29">
        <v>38621.095404103966</v>
      </c>
      <c r="E223" s="29">
        <v>30715.063569402642</v>
      </c>
      <c r="F223" s="29" t="str">
        <f t="shared" si="7"/>
        <v/>
      </c>
    </row>
    <row r="224" spans="2:6" x14ac:dyDescent="0.25">
      <c r="B224" s="2">
        <v>42814</v>
      </c>
      <c r="C224" s="29">
        <v>46427.756362847722</v>
      </c>
      <c r="D224" s="29">
        <v>38467.3172971358</v>
      </c>
      <c r="E224" s="29">
        <v>30506.878231423863</v>
      </c>
      <c r="F224" s="29" t="str">
        <f t="shared" si="7"/>
        <v/>
      </c>
    </row>
    <row r="225" spans="2:6" x14ac:dyDescent="0.25">
      <c r="B225" s="2">
        <v>42821</v>
      </c>
      <c r="C225" s="29">
        <v>46780.638751796047</v>
      </c>
      <c r="D225" s="29">
        <v>38778.979188847035</v>
      </c>
      <c r="E225" s="29">
        <v>30777.319625898024</v>
      </c>
      <c r="F225" s="29" t="str">
        <f t="shared" si="7"/>
        <v/>
      </c>
    </row>
    <row r="226" spans="2:6" x14ac:dyDescent="0.25">
      <c r="B226" s="2">
        <v>42828</v>
      </c>
      <c r="C226" s="29">
        <v>46922.185653409353</v>
      </c>
      <c r="D226" s="29">
        <v>38871.639165057015</v>
      </c>
      <c r="E226" s="29">
        <v>30821.092676704677</v>
      </c>
      <c r="F226" s="29" t="str">
        <f t="shared" si="7"/>
        <v/>
      </c>
    </row>
    <row r="227" spans="2:6" x14ac:dyDescent="0.25">
      <c r="B227" s="2">
        <v>42835</v>
      </c>
      <c r="C227" s="29">
        <v>46836.750824477625</v>
      </c>
      <c r="D227" s="29">
        <v>38740.312993358224</v>
      </c>
      <c r="E227" s="29">
        <v>30643.875162238815</v>
      </c>
      <c r="F227" s="29" t="str">
        <f t="shared" si="7"/>
        <v/>
      </c>
    </row>
    <row r="228" spans="2:6" x14ac:dyDescent="0.25">
      <c r="B228" s="2">
        <v>42842</v>
      </c>
      <c r="C228" s="29">
        <v>47189.847947909075</v>
      </c>
      <c r="D228" s="29">
        <v>39057.135860931812</v>
      </c>
      <c r="E228" s="29">
        <v>30924.423773954542</v>
      </c>
      <c r="F228" s="29" t="str">
        <f t="shared" si="7"/>
        <v/>
      </c>
    </row>
    <row r="229" spans="2:6" x14ac:dyDescent="0.25">
      <c r="B229" s="2">
        <v>42849</v>
      </c>
      <c r="C229" s="29">
        <v>47714.645407945114</v>
      </c>
      <c r="D229" s="29">
        <v>39537.984105958843</v>
      </c>
      <c r="E229" s="29">
        <v>31361.322803972558</v>
      </c>
      <c r="F229" s="29" t="str">
        <f t="shared" si="7"/>
        <v/>
      </c>
    </row>
    <row r="230" spans="2:6" x14ac:dyDescent="0.25">
      <c r="B230" s="2">
        <v>42856</v>
      </c>
      <c r="C230" s="29">
        <v>47883.724609945115</v>
      </c>
      <c r="D230" s="29">
        <v>39677.793607458843</v>
      </c>
      <c r="E230" s="29">
        <v>31441.862304972557</v>
      </c>
      <c r="F230" s="29" t="str">
        <f t="shared" si="7"/>
        <v/>
      </c>
    </row>
    <row r="231" spans="2:6" x14ac:dyDescent="0.25">
      <c r="B231" s="2">
        <v>42863</v>
      </c>
      <c r="C231" s="29">
        <v>48207.536404065111</v>
      </c>
      <c r="D231" s="29">
        <v>39781.223005253843</v>
      </c>
      <c r="E231" s="29">
        <v>31486.815203502556</v>
      </c>
      <c r="F231" s="29" t="str">
        <f t="shared" si="7"/>
        <v/>
      </c>
    </row>
    <row r="232" spans="2:6" x14ac:dyDescent="0.25">
      <c r="B232" s="2">
        <v>42870</v>
      </c>
      <c r="C232" s="29">
        <v>48512.39188243977</v>
      </c>
      <c r="D232" s="29">
        <v>39878.793859644342</v>
      </c>
      <c r="E232" s="29">
        <v>31529.52917309622</v>
      </c>
      <c r="F232" s="29" t="str">
        <f t="shared" si="7"/>
        <v/>
      </c>
    </row>
    <row r="233" spans="2:6" x14ac:dyDescent="0.25">
      <c r="B233" s="2">
        <v>42877</v>
      </c>
      <c r="C233" s="29">
        <v>49204.159670623318</v>
      </c>
      <c r="D233" s="29">
        <v>40173.207005213175</v>
      </c>
      <c r="E233" s="29">
        <v>31772.471570142108</v>
      </c>
      <c r="F233" s="29" t="str">
        <f t="shared" si="7"/>
        <v/>
      </c>
    </row>
    <row r="234" spans="2:6" x14ac:dyDescent="0.25">
      <c r="B234" s="2">
        <v>42884</v>
      </c>
      <c r="C234" s="29">
        <v>49767.909484343312</v>
      </c>
      <c r="D234" s="29">
        <v>40396.112960358172</v>
      </c>
      <c r="E234" s="29">
        <v>31936.408573572106</v>
      </c>
      <c r="F234" s="29" t="str">
        <f t="shared" si="7"/>
        <v/>
      </c>
    </row>
    <row r="235" spans="2:6" x14ac:dyDescent="0.25">
      <c r="B235" s="2">
        <v>42891</v>
      </c>
      <c r="C235" s="29">
        <v>50092.483880423308</v>
      </c>
      <c r="D235" s="29">
        <v>40498.828508888168</v>
      </c>
      <c r="E235" s="29">
        <v>31979.552472592106</v>
      </c>
      <c r="F235" s="29" t="str">
        <f t="shared" si="7"/>
        <v/>
      </c>
    </row>
    <row r="236" spans="2:6" x14ac:dyDescent="0.25">
      <c r="B236" s="2">
        <v>42898</v>
      </c>
      <c r="C236" s="29">
        <v>50404.024816106517</v>
      </c>
      <c r="D236" s="29">
        <v>40596.406234769369</v>
      </c>
      <c r="E236" s="29">
        <v>32018.937456512907</v>
      </c>
      <c r="F236" s="29" t="str">
        <f t="shared" si="7"/>
        <v/>
      </c>
    </row>
    <row r="237" spans="2:6" x14ac:dyDescent="0.25">
      <c r="B237" s="2">
        <v>42905</v>
      </c>
      <c r="C237" s="29">
        <v>50929.907604920518</v>
      </c>
      <c r="D237" s="29">
        <v>40805.86243057462</v>
      </c>
      <c r="E237" s="29">
        <v>32174.908453716409</v>
      </c>
      <c r="F237" s="29" t="str">
        <f t="shared" si="7"/>
        <v/>
      </c>
    </row>
    <row r="238" spans="2:6" x14ac:dyDescent="0.25">
      <c r="B238" s="2">
        <v>42912</v>
      </c>
      <c r="C238" s="29">
        <v>51110.417955625795</v>
      </c>
      <c r="D238" s="29">
        <v>40840.303762089097</v>
      </c>
      <c r="E238" s="29">
        <v>32153.535941392729</v>
      </c>
      <c r="F238" s="29" t="str">
        <f t="shared" si="7"/>
        <v/>
      </c>
    </row>
    <row r="239" spans="2:6" x14ac:dyDescent="0.25">
      <c r="B239" s="2">
        <v>42919</v>
      </c>
      <c r="C239" s="29">
        <v>51573.617978394424</v>
      </c>
      <c r="D239" s="29">
        <v>41021.753720627341</v>
      </c>
      <c r="E239" s="29">
        <v>32284.835847084883</v>
      </c>
      <c r="F239" s="29" t="str">
        <f t="shared" si="7"/>
        <v/>
      </c>
    </row>
    <row r="240" spans="2:6" x14ac:dyDescent="0.25">
      <c r="B240" s="2">
        <v>42926</v>
      </c>
      <c r="C240" s="29">
        <v>52273.573850890505</v>
      </c>
      <c r="D240" s="29">
        <v>41320.487097813369</v>
      </c>
      <c r="E240" s="29">
        <v>32532.324665208907</v>
      </c>
      <c r="F240" s="29" t="str">
        <f t="shared" si="7"/>
        <v/>
      </c>
    </row>
    <row r="241" spans="2:6" x14ac:dyDescent="0.25">
      <c r="B241" s="2">
        <v>42933</v>
      </c>
      <c r="C241" s="29">
        <v>52807.246895048906</v>
      </c>
      <c r="D241" s="29">
        <v>41528.61466437277</v>
      </c>
      <c r="E241" s="29">
        <v>32681.743276248508</v>
      </c>
      <c r="F241" s="29" t="str">
        <f t="shared" si="7"/>
        <v/>
      </c>
    </row>
    <row r="242" spans="2:6" x14ac:dyDescent="0.25">
      <c r="B242" s="2">
        <v>42940</v>
      </c>
      <c r="C242" s="29">
        <v>53305.006705048894</v>
      </c>
      <c r="D242" s="29">
        <v>41716.024568122768</v>
      </c>
      <c r="E242" s="29">
        <v>32807.683178748506</v>
      </c>
      <c r="F242" s="29" t="str">
        <f t="shared" si="7"/>
        <v/>
      </c>
    </row>
    <row r="243" spans="2:6" x14ac:dyDescent="0.25">
      <c r="B243" s="2">
        <v>42947</v>
      </c>
      <c r="C243" s="29">
        <v>53896.826713048897</v>
      </c>
      <c r="D243" s="29">
        <v>41950.457071122764</v>
      </c>
      <c r="E243" s="29">
        <v>32980.638180748509</v>
      </c>
      <c r="F243" s="29" t="str">
        <f t="shared" si="7"/>
        <v/>
      </c>
    </row>
    <row r="244" spans="2:6" x14ac:dyDescent="0.25">
      <c r="B244" s="2">
        <v>42954</v>
      </c>
      <c r="C244" s="29">
        <v>53712.050048732097</v>
      </c>
      <c r="D244" s="29">
        <v>41798.915597003965</v>
      </c>
      <c r="E244" s="29">
        <v>32769.943564669309</v>
      </c>
      <c r="F244" s="29" t="str">
        <f t="shared" si="7"/>
        <v/>
      </c>
    </row>
    <row r="245" spans="2:6" x14ac:dyDescent="0.25">
      <c r="B245" s="2">
        <v>42961</v>
      </c>
      <c r="C245" s="29">
        <v>53811.182534081214</v>
      </c>
      <c r="D245" s="29">
        <v>41800.840579009884</v>
      </c>
      <c r="E245" s="29">
        <v>32724.22728600659</v>
      </c>
      <c r="F245" s="29" t="str">
        <f t="shared" si="7"/>
        <v/>
      </c>
    </row>
    <row r="246" spans="2:6" x14ac:dyDescent="0.25">
      <c r="B246" s="2">
        <v>42968</v>
      </c>
      <c r="C246" s="29">
        <v>54523.499715751132</v>
      </c>
      <c r="D246" s="29">
        <v>42114.209297136098</v>
      </c>
      <c r="E246" s="29">
        <v>32994.806131424069</v>
      </c>
      <c r="F246" s="29" t="str">
        <f t="shared" si="7"/>
        <v/>
      </c>
    </row>
    <row r="247" spans="2:6" x14ac:dyDescent="0.25">
      <c r="B247" s="2">
        <v>42975</v>
      </c>
      <c r="C247" s="29">
        <v>55377.145963787683</v>
      </c>
      <c r="D247" s="29">
        <v>42491.326590149809</v>
      </c>
      <c r="E247" s="29">
        <v>33322.217593433212</v>
      </c>
      <c r="F247" s="29" t="str">
        <f t="shared" si="7"/>
        <v/>
      </c>
    </row>
    <row r="248" spans="2:6" x14ac:dyDescent="0.25">
      <c r="B248" s="2">
        <v>42982</v>
      </c>
      <c r="C248" s="29">
        <v>55608.913555947685</v>
      </c>
      <c r="D248" s="29">
        <v>42546.739587209813</v>
      </c>
      <c r="E248" s="29">
        <v>33317.159791473212</v>
      </c>
      <c r="F248" s="29" t="str">
        <f t="shared" si="7"/>
        <v/>
      </c>
    </row>
    <row r="249" spans="2:6" x14ac:dyDescent="0.25">
      <c r="B249" s="2">
        <v>42989</v>
      </c>
      <c r="C249" s="29">
        <v>56365.775588037941</v>
      </c>
      <c r="D249" s="29">
        <v>42870.812849243652</v>
      </c>
      <c r="E249" s="29">
        <v>33586.875299495776</v>
      </c>
      <c r="F249" s="29" t="str">
        <f t="shared" si="7"/>
        <v/>
      </c>
    </row>
    <row r="250" spans="2:6" x14ac:dyDescent="0.25">
      <c r="B250" s="2">
        <v>42996</v>
      </c>
      <c r="C250" s="29">
        <v>56902.187991957944</v>
      </c>
      <c r="D250" s="29">
        <v>43078.217500713654</v>
      </c>
      <c r="E250" s="29">
        <v>33733.478400475768</v>
      </c>
      <c r="F250" s="29" t="str">
        <f t="shared" si="7"/>
        <v/>
      </c>
    </row>
    <row r="251" spans="2:6" x14ac:dyDescent="0.25">
      <c r="B251" s="2">
        <v>43003</v>
      </c>
      <c r="C251" s="29">
        <v>57337.311147799548</v>
      </c>
      <c r="D251" s="29">
        <v>43236.138534154248</v>
      </c>
      <c r="E251" s="29">
        <v>33831.758889436169</v>
      </c>
      <c r="F251" s="29" t="str">
        <f t="shared" si="7"/>
        <v/>
      </c>
    </row>
    <row r="252" spans="2:6" x14ac:dyDescent="0.25">
      <c r="B252" s="2">
        <v>43010</v>
      </c>
      <c r="C252" s="29">
        <v>57855.721739959547</v>
      </c>
      <c r="D252" s="29">
        <v>43434.042481214252</v>
      </c>
      <c r="E252" s="29">
        <v>33968.36148747617</v>
      </c>
      <c r="F252" s="29" t="str">
        <f t="shared" si="7"/>
        <v/>
      </c>
    </row>
    <row r="253" spans="2:6" x14ac:dyDescent="0.25">
      <c r="B253" s="2">
        <v>43017</v>
      </c>
      <c r="C253" s="29">
        <v>58268.287330159554</v>
      </c>
      <c r="D253" s="29">
        <v>43578.254627539252</v>
      </c>
      <c r="E253" s="29">
        <v>34050.502985026171</v>
      </c>
      <c r="F253" s="29" t="str">
        <f t="shared" si="7"/>
        <v/>
      </c>
    </row>
    <row r="254" spans="2:6" x14ac:dyDescent="0.25">
      <c r="B254" s="2">
        <v>43024</v>
      </c>
      <c r="C254" s="29">
        <v>58808.184924159548</v>
      </c>
      <c r="D254" s="29">
        <v>43784.715925289245</v>
      </c>
      <c r="E254" s="29">
        <v>34193.476783526174</v>
      </c>
      <c r="F254" s="29" t="str">
        <f t="shared" si="7"/>
        <v/>
      </c>
    </row>
    <row r="255" spans="2:6" x14ac:dyDescent="0.25">
      <c r="B255" s="2">
        <v>43031</v>
      </c>
      <c r="C255" s="29">
        <v>59240.406094159553</v>
      </c>
      <c r="D255" s="29">
        <v>43936.79901403925</v>
      </c>
      <c r="E255" s="29">
        <v>34281.532376026174</v>
      </c>
      <c r="F255" s="29" t="str">
        <f t="shared" si="7"/>
        <v/>
      </c>
    </row>
    <row r="256" spans="2:6" x14ac:dyDescent="0.25">
      <c r="B256" s="2">
        <v>43038</v>
      </c>
      <c r="C256" s="29">
        <v>59891.521876519553</v>
      </c>
      <c r="D256" s="29">
        <v>44199.467957424247</v>
      </c>
      <c r="E256" s="29">
        <v>34481.312371616179</v>
      </c>
      <c r="F256" s="29" t="str">
        <f t="shared" si="7"/>
        <v/>
      </c>
    </row>
    <row r="257" spans="2:6" x14ac:dyDescent="0.25">
      <c r="B257" s="2">
        <v>43045</v>
      </c>
      <c r="C257" s="29">
        <v>60313.949459569143</v>
      </c>
      <c r="D257" s="29">
        <v>44348.877901067841</v>
      </c>
      <c r="E257" s="29">
        <v>34568.918467378578</v>
      </c>
      <c r="F257" s="29" t="str">
        <f t="shared" si="7"/>
        <v/>
      </c>
    </row>
    <row r="258" spans="2:6" x14ac:dyDescent="0.25">
      <c r="B258" s="2">
        <v>43052</v>
      </c>
      <c r="C258" s="29">
        <v>60782.127251569138</v>
      </c>
      <c r="D258" s="29">
        <v>44518.694298067843</v>
      </c>
      <c r="E258" s="29">
        <v>34674.462365378575</v>
      </c>
      <c r="F258" s="29" t="str">
        <f t="shared" si="7"/>
        <v/>
      </c>
    </row>
    <row r="259" spans="2:6" x14ac:dyDescent="0.25">
      <c r="B259" s="2">
        <v>43059</v>
      </c>
      <c r="C259" s="29">
        <v>61385.532822169138</v>
      </c>
      <c r="D259" s="29">
        <v>44757.471387042839</v>
      </c>
      <c r="E259" s="29">
        <v>34850.313758028569</v>
      </c>
      <c r="F259" s="29" t="str">
        <f t="shared" si="7"/>
        <v/>
      </c>
    </row>
    <row r="260" spans="2:6" x14ac:dyDescent="0.25">
      <c r="B260" s="2">
        <v>43066</v>
      </c>
      <c r="C260" s="29">
        <v>61913.839592769145</v>
      </c>
      <c r="D260" s="29">
        <v>44958.086576017842</v>
      </c>
      <c r="E260" s="29">
        <v>34987.390750678576</v>
      </c>
      <c r="F260" s="29" t="str">
        <f t="shared" si="7"/>
        <v/>
      </c>
    </row>
    <row r="261" spans="2:6" x14ac:dyDescent="0.25">
      <c r="B261" s="2">
        <v>43073</v>
      </c>
      <c r="C261" s="29">
        <v>62229.818143481949</v>
      </c>
      <c r="D261" s="29">
        <v>45052.829007535147</v>
      </c>
      <c r="E261" s="29">
        <v>35018.88633835678</v>
      </c>
      <c r="F261" s="29" t="str">
        <f t="shared" si="7"/>
        <v/>
      </c>
    </row>
    <row r="262" spans="2:6" x14ac:dyDescent="0.25">
      <c r="B262" s="2">
        <v>43080</v>
      </c>
      <c r="C262" s="29">
        <v>62737.80977068995</v>
      </c>
      <c r="D262" s="29">
        <v>45243.325867738145</v>
      </c>
      <c r="E262" s="29">
        <v>35145.884245158777</v>
      </c>
      <c r="F262" s="29" t="str">
        <f t="shared" ref="F262:F325" si="8">IF(YEAR(B262)&lt;YEAR(B263),"EoY","")</f>
        <v/>
      </c>
    </row>
    <row r="263" spans="2:6" x14ac:dyDescent="0.25">
      <c r="B263" s="2">
        <v>43087</v>
      </c>
      <c r="C263" s="29">
        <v>63247.722197897951</v>
      </c>
      <c r="D263" s="29">
        <v>45434.543027941145</v>
      </c>
      <c r="E263" s="29">
        <v>35273.362351960779</v>
      </c>
      <c r="F263" s="29" t="str">
        <f t="shared" si="8"/>
        <v/>
      </c>
    </row>
    <row r="264" spans="2:6" x14ac:dyDescent="0.25">
      <c r="B264" s="2">
        <v>43094</v>
      </c>
      <c r="C264" s="29">
        <v>63629.550425105939</v>
      </c>
      <c r="D264" s="29">
        <v>45561.477988144135</v>
      </c>
      <c r="E264" s="29">
        <v>35336.318158762777</v>
      </c>
      <c r="F264" s="29" t="str">
        <f t="shared" si="8"/>
        <v>EoY</v>
      </c>
    </row>
    <row r="265" spans="2:6" x14ac:dyDescent="0.25">
      <c r="B265" s="2">
        <v>43101</v>
      </c>
      <c r="C265" s="29">
        <v>64431.842331790096</v>
      </c>
      <c r="D265" s="29">
        <v>45901.338153150704</v>
      </c>
      <c r="E265" s="29">
        <v>35614.892535433813</v>
      </c>
      <c r="F265" s="29" t="str">
        <f t="shared" si="8"/>
        <v/>
      </c>
    </row>
    <row r="266" spans="2:6" x14ac:dyDescent="0.25">
      <c r="B266" s="2">
        <v>43108</v>
      </c>
      <c r="C266" s="29">
        <v>64855.027492760499</v>
      </c>
      <c r="D266" s="29">
        <v>46047.532588514601</v>
      </c>
      <c r="E266" s="29">
        <v>35695.688825676421</v>
      </c>
      <c r="F266" s="29" t="str">
        <f t="shared" si="8"/>
        <v/>
      </c>
    </row>
    <row r="267" spans="2:6" x14ac:dyDescent="0.25">
      <c r="B267" s="2">
        <v>43115</v>
      </c>
      <c r="C267" s="29">
        <v>65506.865718760499</v>
      </c>
      <c r="D267" s="29">
        <v>46304.221698264591</v>
      </c>
      <c r="E267" s="29">
        <v>35883.14793217642</v>
      </c>
      <c r="F267" s="29" t="str">
        <f t="shared" si="8"/>
        <v/>
      </c>
    </row>
    <row r="268" spans="2:6" x14ac:dyDescent="0.25">
      <c r="B268" s="2">
        <v>43122</v>
      </c>
      <c r="C268" s="29">
        <v>65888.465926600504</v>
      </c>
      <c r="D268" s="29">
        <v>46426.571351204591</v>
      </c>
      <c r="E268" s="29">
        <v>35937.047134136417</v>
      </c>
      <c r="F268" s="29" t="str">
        <f t="shared" si="8"/>
        <v/>
      </c>
    </row>
    <row r="269" spans="2:6" x14ac:dyDescent="0.25">
      <c r="B269" s="2">
        <v>43129</v>
      </c>
      <c r="C269" s="29">
        <v>64222.167701120503</v>
      </c>
      <c r="D269" s="29">
        <v>45523.460141649601</v>
      </c>
      <c r="E269" s="29">
        <v>34963.973827766415</v>
      </c>
      <c r="F269" s="29" t="str">
        <f t="shared" si="8"/>
        <v/>
      </c>
    </row>
    <row r="270" spans="2:6" x14ac:dyDescent="0.25">
      <c r="B270" s="2">
        <v>43136</v>
      </c>
      <c r="C270" s="29">
        <v>61675.701664353881</v>
      </c>
      <c r="D270" s="29">
        <v>44219.785077862114</v>
      </c>
      <c r="E270" s="29">
        <v>33629.85671857476</v>
      </c>
      <c r="F270" s="29" t="str">
        <f t="shared" si="8"/>
        <v/>
      </c>
    </row>
    <row r="271" spans="2:6" x14ac:dyDescent="0.25">
      <c r="B271" s="2">
        <v>43143</v>
      </c>
      <c r="C271" s="29">
        <v>64082.319511243426</v>
      </c>
      <c r="D271" s="29">
        <v>45412.516395445695</v>
      </c>
      <c r="E271" s="29">
        <v>34812.010430297145</v>
      </c>
      <c r="F271" s="29" t="str">
        <f t="shared" si="8"/>
        <v/>
      </c>
    </row>
    <row r="272" spans="2:6" x14ac:dyDescent="0.25">
      <c r="B272" s="2">
        <v>43150</v>
      </c>
      <c r="C272" s="29">
        <v>64607.439361526747</v>
      </c>
      <c r="D272" s="29">
        <v>45649.436489301937</v>
      </c>
      <c r="E272" s="29">
        <v>35023.29069286798</v>
      </c>
      <c r="F272" s="29" t="str">
        <f t="shared" si="8"/>
        <v/>
      </c>
    </row>
    <row r="273" spans="2:6" x14ac:dyDescent="0.25">
      <c r="B273" s="2">
        <v>43157</v>
      </c>
      <c r="C273" s="29">
        <v>63709.914560003737</v>
      </c>
      <c r="D273" s="29">
        <v>45172.114588730808</v>
      </c>
      <c r="E273" s="29">
        <v>34517.409292487224</v>
      </c>
      <c r="F273" s="29" t="str">
        <f t="shared" si="8"/>
        <v/>
      </c>
    </row>
    <row r="274" spans="2:6" x14ac:dyDescent="0.25">
      <c r="B274" s="2">
        <v>43164</v>
      </c>
      <c r="C274" s="29">
        <v>65819.706156353772</v>
      </c>
      <c r="D274" s="29">
        <v>46208.036637362071</v>
      </c>
      <c r="E274" s="29">
        <v>35534.357591574735</v>
      </c>
      <c r="F274" s="29" t="str">
        <f t="shared" si="8"/>
        <v/>
      </c>
    </row>
    <row r="275" spans="2:6" x14ac:dyDescent="0.25">
      <c r="B275" s="2">
        <v>43171</v>
      </c>
      <c r="C275" s="29">
        <v>65200.492583048399</v>
      </c>
      <c r="D275" s="29">
        <v>45859.081972372558</v>
      </c>
      <c r="E275" s="29">
        <v>35146.055048248389</v>
      </c>
      <c r="F275" s="29" t="str">
        <f t="shared" si="8"/>
        <v/>
      </c>
    </row>
    <row r="276" spans="2:6" x14ac:dyDescent="0.25">
      <c r="B276" s="2">
        <v>43178</v>
      </c>
      <c r="C276" s="29">
        <v>62189.426013485005</v>
      </c>
      <c r="D276" s="29">
        <v>44326.18140878628</v>
      </c>
      <c r="E276" s="29">
        <v>33585.787205857538</v>
      </c>
      <c r="F276" s="29" t="str">
        <f t="shared" si="8"/>
        <v/>
      </c>
    </row>
    <row r="277" spans="2:6" x14ac:dyDescent="0.25">
      <c r="B277" s="2">
        <v>43185</v>
      </c>
      <c r="C277" s="29">
        <v>63274.50326410713</v>
      </c>
      <c r="D277" s="29">
        <v>44860.585527769581</v>
      </c>
      <c r="E277" s="29">
        <v>34112.056818513076</v>
      </c>
      <c r="F277" s="29" t="str">
        <f t="shared" si="8"/>
        <v/>
      </c>
    </row>
    <row r="278" spans="2:6" x14ac:dyDescent="0.25">
      <c r="B278" s="2">
        <v>43192</v>
      </c>
      <c r="C278" s="29">
        <v>62684.905240550463</v>
      </c>
      <c r="D278" s="29">
        <v>44553.736443935828</v>
      </c>
      <c r="E278" s="29">
        <v>33793.157662623904</v>
      </c>
      <c r="F278" s="29" t="str">
        <f t="shared" si="8"/>
        <v/>
      </c>
    </row>
    <row r="279" spans="2:6" x14ac:dyDescent="0.25">
      <c r="B279" s="2">
        <v>43199</v>
      </c>
      <c r="C279" s="29">
        <v>63845.113949470491</v>
      </c>
      <c r="D279" s="29">
        <v>45124.564534780839</v>
      </c>
      <c r="E279" s="29">
        <v>34354.709489853914</v>
      </c>
      <c r="F279" s="29" t="str">
        <f t="shared" si="8"/>
        <v/>
      </c>
    </row>
    <row r="280" spans="2:6" x14ac:dyDescent="0.25">
      <c r="B280" s="2">
        <v>43206</v>
      </c>
      <c r="C280" s="29">
        <v>64249.321949182908</v>
      </c>
      <c r="D280" s="29">
        <v>45312.642309673</v>
      </c>
      <c r="E280" s="29">
        <v>34528.761039782017</v>
      </c>
      <c r="F280" s="29" t="str">
        <f t="shared" si="8"/>
        <v/>
      </c>
    </row>
    <row r="281" spans="2:6" x14ac:dyDescent="0.25">
      <c r="B281" s="2">
        <v>43213</v>
      </c>
      <c r="C281" s="29">
        <v>64364.369608483175</v>
      </c>
      <c r="D281" s="29">
        <v>45354.535506910594</v>
      </c>
      <c r="E281" s="29">
        <v>34555.023604607086</v>
      </c>
      <c r="F281" s="29" t="str">
        <f t="shared" si="8"/>
        <v/>
      </c>
    </row>
    <row r="282" spans="2:6" x14ac:dyDescent="0.25">
      <c r="B282" s="2">
        <v>43220</v>
      </c>
      <c r="C282" s="29">
        <v>64381.389047965204</v>
      </c>
      <c r="D282" s="29">
        <v>45347.41757171636</v>
      </c>
      <c r="E282" s="29">
        <v>34532.278014477597</v>
      </c>
      <c r="F282" s="29" t="str">
        <f t="shared" si="8"/>
        <v/>
      </c>
    </row>
    <row r="283" spans="2:6" x14ac:dyDescent="0.25">
      <c r="B283" s="2">
        <v>43227</v>
      </c>
      <c r="C283" s="29">
        <v>65867.136511213874</v>
      </c>
      <c r="D283" s="29">
        <v>46075.323295434602</v>
      </c>
      <c r="E283" s="29">
        <v>35245.215730289761</v>
      </c>
      <c r="F283" s="29" t="str">
        <f t="shared" si="8"/>
        <v/>
      </c>
    </row>
    <row r="284" spans="2:6" x14ac:dyDescent="0.25">
      <c r="B284" s="2">
        <v>43234</v>
      </c>
      <c r="C284" s="29">
        <v>65763.915771207321</v>
      </c>
      <c r="D284" s="29">
        <v>45998.61504293215</v>
      </c>
      <c r="E284" s="29">
        <v>35143.409595288118</v>
      </c>
      <c r="F284" s="29" t="str">
        <f t="shared" si="8"/>
        <v/>
      </c>
    </row>
    <row r="285" spans="2:6" x14ac:dyDescent="0.25">
      <c r="B285" s="2">
        <v>43241</v>
      </c>
      <c r="C285" s="29">
        <v>66104.55027849786</v>
      </c>
      <c r="D285" s="29">
        <v>46146.853158166101</v>
      </c>
      <c r="E285" s="29">
        <v>35269.568572110758</v>
      </c>
      <c r="F285" s="29" t="str">
        <f t="shared" si="8"/>
        <v/>
      </c>
    </row>
    <row r="286" spans="2:6" x14ac:dyDescent="0.25">
      <c r="B286" s="2">
        <v>43248</v>
      </c>
      <c r="C286" s="29">
        <v>66582.920815920181</v>
      </c>
      <c r="D286" s="29">
        <v>46362.492409699473</v>
      </c>
      <c r="E286" s="29">
        <v>35461.661806466334</v>
      </c>
      <c r="F286" s="29" t="str">
        <f t="shared" si="8"/>
        <v/>
      </c>
    </row>
    <row r="287" spans="2:6" x14ac:dyDescent="0.25">
      <c r="B287" s="2">
        <v>43255</v>
      </c>
      <c r="C287" s="29">
        <v>67710.644779107402</v>
      </c>
      <c r="D287" s="29">
        <v>46900.13879589468</v>
      </c>
      <c r="E287" s="29">
        <v>35973.092597263145</v>
      </c>
      <c r="F287" s="29" t="str">
        <f t="shared" si="8"/>
        <v/>
      </c>
    </row>
    <row r="288" spans="2:6" x14ac:dyDescent="0.25">
      <c r="B288" s="2">
        <v>43262</v>
      </c>
      <c r="C288" s="29">
        <v>67794.072015551341</v>
      </c>
      <c r="D288" s="29">
        <v>46904.924084561157</v>
      </c>
      <c r="E288" s="29">
        <v>35940.949556374122</v>
      </c>
      <c r="F288" s="29" t="str">
        <f t="shared" si="8"/>
        <v/>
      </c>
    </row>
    <row r="289" spans="2:6" x14ac:dyDescent="0.25">
      <c r="B289" s="2">
        <v>43269</v>
      </c>
      <c r="C289" s="29">
        <v>67592.937938157993</v>
      </c>
      <c r="D289" s="29">
        <v>46769.748430538646</v>
      </c>
      <c r="E289" s="29">
        <v>35771.165287025789</v>
      </c>
      <c r="F289" s="29" t="str">
        <f t="shared" si="8"/>
        <v/>
      </c>
    </row>
    <row r="290" spans="2:6" x14ac:dyDescent="0.25">
      <c r="B290" s="2">
        <v>43276</v>
      </c>
      <c r="C290" s="29">
        <v>67129.440905175288</v>
      </c>
      <c r="D290" s="29">
        <v>46509.437268170135</v>
      </c>
      <c r="E290" s="29">
        <v>35482.291478780113</v>
      </c>
      <c r="F290" s="29" t="str">
        <f t="shared" si="8"/>
        <v/>
      </c>
    </row>
    <row r="291" spans="2:6" x14ac:dyDescent="0.25">
      <c r="B291" s="2">
        <v>43283</v>
      </c>
      <c r="C291" s="29">
        <v>68134.043902311416</v>
      </c>
      <c r="D291" s="29">
        <v>46989.663742096185</v>
      </c>
      <c r="E291" s="29">
        <v>35940.442928064149</v>
      </c>
      <c r="F291" s="29" t="str">
        <f t="shared" si="8"/>
        <v/>
      </c>
    </row>
    <row r="292" spans="2:6" x14ac:dyDescent="0.25">
      <c r="B292" s="2">
        <v>43290</v>
      </c>
      <c r="C292" s="29">
        <v>69211.550124411966</v>
      </c>
      <c r="D292" s="29">
        <v>47497.978150383889</v>
      </c>
      <c r="E292" s="29">
        <v>36418.318633589282</v>
      </c>
      <c r="F292" s="29" t="str">
        <f t="shared" si="8"/>
        <v/>
      </c>
    </row>
    <row r="293" spans="2:6" x14ac:dyDescent="0.25">
      <c r="B293" s="2">
        <v>43297</v>
      </c>
      <c r="C293" s="29">
        <v>69558.246019126629</v>
      </c>
      <c r="D293" s="29">
        <v>47630.23903590189</v>
      </c>
      <c r="E293" s="29">
        <v>36509.492457267952</v>
      </c>
      <c r="F293" s="29" t="str">
        <f t="shared" si="8"/>
        <v/>
      </c>
    </row>
    <row r="294" spans="2:6" x14ac:dyDescent="0.25">
      <c r="B294" s="2">
        <v>43304</v>
      </c>
      <c r="C294" s="29">
        <v>70235.052961471229</v>
      </c>
      <c r="D294" s="29">
        <v>47927.542139281111</v>
      </c>
      <c r="E294" s="29">
        <v>36765.695192854095</v>
      </c>
      <c r="F294" s="29" t="str">
        <f t="shared" si="8"/>
        <v/>
      </c>
    </row>
    <row r="295" spans="2:6" x14ac:dyDescent="0.25">
      <c r="B295" s="2">
        <v>43311</v>
      </c>
      <c r="C295" s="29">
        <v>71052.47654941045</v>
      </c>
      <c r="D295" s="29">
        <v>48288.575809758324</v>
      </c>
      <c r="E295" s="29">
        <v>37079.050739838902</v>
      </c>
      <c r="F295" s="29" t="str">
        <f t="shared" si="8"/>
        <v/>
      </c>
    </row>
    <row r="296" spans="2:6" x14ac:dyDescent="0.25">
      <c r="B296" s="2">
        <v>43318</v>
      </c>
      <c r="C296" s="29">
        <v>71407.567484529427</v>
      </c>
      <c r="D296" s="29">
        <v>48410.73486042794</v>
      </c>
      <c r="E296" s="29">
        <v>37145.823373618652</v>
      </c>
      <c r="F296" s="29" t="str">
        <f t="shared" si="8"/>
        <v/>
      </c>
    </row>
    <row r="297" spans="2:6" x14ac:dyDescent="0.25">
      <c r="B297" s="2">
        <v>43325</v>
      </c>
      <c r="C297" s="29">
        <v>72221.079050167391</v>
      </c>
      <c r="D297" s="29">
        <v>48763.301547542178</v>
      </c>
      <c r="E297" s="29">
        <v>37444.20096502814</v>
      </c>
      <c r="F297" s="29" t="str">
        <f t="shared" si="8"/>
        <v/>
      </c>
    </row>
    <row r="298" spans="2:6" x14ac:dyDescent="0.25">
      <c r="B298" s="2">
        <v>43332</v>
      </c>
      <c r="C298" s="29">
        <v>73004.017175709523</v>
      </c>
      <c r="D298" s="29">
        <v>49093.153644620477</v>
      </c>
      <c r="E298" s="29">
        <v>37712.436096413672</v>
      </c>
      <c r="F298" s="29" t="str">
        <f t="shared" si="8"/>
        <v/>
      </c>
    </row>
    <row r="299" spans="2:6" x14ac:dyDescent="0.25">
      <c r="B299" s="2">
        <v>43339</v>
      </c>
      <c r="C299" s="29">
        <v>73714.264002917509</v>
      </c>
      <c r="D299" s="29">
        <v>49379.495904823474</v>
      </c>
      <c r="E299" s="29">
        <v>37929.997203215666</v>
      </c>
      <c r="F299" s="29" t="str">
        <f t="shared" si="8"/>
        <v/>
      </c>
    </row>
    <row r="300" spans="2:6" x14ac:dyDescent="0.25">
      <c r="B300" s="2">
        <v>43346</v>
      </c>
      <c r="C300" s="29">
        <v>73739.273198997515</v>
      </c>
      <c r="D300" s="29">
        <v>49321.124553353475</v>
      </c>
      <c r="E300" s="29">
        <v>37800.749902235664</v>
      </c>
      <c r="F300" s="29" t="str">
        <f t="shared" si="8"/>
        <v/>
      </c>
    </row>
    <row r="301" spans="2:6" x14ac:dyDescent="0.25">
      <c r="B301" s="2">
        <v>43353</v>
      </c>
      <c r="C301" s="29">
        <v>74682.631899795699</v>
      </c>
      <c r="D301" s="29">
        <v>49731.884041152793</v>
      </c>
      <c r="E301" s="29">
        <v>38150.589527435208</v>
      </c>
      <c r="F301" s="29" t="str">
        <f t="shared" si="8"/>
        <v/>
      </c>
    </row>
    <row r="302" spans="2:6" x14ac:dyDescent="0.25">
      <c r="B302" s="2">
        <v>43360</v>
      </c>
      <c r="C302" s="29">
        <v>75284.3889097957</v>
      </c>
      <c r="D302" s="29">
        <v>49960.292544902797</v>
      </c>
      <c r="E302" s="29">
        <v>38306.528029935209</v>
      </c>
      <c r="F302" s="29" t="str">
        <f t="shared" si="8"/>
        <v/>
      </c>
    </row>
    <row r="303" spans="2:6" x14ac:dyDescent="0.25">
      <c r="B303" s="2">
        <v>43367</v>
      </c>
      <c r="C303" s="29">
        <v>75612.371089795706</v>
      </c>
      <c r="D303" s="29">
        <v>50051.5361374028</v>
      </c>
      <c r="E303" s="29">
        <v>38325.024124935211</v>
      </c>
      <c r="F303" s="29" t="str">
        <f t="shared" si="8"/>
        <v/>
      </c>
    </row>
    <row r="304" spans="2:6" x14ac:dyDescent="0.25">
      <c r="B304" s="2">
        <v>43374</v>
      </c>
      <c r="C304" s="29">
        <v>75566.674034590833</v>
      </c>
      <c r="D304" s="29">
        <v>49961.899891700974</v>
      </c>
      <c r="E304" s="29">
        <v>38168.600161133989</v>
      </c>
      <c r="F304" s="29" t="str">
        <f t="shared" si="8"/>
        <v/>
      </c>
    </row>
    <row r="305" spans="2:6" x14ac:dyDescent="0.25">
      <c r="B305" s="2">
        <v>43381</v>
      </c>
      <c r="C305" s="29">
        <v>73624.501492332449</v>
      </c>
      <c r="D305" s="29">
        <v>48936.83531335408</v>
      </c>
      <c r="E305" s="29">
        <v>37089.557275569401</v>
      </c>
      <c r="F305" s="29" t="str">
        <f t="shared" si="8"/>
        <v/>
      </c>
    </row>
    <row r="306" spans="2:6" x14ac:dyDescent="0.25">
      <c r="B306" s="2">
        <v>43388</v>
      </c>
      <c r="C306" s="29">
        <v>73864.173844339937</v>
      </c>
      <c r="D306" s="29">
        <v>49034.212145356883</v>
      </c>
      <c r="E306" s="29">
        <v>37164.47476357127</v>
      </c>
      <c r="F306" s="29" t="str">
        <f t="shared" si="8"/>
        <v/>
      </c>
    </row>
    <row r="307" spans="2:6" x14ac:dyDescent="0.25">
      <c r="B307" s="2">
        <v>43395</v>
      </c>
      <c r="C307" s="29">
        <v>71863.755175396669</v>
      </c>
      <c r="D307" s="29">
        <v>48011.054819503159</v>
      </c>
      <c r="E307" s="29">
        <v>36118.369446335448</v>
      </c>
      <c r="F307" s="29" t="str">
        <f t="shared" si="8"/>
        <v/>
      </c>
    </row>
    <row r="308" spans="2:6" x14ac:dyDescent="0.25">
      <c r="B308" s="2">
        <v>43402</v>
      </c>
      <c r="C308" s="29">
        <v>73258.169865627031</v>
      </c>
      <c r="D308" s="29">
        <v>48697.961028339545</v>
      </c>
      <c r="E308" s="29">
        <v>36794.974518893039</v>
      </c>
      <c r="F308" s="29" t="str">
        <f t="shared" si="8"/>
        <v/>
      </c>
    </row>
    <row r="309" spans="2:6" x14ac:dyDescent="0.25">
      <c r="B309" s="2">
        <v>43409</v>
      </c>
      <c r="C309" s="29">
        <v>74565.072135688737</v>
      </c>
      <c r="D309" s="29">
        <v>49334.799254612692</v>
      </c>
      <c r="E309" s="29">
        <v>37415.199836408472</v>
      </c>
      <c r="F309" s="29" t="str">
        <f t="shared" si="8"/>
        <v/>
      </c>
    </row>
    <row r="310" spans="2:6" x14ac:dyDescent="0.25">
      <c r="B310" s="2">
        <v>43416</v>
      </c>
      <c r="C310" s="29">
        <v>73963.504527490149</v>
      </c>
      <c r="D310" s="29">
        <v>49008.461426538212</v>
      </c>
      <c r="E310" s="29">
        <v>37063.30798435882</v>
      </c>
      <c r="F310" s="29" t="str">
        <f t="shared" si="8"/>
        <v/>
      </c>
    </row>
    <row r="311" spans="2:6" x14ac:dyDescent="0.25">
      <c r="B311" s="2">
        <v>43423</v>
      </c>
      <c r="C311" s="29">
        <v>72018.821045484336</v>
      </c>
      <c r="D311" s="29">
        <v>48017.204845786036</v>
      </c>
      <c r="E311" s="29">
        <v>36053.13656385737</v>
      </c>
      <c r="F311" s="29" t="str">
        <f t="shared" si="8"/>
        <v/>
      </c>
    </row>
    <row r="312" spans="2:6" x14ac:dyDescent="0.25">
      <c r="B312" s="2">
        <v>43430</v>
      </c>
      <c r="C312" s="29">
        <v>74569.52309015175</v>
      </c>
      <c r="D312" s="29">
        <v>49283.717962536321</v>
      </c>
      <c r="E312" s="29">
        <v>37310.811775024224</v>
      </c>
      <c r="F312" s="29" t="str">
        <f t="shared" si="8"/>
        <v/>
      </c>
    </row>
    <row r="313" spans="2:6" x14ac:dyDescent="0.25">
      <c r="B313" s="2">
        <v>43437</v>
      </c>
      <c r="C313" s="29">
        <v>72329.373377343727</v>
      </c>
      <c r="D313" s="29">
        <v>48141.662145233306</v>
      </c>
      <c r="E313" s="29">
        <v>36146.77499682222</v>
      </c>
      <c r="F313" s="29" t="str">
        <f t="shared" si="8"/>
        <v/>
      </c>
    </row>
    <row r="314" spans="2:6" x14ac:dyDescent="0.25">
      <c r="B314" s="2">
        <v>43444</v>
      </c>
      <c r="C314" s="29">
        <v>71781.649343480967</v>
      </c>
      <c r="D314" s="29">
        <v>47858.765482534771</v>
      </c>
      <c r="E314" s="29">
        <v>35854.84368835653</v>
      </c>
      <c r="F314" s="29" t="str">
        <f t="shared" si="8"/>
        <v/>
      </c>
    </row>
    <row r="315" spans="2:6" x14ac:dyDescent="0.25">
      <c r="B315" s="2">
        <v>43451</v>
      </c>
      <c r="C315" s="29">
        <v>67884.425065249772</v>
      </c>
      <c r="D315" s="29">
        <v>45903.05627819807</v>
      </c>
      <c r="E315" s="29">
        <v>33892.037418798725</v>
      </c>
      <c r="F315" s="29" t="str">
        <f t="shared" si="8"/>
        <v/>
      </c>
    </row>
    <row r="316" spans="2:6" x14ac:dyDescent="0.25">
      <c r="B316" s="2">
        <v>43458</v>
      </c>
      <c r="C316" s="29">
        <v>69306.175434263932</v>
      </c>
      <c r="D316" s="29">
        <v>46612.462741578391</v>
      </c>
      <c r="E316" s="29">
        <v>34599.975161052265</v>
      </c>
      <c r="F316" s="29" t="str">
        <f t="shared" si="8"/>
        <v/>
      </c>
    </row>
    <row r="317" spans="2:6" x14ac:dyDescent="0.25">
      <c r="B317" s="2">
        <v>43465</v>
      </c>
      <c r="C317" s="29">
        <v>70255.158257920441</v>
      </c>
      <c r="D317" s="29">
        <v>47084.331275449578</v>
      </c>
      <c r="E317" s="29">
        <v>35069.220816966394</v>
      </c>
      <c r="F317" s="29" t="str">
        <f t="shared" si="8"/>
        <v>EoY</v>
      </c>
    </row>
    <row r="318" spans="2:6" x14ac:dyDescent="0.25">
      <c r="B318" s="2">
        <v>43472</v>
      </c>
      <c r="C318" s="29">
        <v>71603.508732204878</v>
      </c>
      <c r="D318" s="29">
        <v>47754.713003306242</v>
      </c>
      <c r="E318" s="29">
        <v>35735.809035537502</v>
      </c>
      <c r="F318" s="29" t="str">
        <f t="shared" si="8"/>
        <v/>
      </c>
    </row>
    <row r="319" spans="2:6" x14ac:dyDescent="0.25">
      <c r="B319" s="2">
        <v>43479</v>
      </c>
      <c r="C319" s="29">
        <v>73150.330132159957</v>
      </c>
      <c r="D319" s="29">
        <v>48521.770528289395</v>
      </c>
      <c r="E319" s="29">
        <v>36496.513385526276</v>
      </c>
      <c r="F319" s="29" t="str">
        <f t="shared" si="8"/>
        <v/>
      </c>
    </row>
    <row r="320" spans="2:6" x14ac:dyDescent="0.25">
      <c r="B320" s="2">
        <v>43486</v>
      </c>
      <c r="C320" s="29">
        <v>73104.234922921765</v>
      </c>
      <c r="D320" s="29">
        <v>48487.485024825073</v>
      </c>
      <c r="E320" s="29">
        <v>36450.989983216728</v>
      </c>
      <c r="F320" s="29" t="str">
        <f t="shared" si="8"/>
        <v/>
      </c>
    </row>
    <row r="321" spans="2:6" x14ac:dyDescent="0.25">
      <c r="B321" s="2">
        <v>43493</v>
      </c>
      <c r="C321" s="29">
        <v>74044.512531058252</v>
      </c>
      <c r="D321" s="29">
        <v>48947.089102876256</v>
      </c>
      <c r="E321" s="29">
        <v>36900.059335250844</v>
      </c>
      <c r="F321" s="29" t="str">
        <f t="shared" si="8"/>
        <v/>
      </c>
    </row>
    <row r="322" spans="2:6" x14ac:dyDescent="0.25">
      <c r="B322" s="2">
        <v>43500</v>
      </c>
      <c r="C322" s="29">
        <v>74243.211822903322</v>
      </c>
      <c r="D322" s="29">
        <v>49031.851412318152</v>
      </c>
      <c r="E322" s="29">
        <v>36970.234308212115</v>
      </c>
      <c r="F322" s="29" t="str">
        <f t="shared" si="8"/>
        <v/>
      </c>
    </row>
    <row r="323" spans="2:6" x14ac:dyDescent="0.25">
      <c r="B323" s="2">
        <v>43507</v>
      </c>
      <c r="C323" s="29">
        <v>75742.515622169536</v>
      </c>
      <c r="D323" s="29">
        <v>49766.590187042981</v>
      </c>
      <c r="E323" s="29">
        <v>37690.059958028665</v>
      </c>
      <c r="F323" s="29" t="str">
        <f t="shared" si="8"/>
        <v/>
      </c>
    </row>
    <row r="324" spans="2:6" x14ac:dyDescent="0.25">
      <c r="B324" s="2">
        <v>43514</v>
      </c>
      <c r="C324" s="29">
        <v>76296.53910685936</v>
      </c>
      <c r="D324" s="29">
        <v>50018.599493801667</v>
      </c>
      <c r="E324" s="29">
        <v>37917.066829201125</v>
      </c>
      <c r="F324" s="29" t="str">
        <f t="shared" si="8"/>
        <v/>
      </c>
    </row>
    <row r="325" spans="2:6" x14ac:dyDescent="0.25">
      <c r="B325" s="2">
        <v>43521</v>
      </c>
      <c r="C325" s="29">
        <v>76780.047549872514</v>
      </c>
      <c r="D325" s="29">
        <v>50231.9151099316</v>
      </c>
      <c r="E325" s="29">
        <v>38101.943839954416</v>
      </c>
      <c r="F325" s="29" t="str">
        <f t="shared" si="8"/>
        <v/>
      </c>
    </row>
    <row r="326" spans="2:6" x14ac:dyDescent="0.25">
      <c r="B326" s="2">
        <v>43528</v>
      </c>
      <c r="C326" s="29">
        <v>75836.009776012594</v>
      </c>
      <c r="D326" s="29">
        <v>49728.900394734126</v>
      </c>
      <c r="E326" s="29">
        <v>37567.933296489427</v>
      </c>
      <c r="F326" s="29" t="str">
        <f t="shared" ref="F326:F389" si="9">IF(YEAR(B326)&lt;YEAR(B327),"EoY","")</f>
        <v/>
      </c>
    </row>
    <row r="327" spans="2:6" x14ac:dyDescent="0.25">
      <c r="B327" s="2">
        <v>43535</v>
      </c>
      <c r="C327" s="29">
        <v>77367.344041743185</v>
      </c>
      <c r="D327" s="29">
        <v>50474.400919383101</v>
      </c>
      <c r="E327" s="29">
        <v>38293.267212922081</v>
      </c>
      <c r="F327" s="29" t="str">
        <f t="shared" si="9"/>
        <v/>
      </c>
    </row>
    <row r="328" spans="2:6" x14ac:dyDescent="0.25">
      <c r="B328" s="2">
        <v>43542</v>
      </c>
      <c r="C328" s="29">
        <v>77219.772502636275</v>
      </c>
      <c r="D328" s="29">
        <v>50367.561642218003</v>
      </c>
      <c r="E328" s="29">
        <v>38153.374428145355</v>
      </c>
      <c r="F328" s="29" t="str">
        <f t="shared" si="9"/>
        <v/>
      </c>
    </row>
    <row r="329" spans="2:6" x14ac:dyDescent="0.25">
      <c r="B329" s="2">
        <v>43549</v>
      </c>
      <c r="C329" s="29">
        <v>78093.373975285969</v>
      </c>
      <c r="D329" s="29">
        <v>50775.912469461648</v>
      </c>
      <c r="E329" s="29">
        <v>38533.275346307775</v>
      </c>
      <c r="F329" s="29" t="str">
        <f t="shared" si="9"/>
        <v/>
      </c>
    </row>
    <row r="330" spans="2:6" x14ac:dyDescent="0.25">
      <c r="B330" s="2">
        <v>43556</v>
      </c>
      <c r="C330" s="29">
        <v>79599.426745165212</v>
      </c>
      <c r="D330" s="29">
        <v>51492.932158166361</v>
      </c>
      <c r="E330" s="29">
        <v>39214.288338777587</v>
      </c>
      <c r="F330" s="29" t="str">
        <f t="shared" si="9"/>
        <v/>
      </c>
    </row>
    <row r="331" spans="2:6" x14ac:dyDescent="0.25">
      <c r="B331" s="2">
        <v>43563</v>
      </c>
      <c r="C331" s="29">
        <v>80368.317566087557</v>
      </c>
      <c r="D331" s="29">
        <v>51821.016141012238</v>
      </c>
      <c r="E331" s="29">
        <v>39486.01089400817</v>
      </c>
      <c r="F331" s="29" t="str">
        <f t="shared" si="9"/>
        <v/>
      </c>
    </row>
    <row r="332" spans="2:6" x14ac:dyDescent="0.25">
      <c r="B332" s="2">
        <v>43570</v>
      </c>
      <c r="C332" s="29">
        <v>80852.3866236373</v>
      </c>
      <c r="D332" s="29">
        <v>51999.041662593394</v>
      </c>
      <c r="E332" s="29">
        <v>39600.02740839561</v>
      </c>
      <c r="F332" s="29" t="str">
        <f t="shared" si="9"/>
        <v/>
      </c>
    </row>
    <row r="333" spans="2:6" x14ac:dyDescent="0.25">
      <c r="B333" s="2">
        <v>43577</v>
      </c>
      <c r="C333" s="29">
        <v>81831.937138842943</v>
      </c>
      <c r="D333" s="29">
        <v>52426.123480795519</v>
      </c>
      <c r="E333" s="29">
        <v>39964.415787197024</v>
      </c>
      <c r="F333" s="29" t="str">
        <f t="shared" si="9"/>
        <v/>
      </c>
    </row>
    <row r="334" spans="2:6" x14ac:dyDescent="0.25">
      <c r="B334" s="2">
        <v>43584</v>
      </c>
      <c r="C334" s="29">
        <v>82329.019746682956</v>
      </c>
      <c r="D334" s="29">
        <v>52603.029333735525</v>
      </c>
      <c r="E334" s="29">
        <v>40069.686189157015</v>
      </c>
      <c r="F334" s="29" t="str">
        <f t="shared" si="9"/>
        <v/>
      </c>
    </row>
    <row r="335" spans="2:6" x14ac:dyDescent="0.25">
      <c r="B335" s="2">
        <v>43591</v>
      </c>
      <c r="C335" s="29">
        <v>81729.081144682947</v>
      </c>
      <c r="D335" s="29">
        <v>52229.802532985523</v>
      </c>
      <c r="E335" s="29">
        <v>39623.201888657015</v>
      </c>
      <c r="F335" s="29" t="str">
        <f t="shared" si="9"/>
        <v/>
      </c>
    </row>
    <row r="336" spans="2:6" x14ac:dyDescent="0.25">
      <c r="B336" s="2">
        <v>43598</v>
      </c>
      <c r="C336" s="29">
        <v>81659.754866019532</v>
      </c>
      <c r="D336" s="29">
        <v>52147.304928486745</v>
      </c>
      <c r="E336" s="29">
        <v>39492.869818991167</v>
      </c>
      <c r="F336" s="29" t="str">
        <f t="shared" si="9"/>
        <v/>
      </c>
    </row>
    <row r="337" spans="2:6" x14ac:dyDescent="0.25">
      <c r="B337" s="2">
        <v>43605</v>
      </c>
      <c r="C337" s="29">
        <v>81370.456081742857</v>
      </c>
      <c r="D337" s="29">
        <v>51962.317959382985</v>
      </c>
      <c r="E337" s="29">
        <v>39267.545272921991</v>
      </c>
      <c r="F337" s="29" t="str">
        <f t="shared" si="9"/>
        <v/>
      </c>
    </row>
    <row r="338" spans="2:6" x14ac:dyDescent="0.25">
      <c r="B338" s="2">
        <v>43612</v>
      </c>
      <c r="C338" s="29">
        <v>80128.917971337913</v>
      </c>
      <c r="D338" s="29">
        <v>51308.990917981137</v>
      </c>
      <c r="E338" s="29">
        <v>38581.66024532076</v>
      </c>
      <c r="F338" s="29" t="str">
        <f t="shared" si="9"/>
        <v/>
      </c>
    </row>
    <row r="339" spans="2:6" x14ac:dyDescent="0.25">
      <c r="B339" s="2">
        <v>43619</v>
      </c>
      <c r="C339" s="29">
        <v>82754.016619814021</v>
      </c>
      <c r="D339" s="29">
        <v>52602.903036159674</v>
      </c>
      <c r="E339" s="29">
        <v>39856.935157439788</v>
      </c>
      <c r="F339" s="29" t="str">
        <f t="shared" si="9"/>
        <v/>
      </c>
    </row>
    <row r="340" spans="2:6" x14ac:dyDescent="0.25">
      <c r="B340" s="2">
        <v>43626</v>
      </c>
      <c r="C340" s="29">
        <v>83442.885313571111</v>
      </c>
      <c r="D340" s="29">
        <v>52901.479196318585</v>
      </c>
      <c r="E340" s="29">
        <v>40109.653130879058</v>
      </c>
      <c r="F340" s="29" t="str">
        <f t="shared" si="9"/>
        <v/>
      </c>
    </row>
    <row r="341" spans="2:6" x14ac:dyDescent="0.25">
      <c r="B341" s="2">
        <v>43633</v>
      </c>
      <c r="C341" s="29">
        <v>84807.614785364232</v>
      </c>
      <c r="D341" s="29">
        <v>53531.752498241003</v>
      </c>
      <c r="E341" s="29">
        <v>40687.83499882734</v>
      </c>
      <c r="F341" s="29" t="str">
        <f t="shared" si="9"/>
        <v/>
      </c>
    </row>
    <row r="342" spans="2:6" x14ac:dyDescent="0.25">
      <c r="B342" s="2">
        <v>43640</v>
      </c>
      <c r="C342" s="29">
        <v>85193.614785364232</v>
      </c>
      <c r="D342" s="29">
        <v>53651.502498241003</v>
      </c>
      <c r="E342" s="29">
        <v>40734.33499882734</v>
      </c>
      <c r="F342" s="29" t="str">
        <f t="shared" si="9"/>
        <v/>
      </c>
    </row>
    <row r="343" spans="2:6" x14ac:dyDescent="0.25">
      <c r="B343" s="2">
        <v>43647</v>
      </c>
      <c r="C343" s="29">
        <v>86035.151497364233</v>
      </c>
      <c r="D343" s="29">
        <v>54003.578540241004</v>
      </c>
      <c r="E343" s="29">
        <v>41017.718726827341</v>
      </c>
      <c r="F343" s="29" t="str">
        <f t="shared" si="9"/>
        <v/>
      </c>
    </row>
    <row r="344" spans="2:6" x14ac:dyDescent="0.25">
      <c r="B344" s="2">
        <v>43654</v>
      </c>
      <c r="C344" s="29">
        <v>86444.434048077033</v>
      </c>
      <c r="D344" s="29">
        <v>54136.809571758306</v>
      </c>
      <c r="E344" s="29">
        <v>41079.539514505537</v>
      </c>
      <c r="F344" s="29" t="str">
        <f t="shared" si="9"/>
        <v/>
      </c>
    </row>
    <row r="345" spans="2:6" x14ac:dyDescent="0.25">
      <c r="B345" s="2">
        <v>43661</v>
      </c>
      <c r="C345" s="29">
        <v>86335.71183631703</v>
      </c>
      <c r="D345" s="29">
        <v>54009.039217348305</v>
      </c>
      <c r="E345" s="29">
        <v>40878.359911565538</v>
      </c>
      <c r="F345" s="29" t="str">
        <f t="shared" si="9"/>
        <v/>
      </c>
    </row>
    <row r="346" spans="2:6" x14ac:dyDescent="0.25">
      <c r="B346" s="2">
        <v>43668</v>
      </c>
      <c r="C346" s="29">
        <v>87558.772023144469</v>
      </c>
      <c r="D346" s="29">
        <v>54563.686712408598</v>
      </c>
      <c r="E346" s="29">
        <v>41376.124808272398</v>
      </c>
      <c r="F346" s="29" t="str">
        <f t="shared" si="9"/>
        <v/>
      </c>
    </row>
    <row r="347" spans="2:6" x14ac:dyDescent="0.25">
      <c r="B347" s="2">
        <v>43675</v>
      </c>
      <c r="C347" s="29">
        <v>86282.789043144468</v>
      </c>
      <c r="D347" s="29">
        <v>53850.442719908591</v>
      </c>
      <c r="E347" s="29">
        <v>40587.628313272398</v>
      </c>
      <c r="F347" s="29" t="str">
        <f t="shared" si="9"/>
        <v/>
      </c>
    </row>
    <row r="348" spans="2:6" x14ac:dyDescent="0.25">
      <c r="B348" s="2">
        <v>43682</v>
      </c>
      <c r="C348" s="29">
        <v>86393.643496012592</v>
      </c>
      <c r="D348" s="29">
        <v>53867.013139734147</v>
      </c>
      <c r="E348" s="29">
        <v>40565.341926489426</v>
      </c>
      <c r="F348" s="29" t="str">
        <f t="shared" si="9"/>
        <v/>
      </c>
    </row>
    <row r="349" spans="2:6" x14ac:dyDescent="0.25">
      <c r="B349" s="2">
        <v>43689</v>
      </c>
      <c r="C349" s="29">
        <v>86131.095529480488</v>
      </c>
      <c r="D349" s="29">
        <v>53699.307927284608</v>
      </c>
      <c r="E349" s="29">
        <v>40361.2054848564</v>
      </c>
      <c r="F349" s="29" t="str">
        <f t="shared" si="9"/>
        <v/>
      </c>
    </row>
    <row r="350" spans="2:6" x14ac:dyDescent="0.25">
      <c r="B350" s="2">
        <v>43696</v>
      </c>
      <c r="C350" s="29">
        <v>85566.587924404244</v>
      </c>
      <c r="D350" s="29">
        <v>53387.617575381017</v>
      </c>
      <c r="E350" s="29">
        <v>40020.078583587339</v>
      </c>
      <c r="F350" s="29" t="str">
        <f t="shared" si="9"/>
        <v/>
      </c>
    </row>
    <row r="351" spans="2:6" x14ac:dyDescent="0.25">
      <c r="B351" s="2">
        <v>43703</v>
      </c>
      <c r="C351" s="29">
        <v>87264.696933397892</v>
      </c>
      <c r="D351" s="29">
        <v>54214.408603753633</v>
      </c>
      <c r="E351" s="29">
        <v>40824.606135835755</v>
      </c>
      <c r="F351" s="29" t="str">
        <f t="shared" si="9"/>
        <v/>
      </c>
    </row>
    <row r="352" spans="2:6" x14ac:dyDescent="0.25">
      <c r="B352" s="2">
        <v>43710</v>
      </c>
      <c r="C352" s="29">
        <v>88689.111394752952</v>
      </c>
      <c r="D352" s="29">
        <v>54888.563426761779</v>
      </c>
      <c r="E352" s="29">
        <v>41460.708551174517</v>
      </c>
      <c r="F352" s="29" t="str">
        <f t="shared" si="9"/>
        <v/>
      </c>
    </row>
    <row r="353" spans="2:6" x14ac:dyDescent="0.25">
      <c r="B353" s="2">
        <v>43717</v>
      </c>
      <c r="C353" s="29">
        <v>89753.52722253438</v>
      </c>
      <c r="D353" s="29">
        <v>55363.719562179809</v>
      </c>
      <c r="E353" s="29">
        <v>41878.812908119871</v>
      </c>
      <c r="F353" s="29" t="str">
        <f t="shared" si="9"/>
        <v/>
      </c>
    </row>
    <row r="354" spans="2:6" x14ac:dyDescent="0.25">
      <c r="B354" s="2">
        <v>43724</v>
      </c>
      <c r="C354" s="29">
        <v>89756.294813564833</v>
      </c>
      <c r="D354" s="29">
        <v>55294.507483816233</v>
      </c>
      <c r="E354" s="29">
        <v>41739.004955877492</v>
      </c>
      <c r="F354" s="29" t="str">
        <f t="shared" si="9"/>
        <v/>
      </c>
    </row>
    <row r="355" spans="2:6" x14ac:dyDescent="0.25">
      <c r="B355" s="2">
        <v>43731</v>
      </c>
      <c r="C355" s="29">
        <v>89646.424420706637</v>
      </c>
      <c r="D355" s="29">
        <v>55181.305961494407</v>
      </c>
      <c r="E355" s="29">
        <v>41567.537107662938</v>
      </c>
      <c r="F355" s="29" t="str">
        <f t="shared" si="9"/>
        <v/>
      </c>
    </row>
    <row r="356" spans="2:6" x14ac:dyDescent="0.25">
      <c r="B356" s="2">
        <v>43738</v>
      </c>
      <c r="C356" s="29">
        <v>89813.230460252875</v>
      </c>
      <c r="D356" s="29">
        <v>55217.608526324242</v>
      </c>
      <c r="E356" s="29">
        <v>41556.739217549497</v>
      </c>
      <c r="F356" s="29" t="str">
        <f t="shared" si="9"/>
        <v/>
      </c>
    </row>
    <row r="357" spans="2:6" x14ac:dyDescent="0.25">
      <c r="B357" s="2">
        <v>43745</v>
      </c>
      <c r="C357" s="29">
        <v>90552.488753915284</v>
      </c>
      <c r="D357" s="29">
        <v>55543.080211447654</v>
      </c>
      <c r="E357" s="29">
        <v>41838.053440965101</v>
      </c>
      <c r="F357" s="29" t="str">
        <f t="shared" si="9"/>
        <v/>
      </c>
    </row>
    <row r="358" spans="2:6" x14ac:dyDescent="0.25">
      <c r="B358" s="2">
        <v>43752</v>
      </c>
      <c r="C358" s="29">
        <v>91292.160356372406</v>
      </c>
      <c r="D358" s="29">
        <v>55862.707112369069</v>
      </c>
      <c r="E358" s="29">
        <v>42107.471441579386</v>
      </c>
      <c r="F358" s="29" t="str">
        <f t="shared" si="9"/>
        <v/>
      </c>
    </row>
    <row r="359" spans="2:6" x14ac:dyDescent="0.25">
      <c r="B359" s="2">
        <v>43759</v>
      </c>
      <c r="C359" s="29">
        <v>92474.452560566118</v>
      </c>
      <c r="D359" s="29">
        <v>56396.81681394171</v>
      </c>
      <c r="E359" s="29">
        <v>42584.544742627812</v>
      </c>
      <c r="F359" s="29" t="str">
        <f t="shared" si="9"/>
        <v/>
      </c>
    </row>
    <row r="360" spans="2:6" x14ac:dyDescent="0.25">
      <c r="B360" s="2">
        <v>43766</v>
      </c>
      <c r="C360" s="29">
        <v>93171.590372326114</v>
      </c>
      <c r="D360" s="29">
        <v>56671.743718351718</v>
      </c>
      <c r="E360" s="29">
        <v>42785.829645567821</v>
      </c>
      <c r="F360" s="29" t="str">
        <f t="shared" si="9"/>
        <v/>
      </c>
    </row>
    <row r="361" spans="2:6" x14ac:dyDescent="0.25">
      <c r="B361" s="2">
        <v>43773</v>
      </c>
      <c r="C361" s="29">
        <v>93735.868002326111</v>
      </c>
      <c r="D361" s="29">
        <v>56880.597429601708</v>
      </c>
      <c r="E361" s="29">
        <v>42918.398353067809</v>
      </c>
      <c r="F361" s="29" t="str">
        <f t="shared" si="9"/>
        <v/>
      </c>
    </row>
    <row r="362" spans="2:6" x14ac:dyDescent="0.25">
      <c r="B362" s="2">
        <v>43780</v>
      </c>
      <c r="C362" s="29">
        <v>94614.690108326104</v>
      </c>
      <c r="D362" s="29">
        <v>57096.553131101711</v>
      </c>
      <c r="E362" s="29">
        <v>43057.369054067814</v>
      </c>
      <c r="F362" s="29" t="str">
        <f t="shared" si="9"/>
        <v/>
      </c>
    </row>
    <row r="363" spans="2:6" x14ac:dyDescent="0.25">
      <c r="B363" s="2">
        <v>43787</v>
      </c>
      <c r="C363" s="29">
        <v>95279.347334786115</v>
      </c>
      <c r="D363" s="29">
        <v>57241.966987716718</v>
      </c>
      <c r="E363" s="29">
        <v>43126.644358477817</v>
      </c>
      <c r="F363" s="29" t="str">
        <f t="shared" si="9"/>
        <v/>
      </c>
    </row>
    <row r="364" spans="2:6" x14ac:dyDescent="0.25">
      <c r="B364" s="2">
        <v>43794</v>
      </c>
      <c r="C364" s="29">
        <v>96559.368602333925</v>
      </c>
      <c r="D364" s="29">
        <v>57595.722479603675</v>
      </c>
      <c r="E364" s="29">
        <v>43407.481586402457</v>
      </c>
      <c r="F364" s="29" t="str">
        <f t="shared" si="9"/>
        <v/>
      </c>
    </row>
    <row r="365" spans="2:6" x14ac:dyDescent="0.25">
      <c r="B365" s="2">
        <v>43801</v>
      </c>
      <c r="C365" s="29">
        <v>97348.43909645392</v>
      </c>
      <c r="D365" s="29">
        <v>57781.990028133674</v>
      </c>
      <c r="E365" s="29">
        <v>43516.993185422456</v>
      </c>
      <c r="F365" s="29" t="str">
        <f t="shared" si="9"/>
        <v/>
      </c>
    </row>
    <row r="366" spans="2:6" x14ac:dyDescent="0.25">
      <c r="B366" s="2">
        <v>43808</v>
      </c>
      <c r="C366" s="29">
        <v>98425.052681453904</v>
      </c>
      <c r="D366" s="29">
        <v>58062.393724383663</v>
      </c>
      <c r="E366" s="29">
        <v>43718.929382922448</v>
      </c>
      <c r="F366" s="29" t="str">
        <f t="shared" si="9"/>
        <v/>
      </c>
    </row>
    <row r="367" spans="2:6" x14ac:dyDescent="0.25">
      <c r="B367" s="2">
        <v>43815</v>
      </c>
      <c r="C367" s="29">
        <v>99177.974702033913</v>
      </c>
      <c r="D367" s="29">
        <v>58235.874329528669</v>
      </c>
      <c r="E367" s="29">
        <v>43814.916586352454</v>
      </c>
      <c r="F367" s="29" t="str">
        <f t="shared" si="9"/>
        <v/>
      </c>
    </row>
    <row r="368" spans="2:6" x14ac:dyDescent="0.25">
      <c r="B368" s="2">
        <v>43822</v>
      </c>
      <c r="C368" s="29">
        <v>100156.9131343739</v>
      </c>
      <c r="D368" s="29">
        <v>58483.858287613664</v>
      </c>
      <c r="E368" s="29">
        <v>43984.571691742443</v>
      </c>
      <c r="F368" s="29" t="str">
        <f t="shared" si="9"/>
        <v/>
      </c>
    </row>
    <row r="369" spans="2:6" x14ac:dyDescent="0.25">
      <c r="B369" s="2">
        <v>43829</v>
      </c>
      <c r="C369" s="29">
        <v>100987.4987893739</v>
      </c>
      <c r="D369" s="29">
        <v>58680.255176363673</v>
      </c>
      <c r="E369" s="29">
        <v>44100.503584242448</v>
      </c>
      <c r="F369" s="29" t="str">
        <f t="shared" si="9"/>
        <v>EoY</v>
      </c>
    </row>
    <row r="370" spans="2:6" x14ac:dyDescent="0.25">
      <c r="B370" s="2">
        <v>43836</v>
      </c>
      <c r="C370" s="29">
        <v>102003.4225928987</v>
      </c>
      <c r="D370" s="29">
        <v>58941.735802244868</v>
      </c>
      <c r="E370" s="29">
        <v>44284.82356816325</v>
      </c>
      <c r="F370" s="29" t="str">
        <f t="shared" si="9"/>
        <v/>
      </c>
    </row>
    <row r="371" spans="2:6" x14ac:dyDescent="0.25">
      <c r="B371" s="2">
        <v>43843</v>
      </c>
      <c r="C371" s="29">
        <v>103030.0162664387</v>
      </c>
      <c r="D371" s="29">
        <v>59204.384745629868</v>
      </c>
      <c r="E371" s="29">
        <v>44467.923563753247</v>
      </c>
      <c r="F371" s="29" t="str">
        <f t="shared" si="9"/>
        <v/>
      </c>
    </row>
    <row r="372" spans="2:6" x14ac:dyDescent="0.25">
      <c r="B372" s="2">
        <v>43850</v>
      </c>
      <c r="C372" s="29">
        <v>103068.8594024387</v>
      </c>
      <c r="D372" s="29">
        <v>59134.594954629865</v>
      </c>
      <c r="E372" s="29">
        <v>44315.396269753248</v>
      </c>
      <c r="F372" s="29" t="str">
        <f t="shared" si="9"/>
        <v/>
      </c>
    </row>
    <row r="373" spans="2:6" x14ac:dyDescent="0.25">
      <c r="B373" s="2">
        <v>43857</v>
      </c>
      <c r="C373" s="29">
        <v>101759.75305563654</v>
      </c>
      <c r="D373" s="29">
        <v>58631.318917929326</v>
      </c>
      <c r="E373" s="29">
        <v>43745.212978619558</v>
      </c>
      <c r="F373" s="29" t="str">
        <f t="shared" si="9"/>
        <v/>
      </c>
    </row>
    <row r="374" spans="2:6" x14ac:dyDescent="0.25">
      <c r="B374" s="2">
        <v>43864</v>
      </c>
      <c r="C374" s="29">
        <v>105413.71946329775</v>
      </c>
      <c r="D374" s="29">
        <v>59806.560544844629</v>
      </c>
      <c r="E374" s="29">
        <v>44877.707429896422</v>
      </c>
      <c r="F374" s="29" t="str">
        <f t="shared" si="9"/>
        <v/>
      </c>
    </row>
    <row r="375" spans="2:6" x14ac:dyDescent="0.25">
      <c r="B375" s="2">
        <v>43871</v>
      </c>
      <c r="C375" s="29">
        <v>106207.38569857774</v>
      </c>
      <c r="D375" s="29">
        <v>59989.976953664627</v>
      </c>
      <c r="E375" s="29">
        <v>44979.98483577642</v>
      </c>
      <c r="F375" s="29" t="str">
        <f t="shared" si="9"/>
        <v/>
      </c>
    </row>
    <row r="376" spans="2:6" x14ac:dyDescent="0.25">
      <c r="B376" s="2">
        <v>43878</v>
      </c>
      <c r="C376" s="29">
        <v>105960.93121621774</v>
      </c>
      <c r="D376" s="29">
        <v>59825.363458074629</v>
      </c>
      <c r="E376" s="29">
        <v>44732.909338716425</v>
      </c>
      <c r="F376" s="29" t="str">
        <f t="shared" si="9"/>
        <v/>
      </c>
    </row>
    <row r="377" spans="2:6" x14ac:dyDescent="0.25">
      <c r="B377" s="2">
        <v>43885</v>
      </c>
      <c r="C377" s="29">
        <v>95561.291700706875</v>
      </c>
      <c r="D377" s="29">
        <v>56294.953554196909</v>
      </c>
      <c r="E377" s="29">
        <v>41138.636036131276</v>
      </c>
      <c r="F377" s="29" t="str">
        <f t="shared" si="9"/>
        <v/>
      </c>
    </row>
    <row r="378" spans="2:6" x14ac:dyDescent="0.25">
      <c r="B378" s="2">
        <v>43892</v>
      </c>
      <c r="C378" s="29">
        <v>95992.349051599987</v>
      </c>
      <c r="D378" s="29">
        <v>56432.71741692019</v>
      </c>
      <c r="E378" s="29">
        <v>41270.477977946794</v>
      </c>
      <c r="F378" s="29" t="str">
        <f t="shared" si="9"/>
        <v/>
      </c>
    </row>
    <row r="379" spans="2:6" x14ac:dyDescent="0.25">
      <c r="B379" s="2">
        <v>43899</v>
      </c>
      <c r="C379" s="29">
        <v>87626.363276072632</v>
      </c>
      <c r="D379" s="29">
        <v>53637.721373038352</v>
      </c>
      <c r="E379" s="29">
        <v>38469.147815358905</v>
      </c>
      <c r="F379" s="29" t="str">
        <f t="shared" si="9"/>
        <v/>
      </c>
    </row>
    <row r="380" spans="2:6" x14ac:dyDescent="0.25">
      <c r="B380" s="2">
        <v>43906</v>
      </c>
      <c r="C380" s="29">
        <v>75480.736751065415</v>
      </c>
      <c r="D380" s="29">
        <v>49588.31464178655</v>
      </c>
      <c r="E380" s="29">
        <v>34418.876527857705</v>
      </c>
      <c r="F380" s="29" t="str">
        <f t="shared" si="9"/>
        <v/>
      </c>
    </row>
    <row r="381" spans="2:6" x14ac:dyDescent="0.25">
      <c r="B381" s="2">
        <v>43913</v>
      </c>
      <c r="C381" s="29">
        <v>82866.735251065416</v>
      </c>
      <c r="D381" s="29">
        <v>52050.314141786548</v>
      </c>
      <c r="E381" s="29">
        <v>36880.876027857696</v>
      </c>
      <c r="F381" s="29" t="str">
        <f t="shared" si="9"/>
        <v/>
      </c>
    </row>
    <row r="382" spans="2:6" x14ac:dyDescent="0.25">
      <c r="B382" s="2">
        <v>43920</v>
      </c>
      <c r="C382" s="29">
        <v>81299.605913961655</v>
      </c>
      <c r="D382" s="29">
        <v>51527.781907510609</v>
      </c>
      <c r="E382" s="29">
        <v>36358.188005007076</v>
      </c>
      <c r="F382" s="29" t="str">
        <f t="shared" si="9"/>
        <v/>
      </c>
    </row>
    <row r="383" spans="2:6" x14ac:dyDescent="0.25">
      <c r="B383" s="2">
        <v>43927</v>
      </c>
      <c r="C383" s="29">
        <v>90303.060682543597</v>
      </c>
      <c r="D383" s="29">
        <v>54528.895849656095</v>
      </c>
      <c r="E383" s="29">
        <v>39359.26429977073</v>
      </c>
      <c r="F383" s="29" t="str">
        <f t="shared" si="9"/>
        <v/>
      </c>
    </row>
    <row r="384" spans="2:6" x14ac:dyDescent="0.25">
      <c r="B384" s="2">
        <v>43934</v>
      </c>
      <c r="C384" s="29">
        <v>92855.422709880746</v>
      </c>
      <c r="D384" s="29">
        <v>55377.986431490383</v>
      </c>
      <c r="E384" s="29">
        <v>40206.65812099359</v>
      </c>
      <c r="F384" s="29" t="str">
        <f t="shared" si="9"/>
        <v/>
      </c>
    </row>
    <row r="385" spans="2:6" x14ac:dyDescent="0.25">
      <c r="B385" s="2">
        <v>43941</v>
      </c>
      <c r="C385" s="29">
        <v>91791.304610258027</v>
      </c>
      <c r="D385" s="29">
        <v>55020.206556584701</v>
      </c>
      <c r="E385" s="29">
        <v>39845.804404389804</v>
      </c>
      <c r="F385" s="29" t="str">
        <f t="shared" si="9"/>
        <v/>
      </c>
    </row>
    <row r="386" spans="2:6" x14ac:dyDescent="0.25">
      <c r="B386" s="2">
        <v>43948</v>
      </c>
      <c r="C386" s="29">
        <v>91765.836140383995</v>
      </c>
      <c r="D386" s="29">
        <v>55009.339639116195</v>
      </c>
      <c r="E386" s="29">
        <v>39832.560059410796</v>
      </c>
      <c r="F386" s="29" t="str">
        <f t="shared" si="9"/>
        <v/>
      </c>
    </row>
    <row r="387" spans="2:6" x14ac:dyDescent="0.25">
      <c r="B387" s="2">
        <v>43955</v>
      </c>
      <c r="C387" s="29">
        <v>94689.34311541167</v>
      </c>
      <c r="D387" s="29">
        <v>55981.466207873113</v>
      </c>
      <c r="E387" s="29">
        <v>40802.310871915412</v>
      </c>
      <c r="F387" s="29" t="str">
        <f t="shared" si="9"/>
        <v/>
      </c>
    </row>
    <row r="388" spans="2:6" x14ac:dyDescent="0.25">
      <c r="B388" s="2">
        <v>43962</v>
      </c>
      <c r="C388" s="29">
        <v>92895.711343764502</v>
      </c>
      <c r="D388" s="29">
        <v>55379.058189961324</v>
      </c>
      <c r="E388" s="29">
        <v>40195.372093307553</v>
      </c>
      <c r="F388" s="29" t="str">
        <f t="shared" si="9"/>
        <v/>
      </c>
    </row>
    <row r="389" spans="2:6" x14ac:dyDescent="0.25">
      <c r="B389" s="2">
        <v>43969</v>
      </c>
      <c r="C389" s="29">
        <v>95679.751527657252</v>
      </c>
      <c r="D389" s="29">
        <v>56304.068310934505</v>
      </c>
      <c r="E389" s="29">
        <v>41117.378940623006</v>
      </c>
      <c r="F389" s="29" t="str">
        <f t="shared" si="9"/>
        <v/>
      </c>
    </row>
    <row r="390" spans="2:6" x14ac:dyDescent="0.25">
      <c r="B390" s="2">
        <v>43976</v>
      </c>
      <c r="C390" s="29">
        <v>98410.26763749517</v>
      </c>
      <c r="D390" s="29">
        <v>57208.697463393983</v>
      </c>
      <c r="E390" s="29">
        <v>42016.465208929323</v>
      </c>
      <c r="F390" s="29" t="str">
        <f t="shared" ref="F390:F453" si="10">IF(YEAR(B390)&lt;YEAR(B391),"EoY","")</f>
        <v/>
      </c>
    </row>
    <row r="391" spans="2:6" x14ac:dyDescent="0.25">
      <c r="B391" s="2">
        <v>43983</v>
      </c>
      <c r="C391" s="29">
        <v>103034.34069002987</v>
      </c>
      <c r="D391" s="29">
        <v>58740.215451527663</v>
      </c>
      <c r="E391" s="29">
        <v>43538.143501018443</v>
      </c>
      <c r="F391" s="29" t="str">
        <f t="shared" si="10"/>
        <v/>
      </c>
    </row>
    <row r="392" spans="2:6" x14ac:dyDescent="0.25">
      <c r="B392" s="2">
        <v>43990</v>
      </c>
      <c r="C392" s="29">
        <v>98807.700734094833</v>
      </c>
      <c r="D392" s="29">
        <v>57305.305337543898</v>
      </c>
      <c r="E392" s="29">
        <v>42077.203258362599</v>
      </c>
      <c r="F392" s="29" t="str">
        <f t="shared" si="10"/>
        <v/>
      </c>
    </row>
    <row r="393" spans="2:6" x14ac:dyDescent="0.25">
      <c r="B393" s="2">
        <v>43997</v>
      </c>
      <c r="C393" s="29">
        <v>100254.74051581034</v>
      </c>
      <c r="D393" s="29">
        <v>57777.815882972776</v>
      </c>
      <c r="E393" s="29">
        <v>42539.877755315189</v>
      </c>
      <c r="F393" s="29" t="str">
        <f t="shared" si="10"/>
        <v/>
      </c>
    </row>
    <row r="394" spans="2:6" x14ac:dyDescent="0.25">
      <c r="B394" s="2">
        <v>44004</v>
      </c>
      <c r="C394" s="29">
        <v>97834.409308026792</v>
      </c>
      <c r="D394" s="29">
        <v>56957.982406026887</v>
      </c>
      <c r="E394" s="29">
        <v>41706.987870684592</v>
      </c>
      <c r="F394" s="29" t="str">
        <f t="shared" si="10"/>
        <v/>
      </c>
    </row>
    <row r="395" spans="2:6" x14ac:dyDescent="0.25">
      <c r="B395" s="2">
        <v>44011</v>
      </c>
      <c r="C395" s="29">
        <v>101579.09371966224</v>
      </c>
      <c r="D395" s="29">
        <v>58198.654083935748</v>
      </c>
      <c r="E395" s="29">
        <v>42940.103089290504</v>
      </c>
      <c r="F395" s="29" t="str">
        <f t="shared" si="10"/>
        <v/>
      </c>
    </row>
    <row r="396" spans="2:6" x14ac:dyDescent="0.25">
      <c r="B396" s="2">
        <v>44018</v>
      </c>
      <c r="C396" s="29">
        <v>103385.82254699085</v>
      </c>
      <c r="D396" s="29">
        <v>58784.335915767908</v>
      </c>
      <c r="E396" s="29">
        <v>43509.223810511932</v>
      </c>
      <c r="F396" s="29" t="str">
        <f t="shared" si="10"/>
        <v/>
      </c>
    </row>
    <row r="397" spans="2:6" x14ac:dyDescent="0.25">
      <c r="B397" s="2">
        <v>44025</v>
      </c>
      <c r="C397" s="29">
        <v>104905.32375118299</v>
      </c>
      <c r="D397" s="29">
        <v>59267.461341815942</v>
      </c>
      <c r="E397" s="29">
        <v>43968.974261210627</v>
      </c>
      <c r="F397" s="29" t="str">
        <f t="shared" si="10"/>
        <v/>
      </c>
    </row>
    <row r="398" spans="2:6" x14ac:dyDescent="0.25">
      <c r="B398" s="2">
        <v>44032</v>
      </c>
      <c r="C398" s="29">
        <v>105016.29955502033</v>
      </c>
      <c r="D398" s="29">
        <v>59274.205392775271</v>
      </c>
      <c r="E398" s="29">
        <v>43945.470428516848</v>
      </c>
      <c r="F398" s="29" t="str">
        <f t="shared" si="10"/>
        <v/>
      </c>
    </row>
    <row r="399" spans="2:6" x14ac:dyDescent="0.25">
      <c r="B399" s="2">
        <v>44039</v>
      </c>
      <c r="C399" s="29">
        <v>107048.84777519591</v>
      </c>
      <c r="D399" s="29">
        <v>59923.342047819169</v>
      </c>
      <c r="E399" s="29">
        <v>44566.227665212784</v>
      </c>
      <c r="F399" s="29" t="str">
        <f t="shared" si="10"/>
        <v/>
      </c>
    </row>
    <row r="400" spans="2:6" x14ac:dyDescent="0.25">
      <c r="B400" s="2">
        <v>44046</v>
      </c>
      <c r="C400" s="29">
        <v>109953.70639876853</v>
      </c>
      <c r="D400" s="29">
        <v>60850.807153712325</v>
      </c>
      <c r="E400" s="29">
        <v>45452.871669141547</v>
      </c>
      <c r="F400" s="29" t="str">
        <f t="shared" si="10"/>
        <v/>
      </c>
    </row>
    <row r="401" spans="2:6" x14ac:dyDescent="0.25">
      <c r="B401" s="2">
        <v>44053</v>
      </c>
      <c r="C401" s="29">
        <v>111451.80726292817</v>
      </c>
      <c r="D401" s="29">
        <v>61282.08209475223</v>
      </c>
      <c r="E401" s="29">
        <v>45816.05459650149</v>
      </c>
      <c r="F401" s="29" t="str">
        <f t="shared" si="10"/>
        <v/>
      </c>
    </row>
    <row r="402" spans="2:6" x14ac:dyDescent="0.25">
      <c r="B402" s="2">
        <v>44060</v>
      </c>
      <c r="C402" s="29">
        <v>112891.90509147386</v>
      </c>
      <c r="D402" s="29">
        <v>61683.106926888657</v>
      </c>
      <c r="E402" s="29">
        <v>46138.07165125911</v>
      </c>
      <c r="F402" s="29" t="str">
        <f t="shared" si="10"/>
        <v/>
      </c>
    </row>
    <row r="403" spans="2:6" x14ac:dyDescent="0.25">
      <c r="B403" s="2">
        <v>44067</v>
      </c>
      <c r="C403" s="29">
        <v>113616.96912381386</v>
      </c>
      <c r="D403" s="29">
        <v>61841.872334973661</v>
      </c>
      <c r="E403" s="29">
        <v>46213.914456649109</v>
      </c>
      <c r="F403" s="29" t="str">
        <f t="shared" si="10"/>
        <v/>
      </c>
    </row>
    <row r="404" spans="2:6" x14ac:dyDescent="0.25">
      <c r="B404" s="2">
        <v>44074</v>
      </c>
      <c r="C404" s="29">
        <v>112241.68028559384</v>
      </c>
      <c r="D404" s="29">
        <v>61297.800625418655</v>
      </c>
      <c r="E404" s="29">
        <v>45584.200650279105</v>
      </c>
      <c r="F404" s="29" t="str">
        <f t="shared" si="10"/>
        <v/>
      </c>
    </row>
    <row r="405" spans="2:6" x14ac:dyDescent="0.25">
      <c r="B405" s="2">
        <v>44081</v>
      </c>
      <c r="C405" s="29">
        <v>110318.52120815899</v>
      </c>
      <c r="D405" s="29">
        <v>60604.260631059937</v>
      </c>
      <c r="E405" s="29">
        <v>44838.173687373288</v>
      </c>
      <c r="F405" s="29" t="str">
        <f t="shared" si="10"/>
        <v/>
      </c>
    </row>
    <row r="406" spans="2:6" x14ac:dyDescent="0.25">
      <c r="B406" s="2">
        <v>44088</v>
      </c>
      <c r="C406" s="29">
        <v>109672.53205293688</v>
      </c>
      <c r="D406" s="29">
        <v>60357.513242254412</v>
      </c>
      <c r="E406" s="29">
        <v>44560.008628169606</v>
      </c>
      <c r="F406" s="29" t="str">
        <f t="shared" si="10"/>
        <v/>
      </c>
    </row>
    <row r="407" spans="2:6" x14ac:dyDescent="0.25">
      <c r="B407" s="2">
        <v>44095</v>
      </c>
      <c r="C407" s="29">
        <v>109400.86517723664</v>
      </c>
      <c r="D407" s="29">
        <v>60241.596948329359</v>
      </c>
      <c r="E407" s="29">
        <v>44418.731665552899</v>
      </c>
      <c r="F407" s="29" t="str">
        <f t="shared" si="10"/>
        <v/>
      </c>
    </row>
    <row r="408" spans="2:6" x14ac:dyDescent="0.25">
      <c r="B408" s="2">
        <v>44102</v>
      </c>
      <c r="C408" s="29">
        <v>111207.04776941158</v>
      </c>
      <c r="D408" s="29">
        <v>60820.892221373084</v>
      </c>
      <c r="E408" s="29">
        <v>44975.261347582054</v>
      </c>
      <c r="F408" s="29" t="str">
        <f t="shared" si="10"/>
        <v/>
      </c>
    </row>
    <row r="409" spans="2:6" x14ac:dyDescent="0.25">
      <c r="B409" s="2">
        <v>44109</v>
      </c>
      <c r="C409" s="29">
        <v>115479.21731393281</v>
      </c>
      <c r="D409" s="29">
        <v>62214.184857503395</v>
      </c>
      <c r="E409" s="29">
        <v>46337.790105002263</v>
      </c>
      <c r="F409" s="29" t="str">
        <f t="shared" si="10"/>
        <v/>
      </c>
    </row>
    <row r="410" spans="2:6" x14ac:dyDescent="0.25">
      <c r="B410" s="2">
        <v>44116</v>
      </c>
      <c r="C410" s="29">
        <v>116424.75521493996</v>
      </c>
      <c r="D410" s="29">
        <v>62461.569407755189</v>
      </c>
      <c r="E410" s="29">
        <v>46517.379905170121</v>
      </c>
      <c r="F410" s="29" t="str">
        <f t="shared" si="10"/>
        <v/>
      </c>
    </row>
    <row r="411" spans="2:6" x14ac:dyDescent="0.25">
      <c r="B411" s="2">
        <v>44123</v>
      </c>
      <c r="C411" s="29">
        <v>116803.0102089654</v>
      </c>
      <c r="D411" s="29">
        <v>62518.38290626154</v>
      </c>
      <c r="E411" s="29">
        <v>46504.921904174356</v>
      </c>
      <c r="F411" s="29" t="str">
        <f t="shared" si="10"/>
        <v/>
      </c>
    </row>
    <row r="412" spans="2:6" x14ac:dyDescent="0.25">
      <c r="B412" s="2">
        <v>44130</v>
      </c>
      <c r="C412" s="29">
        <v>111794.16047968787</v>
      </c>
      <c r="D412" s="29">
        <v>60785.170723942167</v>
      </c>
      <c r="E412" s="29">
        <v>44708.114115961442</v>
      </c>
      <c r="F412" s="29" t="str">
        <f t="shared" si="10"/>
        <v/>
      </c>
    </row>
    <row r="413" spans="2:6" x14ac:dyDescent="0.25">
      <c r="B413" s="2">
        <v>44137</v>
      </c>
      <c r="C413" s="29">
        <v>119115.32672953892</v>
      </c>
      <c r="D413" s="29">
        <v>63205.962161404932</v>
      </c>
      <c r="E413" s="29">
        <v>47109.308240936618</v>
      </c>
      <c r="F413" s="29" t="str">
        <f t="shared" si="10"/>
        <v/>
      </c>
    </row>
    <row r="414" spans="2:6" x14ac:dyDescent="0.25">
      <c r="B414" s="2">
        <v>44144</v>
      </c>
      <c r="C414" s="29">
        <v>120403.20833306373</v>
      </c>
      <c r="D414" s="29">
        <v>63551.432612286124</v>
      </c>
      <c r="E414" s="29">
        <v>47370.955274857413</v>
      </c>
      <c r="F414" s="29" t="str">
        <f t="shared" si="10"/>
        <v/>
      </c>
    </row>
    <row r="415" spans="2:6" x14ac:dyDescent="0.25">
      <c r="B415" s="2">
        <v>44151</v>
      </c>
      <c r="C415" s="29">
        <v>120643.50265106373</v>
      </c>
      <c r="D415" s="29">
        <v>63542.255716786123</v>
      </c>
      <c r="E415" s="29">
        <v>47272.503377857414</v>
      </c>
      <c r="F415" s="29" t="str">
        <f t="shared" si="10"/>
        <v/>
      </c>
    </row>
    <row r="416" spans="2:6" x14ac:dyDescent="0.25">
      <c r="B416" s="2">
        <v>44158</v>
      </c>
      <c r="C416" s="29">
        <v>122267.92355439249</v>
      </c>
      <c r="D416" s="29">
        <v>64006.861592618319</v>
      </c>
      <c r="E416" s="29">
        <v>47660.241495078873</v>
      </c>
      <c r="F416" s="29" t="str">
        <f t="shared" si="10"/>
        <v/>
      </c>
    </row>
    <row r="417" spans="2:6" x14ac:dyDescent="0.25">
      <c r="B417" s="2">
        <v>44165</v>
      </c>
      <c r="C417" s="29">
        <v>123388.11129261249</v>
      </c>
      <c r="D417" s="29">
        <v>64291.408352173319</v>
      </c>
      <c r="E417" s="29">
        <v>47855.939101448879</v>
      </c>
      <c r="F417" s="29" t="str">
        <f t="shared" si="10"/>
        <v/>
      </c>
    </row>
    <row r="418" spans="2:6" x14ac:dyDescent="0.25">
      <c r="B418" s="2">
        <v>44172</v>
      </c>
      <c r="C418" s="29">
        <v>123429.65591061248</v>
      </c>
      <c r="D418" s="29">
        <v>64213.044056673316</v>
      </c>
      <c r="E418" s="29">
        <v>47685.362304448878</v>
      </c>
      <c r="F418" s="29" t="str">
        <f t="shared" si="10"/>
        <v/>
      </c>
    </row>
    <row r="419" spans="2:6" x14ac:dyDescent="0.25">
      <c r="B419" s="2">
        <v>44179</v>
      </c>
      <c r="C419" s="29">
        <v>125188.53868868662</v>
      </c>
      <c r="D419" s="29">
        <v>64724.764876191846</v>
      </c>
      <c r="E419" s="29">
        <v>48122.509684127901</v>
      </c>
      <c r="F419" s="29" t="str">
        <f t="shared" si="10"/>
        <v/>
      </c>
    </row>
    <row r="420" spans="2:6" x14ac:dyDescent="0.25">
      <c r="B420" s="2">
        <v>44186</v>
      </c>
      <c r="C420" s="29">
        <v>126195.22218451819</v>
      </c>
      <c r="D420" s="29">
        <v>64971.935925149744</v>
      </c>
      <c r="E420" s="29">
        <v>48281.290616766499</v>
      </c>
      <c r="F420" s="29" t="str">
        <f t="shared" si="10"/>
        <v/>
      </c>
    </row>
    <row r="421" spans="2:6" x14ac:dyDescent="0.25">
      <c r="B421" s="2">
        <v>44193</v>
      </c>
      <c r="C421" s="29">
        <v>127498.12322851819</v>
      </c>
      <c r="D421" s="29">
        <v>65319.661311149743</v>
      </c>
      <c r="E421" s="29">
        <v>48542.441040766491</v>
      </c>
      <c r="F421" s="29" t="str">
        <f t="shared" si="10"/>
        <v>EoY</v>
      </c>
    </row>
    <row r="422" spans="2:6" x14ac:dyDescent="0.25">
      <c r="B422" s="2">
        <v>44200</v>
      </c>
      <c r="C422" s="29">
        <v>128730.7647435182</v>
      </c>
      <c r="D422" s="29">
        <v>65637.321814899755</v>
      </c>
      <c r="E422" s="29">
        <v>48766.8815432665</v>
      </c>
      <c r="F422" s="29" t="str">
        <f t="shared" si="10"/>
        <v/>
      </c>
    </row>
    <row r="423" spans="2:6" x14ac:dyDescent="0.25">
      <c r="B423" s="2">
        <v>44207</v>
      </c>
      <c r="C423" s="29">
        <v>128180.66977291821</v>
      </c>
      <c r="D423" s="29">
        <v>65360.798122249747</v>
      </c>
      <c r="E423" s="29">
        <v>48397.199148166495</v>
      </c>
      <c r="F423" s="29" t="str">
        <f t="shared" si="10"/>
        <v/>
      </c>
    </row>
    <row r="424" spans="2:6" x14ac:dyDescent="0.25">
      <c r="B424" s="2">
        <v>44214</v>
      </c>
      <c r="C424" s="29">
        <v>130581.09753228567</v>
      </c>
      <c r="D424" s="29">
        <v>66090.404887091616</v>
      </c>
      <c r="E424" s="29">
        <v>49056.270091394406</v>
      </c>
      <c r="F424" s="29" t="str">
        <f t="shared" si="10"/>
        <v/>
      </c>
    </row>
    <row r="425" spans="2:6" x14ac:dyDescent="0.25">
      <c r="B425" s="2">
        <v>44221</v>
      </c>
      <c r="C425" s="29">
        <v>127883.73814728565</v>
      </c>
      <c r="D425" s="29">
        <v>65095.815090841614</v>
      </c>
      <c r="E425" s="29">
        <v>47966.210293894408</v>
      </c>
      <c r="F425" s="29" t="str">
        <f t="shared" si="10"/>
        <v/>
      </c>
    </row>
    <row r="426" spans="2:6" x14ac:dyDescent="0.25">
      <c r="B426" s="2">
        <v>44228</v>
      </c>
      <c r="C426" s="29">
        <v>132231.321495154</v>
      </c>
      <c r="D426" s="29">
        <v>66498.710527808711</v>
      </c>
      <c r="E426" s="29">
        <v>49322.806718539134</v>
      </c>
      <c r="F426" s="29" t="str">
        <f t="shared" si="10"/>
        <v/>
      </c>
    </row>
    <row r="427" spans="2:6" x14ac:dyDescent="0.25">
      <c r="B427" s="2">
        <v>44235</v>
      </c>
      <c r="C427" s="29">
        <v>133347.19606869403</v>
      </c>
      <c r="D427" s="29">
        <v>66775.929771193711</v>
      </c>
      <c r="E427" s="29">
        <v>49505.287014129128</v>
      </c>
      <c r="F427" s="29" t="str">
        <f t="shared" si="10"/>
        <v/>
      </c>
    </row>
    <row r="428" spans="2:6" x14ac:dyDescent="0.25">
      <c r="B428" s="2">
        <v>44242</v>
      </c>
      <c r="C428" s="29">
        <v>133715.55291279402</v>
      </c>
      <c r="D428" s="29">
        <v>66802.768582218705</v>
      </c>
      <c r="E428" s="29">
        <v>49436.179021479125</v>
      </c>
      <c r="F428" s="29" t="str">
        <f t="shared" si="10"/>
        <v/>
      </c>
    </row>
    <row r="429" spans="2:6" x14ac:dyDescent="0.25">
      <c r="B429" s="2">
        <v>44249</v>
      </c>
      <c r="C429" s="29">
        <v>131807.01801533444</v>
      </c>
      <c r="D429" s="29">
        <v>66083.884507853829</v>
      </c>
      <c r="E429" s="29">
        <v>48634.589171902539</v>
      </c>
      <c r="F429" s="29" t="str">
        <f t="shared" si="10"/>
        <v/>
      </c>
    </row>
    <row r="430" spans="2:6" x14ac:dyDescent="0.25">
      <c r="B430" s="2">
        <v>44256</v>
      </c>
      <c r="C430" s="29">
        <v>133382.81656553305</v>
      </c>
      <c r="D430" s="29">
        <v>66559.584645403462</v>
      </c>
      <c r="E430" s="29">
        <v>49060.723263602296</v>
      </c>
      <c r="F430" s="29" t="str">
        <f t="shared" si="10"/>
        <v/>
      </c>
    </row>
    <row r="431" spans="2:6" x14ac:dyDescent="0.25">
      <c r="B431" s="2">
        <v>44263</v>
      </c>
      <c r="C431" s="29">
        <v>136917.50990625468</v>
      </c>
      <c r="D431" s="29">
        <v>67679.007805583882</v>
      </c>
      <c r="E431" s="29">
        <v>50121.338470389237</v>
      </c>
      <c r="F431" s="29" t="str">
        <f t="shared" si="10"/>
        <v/>
      </c>
    </row>
    <row r="432" spans="2:6" x14ac:dyDescent="0.25">
      <c r="B432" s="2">
        <v>44270</v>
      </c>
      <c r="C432" s="29">
        <v>136722.69380025467</v>
      </c>
      <c r="D432" s="29">
        <v>67515.804104083887</v>
      </c>
      <c r="E432" s="29">
        <v>49859.869769389239</v>
      </c>
      <c r="F432" s="29" t="str">
        <f t="shared" si="10"/>
        <v/>
      </c>
    </row>
    <row r="433" spans="2:6" x14ac:dyDescent="0.25">
      <c r="B433" s="2">
        <v>44277</v>
      </c>
      <c r="C433" s="29">
        <v>139005.30036614891</v>
      </c>
      <c r="D433" s="29">
        <v>68198.95574555744</v>
      </c>
      <c r="E433" s="29">
        <v>50465.304197038276</v>
      </c>
      <c r="F433" s="29" t="str">
        <f t="shared" si="10"/>
        <v/>
      </c>
    </row>
    <row r="434" spans="2:6" x14ac:dyDescent="0.25">
      <c r="B434" s="2">
        <v>44284</v>
      </c>
      <c r="C434" s="29">
        <v>140079.23259914891</v>
      </c>
      <c r="D434" s="29">
        <v>68458.188153807438</v>
      </c>
      <c r="E434" s="29">
        <v>50625.79160253828</v>
      </c>
      <c r="F434" s="29" t="str">
        <f t="shared" si="10"/>
        <v/>
      </c>
    </row>
    <row r="435" spans="2:6" x14ac:dyDescent="0.25">
      <c r="B435" s="2">
        <v>44291</v>
      </c>
      <c r="C435" s="29">
        <v>141518.02745504893</v>
      </c>
      <c r="D435" s="29">
        <v>68839.886992782427</v>
      </c>
      <c r="E435" s="29">
        <v>50909.590995188271</v>
      </c>
      <c r="F435" s="29" t="str">
        <f t="shared" si="10"/>
        <v/>
      </c>
    </row>
    <row r="436" spans="2:6" x14ac:dyDescent="0.25">
      <c r="B436" s="2">
        <v>44298</v>
      </c>
      <c r="C436" s="29">
        <v>142655.81402564893</v>
      </c>
      <c r="D436" s="29">
        <v>69118.584135432437</v>
      </c>
      <c r="E436" s="29">
        <v>51087.72309028828</v>
      </c>
      <c r="F436" s="29" t="str">
        <f t="shared" si="10"/>
        <v/>
      </c>
    </row>
    <row r="437" spans="2:6" x14ac:dyDescent="0.25">
      <c r="B437" s="2">
        <v>44305</v>
      </c>
      <c r="C437" s="29">
        <v>143723.55245504892</v>
      </c>
      <c r="D437" s="29">
        <v>69372.518242782433</v>
      </c>
      <c r="E437" s="29">
        <v>51239.678495188273</v>
      </c>
      <c r="F437" s="29" t="str">
        <f t="shared" si="10"/>
        <v/>
      </c>
    </row>
    <row r="438" spans="2:6" x14ac:dyDescent="0.25">
      <c r="B438" s="2">
        <v>44312</v>
      </c>
      <c r="C438" s="29">
        <v>145113.76742564893</v>
      </c>
      <c r="D438" s="29">
        <v>69734.071935432439</v>
      </c>
      <c r="E438" s="29">
        <v>51499.380890288281</v>
      </c>
      <c r="F438" s="29" t="str">
        <f t="shared" si="10"/>
        <v/>
      </c>
    </row>
    <row r="439" spans="2:6" x14ac:dyDescent="0.25">
      <c r="B439" s="2">
        <v>44319</v>
      </c>
      <c r="C439" s="29">
        <v>146283.63149036892</v>
      </c>
      <c r="D439" s="29">
        <v>70022.038126612446</v>
      </c>
      <c r="E439" s="29">
        <v>51685.358584408285</v>
      </c>
      <c r="F439" s="29" t="str">
        <f t="shared" si="10"/>
        <v/>
      </c>
    </row>
    <row r="440" spans="2:6" x14ac:dyDescent="0.25">
      <c r="B440" s="2">
        <v>44326</v>
      </c>
      <c r="C440" s="29">
        <v>145884.98907536894</v>
      </c>
      <c r="D440" s="29">
        <v>69783.877322862449</v>
      </c>
      <c r="E440" s="29">
        <v>51341.917781908283</v>
      </c>
      <c r="F440" s="29" t="str">
        <f t="shared" si="10"/>
        <v/>
      </c>
    </row>
    <row r="441" spans="2:6" x14ac:dyDescent="0.25">
      <c r="B441" s="2">
        <v>44333</v>
      </c>
      <c r="C441" s="29">
        <v>146351.07158613097</v>
      </c>
      <c r="D441" s="29">
        <v>69859.39832555296</v>
      </c>
      <c r="E441" s="29">
        <v>51337.598950368621</v>
      </c>
      <c r="F441" s="29" t="str">
        <f t="shared" si="10"/>
        <v/>
      </c>
    </row>
    <row r="442" spans="2:6" x14ac:dyDescent="0.25">
      <c r="B442" s="2">
        <v>44340</v>
      </c>
      <c r="C442" s="29">
        <v>148761.05161136389</v>
      </c>
      <c r="D442" s="29">
        <v>70589.393506861175</v>
      </c>
      <c r="E442" s="29">
        <v>51994.262637907443</v>
      </c>
      <c r="F442" s="29" t="str">
        <f t="shared" si="10"/>
        <v/>
      </c>
    </row>
    <row r="443" spans="2:6" x14ac:dyDescent="0.25">
      <c r="B443" s="2">
        <v>44347</v>
      </c>
      <c r="C443" s="29">
        <v>150365.09941023338</v>
      </c>
      <c r="D443" s="29">
        <v>71029.405381578559</v>
      </c>
      <c r="E443" s="29">
        <v>52339.603787719025</v>
      </c>
      <c r="F443" s="29" t="str">
        <f t="shared" si="10"/>
        <v/>
      </c>
    </row>
    <row r="444" spans="2:6" x14ac:dyDescent="0.25">
      <c r="B444" s="2">
        <v>44354</v>
      </c>
      <c r="C444" s="29">
        <v>151817.54102787338</v>
      </c>
      <c r="D444" s="29">
        <v>71410.265585988556</v>
      </c>
      <c r="E444" s="29">
        <v>52617.17699065902</v>
      </c>
      <c r="F444" s="29" t="str">
        <f t="shared" si="10"/>
        <v/>
      </c>
    </row>
    <row r="445" spans="2:6" x14ac:dyDescent="0.25">
      <c r="B445" s="2">
        <v>44361</v>
      </c>
      <c r="C445" s="29">
        <v>150245.01692199337</v>
      </c>
      <c r="D445" s="29">
        <v>70782.384934518559</v>
      </c>
      <c r="E445" s="29">
        <v>51885.590389679019</v>
      </c>
      <c r="F445" s="29" t="str">
        <f t="shared" si="10"/>
        <v/>
      </c>
    </row>
    <row r="446" spans="2:6" x14ac:dyDescent="0.25">
      <c r="B446" s="2">
        <v>44368</v>
      </c>
      <c r="C446" s="29">
        <v>153663.40001245277</v>
      </c>
      <c r="D446" s="29">
        <v>71854.230007133418</v>
      </c>
      <c r="E446" s="29">
        <v>52889.819504755593</v>
      </c>
      <c r="F446" s="29" t="str">
        <f t="shared" si="10"/>
        <v/>
      </c>
    </row>
    <row r="447" spans="2:6" x14ac:dyDescent="0.25">
      <c r="B447" s="2">
        <v>44375</v>
      </c>
      <c r="C447" s="29">
        <v>154947.63816835277</v>
      </c>
      <c r="D447" s="29">
        <v>72178.039946108416</v>
      </c>
      <c r="E447" s="29">
        <v>53109.359997405598</v>
      </c>
      <c r="F447" s="29" t="str">
        <f t="shared" si="10"/>
        <v/>
      </c>
    </row>
    <row r="448" spans="2:6" x14ac:dyDescent="0.25">
      <c r="B448" s="2">
        <v>44382</v>
      </c>
      <c r="C448" s="29">
        <v>156159.77137129279</v>
      </c>
      <c r="D448" s="29">
        <v>72476.0729468434</v>
      </c>
      <c r="E448" s="29">
        <v>53301.38159789559</v>
      </c>
      <c r="F448" s="29" t="str">
        <f t="shared" si="10"/>
        <v/>
      </c>
    </row>
    <row r="449" spans="2:6" x14ac:dyDescent="0.25">
      <c r="B449" s="2">
        <v>44389</v>
      </c>
      <c r="C449" s="29">
        <v>156183.20223895277</v>
      </c>
      <c r="D449" s="29">
        <v>72377.430838758402</v>
      </c>
      <c r="E449" s="29">
        <v>53096.28709250559</v>
      </c>
      <c r="F449" s="29" t="str">
        <f t="shared" si="10"/>
        <v/>
      </c>
    </row>
    <row r="450" spans="2:6" x14ac:dyDescent="0.25">
      <c r="B450" s="2">
        <v>44396</v>
      </c>
      <c r="C450" s="29">
        <v>158596.36641184124</v>
      </c>
      <c r="D450" s="29">
        <v>73095.72203198052</v>
      </c>
      <c r="E450" s="29">
        <v>53728.481421320343</v>
      </c>
      <c r="F450" s="29" t="str">
        <f t="shared" si="10"/>
        <v/>
      </c>
    </row>
    <row r="451" spans="2:6" x14ac:dyDescent="0.25">
      <c r="B451" s="2">
        <v>44403</v>
      </c>
      <c r="C451" s="29">
        <v>159484.18881784126</v>
      </c>
      <c r="D451" s="29">
        <v>73281.927833480528</v>
      </c>
      <c r="E451" s="29">
        <v>53804.952222320346</v>
      </c>
      <c r="F451" s="29" t="str">
        <f t="shared" si="10"/>
        <v/>
      </c>
    </row>
    <row r="452" spans="2:6" x14ac:dyDescent="0.25">
      <c r="B452" s="2">
        <v>44410</v>
      </c>
      <c r="C452" s="29">
        <v>161313.34915783696</v>
      </c>
      <c r="D452" s="29">
        <v>73788.717418479457</v>
      </c>
      <c r="E452" s="29">
        <v>54208.811278986301</v>
      </c>
      <c r="F452" s="29" t="str">
        <f t="shared" si="10"/>
        <v/>
      </c>
    </row>
    <row r="453" spans="2:6" x14ac:dyDescent="0.25">
      <c r="B453" s="2">
        <v>44417</v>
      </c>
      <c r="C453" s="29">
        <v>162440.27662843699</v>
      </c>
      <c r="D453" s="29">
        <v>74056.199861129455</v>
      </c>
      <c r="E453" s="29">
        <v>54368.133674086304</v>
      </c>
      <c r="F453" s="29" t="str">
        <f t="shared" si="10"/>
        <v/>
      </c>
    </row>
    <row r="454" spans="2:6" x14ac:dyDescent="0.25">
      <c r="B454" s="2">
        <v>44424</v>
      </c>
      <c r="C454" s="29">
        <v>163007.02826743695</v>
      </c>
      <c r="D454" s="29">
        <v>74133.887070879471</v>
      </c>
      <c r="E454" s="29">
        <v>54334.590880586307</v>
      </c>
      <c r="F454" s="29" t="str">
        <f t="shared" ref="F454:F517" si="11">IF(YEAR(B454)&lt;YEAR(B455),"EoY","")</f>
        <v/>
      </c>
    </row>
    <row r="455" spans="2:6" x14ac:dyDescent="0.25">
      <c r="B455" s="2">
        <v>44431</v>
      </c>
      <c r="C455" s="29">
        <v>165049.27396151368</v>
      </c>
      <c r="D455" s="29">
        <v>74716.698869398635</v>
      </c>
      <c r="E455" s="29">
        <v>54819.465912932421</v>
      </c>
      <c r="F455" s="29" t="str">
        <f t="shared" si="11"/>
        <v/>
      </c>
    </row>
    <row r="456" spans="2:6" x14ac:dyDescent="0.25">
      <c r="B456" s="2">
        <v>44438</v>
      </c>
      <c r="C456" s="29">
        <v>166319.00506151366</v>
      </c>
      <c r="D456" s="29">
        <v>75029.881319398643</v>
      </c>
      <c r="E456" s="29">
        <v>55022.587112932422</v>
      </c>
      <c r="F456" s="29" t="str">
        <f t="shared" si="11"/>
        <v/>
      </c>
    </row>
    <row r="457" spans="2:6" x14ac:dyDescent="0.25">
      <c r="B457" s="2">
        <v>44445</v>
      </c>
      <c r="C457" s="29">
        <v>165383.24952251365</v>
      </c>
      <c r="D457" s="29">
        <v>74604.942809648637</v>
      </c>
      <c r="E457" s="29">
        <v>54484.628606432423</v>
      </c>
      <c r="F457" s="29" t="str">
        <f t="shared" si="11"/>
        <v/>
      </c>
    </row>
    <row r="458" spans="2:6" x14ac:dyDescent="0.25">
      <c r="B458" s="2">
        <v>44452</v>
      </c>
      <c r="C458" s="29">
        <v>165116.12798935213</v>
      </c>
      <c r="D458" s="29">
        <v>74437.162226358239</v>
      </c>
      <c r="E458" s="29">
        <v>54238.107950905498</v>
      </c>
      <c r="F458" s="29" t="str">
        <f t="shared" si="11"/>
        <v/>
      </c>
    </row>
    <row r="459" spans="2:6" x14ac:dyDescent="0.25">
      <c r="B459" s="2">
        <v>44459</v>
      </c>
      <c r="C459" s="29">
        <v>166649.25681397674</v>
      </c>
      <c r="D459" s="29">
        <v>74883.194682514411</v>
      </c>
      <c r="E459" s="29">
        <v>54619.129921676271</v>
      </c>
      <c r="F459" s="29" t="str">
        <f t="shared" si="11"/>
        <v/>
      </c>
    </row>
    <row r="460" spans="2:6" x14ac:dyDescent="0.25">
      <c r="B460" s="2">
        <v>44466</v>
      </c>
      <c r="C460" s="29">
        <v>164634.32618621347</v>
      </c>
      <c r="D460" s="29">
        <v>74137.711675573577</v>
      </c>
      <c r="E460" s="29">
        <v>53799.807450382381</v>
      </c>
      <c r="F460" s="29" t="str">
        <f t="shared" si="11"/>
        <v/>
      </c>
    </row>
    <row r="461" spans="2:6" x14ac:dyDescent="0.25">
      <c r="B461" s="2">
        <v>44473</v>
      </c>
      <c r="C461" s="29">
        <v>166286.33504674013</v>
      </c>
      <c r="D461" s="29">
        <v>74641.213765705252</v>
      </c>
      <c r="E461" s="29">
        <v>54256.142010470168</v>
      </c>
      <c r="F461" s="29" t="str">
        <f t="shared" si="11"/>
        <v/>
      </c>
    </row>
    <row r="462" spans="2:6" x14ac:dyDescent="0.25">
      <c r="B462" s="2">
        <v>44480</v>
      </c>
      <c r="C462" s="29">
        <v>169360.7371908084</v>
      </c>
      <c r="D462" s="29">
        <v>75610.064551722317</v>
      </c>
      <c r="E462" s="29">
        <v>55169.042867814875</v>
      </c>
      <c r="F462" s="29" t="str">
        <f t="shared" si="11"/>
        <v/>
      </c>
    </row>
    <row r="463" spans="2:6" x14ac:dyDescent="0.25">
      <c r="B463" s="2">
        <v>44487</v>
      </c>
      <c r="C463" s="29">
        <v>172500.89624899317</v>
      </c>
      <c r="D463" s="29">
        <v>76576.354316268509</v>
      </c>
      <c r="E463" s="29">
        <v>56054.902710845665</v>
      </c>
      <c r="F463" s="29" t="str">
        <f t="shared" si="11"/>
        <v/>
      </c>
    </row>
    <row r="464" spans="2:6" x14ac:dyDescent="0.25">
      <c r="B464" s="2">
        <v>44494</v>
      </c>
      <c r="C464" s="29">
        <v>173896.25773399314</v>
      </c>
      <c r="D464" s="29">
        <v>76928.444812518501</v>
      </c>
      <c r="E464" s="29">
        <v>56293.96320834566</v>
      </c>
      <c r="F464" s="29" t="str">
        <f t="shared" si="11"/>
        <v/>
      </c>
    </row>
    <row r="465" spans="2:6" x14ac:dyDescent="0.25">
      <c r="B465" s="2">
        <v>44501</v>
      </c>
      <c r="C465" s="29">
        <v>175027.45243399317</v>
      </c>
      <c r="D465" s="29">
        <v>77193.243462518498</v>
      </c>
      <c r="E465" s="29">
        <v>56446.495608345656</v>
      </c>
      <c r="F465" s="29" t="str">
        <f t="shared" si="11"/>
        <v/>
      </c>
    </row>
    <row r="466" spans="2:6" x14ac:dyDescent="0.25">
      <c r="B466" s="2">
        <v>44508</v>
      </c>
      <c r="C466" s="29">
        <v>176023.92763105317</v>
      </c>
      <c r="D466" s="29">
        <v>77410.862011783494</v>
      </c>
      <c r="E466" s="29">
        <v>56549.574307855662</v>
      </c>
      <c r="F466" s="29" t="str">
        <f t="shared" si="11"/>
        <v/>
      </c>
    </row>
    <row r="467" spans="2:6" x14ac:dyDescent="0.25">
      <c r="B467" s="2">
        <v>44515</v>
      </c>
      <c r="C467" s="29">
        <v>177799.9203109846</v>
      </c>
      <c r="D467" s="29">
        <v>77895.36083176636</v>
      </c>
      <c r="E467" s="29">
        <v>56926.574387844237</v>
      </c>
      <c r="F467" s="29" t="str">
        <f t="shared" si="11"/>
        <v/>
      </c>
    </row>
    <row r="468" spans="2:6" x14ac:dyDescent="0.25">
      <c r="B468" s="2">
        <v>44522</v>
      </c>
      <c r="C468" s="29">
        <v>176227.58615598458</v>
      </c>
      <c r="D468" s="29">
        <v>77254.276943016375</v>
      </c>
      <c r="E468" s="29">
        <v>56168.517995344242</v>
      </c>
      <c r="F468" s="29" t="str">
        <f t="shared" si="11"/>
        <v/>
      </c>
    </row>
    <row r="469" spans="2:6" x14ac:dyDescent="0.25">
      <c r="B469" s="2">
        <v>44529</v>
      </c>
      <c r="C469" s="29">
        <v>175460.44112848889</v>
      </c>
      <c r="D469" s="29">
        <v>76923.740986142438</v>
      </c>
      <c r="E469" s="29">
        <v>55763.161090761612</v>
      </c>
      <c r="F469" s="29" t="str">
        <f t="shared" si="11"/>
        <v/>
      </c>
    </row>
    <row r="470" spans="2:6" x14ac:dyDescent="0.25">
      <c r="B470" s="2">
        <v>44536</v>
      </c>
      <c r="C470" s="29">
        <v>180751.79918337418</v>
      </c>
      <c r="D470" s="29">
        <v>78629.579924863763</v>
      </c>
      <c r="E470" s="29">
        <v>57411.052949909164</v>
      </c>
      <c r="F470" s="29" t="str">
        <f t="shared" si="11"/>
        <v/>
      </c>
    </row>
    <row r="471" spans="2:6" x14ac:dyDescent="0.25">
      <c r="B471" s="2">
        <v>44543</v>
      </c>
      <c r="C471" s="29">
        <v>178871.77625397424</v>
      </c>
      <c r="D471" s="29">
        <v>77887.824317513776</v>
      </c>
      <c r="E471" s="29">
        <v>56554.216045009176</v>
      </c>
      <c r="F471" s="29" t="str">
        <f t="shared" si="11"/>
        <v/>
      </c>
    </row>
    <row r="472" spans="2:6" x14ac:dyDescent="0.25">
      <c r="B472" s="2">
        <v>44550</v>
      </c>
      <c r="C472" s="29">
        <v>182937.31625478878</v>
      </c>
      <c r="D472" s="29">
        <v>79172.459592717409</v>
      </c>
      <c r="E472" s="29">
        <v>57768.306595144932</v>
      </c>
      <c r="F472" s="29" t="str">
        <f t="shared" si="11"/>
        <v/>
      </c>
    </row>
    <row r="473" spans="2:6" x14ac:dyDescent="0.25">
      <c r="B473" s="2">
        <v>44557</v>
      </c>
      <c r="C473" s="29">
        <v>184425.87577242882</v>
      </c>
      <c r="D473" s="29">
        <v>79553.599097127415</v>
      </c>
      <c r="E473" s="29">
        <v>58034.399098084934</v>
      </c>
      <c r="F473" s="29" t="str">
        <f t="shared" si="11"/>
        <v>EoY</v>
      </c>
    </row>
    <row r="474" spans="2:6" x14ac:dyDescent="0.25">
      <c r="B474" s="2">
        <v>44564</v>
      </c>
      <c r="C474" s="29">
        <v>183186.7572454288</v>
      </c>
      <c r="D474" s="29">
        <v>79022.069590377418</v>
      </c>
      <c r="E474" s="29">
        <v>57384.379593584927</v>
      </c>
      <c r="F474" s="29" t="str">
        <f t="shared" si="11"/>
        <v/>
      </c>
    </row>
    <row r="475" spans="2:6" x14ac:dyDescent="0.25">
      <c r="B475" s="2">
        <v>44571</v>
      </c>
      <c r="C475" s="29">
        <v>183725.3058787499</v>
      </c>
      <c r="D475" s="29">
        <v>79122.456873707706</v>
      </c>
      <c r="E475" s="29">
        <v>57405.637949138458</v>
      </c>
      <c r="F475" s="29" t="str">
        <f t="shared" si="11"/>
        <v/>
      </c>
    </row>
    <row r="476" spans="2:6" x14ac:dyDescent="0.25">
      <c r="B476" s="2">
        <v>44578</v>
      </c>
      <c r="C476" s="29">
        <v>176594.20341831137</v>
      </c>
      <c r="D476" s="29">
        <v>76671.181508598063</v>
      </c>
      <c r="E476" s="29">
        <v>54880.121372398702</v>
      </c>
      <c r="F476" s="29" t="str">
        <f t="shared" si="11"/>
        <v/>
      </c>
    </row>
    <row r="477" spans="2:6" x14ac:dyDescent="0.25">
      <c r="B477" s="2">
        <v>44585</v>
      </c>
      <c r="C477" s="29">
        <v>178053.97868356775</v>
      </c>
      <c r="D477" s="29">
        <v>77135.375349912152</v>
      </c>
      <c r="E477" s="29">
        <v>55321.917299941422</v>
      </c>
      <c r="F477" s="29" t="str">
        <f t="shared" si="11"/>
        <v/>
      </c>
    </row>
    <row r="478" spans="2:6" x14ac:dyDescent="0.25">
      <c r="B478" s="2">
        <v>44592</v>
      </c>
      <c r="C478" s="29">
        <v>180398.32276699884</v>
      </c>
      <c r="D478" s="29">
        <v>77890.211370769917</v>
      </c>
      <c r="E478" s="29">
        <v>56050.141313846601</v>
      </c>
      <c r="F478" s="29" t="str">
        <f t="shared" si="11"/>
        <v/>
      </c>
    </row>
    <row r="479" spans="2:6" x14ac:dyDescent="0.25">
      <c r="B479" s="2">
        <v>44599</v>
      </c>
      <c r="C479" s="29">
        <v>178366.42641369742</v>
      </c>
      <c r="D479" s="29">
        <v>77176.236757444567</v>
      </c>
      <c r="E479" s="29">
        <v>55299.4908716297</v>
      </c>
      <c r="F479" s="29" t="str">
        <f t="shared" si="11"/>
        <v/>
      </c>
    </row>
    <row r="480" spans="2:6" x14ac:dyDescent="0.25">
      <c r="B480" s="2">
        <v>44606</v>
      </c>
      <c r="C480" s="29">
        <v>176796.79722397571</v>
      </c>
      <c r="D480" s="29">
        <v>76628.079960014147</v>
      </c>
      <c r="E480" s="29">
        <v>54726.387006676086</v>
      </c>
      <c r="F480" s="29" t="str">
        <f t="shared" si="11"/>
        <v/>
      </c>
    </row>
    <row r="481" spans="2:6" x14ac:dyDescent="0.25">
      <c r="B481" s="2">
        <v>44613</v>
      </c>
      <c r="C481" s="29">
        <v>178079.03033471326</v>
      </c>
      <c r="D481" s="29">
        <v>77036.637962698529</v>
      </c>
      <c r="E481" s="29">
        <v>55116.091975132338</v>
      </c>
      <c r="F481" s="29" t="str">
        <f t="shared" si="11"/>
        <v/>
      </c>
    </row>
    <row r="482" spans="2:6" x14ac:dyDescent="0.25">
      <c r="B482" s="2">
        <v>44620</v>
      </c>
      <c r="C482" s="29">
        <v>176673.66647374933</v>
      </c>
      <c r="D482" s="29">
        <v>76545.79732245754</v>
      </c>
      <c r="E482" s="29">
        <v>54602.865314971685</v>
      </c>
      <c r="F482" s="29" t="str">
        <f t="shared" si="11"/>
        <v/>
      </c>
    </row>
    <row r="483" spans="2:6" x14ac:dyDescent="0.25">
      <c r="B483" s="2">
        <v>44627</v>
      </c>
      <c r="C483" s="29">
        <v>173251.1019617558</v>
      </c>
      <c r="D483" s="29">
        <v>75387.65604445916</v>
      </c>
      <c r="E483" s="29">
        <v>53427.437596306096</v>
      </c>
      <c r="F483" s="29" t="str">
        <f t="shared" si="11"/>
        <v/>
      </c>
    </row>
    <row r="484" spans="2:6" x14ac:dyDescent="0.25">
      <c r="B484" s="2">
        <v>44634</v>
      </c>
      <c r="C484" s="29">
        <v>180704.0637842663</v>
      </c>
      <c r="D484" s="29">
        <v>77862.146050086769</v>
      </c>
      <c r="E484" s="29">
        <v>55892.097000057838</v>
      </c>
      <c r="F484" s="29" t="str">
        <f t="shared" si="11"/>
        <v/>
      </c>
    </row>
    <row r="485" spans="2:6" x14ac:dyDescent="0.25">
      <c r="B485" s="2">
        <v>44641</v>
      </c>
      <c r="C485" s="29">
        <v>183518.06794431564</v>
      </c>
      <c r="D485" s="29">
        <v>78769.897415099113</v>
      </c>
      <c r="E485" s="29">
        <v>56769.598343399404</v>
      </c>
      <c r="F485" s="29" t="str">
        <f t="shared" si="11"/>
        <v/>
      </c>
    </row>
    <row r="486" spans="2:6" x14ac:dyDescent="0.25">
      <c r="B486" s="2">
        <v>44648</v>
      </c>
      <c r="C486" s="29">
        <v>184109.54098866211</v>
      </c>
      <c r="D486" s="29">
        <v>78923.51595118572</v>
      </c>
      <c r="E486" s="29">
        <v>56879.677734123805</v>
      </c>
      <c r="F486" s="29" t="str">
        <f t="shared" si="11"/>
        <v/>
      </c>
    </row>
    <row r="487" spans="2:6" x14ac:dyDescent="0.25">
      <c r="B487" s="2">
        <v>44655</v>
      </c>
      <c r="C487" s="29">
        <v>183038.00524438301</v>
      </c>
      <c r="D487" s="29">
        <v>78521.881865115967</v>
      </c>
      <c r="E487" s="29">
        <v>56433.588143410634</v>
      </c>
      <c r="F487" s="29" t="str">
        <f t="shared" si="11"/>
        <v/>
      </c>
    </row>
    <row r="488" spans="2:6" x14ac:dyDescent="0.25">
      <c r="B488" s="2">
        <v>44662</v>
      </c>
      <c r="C488" s="29">
        <v>180517.0070797774</v>
      </c>
      <c r="D488" s="29">
        <v>77647.13237396456</v>
      </c>
      <c r="E488" s="29">
        <v>55524.42188264303</v>
      </c>
      <c r="F488" s="29" t="str">
        <f t="shared" si="11"/>
        <v/>
      </c>
    </row>
    <row r="489" spans="2:6" x14ac:dyDescent="0.25">
      <c r="B489" s="2">
        <v>44669</v>
      </c>
      <c r="C489" s="29">
        <v>177260.66414516242</v>
      </c>
      <c r="D489" s="29">
        <v>76539.296640310815</v>
      </c>
      <c r="E489" s="29">
        <v>54394.1980602072</v>
      </c>
      <c r="F489" s="29" t="str">
        <f t="shared" si="11"/>
        <v/>
      </c>
    </row>
    <row r="490" spans="2:6" x14ac:dyDescent="0.25">
      <c r="B490" s="2">
        <v>44676</v>
      </c>
      <c r="C490" s="29">
        <v>173205.19698132444</v>
      </c>
      <c r="D490" s="29">
        <v>75174.429624351324</v>
      </c>
      <c r="E490" s="29">
        <v>53016.286416234201</v>
      </c>
      <c r="F490" s="29" t="str">
        <f t="shared" si="11"/>
        <v/>
      </c>
    </row>
    <row r="491" spans="2:6" x14ac:dyDescent="0.25">
      <c r="B491" s="2">
        <v>44683</v>
      </c>
      <c r="C491" s="29">
        <v>173088.35206286417</v>
      </c>
      <c r="D491" s="29">
        <v>75128.71829473626</v>
      </c>
      <c r="E491" s="29">
        <v>52963.812063157486</v>
      </c>
      <c r="F491" s="29" t="str">
        <f t="shared" si="11"/>
        <v/>
      </c>
    </row>
    <row r="492" spans="2:6" x14ac:dyDescent="0.25">
      <c r="B492" s="2">
        <v>44690</v>
      </c>
      <c r="C492" s="29">
        <v>170281.69460078087</v>
      </c>
      <c r="D492" s="29">
        <v>74186.554054215434</v>
      </c>
      <c r="E492" s="29">
        <v>52015.036069476948</v>
      </c>
      <c r="F492" s="29" t="str">
        <f t="shared" si="11"/>
        <v/>
      </c>
    </row>
    <row r="493" spans="2:6" x14ac:dyDescent="0.25">
      <c r="B493" s="2">
        <v>44697</v>
      </c>
      <c r="C493" s="29">
        <v>166705.38171664934</v>
      </c>
      <c r="D493" s="29">
        <v>72990.225933182548</v>
      </c>
      <c r="E493" s="29">
        <v>50814.484122121678</v>
      </c>
      <c r="F493" s="29" t="str">
        <f t="shared" si="11"/>
        <v/>
      </c>
    </row>
    <row r="494" spans="2:6" x14ac:dyDescent="0.25">
      <c r="B494" s="2">
        <v>44704</v>
      </c>
      <c r="C494" s="29">
        <v>174422.17729946674</v>
      </c>
      <c r="D494" s="29">
        <v>75560.174953886904</v>
      </c>
      <c r="E494" s="29">
        <v>53382.116969257921</v>
      </c>
      <c r="F494" s="29" t="str">
        <f t="shared" si="11"/>
        <v/>
      </c>
    </row>
    <row r="495" spans="2:6" x14ac:dyDescent="0.25">
      <c r="B495" s="2">
        <v>44711</v>
      </c>
      <c r="C495" s="29">
        <v>173100.88427465301</v>
      </c>
      <c r="D495" s="29">
        <v>75111.851672683464</v>
      </c>
      <c r="E495" s="29">
        <v>52925.901415122295</v>
      </c>
      <c r="F495" s="29" t="str">
        <f t="shared" si="11"/>
        <v/>
      </c>
    </row>
    <row r="496" spans="2:6" x14ac:dyDescent="0.25">
      <c r="B496" s="2">
        <v>44718</v>
      </c>
      <c r="C496" s="29">
        <v>166954.80450954236</v>
      </c>
      <c r="D496" s="29">
        <v>73056.831206405812</v>
      </c>
      <c r="E496" s="29">
        <v>50864.553737603856</v>
      </c>
      <c r="F496" s="29" t="str">
        <f t="shared" si="11"/>
        <v/>
      </c>
    </row>
    <row r="497" spans="2:6" x14ac:dyDescent="0.25">
      <c r="B497" s="2">
        <v>44725</v>
      </c>
      <c r="C497" s="29">
        <v>159801.23985166702</v>
      </c>
      <c r="D497" s="29">
        <v>70669.939966936974</v>
      </c>
      <c r="E497" s="29">
        <v>48475.292811291307</v>
      </c>
      <c r="F497" s="29" t="str">
        <f t="shared" si="11"/>
        <v/>
      </c>
    </row>
    <row r="498" spans="2:6" x14ac:dyDescent="0.25">
      <c r="B498" s="2">
        <v>44732</v>
      </c>
      <c r="C498" s="29">
        <v>167074.77057787043</v>
      </c>
      <c r="D498" s="29">
        <v>73093.822698487842</v>
      </c>
      <c r="E498" s="29">
        <v>50898.548032325205</v>
      </c>
      <c r="F498" s="29" t="str">
        <f t="shared" si="11"/>
        <v/>
      </c>
    </row>
    <row r="499" spans="2:6" x14ac:dyDescent="0.25">
      <c r="B499" s="2">
        <v>44736</v>
      </c>
      <c r="C499" s="29">
        <v>167103.229401105</v>
      </c>
      <c r="D499" s="29">
        <v>73100.937404296477</v>
      </c>
      <c r="E499" s="29">
        <v>50903.291169530967</v>
      </c>
      <c r="F499" s="29" t="str">
        <f t="shared" si="11"/>
        <v/>
      </c>
    </row>
    <row r="500" spans="2:6" x14ac:dyDescent="0.25">
      <c r="B500" s="2"/>
      <c r="F500" s="29" t="str">
        <f t="shared" si="11"/>
        <v/>
      </c>
    </row>
    <row r="501" spans="2:6" x14ac:dyDescent="0.25">
      <c r="B501" s="2"/>
      <c r="F501" s="29" t="str">
        <f t="shared" si="11"/>
        <v/>
      </c>
    </row>
    <row r="502" spans="2:6" x14ac:dyDescent="0.25">
      <c r="B502" s="2"/>
      <c r="F502" s="29" t="str">
        <f t="shared" si="11"/>
        <v/>
      </c>
    </row>
    <row r="503" spans="2:6" x14ac:dyDescent="0.25">
      <c r="B503" s="2"/>
      <c r="F503" s="29" t="str">
        <f t="shared" si="11"/>
        <v/>
      </c>
    </row>
    <row r="504" spans="2:6" x14ac:dyDescent="0.25">
      <c r="B504" s="2"/>
      <c r="F504" s="29" t="str">
        <f t="shared" si="11"/>
        <v/>
      </c>
    </row>
    <row r="505" spans="2:6" x14ac:dyDescent="0.25">
      <c r="B505" s="2"/>
      <c r="F505" s="29" t="str">
        <f t="shared" si="11"/>
        <v/>
      </c>
    </row>
    <row r="506" spans="2:6" x14ac:dyDescent="0.25">
      <c r="B506" s="2"/>
      <c r="F506" s="29" t="str">
        <f t="shared" si="11"/>
        <v/>
      </c>
    </row>
    <row r="507" spans="2:6" x14ac:dyDescent="0.25">
      <c r="B507" s="2"/>
      <c r="F507" s="29" t="str">
        <f t="shared" si="11"/>
        <v/>
      </c>
    </row>
    <row r="508" spans="2:6" x14ac:dyDescent="0.25">
      <c r="B508" s="2"/>
      <c r="F508" s="29" t="str">
        <f t="shared" si="11"/>
        <v/>
      </c>
    </row>
    <row r="509" spans="2:6" x14ac:dyDescent="0.25">
      <c r="B509" s="2"/>
      <c r="F509" s="29" t="str">
        <f t="shared" si="11"/>
        <v/>
      </c>
    </row>
    <row r="510" spans="2:6" x14ac:dyDescent="0.25">
      <c r="B510" s="2"/>
      <c r="F510" s="29" t="str">
        <f t="shared" si="11"/>
        <v/>
      </c>
    </row>
    <row r="511" spans="2:6" x14ac:dyDescent="0.25">
      <c r="B511" s="2"/>
      <c r="F511" s="29" t="str">
        <f t="shared" si="11"/>
        <v/>
      </c>
    </row>
    <row r="512" spans="2:6" x14ac:dyDescent="0.25">
      <c r="B512" s="2"/>
      <c r="F512" s="29" t="str">
        <f t="shared" si="11"/>
        <v/>
      </c>
    </row>
    <row r="513" spans="2:6" x14ac:dyDescent="0.25">
      <c r="B513" s="2"/>
      <c r="F513" s="29" t="str">
        <f t="shared" si="11"/>
        <v/>
      </c>
    </row>
    <row r="514" spans="2:6" x14ac:dyDescent="0.25">
      <c r="B514" s="2"/>
      <c r="F514" s="29" t="str">
        <f t="shared" si="11"/>
        <v/>
      </c>
    </row>
    <row r="515" spans="2:6" x14ac:dyDescent="0.25">
      <c r="B515" s="2"/>
      <c r="F515" s="29" t="str">
        <f t="shared" si="11"/>
        <v/>
      </c>
    </row>
    <row r="516" spans="2:6" x14ac:dyDescent="0.25">
      <c r="B516" s="2"/>
      <c r="F516" s="29" t="str">
        <f t="shared" si="11"/>
        <v/>
      </c>
    </row>
    <row r="517" spans="2:6" x14ac:dyDescent="0.25">
      <c r="B517" s="2"/>
      <c r="F517" s="29" t="str">
        <f t="shared" si="11"/>
        <v/>
      </c>
    </row>
    <row r="518" spans="2:6" x14ac:dyDescent="0.25">
      <c r="B518" s="2"/>
      <c r="F518" s="29" t="str">
        <f t="shared" ref="F518:F581" si="12">IF(YEAR(B518)&lt;YEAR(B519),"EoY","")</f>
        <v/>
      </c>
    </row>
    <row r="519" spans="2:6" x14ac:dyDescent="0.25">
      <c r="B519" s="2"/>
      <c r="F519" s="29" t="str">
        <f t="shared" si="12"/>
        <v/>
      </c>
    </row>
    <row r="520" spans="2:6" x14ac:dyDescent="0.25">
      <c r="B520" s="2"/>
      <c r="F520" s="29" t="str">
        <f t="shared" si="12"/>
        <v/>
      </c>
    </row>
    <row r="521" spans="2:6" x14ac:dyDescent="0.25">
      <c r="B521" s="2"/>
      <c r="F521" s="29" t="str">
        <f t="shared" si="12"/>
        <v/>
      </c>
    </row>
    <row r="522" spans="2:6" x14ac:dyDescent="0.25">
      <c r="B522" s="2"/>
      <c r="F522" s="29" t="str">
        <f t="shared" si="12"/>
        <v/>
      </c>
    </row>
    <row r="523" spans="2:6" x14ac:dyDescent="0.25">
      <c r="B523" s="2"/>
      <c r="F523" s="29" t="str">
        <f t="shared" si="12"/>
        <v/>
      </c>
    </row>
    <row r="524" spans="2:6" x14ac:dyDescent="0.25">
      <c r="B524" s="2"/>
      <c r="F524" s="29" t="str">
        <f t="shared" si="12"/>
        <v/>
      </c>
    </row>
    <row r="525" spans="2:6" x14ac:dyDescent="0.25">
      <c r="B525" s="2"/>
      <c r="F525" s="29" t="str">
        <f t="shared" si="12"/>
        <v/>
      </c>
    </row>
    <row r="526" spans="2:6" x14ac:dyDescent="0.25">
      <c r="B526" s="2"/>
      <c r="F526" s="29" t="str">
        <f t="shared" si="12"/>
        <v/>
      </c>
    </row>
    <row r="527" spans="2:6" x14ac:dyDescent="0.25">
      <c r="B527" s="2"/>
      <c r="F527" s="29" t="str">
        <f t="shared" si="12"/>
        <v/>
      </c>
    </row>
    <row r="528" spans="2:6" x14ac:dyDescent="0.25">
      <c r="B528" s="2"/>
      <c r="F528" s="29" t="str">
        <f t="shared" si="12"/>
        <v/>
      </c>
    </row>
    <row r="529" spans="2:6" x14ac:dyDescent="0.25">
      <c r="B529" s="2"/>
      <c r="F529" s="29" t="str">
        <f t="shared" si="12"/>
        <v/>
      </c>
    </row>
    <row r="530" spans="2:6" x14ac:dyDescent="0.25">
      <c r="B530" s="2"/>
      <c r="F530" s="29" t="str">
        <f t="shared" si="12"/>
        <v/>
      </c>
    </row>
    <row r="531" spans="2:6" x14ac:dyDescent="0.25">
      <c r="B531" s="2"/>
      <c r="F531" s="29" t="str">
        <f t="shared" si="12"/>
        <v/>
      </c>
    </row>
    <row r="532" spans="2:6" x14ac:dyDescent="0.25">
      <c r="B532" s="2"/>
      <c r="F532" s="29" t="str">
        <f t="shared" si="12"/>
        <v/>
      </c>
    </row>
    <row r="533" spans="2:6" x14ac:dyDescent="0.25">
      <c r="B533" s="2"/>
      <c r="F533" s="29" t="str">
        <f t="shared" si="12"/>
        <v/>
      </c>
    </row>
    <row r="534" spans="2:6" x14ac:dyDescent="0.25">
      <c r="B534" s="2"/>
      <c r="F534" s="29" t="str">
        <f t="shared" si="12"/>
        <v/>
      </c>
    </row>
    <row r="535" spans="2:6" x14ac:dyDescent="0.25">
      <c r="B535" s="2"/>
      <c r="F535" s="29" t="str">
        <f t="shared" si="12"/>
        <v/>
      </c>
    </row>
    <row r="536" spans="2:6" x14ac:dyDescent="0.25">
      <c r="B536" s="2"/>
      <c r="F536" s="29" t="str">
        <f t="shared" si="12"/>
        <v/>
      </c>
    </row>
    <row r="537" spans="2:6" x14ac:dyDescent="0.25">
      <c r="B537" s="2"/>
      <c r="F537" s="29" t="str">
        <f t="shared" si="12"/>
        <v/>
      </c>
    </row>
    <row r="538" spans="2:6" x14ac:dyDescent="0.25">
      <c r="B538" s="2"/>
      <c r="F538" s="29" t="str">
        <f t="shared" si="12"/>
        <v/>
      </c>
    </row>
    <row r="539" spans="2:6" x14ac:dyDescent="0.25">
      <c r="B539" s="2"/>
      <c r="F539" s="29" t="str">
        <f t="shared" si="12"/>
        <v/>
      </c>
    </row>
    <row r="540" spans="2:6" x14ac:dyDescent="0.25">
      <c r="B540" s="2"/>
      <c r="F540" s="29" t="str">
        <f t="shared" si="12"/>
        <v/>
      </c>
    </row>
    <row r="541" spans="2:6" x14ac:dyDescent="0.25">
      <c r="B541" s="2"/>
      <c r="F541" s="29" t="str">
        <f t="shared" si="12"/>
        <v/>
      </c>
    </row>
    <row r="542" spans="2:6" x14ac:dyDescent="0.25">
      <c r="B542" s="2"/>
      <c r="F542" s="29" t="str">
        <f t="shared" si="12"/>
        <v/>
      </c>
    </row>
    <row r="543" spans="2:6" x14ac:dyDescent="0.25">
      <c r="B543" s="2"/>
      <c r="F543" s="29" t="str">
        <f t="shared" si="12"/>
        <v/>
      </c>
    </row>
    <row r="544" spans="2:6" x14ac:dyDescent="0.25">
      <c r="B544" s="2"/>
      <c r="F544" s="29" t="str">
        <f t="shared" si="12"/>
        <v/>
      </c>
    </row>
    <row r="545" spans="2:6" x14ac:dyDescent="0.25">
      <c r="B545" s="2"/>
      <c r="F545" s="29" t="str">
        <f t="shared" si="12"/>
        <v/>
      </c>
    </row>
    <row r="546" spans="2:6" x14ac:dyDescent="0.25">
      <c r="B546" s="2"/>
      <c r="F546" s="29" t="str">
        <f t="shared" si="12"/>
        <v/>
      </c>
    </row>
    <row r="547" spans="2:6" x14ac:dyDescent="0.25">
      <c r="B547" s="2"/>
      <c r="F547" s="29" t="str">
        <f t="shared" si="12"/>
        <v/>
      </c>
    </row>
    <row r="548" spans="2:6" x14ac:dyDescent="0.25">
      <c r="B548" s="2"/>
      <c r="F548" s="29" t="str">
        <f t="shared" si="12"/>
        <v/>
      </c>
    </row>
    <row r="549" spans="2:6" x14ac:dyDescent="0.25">
      <c r="B549" s="2"/>
      <c r="F549" s="29" t="str">
        <f t="shared" si="12"/>
        <v/>
      </c>
    </row>
    <row r="550" spans="2:6" x14ac:dyDescent="0.25">
      <c r="B550" s="2"/>
      <c r="F550" s="29" t="str">
        <f t="shared" si="12"/>
        <v/>
      </c>
    </row>
    <row r="551" spans="2:6" x14ac:dyDescent="0.25">
      <c r="B551" s="2"/>
      <c r="F551" s="29" t="str">
        <f t="shared" si="12"/>
        <v/>
      </c>
    </row>
    <row r="552" spans="2:6" x14ac:dyDescent="0.25">
      <c r="B552" s="2"/>
      <c r="F552" s="29" t="str">
        <f t="shared" si="12"/>
        <v/>
      </c>
    </row>
    <row r="553" spans="2:6" x14ac:dyDescent="0.25">
      <c r="B553" s="2"/>
      <c r="F553" s="29" t="str">
        <f t="shared" si="12"/>
        <v/>
      </c>
    </row>
    <row r="554" spans="2:6" x14ac:dyDescent="0.25">
      <c r="B554" s="2"/>
      <c r="F554" s="29" t="str">
        <f t="shared" si="12"/>
        <v/>
      </c>
    </row>
    <row r="555" spans="2:6" x14ac:dyDescent="0.25">
      <c r="B555" s="2"/>
      <c r="F555" s="29" t="str">
        <f t="shared" si="12"/>
        <v/>
      </c>
    </row>
    <row r="556" spans="2:6" x14ac:dyDescent="0.25">
      <c r="B556" s="2"/>
      <c r="F556" s="29" t="str">
        <f t="shared" si="12"/>
        <v/>
      </c>
    </row>
    <row r="557" spans="2:6" x14ac:dyDescent="0.25">
      <c r="B557" s="2"/>
      <c r="F557" s="29" t="str">
        <f t="shared" si="12"/>
        <v/>
      </c>
    </row>
    <row r="558" spans="2:6" x14ac:dyDescent="0.25">
      <c r="B558" s="2"/>
      <c r="F558" s="29" t="str">
        <f t="shared" si="12"/>
        <v/>
      </c>
    </row>
    <row r="559" spans="2:6" x14ac:dyDescent="0.25">
      <c r="B559" s="2"/>
      <c r="F559" s="29" t="str">
        <f t="shared" si="12"/>
        <v/>
      </c>
    </row>
    <row r="560" spans="2:6" x14ac:dyDescent="0.25">
      <c r="B560" s="2"/>
      <c r="F560" s="29" t="str">
        <f t="shared" si="12"/>
        <v/>
      </c>
    </row>
    <row r="561" spans="2:6" x14ac:dyDescent="0.25">
      <c r="B561" s="2"/>
      <c r="F561" s="29" t="str">
        <f t="shared" si="12"/>
        <v/>
      </c>
    </row>
    <row r="562" spans="2:6" x14ac:dyDescent="0.25">
      <c r="B562" s="2"/>
      <c r="F562" s="29" t="str">
        <f t="shared" si="12"/>
        <v/>
      </c>
    </row>
    <row r="563" spans="2:6" x14ac:dyDescent="0.25">
      <c r="B563" s="2"/>
      <c r="F563" s="29" t="str">
        <f t="shared" si="12"/>
        <v/>
      </c>
    </row>
    <row r="564" spans="2:6" x14ac:dyDescent="0.25">
      <c r="B564" s="2"/>
      <c r="F564" s="29" t="str">
        <f t="shared" si="12"/>
        <v/>
      </c>
    </row>
    <row r="565" spans="2:6" x14ac:dyDescent="0.25">
      <c r="B565" s="2"/>
      <c r="F565" s="29" t="str">
        <f t="shared" si="12"/>
        <v/>
      </c>
    </row>
    <row r="566" spans="2:6" x14ac:dyDescent="0.25">
      <c r="B566" s="2"/>
      <c r="F566" s="29" t="str">
        <f t="shared" si="12"/>
        <v/>
      </c>
    </row>
    <row r="567" spans="2:6" x14ac:dyDescent="0.25">
      <c r="B567" s="2"/>
      <c r="F567" s="29" t="str">
        <f t="shared" si="12"/>
        <v/>
      </c>
    </row>
    <row r="568" spans="2:6" x14ac:dyDescent="0.25">
      <c r="B568" s="2"/>
      <c r="F568" s="29" t="str">
        <f t="shared" si="12"/>
        <v/>
      </c>
    </row>
    <row r="569" spans="2:6" x14ac:dyDescent="0.25">
      <c r="B569" s="2"/>
      <c r="F569" s="29" t="str">
        <f t="shared" si="12"/>
        <v/>
      </c>
    </row>
    <row r="570" spans="2:6" x14ac:dyDescent="0.25">
      <c r="B570" s="2"/>
      <c r="F570" s="29" t="str">
        <f t="shared" si="12"/>
        <v/>
      </c>
    </row>
    <row r="571" spans="2:6" x14ac:dyDescent="0.25">
      <c r="B571" s="2"/>
      <c r="F571" s="29" t="str">
        <f t="shared" si="12"/>
        <v/>
      </c>
    </row>
    <row r="572" spans="2:6" x14ac:dyDescent="0.25">
      <c r="B572" s="2"/>
      <c r="F572" s="29" t="str">
        <f t="shared" si="12"/>
        <v/>
      </c>
    </row>
    <row r="573" spans="2:6" x14ac:dyDescent="0.25">
      <c r="B573" s="2"/>
      <c r="F573" s="29" t="str">
        <f t="shared" si="12"/>
        <v/>
      </c>
    </row>
    <row r="574" spans="2:6" x14ac:dyDescent="0.25">
      <c r="B574" s="2"/>
      <c r="F574" s="29" t="str">
        <f t="shared" si="12"/>
        <v/>
      </c>
    </row>
    <row r="575" spans="2:6" x14ac:dyDescent="0.25">
      <c r="B575" s="2"/>
      <c r="F575" s="29" t="str">
        <f t="shared" si="12"/>
        <v/>
      </c>
    </row>
    <row r="576" spans="2:6" x14ac:dyDescent="0.25">
      <c r="B576" s="2"/>
      <c r="F576" s="29" t="str">
        <f t="shared" si="12"/>
        <v/>
      </c>
    </row>
    <row r="577" spans="2:6" x14ac:dyDescent="0.25">
      <c r="B577" s="2"/>
      <c r="F577" s="29" t="str">
        <f t="shared" si="12"/>
        <v/>
      </c>
    </row>
    <row r="578" spans="2:6" x14ac:dyDescent="0.25">
      <c r="B578" s="2"/>
      <c r="F578" s="29" t="str">
        <f t="shared" si="12"/>
        <v/>
      </c>
    </row>
    <row r="579" spans="2:6" x14ac:dyDescent="0.25">
      <c r="B579" s="2"/>
      <c r="F579" s="29" t="str">
        <f t="shared" si="12"/>
        <v/>
      </c>
    </row>
    <row r="580" spans="2:6" x14ac:dyDescent="0.25">
      <c r="B580" s="2"/>
      <c r="F580" s="29" t="str">
        <f t="shared" si="12"/>
        <v/>
      </c>
    </row>
    <row r="581" spans="2:6" x14ac:dyDescent="0.25">
      <c r="B581" s="2"/>
      <c r="F581" s="29" t="str">
        <f t="shared" si="12"/>
        <v/>
      </c>
    </row>
    <row r="582" spans="2:6" x14ac:dyDescent="0.25">
      <c r="B582" s="2"/>
      <c r="F582" s="29" t="str">
        <f t="shared" ref="F582:F645" si="13">IF(YEAR(B582)&lt;YEAR(B583),"EoY","")</f>
        <v/>
      </c>
    </row>
    <row r="583" spans="2:6" x14ac:dyDescent="0.25">
      <c r="B583" s="2"/>
      <c r="F583" s="29" t="str">
        <f t="shared" si="13"/>
        <v/>
      </c>
    </row>
    <row r="584" spans="2:6" x14ac:dyDescent="0.25">
      <c r="B584" s="2"/>
      <c r="F584" s="29" t="str">
        <f t="shared" si="13"/>
        <v/>
      </c>
    </row>
    <row r="585" spans="2:6" x14ac:dyDescent="0.25">
      <c r="B585" s="2"/>
      <c r="F585" s="29" t="str">
        <f t="shared" si="13"/>
        <v/>
      </c>
    </row>
    <row r="586" spans="2:6" x14ac:dyDescent="0.25">
      <c r="B586" s="2"/>
      <c r="F586" s="29" t="str">
        <f t="shared" si="13"/>
        <v/>
      </c>
    </row>
    <row r="587" spans="2:6" x14ac:dyDescent="0.25">
      <c r="B587" s="2"/>
      <c r="F587" s="29" t="str">
        <f t="shared" si="13"/>
        <v/>
      </c>
    </row>
    <row r="588" spans="2:6" x14ac:dyDescent="0.25">
      <c r="B588" s="2"/>
      <c r="F588" s="29" t="str">
        <f t="shared" si="13"/>
        <v/>
      </c>
    </row>
    <row r="589" spans="2:6" x14ac:dyDescent="0.25">
      <c r="B589" s="2"/>
      <c r="F589" s="29" t="str">
        <f t="shared" si="13"/>
        <v/>
      </c>
    </row>
    <row r="590" spans="2:6" x14ac:dyDescent="0.25">
      <c r="B590" s="2"/>
      <c r="F590" s="29" t="str">
        <f t="shared" si="13"/>
        <v/>
      </c>
    </row>
    <row r="591" spans="2:6" x14ac:dyDescent="0.25">
      <c r="B591" s="2"/>
      <c r="F591" s="29" t="str">
        <f t="shared" si="13"/>
        <v/>
      </c>
    </row>
    <row r="592" spans="2:6" x14ac:dyDescent="0.25">
      <c r="B592" s="2"/>
      <c r="F592" s="29" t="str">
        <f t="shared" si="13"/>
        <v/>
      </c>
    </row>
    <row r="593" spans="2:6" x14ac:dyDescent="0.25">
      <c r="B593" s="2"/>
      <c r="F593" s="29" t="str">
        <f t="shared" si="13"/>
        <v/>
      </c>
    </row>
    <row r="594" spans="2:6" x14ac:dyDescent="0.25">
      <c r="B594" s="2"/>
      <c r="F594" s="29" t="str">
        <f t="shared" si="13"/>
        <v/>
      </c>
    </row>
    <row r="595" spans="2:6" x14ac:dyDescent="0.25">
      <c r="B595" s="2"/>
      <c r="F595" s="29" t="str">
        <f t="shared" si="13"/>
        <v/>
      </c>
    </row>
    <row r="596" spans="2:6" x14ac:dyDescent="0.25">
      <c r="B596" s="2"/>
      <c r="F596" s="29" t="str">
        <f t="shared" si="13"/>
        <v/>
      </c>
    </row>
    <row r="597" spans="2:6" x14ac:dyDescent="0.25">
      <c r="B597" s="2"/>
      <c r="F597" s="29" t="str">
        <f t="shared" si="13"/>
        <v/>
      </c>
    </row>
    <row r="598" spans="2:6" x14ac:dyDescent="0.25">
      <c r="B598" s="2"/>
      <c r="F598" s="29" t="str">
        <f t="shared" si="13"/>
        <v/>
      </c>
    </row>
    <row r="599" spans="2:6" x14ac:dyDescent="0.25">
      <c r="B599" s="2"/>
      <c r="F599" s="29" t="str">
        <f t="shared" si="13"/>
        <v/>
      </c>
    </row>
    <row r="600" spans="2:6" x14ac:dyDescent="0.25">
      <c r="B600" s="2"/>
      <c r="F600" s="29" t="str">
        <f t="shared" si="13"/>
        <v/>
      </c>
    </row>
    <row r="601" spans="2:6" x14ac:dyDescent="0.25">
      <c r="B601" s="2"/>
      <c r="F601" s="29" t="str">
        <f t="shared" si="13"/>
        <v/>
      </c>
    </row>
    <row r="602" spans="2:6" x14ac:dyDescent="0.25">
      <c r="B602" s="2"/>
      <c r="F602" s="29" t="str">
        <f t="shared" si="13"/>
        <v/>
      </c>
    </row>
    <row r="603" spans="2:6" x14ac:dyDescent="0.25">
      <c r="B603" s="2"/>
      <c r="F603" s="29" t="str">
        <f t="shared" si="13"/>
        <v/>
      </c>
    </row>
    <row r="604" spans="2:6" x14ac:dyDescent="0.25">
      <c r="B604" s="2"/>
      <c r="F604" s="29" t="str">
        <f t="shared" si="13"/>
        <v/>
      </c>
    </row>
    <row r="605" spans="2:6" x14ac:dyDescent="0.25">
      <c r="B605" s="2"/>
      <c r="F605" s="29" t="str">
        <f t="shared" si="13"/>
        <v/>
      </c>
    </row>
    <row r="606" spans="2:6" x14ac:dyDescent="0.25">
      <c r="B606" s="2"/>
      <c r="F606" s="29" t="str">
        <f t="shared" si="13"/>
        <v/>
      </c>
    </row>
    <row r="607" spans="2:6" x14ac:dyDescent="0.25">
      <c r="B607" s="2"/>
      <c r="F607" s="29" t="str">
        <f t="shared" si="13"/>
        <v/>
      </c>
    </row>
    <row r="608" spans="2:6" x14ac:dyDescent="0.25">
      <c r="B608" s="2"/>
      <c r="F608" s="29" t="str">
        <f t="shared" si="13"/>
        <v/>
      </c>
    </row>
    <row r="609" spans="2:6" x14ac:dyDescent="0.25">
      <c r="B609" s="2"/>
      <c r="F609" s="29" t="str">
        <f t="shared" si="13"/>
        <v/>
      </c>
    </row>
    <row r="610" spans="2:6" x14ac:dyDescent="0.25">
      <c r="B610" s="2"/>
      <c r="F610" s="29" t="str">
        <f t="shared" si="13"/>
        <v/>
      </c>
    </row>
    <row r="611" spans="2:6" x14ac:dyDescent="0.25">
      <c r="B611" s="2"/>
      <c r="F611" s="29" t="str">
        <f t="shared" si="13"/>
        <v/>
      </c>
    </row>
    <row r="612" spans="2:6" x14ac:dyDescent="0.25">
      <c r="B612" s="2"/>
      <c r="F612" s="29" t="str">
        <f t="shared" si="13"/>
        <v/>
      </c>
    </row>
    <row r="613" spans="2:6" x14ac:dyDescent="0.25">
      <c r="B613" s="2"/>
      <c r="F613" s="29" t="str">
        <f t="shared" si="13"/>
        <v/>
      </c>
    </row>
    <row r="614" spans="2:6" x14ac:dyDescent="0.25">
      <c r="B614" s="2"/>
      <c r="F614" s="29" t="str">
        <f t="shared" si="13"/>
        <v/>
      </c>
    </row>
    <row r="615" spans="2:6" x14ac:dyDescent="0.25">
      <c r="B615" s="2"/>
      <c r="F615" s="29" t="str">
        <f t="shared" si="13"/>
        <v/>
      </c>
    </row>
    <row r="616" spans="2:6" x14ac:dyDescent="0.25">
      <c r="B616" s="2"/>
      <c r="F616" s="29" t="str">
        <f t="shared" si="13"/>
        <v/>
      </c>
    </row>
    <row r="617" spans="2:6" x14ac:dyDescent="0.25">
      <c r="B617" s="2"/>
      <c r="F617" s="29" t="str">
        <f t="shared" si="13"/>
        <v/>
      </c>
    </row>
    <row r="618" spans="2:6" x14ac:dyDescent="0.25">
      <c r="B618" s="2"/>
      <c r="F618" s="29" t="str">
        <f t="shared" si="13"/>
        <v/>
      </c>
    </row>
    <row r="619" spans="2:6" x14ac:dyDescent="0.25">
      <c r="B619" s="2"/>
      <c r="F619" s="29" t="str">
        <f t="shared" si="13"/>
        <v/>
      </c>
    </row>
    <row r="620" spans="2:6" x14ac:dyDescent="0.25">
      <c r="B620" s="2"/>
      <c r="F620" s="29" t="str">
        <f t="shared" si="13"/>
        <v/>
      </c>
    </row>
    <row r="621" spans="2:6" x14ac:dyDescent="0.25">
      <c r="B621" s="2"/>
      <c r="F621" s="29" t="str">
        <f t="shared" si="13"/>
        <v/>
      </c>
    </row>
    <row r="622" spans="2:6" x14ac:dyDescent="0.25">
      <c r="B622" s="2"/>
      <c r="F622" s="29" t="str">
        <f t="shared" si="13"/>
        <v/>
      </c>
    </row>
    <row r="623" spans="2:6" x14ac:dyDescent="0.25">
      <c r="B623" s="2"/>
      <c r="F623" s="29" t="str">
        <f t="shared" si="13"/>
        <v/>
      </c>
    </row>
    <row r="624" spans="2:6" x14ac:dyDescent="0.25">
      <c r="B624" s="2"/>
      <c r="F624" s="29" t="str">
        <f t="shared" si="13"/>
        <v/>
      </c>
    </row>
    <row r="625" spans="2:6" x14ac:dyDescent="0.25">
      <c r="B625" s="2"/>
      <c r="F625" s="29" t="str">
        <f t="shared" si="13"/>
        <v/>
      </c>
    </row>
    <row r="626" spans="2:6" x14ac:dyDescent="0.25">
      <c r="B626" s="2"/>
      <c r="F626" s="29" t="str">
        <f t="shared" si="13"/>
        <v/>
      </c>
    </row>
    <row r="627" spans="2:6" x14ac:dyDescent="0.25">
      <c r="B627" s="2"/>
      <c r="F627" s="29" t="str">
        <f t="shared" si="13"/>
        <v/>
      </c>
    </row>
    <row r="628" spans="2:6" x14ac:dyDescent="0.25">
      <c r="B628" s="2"/>
      <c r="F628" s="29" t="str">
        <f t="shared" si="13"/>
        <v/>
      </c>
    </row>
    <row r="629" spans="2:6" x14ac:dyDescent="0.25">
      <c r="B629" s="2"/>
      <c r="F629" s="29" t="str">
        <f t="shared" si="13"/>
        <v/>
      </c>
    </row>
    <row r="630" spans="2:6" x14ac:dyDescent="0.25">
      <c r="B630" s="2"/>
      <c r="F630" s="29" t="str">
        <f t="shared" si="13"/>
        <v/>
      </c>
    </row>
    <row r="631" spans="2:6" x14ac:dyDescent="0.25">
      <c r="B631" s="2"/>
      <c r="F631" s="29" t="str">
        <f t="shared" si="13"/>
        <v/>
      </c>
    </row>
    <row r="632" spans="2:6" x14ac:dyDescent="0.25">
      <c r="B632" s="2"/>
      <c r="F632" s="29" t="str">
        <f t="shared" si="13"/>
        <v/>
      </c>
    </row>
    <row r="633" spans="2:6" x14ac:dyDescent="0.25">
      <c r="B633" s="2"/>
      <c r="F633" s="29" t="str">
        <f t="shared" si="13"/>
        <v/>
      </c>
    </row>
    <row r="634" spans="2:6" x14ac:dyDescent="0.25">
      <c r="B634" s="2"/>
      <c r="F634" s="29" t="str">
        <f t="shared" si="13"/>
        <v/>
      </c>
    </row>
    <row r="635" spans="2:6" x14ac:dyDescent="0.25">
      <c r="B635" s="2"/>
      <c r="F635" s="29" t="str">
        <f t="shared" si="13"/>
        <v/>
      </c>
    </row>
    <row r="636" spans="2:6" x14ac:dyDescent="0.25">
      <c r="B636" s="2"/>
      <c r="F636" s="29" t="str">
        <f t="shared" si="13"/>
        <v/>
      </c>
    </row>
    <row r="637" spans="2:6" x14ac:dyDescent="0.25">
      <c r="B637" s="2"/>
      <c r="F637" s="29" t="str">
        <f t="shared" si="13"/>
        <v/>
      </c>
    </row>
    <row r="638" spans="2:6" x14ac:dyDescent="0.25">
      <c r="B638" s="2"/>
      <c r="F638" s="29" t="str">
        <f t="shared" si="13"/>
        <v/>
      </c>
    </row>
    <row r="639" spans="2:6" x14ac:dyDescent="0.25">
      <c r="B639" s="2"/>
      <c r="F639" s="29" t="str">
        <f t="shared" si="13"/>
        <v/>
      </c>
    </row>
    <row r="640" spans="2:6" x14ac:dyDescent="0.25">
      <c r="B640" s="2"/>
      <c r="F640" s="29" t="str">
        <f t="shared" si="13"/>
        <v/>
      </c>
    </row>
    <row r="641" spans="2:6" x14ac:dyDescent="0.25">
      <c r="B641" s="2"/>
      <c r="F641" s="29" t="str">
        <f t="shared" si="13"/>
        <v/>
      </c>
    </row>
    <row r="642" spans="2:6" x14ac:dyDescent="0.25">
      <c r="B642" s="2"/>
      <c r="F642" s="29" t="str">
        <f t="shared" si="13"/>
        <v/>
      </c>
    </row>
    <row r="643" spans="2:6" x14ac:dyDescent="0.25">
      <c r="B643" s="2"/>
      <c r="F643" s="29" t="str">
        <f t="shared" si="13"/>
        <v/>
      </c>
    </row>
    <row r="644" spans="2:6" x14ac:dyDescent="0.25">
      <c r="B644" s="2"/>
      <c r="F644" s="29" t="str">
        <f t="shared" si="13"/>
        <v/>
      </c>
    </row>
    <row r="645" spans="2:6" x14ac:dyDescent="0.25">
      <c r="B645" s="2"/>
      <c r="F645" s="29" t="str">
        <f t="shared" si="13"/>
        <v/>
      </c>
    </row>
    <row r="646" spans="2:6" x14ac:dyDescent="0.25">
      <c r="B646" s="2"/>
      <c r="F646" s="29" t="str">
        <f t="shared" ref="F646:F709" si="14">IF(YEAR(B646)&lt;YEAR(B647),"EoY","")</f>
        <v/>
      </c>
    </row>
    <row r="647" spans="2:6" x14ac:dyDescent="0.25">
      <c r="B647" s="2"/>
      <c r="F647" s="29" t="str">
        <f t="shared" si="14"/>
        <v/>
      </c>
    </row>
    <row r="648" spans="2:6" x14ac:dyDescent="0.25">
      <c r="B648" s="2"/>
      <c r="F648" s="29" t="str">
        <f t="shared" si="14"/>
        <v/>
      </c>
    </row>
    <row r="649" spans="2:6" x14ac:dyDescent="0.25">
      <c r="B649" s="2"/>
      <c r="F649" s="29" t="str">
        <f t="shared" si="14"/>
        <v/>
      </c>
    </row>
    <row r="650" spans="2:6" x14ac:dyDescent="0.25">
      <c r="B650" s="2"/>
      <c r="F650" s="29" t="str">
        <f t="shared" si="14"/>
        <v/>
      </c>
    </row>
    <row r="651" spans="2:6" x14ac:dyDescent="0.25">
      <c r="B651" s="2"/>
      <c r="F651" s="29" t="str">
        <f t="shared" si="14"/>
        <v/>
      </c>
    </row>
    <row r="652" spans="2:6" x14ac:dyDescent="0.25">
      <c r="B652" s="2"/>
      <c r="F652" s="29" t="str">
        <f t="shared" si="14"/>
        <v/>
      </c>
    </row>
    <row r="653" spans="2:6" x14ac:dyDescent="0.25">
      <c r="B653" s="2"/>
      <c r="F653" s="29" t="str">
        <f t="shared" si="14"/>
        <v/>
      </c>
    </row>
    <row r="654" spans="2:6" x14ac:dyDescent="0.25">
      <c r="B654" s="2"/>
      <c r="F654" s="29" t="str">
        <f t="shared" si="14"/>
        <v/>
      </c>
    </row>
    <row r="655" spans="2:6" x14ac:dyDescent="0.25">
      <c r="B655" s="2"/>
      <c r="F655" s="29" t="str">
        <f t="shared" si="14"/>
        <v/>
      </c>
    </row>
    <row r="656" spans="2:6" x14ac:dyDescent="0.25">
      <c r="B656" s="2"/>
      <c r="F656" s="29" t="str">
        <f t="shared" si="14"/>
        <v/>
      </c>
    </row>
    <row r="657" spans="2:6" x14ac:dyDescent="0.25">
      <c r="B657" s="2"/>
      <c r="F657" s="29" t="str">
        <f t="shared" si="14"/>
        <v/>
      </c>
    </row>
    <row r="658" spans="2:6" x14ac:dyDescent="0.25">
      <c r="B658" s="2"/>
      <c r="F658" s="29" t="str">
        <f t="shared" si="14"/>
        <v/>
      </c>
    </row>
    <row r="659" spans="2:6" x14ac:dyDescent="0.25">
      <c r="B659" s="2"/>
      <c r="F659" s="29" t="str">
        <f t="shared" si="14"/>
        <v/>
      </c>
    </row>
    <row r="660" spans="2:6" x14ac:dyDescent="0.25">
      <c r="B660" s="2"/>
      <c r="F660" s="29" t="str">
        <f t="shared" si="14"/>
        <v/>
      </c>
    </row>
    <row r="661" spans="2:6" x14ac:dyDescent="0.25">
      <c r="B661" s="2"/>
      <c r="F661" s="29" t="str">
        <f t="shared" si="14"/>
        <v/>
      </c>
    </row>
    <row r="662" spans="2:6" x14ac:dyDescent="0.25">
      <c r="B662" s="2"/>
      <c r="F662" s="29" t="str">
        <f t="shared" si="14"/>
        <v/>
      </c>
    </row>
    <row r="663" spans="2:6" x14ac:dyDescent="0.25">
      <c r="B663" s="2"/>
      <c r="F663" s="29" t="str">
        <f t="shared" si="14"/>
        <v/>
      </c>
    </row>
    <row r="664" spans="2:6" x14ac:dyDescent="0.25">
      <c r="B664" s="2"/>
      <c r="F664" s="29" t="str">
        <f t="shared" si="14"/>
        <v/>
      </c>
    </row>
    <row r="665" spans="2:6" x14ac:dyDescent="0.25">
      <c r="B665" s="2"/>
      <c r="F665" s="29" t="str">
        <f t="shared" si="14"/>
        <v/>
      </c>
    </row>
    <row r="666" spans="2:6" x14ac:dyDescent="0.25">
      <c r="B666" s="2"/>
      <c r="F666" s="29" t="str">
        <f t="shared" si="14"/>
        <v/>
      </c>
    </row>
    <row r="667" spans="2:6" x14ac:dyDescent="0.25">
      <c r="B667" s="2"/>
      <c r="F667" s="29" t="str">
        <f t="shared" si="14"/>
        <v/>
      </c>
    </row>
    <row r="668" spans="2:6" x14ac:dyDescent="0.25">
      <c r="B668" s="2"/>
      <c r="F668" s="29" t="str">
        <f t="shared" si="14"/>
        <v/>
      </c>
    </row>
    <row r="669" spans="2:6" x14ac:dyDescent="0.25">
      <c r="B669" s="2"/>
      <c r="F669" s="29" t="str">
        <f t="shared" si="14"/>
        <v/>
      </c>
    </row>
    <row r="670" spans="2:6" x14ac:dyDescent="0.25">
      <c r="B670" s="2"/>
      <c r="F670" s="29" t="str">
        <f t="shared" si="14"/>
        <v/>
      </c>
    </row>
    <row r="671" spans="2:6" x14ac:dyDescent="0.25">
      <c r="B671" s="2"/>
      <c r="F671" s="29" t="str">
        <f t="shared" si="14"/>
        <v/>
      </c>
    </row>
    <row r="672" spans="2:6" x14ac:dyDescent="0.25">
      <c r="B672" s="2"/>
      <c r="F672" s="29" t="str">
        <f t="shared" si="14"/>
        <v/>
      </c>
    </row>
    <row r="673" spans="2:6" x14ac:dyDescent="0.25">
      <c r="B673" s="2"/>
      <c r="F673" s="29" t="str">
        <f t="shared" si="14"/>
        <v/>
      </c>
    </row>
    <row r="674" spans="2:6" x14ac:dyDescent="0.25">
      <c r="B674" s="2"/>
      <c r="F674" s="29" t="str">
        <f t="shared" si="14"/>
        <v/>
      </c>
    </row>
    <row r="675" spans="2:6" x14ac:dyDescent="0.25">
      <c r="B675" s="2"/>
      <c r="F675" s="29" t="str">
        <f t="shared" si="14"/>
        <v/>
      </c>
    </row>
    <row r="676" spans="2:6" x14ac:dyDescent="0.25">
      <c r="B676" s="2"/>
      <c r="F676" s="29" t="str">
        <f t="shared" si="14"/>
        <v/>
      </c>
    </row>
    <row r="677" spans="2:6" x14ac:dyDescent="0.25">
      <c r="B677" s="2"/>
      <c r="F677" s="29" t="str">
        <f t="shared" si="14"/>
        <v/>
      </c>
    </row>
    <row r="678" spans="2:6" x14ac:dyDescent="0.25">
      <c r="B678" s="2"/>
      <c r="F678" s="29" t="str">
        <f t="shared" si="14"/>
        <v/>
      </c>
    </row>
    <row r="679" spans="2:6" x14ac:dyDescent="0.25">
      <c r="B679" s="2"/>
      <c r="F679" s="29" t="str">
        <f t="shared" si="14"/>
        <v/>
      </c>
    </row>
    <row r="680" spans="2:6" x14ac:dyDescent="0.25">
      <c r="B680" s="2"/>
      <c r="F680" s="29" t="str">
        <f t="shared" si="14"/>
        <v/>
      </c>
    </row>
    <row r="681" spans="2:6" x14ac:dyDescent="0.25">
      <c r="B681" s="2"/>
      <c r="F681" s="29" t="str">
        <f t="shared" si="14"/>
        <v/>
      </c>
    </row>
    <row r="682" spans="2:6" x14ac:dyDescent="0.25">
      <c r="B682" s="2"/>
      <c r="F682" s="29" t="str">
        <f t="shared" si="14"/>
        <v/>
      </c>
    </row>
    <row r="683" spans="2:6" x14ac:dyDescent="0.25">
      <c r="B683" s="2"/>
      <c r="F683" s="29" t="str">
        <f t="shared" si="14"/>
        <v/>
      </c>
    </row>
    <row r="684" spans="2:6" x14ac:dyDescent="0.25">
      <c r="B684" s="2"/>
      <c r="F684" s="29" t="str">
        <f t="shared" si="14"/>
        <v/>
      </c>
    </row>
    <row r="685" spans="2:6" x14ac:dyDescent="0.25">
      <c r="B685" s="2"/>
      <c r="F685" s="29" t="str">
        <f t="shared" si="14"/>
        <v/>
      </c>
    </row>
    <row r="686" spans="2:6" x14ac:dyDescent="0.25">
      <c r="B686" s="2"/>
      <c r="F686" s="29" t="str">
        <f t="shared" si="14"/>
        <v/>
      </c>
    </row>
    <row r="687" spans="2:6" x14ac:dyDescent="0.25">
      <c r="B687" s="2"/>
      <c r="F687" s="29" t="str">
        <f t="shared" si="14"/>
        <v/>
      </c>
    </row>
    <row r="688" spans="2:6" x14ac:dyDescent="0.25">
      <c r="B688" s="2"/>
      <c r="F688" s="29" t="str">
        <f t="shared" si="14"/>
        <v/>
      </c>
    </row>
    <row r="689" spans="2:6" x14ac:dyDescent="0.25">
      <c r="B689" s="2"/>
      <c r="F689" s="29" t="str">
        <f t="shared" si="14"/>
        <v/>
      </c>
    </row>
    <row r="690" spans="2:6" x14ac:dyDescent="0.25">
      <c r="B690" s="2"/>
      <c r="F690" s="29" t="str">
        <f t="shared" si="14"/>
        <v/>
      </c>
    </row>
    <row r="691" spans="2:6" x14ac:dyDescent="0.25">
      <c r="B691" s="2"/>
      <c r="F691" s="29" t="str">
        <f t="shared" si="14"/>
        <v/>
      </c>
    </row>
    <row r="692" spans="2:6" x14ac:dyDescent="0.25">
      <c r="B692" s="2"/>
      <c r="F692" s="29" t="str">
        <f t="shared" si="14"/>
        <v/>
      </c>
    </row>
    <row r="693" spans="2:6" x14ac:dyDescent="0.25">
      <c r="B693" s="2"/>
      <c r="F693" s="29" t="str">
        <f t="shared" si="14"/>
        <v/>
      </c>
    </row>
    <row r="694" spans="2:6" x14ac:dyDescent="0.25">
      <c r="B694" s="2"/>
      <c r="F694" s="29" t="str">
        <f t="shared" si="14"/>
        <v/>
      </c>
    </row>
    <row r="695" spans="2:6" x14ac:dyDescent="0.25">
      <c r="B695" s="2"/>
      <c r="F695" s="29" t="str">
        <f t="shared" si="14"/>
        <v/>
      </c>
    </row>
    <row r="696" spans="2:6" x14ac:dyDescent="0.25">
      <c r="B696" s="2"/>
      <c r="F696" s="29" t="str">
        <f t="shared" si="14"/>
        <v/>
      </c>
    </row>
    <row r="697" spans="2:6" x14ac:dyDescent="0.25">
      <c r="B697" s="2"/>
      <c r="F697" s="29" t="str">
        <f t="shared" si="14"/>
        <v/>
      </c>
    </row>
    <row r="698" spans="2:6" x14ac:dyDescent="0.25">
      <c r="B698" s="2"/>
      <c r="F698" s="29" t="str">
        <f t="shared" si="14"/>
        <v/>
      </c>
    </row>
    <row r="699" spans="2:6" x14ac:dyDescent="0.25">
      <c r="B699" s="2"/>
      <c r="F699" s="29" t="str">
        <f t="shared" si="14"/>
        <v/>
      </c>
    </row>
    <row r="700" spans="2:6" x14ac:dyDescent="0.25">
      <c r="B700" s="2"/>
      <c r="F700" s="29" t="str">
        <f t="shared" si="14"/>
        <v/>
      </c>
    </row>
    <row r="701" spans="2:6" x14ac:dyDescent="0.25">
      <c r="B701" s="2"/>
      <c r="F701" s="29" t="str">
        <f t="shared" si="14"/>
        <v/>
      </c>
    </row>
    <row r="702" spans="2:6" x14ac:dyDescent="0.25">
      <c r="B702" s="2"/>
      <c r="F702" s="29" t="str">
        <f t="shared" si="14"/>
        <v/>
      </c>
    </row>
    <row r="703" spans="2:6" x14ac:dyDescent="0.25">
      <c r="B703" s="2"/>
      <c r="F703" s="29" t="str">
        <f t="shared" si="14"/>
        <v/>
      </c>
    </row>
    <row r="704" spans="2:6" x14ac:dyDescent="0.25">
      <c r="B704" s="2"/>
      <c r="F704" s="29" t="str">
        <f t="shared" si="14"/>
        <v/>
      </c>
    </row>
    <row r="705" spans="2:6" x14ac:dyDescent="0.25">
      <c r="B705" s="2"/>
      <c r="F705" s="29" t="str">
        <f t="shared" si="14"/>
        <v/>
      </c>
    </row>
    <row r="706" spans="2:6" x14ac:dyDescent="0.25">
      <c r="B706" s="2"/>
      <c r="F706" s="29" t="str">
        <f t="shared" si="14"/>
        <v/>
      </c>
    </row>
    <row r="707" spans="2:6" x14ac:dyDescent="0.25">
      <c r="B707" s="2"/>
      <c r="F707" s="29" t="str">
        <f t="shared" si="14"/>
        <v/>
      </c>
    </row>
    <row r="708" spans="2:6" x14ac:dyDescent="0.25">
      <c r="B708" s="2"/>
      <c r="F708" s="29" t="str">
        <f t="shared" si="14"/>
        <v/>
      </c>
    </row>
    <row r="709" spans="2:6" x14ac:dyDescent="0.25">
      <c r="B709" s="2"/>
      <c r="F709" s="29" t="str">
        <f t="shared" si="14"/>
        <v/>
      </c>
    </row>
    <row r="710" spans="2:6" x14ac:dyDescent="0.25">
      <c r="B710" s="2"/>
      <c r="F710" s="29" t="str">
        <f t="shared" ref="F710:F773" si="15">IF(YEAR(B710)&lt;YEAR(B711),"EoY","")</f>
        <v/>
      </c>
    </row>
    <row r="711" spans="2:6" x14ac:dyDescent="0.25">
      <c r="B711" s="2"/>
      <c r="F711" s="29" t="str">
        <f t="shared" si="15"/>
        <v/>
      </c>
    </row>
    <row r="712" spans="2:6" x14ac:dyDescent="0.25">
      <c r="B712" s="2"/>
      <c r="F712" s="29" t="str">
        <f t="shared" si="15"/>
        <v/>
      </c>
    </row>
    <row r="713" spans="2:6" x14ac:dyDescent="0.25">
      <c r="B713" s="2"/>
      <c r="F713" s="29" t="str">
        <f t="shared" si="15"/>
        <v/>
      </c>
    </row>
    <row r="714" spans="2:6" x14ac:dyDescent="0.25">
      <c r="B714" s="2"/>
      <c r="F714" s="29" t="str">
        <f t="shared" si="15"/>
        <v/>
      </c>
    </row>
    <row r="715" spans="2:6" x14ac:dyDescent="0.25">
      <c r="B715" s="2"/>
      <c r="F715" s="29" t="str">
        <f t="shared" si="15"/>
        <v/>
      </c>
    </row>
    <row r="716" spans="2:6" x14ac:dyDescent="0.25">
      <c r="B716" s="2"/>
      <c r="F716" s="29" t="str">
        <f t="shared" si="15"/>
        <v/>
      </c>
    </row>
    <row r="717" spans="2:6" x14ac:dyDescent="0.25">
      <c r="B717" s="2"/>
      <c r="F717" s="29" t="str">
        <f t="shared" si="15"/>
        <v/>
      </c>
    </row>
    <row r="718" spans="2:6" x14ac:dyDescent="0.25">
      <c r="B718" s="2"/>
      <c r="F718" s="29" t="str">
        <f t="shared" si="15"/>
        <v/>
      </c>
    </row>
    <row r="719" spans="2:6" x14ac:dyDescent="0.25">
      <c r="B719" s="2"/>
      <c r="F719" s="29" t="str">
        <f t="shared" si="15"/>
        <v/>
      </c>
    </row>
    <row r="720" spans="2:6" x14ac:dyDescent="0.25">
      <c r="B720" s="2"/>
      <c r="F720" s="29" t="str">
        <f t="shared" si="15"/>
        <v/>
      </c>
    </row>
    <row r="721" spans="2:6" x14ac:dyDescent="0.25">
      <c r="B721" s="2"/>
      <c r="F721" s="29" t="str">
        <f t="shared" si="15"/>
        <v/>
      </c>
    </row>
    <row r="722" spans="2:6" x14ac:dyDescent="0.25">
      <c r="B722" s="2"/>
      <c r="F722" s="29" t="str">
        <f t="shared" si="15"/>
        <v/>
      </c>
    </row>
    <row r="723" spans="2:6" x14ac:dyDescent="0.25">
      <c r="B723" s="2"/>
      <c r="F723" s="29" t="str">
        <f t="shared" si="15"/>
        <v/>
      </c>
    </row>
    <row r="724" spans="2:6" x14ac:dyDescent="0.25">
      <c r="B724" s="2"/>
      <c r="F724" s="29" t="str">
        <f t="shared" si="15"/>
        <v/>
      </c>
    </row>
    <row r="725" spans="2:6" x14ac:dyDescent="0.25">
      <c r="B725" s="2"/>
      <c r="F725" s="29" t="str">
        <f t="shared" si="15"/>
        <v/>
      </c>
    </row>
    <row r="726" spans="2:6" x14ac:dyDescent="0.25">
      <c r="B726" s="2"/>
      <c r="F726" s="29" t="str">
        <f t="shared" si="15"/>
        <v/>
      </c>
    </row>
    <row r="727" spans="2:6" x14ac:dyDescent="0.25">
      <c r="B727" s="2"/>
      <c r="F727" s="29" t="str">
        <f t="shared" si="15"/>
        <v/>
      </c>
    </row>
    <row r="728" spans="2:6" x14ac:dyDescent="0.25">
      <c r="B728" s="2"/>
      <c r="F728" s="29" t="str">
        <f t="shared" si="15"/>
        <v/>
      </c>
    </row>
    <row r="729" spans="2:6" x14ac:dyDescent="0.25">
      <c r="B729" s="2"/>
      <c r="F729" s="29" t="str">
        <f t="shared" si="15"/>
        <v/>
      </c>
    </row>
    <row r="730" spans="2:6" x14ac:dyDescent="0.25">
      <c r="B730" s="2"/>
      <c r="F730" s="29" t="str">
        <f t="shared" si="15"/>
        <v/>
      </c>
    </row>
    <row r="731" spans="2:6" x14ac:dyDescent="0.25">
      <c r="B731" s="2"/>
      <c r="F731" s="29" t="str">
        <f t="shared" si="15"/>
        <v/>
      </c>
    </row>
    <row r="732" spans="2:6" x14ac:dyDescent="0.25">
      <c r="B732" s="2"/>
      <c r="F732" s="29" t="str">
        <f t="shared" si="15"/>
        <v/>
      </c>
    </row>
    <row r="733" spans="2:6" x14ac:dyDescent="0.25">
      <c r="B733" s="2"/>
      <c r="F733" s="29" t="str">
        <f t="shared" si="15"/>
        <v/>
      </c>
    </row>
    <row r="734" spans="2:6" x14ac:dyDescent="0.25">
      <c r="B734" s="2"/>
      <c r="F734" s="29" t="str">
        <f t="shared" si="15"/>
        <v/>
      </c>
    </row>
    <row r="735" spans="2:6" x14ac:dyDescent="0.25">
      <c r="B735" s="2"/>
      <c r="F735" s="29" t="str">
        <f t="shared" si="15"/>
        <v/>
      </c>
    </row>
    <row r="736" spans="2:6" x14ac:dyDescent="0.25">
      <c r="B736" s="2"/>
      <c r="F736" s="29" t="str">
        <f t="shared" si="15"/>
        <v/>
      </c>
    </row>
    <row r="737" spans="2:6" x14ac:dyDescent="0.25">
      <c r="B737" s="2"/>
      <c r="F737" s="29" t="str">
        <f t="shared" si="15"/>
        <v/>
      </c>
    </row>
    <row r="738" spans="2:6" x14ac:dyDescent="0.25">
      <c r="B738" s="2"/>
      <c r="F738" s="29" t="str">
        <f t="shared" si="15"/>
        <v/>
      </c>
    </row>
    <row r="739" spans="2:6" x14ac:dyDescent="0.25">
      <c r="B739" s="2"/>
      <c r="F739" s="29" t="str">
        <f t="shared" si="15"/>
        <v/>
      </c>
    </row>
    <row r="740" spans="2:6" x14ac:dyDescent="0.25">
      <c r="B740" s="2"/>
      <c r="F740" s="29" t="str">
        <f t="shared" si="15"/>
        <v/>
      </c>
    </row>
    <row r="741" spans="2:6" x14ac:dyDescent="0.25">
      <c r="B741" s="2"/>
      <c r="F741" s="29" t="str">
        <f t="shared" si="15"/>
        <v/>
      </c>
    </row>
    <row r="742" spans="2:6" x14ac:dyDescent="0.25">
      <c r="B742" s="2"/>
      <c r="F742" s="29" t="str">
        <f t="shared" si="15"/>
        <v/>
      </c>
    </row>
    <row r="743" spans="2:6" x14ac:dyDescent="0.25">
      <c r="B743" s="2"/>
      <c r="F743" s="29" t="str">
        <f t="shared" si="15"/>
        <v/>
      </c>
    </row>
    <row r="744" spans="2:6" x14ac:dyDescent="0.25">
      <c r="B744" s="2"/>
      <c r="F744" s="29" t="str">
        <f t="shared" si="15"/>
        <v/>
      </c>
    </row>
    <row r="745" spans="2:6" x14ac:dyDescent="0.25">
      <c r="B745" s="2"/>
      <c r="F745" s="29" t="str">
        <f t="shared" si="15"/>
        <v/>
      </c>
    </row>
    <row r="746" spans="2:6" x14ac:dyDescent="0.25">
      <c r="B746" s="2"/>
      <c r="F746" s="29" t="str">
        <f t="shared" si="15"/>
        <v/>
      </c>
    </row>
    <row r="747" spans="2:6" x14ac:dyDescent="0.25">
      <c r="B747" s="2"/>
      <c r="F747" s="29" t="str">
        <f t="shared" si="15"/>
        <v/>
      </c>
    </row>
    <row r="748" spans="2:6" x14ac:dyDescent="0.25">
      <c r="B748" s="2"/>
      <c r="F748" s="29" t="str">
        <f t="shared" si="15"/>
        <v/>
      </c>
    </row>
    <row r="749" spans="2:6" x14ac:dyDescent="0.25">
      <c r="B749" s="2"/>
      <c r="F749" s="29" t="str">
        <f t="shared" si="15"/>
        <v/>
      </c>
    </row>
    <row r="750" spans="2:6" x14ac:dyDescent="0.25">
      <c r="B750" s="2"/>
      <c r="F750" s="29" t="str">
        <f t="shared" si="15"/>
        <v/>
      </c>
    </row>
    <row r="751" spans="2:6" x14ac:dyDescent="0.25">
      <c r="B751" s="2"/>
      <c r="F751" s="29" t="str">
        <f t="shared" si="15"/>
        <v/>
      </c>
    </row>
    <row r="752" spans="2:6" x14ac:dyDescent="0.25">
      <c r="B752" s="2"/>
      <c r="F752" s="29" t="str">
        <f t="shared" si="15"/>
        <v/>
      </c>
    </row>
    <row r="753" spans="2:6" x14ac:dyDescent="0.25">
      <c r="B753" s="2"/>
      <c r="F753" s="29" t="str">
        <f t="shared" si="15"/>
        <v/>
      </c>
    </row>
    <row r="754" spans="2:6" x14ac:dyDescent="0.25">
      <c r="B754" s="2"/>
      <c r="F754" s="29" t="str">
        <f t="shared" si="15"/>
        <v/>
      </c>
    </row>
    <row r="755" spans="2:6" x14ac:dyDescent="0.25">
      <c r="B755" s="2"/>
      <c r="F755" s="29" t="str">
        <f t="shared" si="15"/>
        <v/>
      </c>
    </row>
    <row r="756" spans="2:6" x14ac:dyDescent="0.25">
      <c r="B756" s="2"/>
      <c r="F756" s="29" t="str">
        <f t="shared" si="15"/>
        <v/>
      </c>
    </row>
    <row r="757" spans="2:6" x14ac:dyDescent="0.25">
      <c r="B757" s="2"/>
      <c r="F757" s="29" t="str">
        <f t="shared" si="15"/>
        <v/>
      </c>
    </row>
    <row r="758" spans="2:6" x14ac:dyDescent="0.25">
      <c r="B758" s="2"/>
      <c r="F758" s="29" t="str">
        <f t="shared" si="15"/>
        <v/>
      </c>
    </row>
    <row r="759" spans="2:6" x14ac:dyDescent="0.25">
      <c r="B759" s="2"/>
      <c r="F759" s="29" t="str">
        <f t="shared" si="15"/>
        <v/>
      </c>
    </row>
    <row r="760" spans="2:6" x14ac:dyDescent="0.25">
      <c r="B760" s="2"/>
      <c r="F760" s="29" t="str">
        <f t="shared" si="15"/>
        <v/>
      </c>
    </row>
    <row r="761" spans="2:6" x14ac:dyDescent="0.25">
      <c r="B761" s="2"/>
      <c r="F761" s="29" t="str">
        <f t="shared" si="15"/>
        <v/>
      </c>
    </row>
    <row r="762" spans="2:6" x14ac:dyDescent="0.25">
      <c r="B762" s="2"/>
      <c r="F762" s="29" t="str">
        <f t="shared" si="15"/>
        <v/>
      </c>
    </row>
    <row r="763" spans="2:6" x14ac:dyDescent="0.25">
      <c r="B763" s="2"/>
      <c r="F763" s="29" t="str">
        <f t="shared" si="15"/>
        <v/>
      </c>
    </row>
    <row r="764" spans="2:6" x14ac:dyDescent="0.25">
      <c r="B764" s="2"/>
      <c r="F764" s="29" t="str">
        <f t="shared" si="15"/>
        <v/>
      </c>
    </row>
    <row r="765" spans="2:6" x14ac:dyDescent="0.25">
      <c r="B765" s="2"/>
      <c r="F765" s="29" t="str">
        <f t="shared" si="15"/>
        <v/>
      </c>
    </row>
    <row r="766" spans="2:6" x14ac:dyDescent="0.25">
      <c r="B766" s="2"/>
      <c r="F766" s="29" t="str">
        <f t="shared" si="15"/>
        <v/>
      </c>
    </row>
    <row r="767" spans="2:6" x14ac:dyDescent="0.25">
      <c r="B767" s="2"/>
      <c r="F767" s="29" t="str">
        <f t="shared" si="15"/>
        <v/>
      </c>
    </row>
    <row r="768" spans="2:6" x14ac:dyDescent="0.25">
      <c r="B768" s="2"/>
      <c r="F768" s="29" t="str">
        <f t="shared" si="15"/>
        <v/>
      </c>
    </row>
    <row r="769" spans="2:6" x14ac:dyDescent="0.25">
      <c r="B769" s="2"/>
      <c r="F769" s="29" t="str">
        <f t="shared" si="15"/>
        <v/>
      </c>
    </row>
    <row r="770" spans="2:6" x14ac:dyDescent="0.25">
      <c r="B770" s="2"/>
      <c r="F770" s="29" t="str">
        <f t="shared" si="15"/>
        <v/>
      </c>
    </row>
    <row r="771" spans="2:6" x14ac:dyDescent="0.25">
      <c r="B771" s="2"/>
      <c r="F771" s="29" t="str">
        <f t="shared" si="15"/>
        <v/>
      </c>
    </row>
    <row r="772" spans="2:6" x14ac:dyDescent="0.25">
      <c r="B772" s="2"/>
      <c r="F772" s="29" t="str">
        <f t="shared" si="15"/>
        <v/>
      </c>
    </row>
    <row r="773" spans="2:6" x14ac:dyDescent="0.25">
      <c r="B773" s="2"/>
      <c r="F773" s="29" t="str">
        <f t="shared" si="15"/>
        <v/>
      </c>
    </row>
    <row r="774" spans="2:6" x14ac:dyDescent="0.25">
      <c r="B774" s="2"/>
      <c r="F774" s="29" t="str">
        <f t="shared" ref="F774:F837" si="16">IF(YEAR(B774)&lt;YEAR(B775),"EoY","")</f>
        <v/>
      </c>
    </row>
    <row r="775" spans="2:6" x14ac:dyDescent="0.25">
      <c r="B775" s="2"/>
      <c r="F775" s="29" t="str">
        <f t="shared" si="16"/>
        <v/>
      </c>
    </row>
    <row r="776" spans="2:6" x14ac:dyDescent="0.25">
      <c r="B776" s="2"/>
      <c r="F776" s="29" t="str">
        <f t="shared" si="16"/>
        <v/>
      </c>
    </row>
    <row r="777" spans="2:6" x14ac:dyDescent="0.25">
      <c r="B777" s="2"/>
      <c r="F777" s="29" t="str">
        <f t="shared" si="16"/>
        <v/>
      </c>
    </row>
    <row r="778" spans="2:6" x14ac:dyDescent="0.25">
      <c r="B778" s="2"/>
      <c r="F778" s="29" t="str">
        <f t="shared" si="16"/>
        <v/>
      </c>
    </row>
    <row r="779" spans="2:6" x14ac:dyDescent="0.25">
      <c r="B779" s="2"/>
      <c r="F779" s="29" t="str">
        <f t="shared" si="16"/>
        <v/>
      </c>
    </row>
    <row r="780" spans="2:6" x14ac:dyDescent="0.25">
      <c r="B780" s="2"/>
      <c r="F780" s="29" t="str">
        <f t="shared" si="16"/>
        <v/>
      </c>
    </row>
    <row r="781" spans="2:6" x14ac:dyDescent="0.25">
      <c r="B781" s="2"/>
      <c r="F781" s="29" t="str">
        <f t="shared" si="16"/>
        <v/>
      </c>
    </row>
    <row r="782" spans="2:6" x14ac:dyDescent="0.25">
      <c r="B782" s="2"/>
      <c r="F782" s="29" t="str">
        <f t="shared" si="16"/>
        <v/>
      </c>
    </row>
    <row r="783" spans="2:6" x14ac:dyDescent="0.25">
      <c r="B783" s="2"/>
      <c r="F783" s="29" t="str">
        <f t="shared" si="16"/>
        <v/>
      </c>
    </row>
    <row r="784" spans="2:6" x14ac:dyDescent="0.25">
      <c r="B784" s="2"/>
      <c r="F784" s="29" t="str">
        <f t="shared" si="16"/>
        <v/>
      </c>
    </row>
    <row r="785" spans="2:6" x14ac:dyDescent="0.25">
      <c r="B785" s="2"/>
      <c r="F785" s="29" t="str">
        <f t="shared" si="16"/>
        <v/>
      </c>
    </row>
    <row r="786" spans="2:6" x14ac:dyDescent="0.25">
      <c r="B786" s="2"/>
      <c r="F786" s="29" t="str">
        <f t="shared" si="16"/>
        <v/>
      </c>
    </row>
    <row r="787" spans="2:6" x14ac:dyDescent="0.25">
      <c r="B787" s="2"/>
      <c r="F787" s="29" t="str">
        <f t="shared" si="16"/>
        <v/>
      </c>
    </row>
    <row r="788" spans="2:6" x14ac:dyDescent="0.25">
      <c r="B788" s="2"/>
      <c r="F788" s="29" t="str">
        <f t="shared" si="16"/>
        <v/>
      </c>
    </row>
    <row r="789" spans="2:6" x14ac:dyDescent="0.25">
      <c r="B789" s="2"/>
      <c r="F789" s="29" t="str">
        <f t="shared" si="16"/>
        <v/>
      </c>
    </row>
    <row r="790" spans="2:6" x14ac:dyDescent="0.25">
      <c r="B790" s="2"/>
      <c r="F790" s="29" t="str">
        <f t="shared" si="16"/>
        <v/>
      </c>
    </row>
    <row r="791" spans="2:6" x14ac:dyDescent="0.25">
      <c r="B791" s="2"/>
      <c r="F791" s="29" t="str">
        <f t="shared" si="16"/>
        <v/>
      </c>
    </row>
    <row r="792" spans="2:6" x14ac:dyDescent="0.25">
      <c r="B792" s="2"/>
      <c r="F792" s="29" t="str">
        <f t="shared" si="16"/>
        <v/>
      </c>
    </row>
    <row r="793" spans="2:6" x14ac:dyDescent="0.25">
      <c r="B793" s="2"/>
      <c r="F793" s="29" t="str">
        <f t="shared" si="16"/>
        <v/>
      </c>
    </row>
    <row r="794" spans="2:6" x14ac:dyDescent="0.25">
      <c r="B794" s="2"/>
      <c r="F794" s="29" t="str">
        <f t="shared" si="16"/>
        <v/>
      </c>
    </row>
    <row r="795" spans="2:6" x14ac:dyDescent="0.25">
      <c r="B795" s="2"/>
      <c r="F795" s="29" t="str">
        <f t="shared" si="16"/>
        <v/>
      </c>
    </row>
    <row r="796" spans="2:6" x14ac:dyDescent="0.25">
      <c r="B796" s="2"/>
      <c r="F796" s="29" t="str">
        <f t="shared" si="16"/>
        <v/>
      </c>
    </row>
    <row r="797" spans="2:6" x14ac:dyDescent="0.25">
      <c r="B797" s="2"/>
      <c r="F797" s="29" t="str">
        <f t="shared" si="16"/>
        <v/>
      </c>
    </row>
    <row r="798" spans="2:6" x14ac:dyDescent="0.25">
      <c r="B798" s="2"/>
      <c r="F798" s="29" t="str">
        <f t="shared" si="16"/>
        <v/>
      </c>
    </row>
    <row r="799" spans="2:6" x14ac:dyDescent="0.25">
      <c r="B799" s="2"/>
      <c r="F799" s="29" t="str">
        <f t="shared" si="16"/>
        <v/>
      </c>
    </row>
    <row r="800" spans="2:6" x14ac:dyDescent="0.25">
      <c r="B800" s="2"/>
      <c r="F800" s="29" t="str">
        <f t="shared" si="16"/>
        <v/>
      </c>
    </row>
    <row r="801" spans="2:6" x14ac:dyDescent="0.25">
      <c r="B801" s="2"/>
      <c r="F801" s="29" t="str">
        <f t="shared" si="16"/>
        <v/>
      </c>
    </row>
    <row r="802" spans="2:6" x14ac:dyDescent="0.25">
      <c r="B802" s="2"/>
      <c r="F802" s="29" t="str">
        <f t="shared" si="16"/>
        <v/>
      </c>
    </row>
    <row r="803" spans="2:6" x14ac:dyDescent="0.25">
      <c r="B803" s="2"/>
      <c r="F803" s="29" t="str">
        <f t="shared" si="16"/>
        <v/>
      </c>
    </row>
    <row r="804" spans="2:6" x14ac:dyDescent="0.25">
      <c r="B804" s="2"/>
      <c r="F804" s="29" t="str">
        <f t="shared" si="16"/>
        <v/>
      </c>
    </row>
    <row r="805" spans="2:6" x14ac:dyDescent="0.25">
      <c r="B805" s="2"/>
      <c r="F805" s="29" t="str">
        <f t="shared" si="16"/>
        <v/>
      </c>
    </row>
    <row r="806" spans="2:6" x14ac:dyDescent="0.25">
      <c r="B806" s="2"/>
      <c r="F806" s="29" t="str">
        <f t="shared" si="16"/>
        <v/>
      </c>
    </row>
    <row r="807" spans="2:6" x14ac:dyDescent="0.25">
      <c r="B807" s="2"/>
      <c r="F807" s="29" t="str">
        <f t="shared" si="16"/>
        <v/>
      </c>
    </row>
    <row r="808" spans="2:6" x14ac:dyDescent="0.25">
      <c r="B808" s="2"/>
      <c r="F808" s="29" t="str">
        <f t="shared" si="16"/>
        <v/>
      </c>
    </row>
    <row r="809" spans="2:6" x14ac:dyDescent="0.25">
      <c r="B809" s="2"/>
      <c r="F809" s="29" t="str">
        <f t="shared" si="16"/>
        <v/>
      </c>
    </row>
    <row r="810" spans="2:6" x14ac:dyDescent="0.25">
      <c r="B810" s="2"/>
      <c r="F810" s="29" t="str">
        <f t="shared" si="16"/>
        <v/>
      </c>
    </row>
    <row r="811" spans="2:6" x14ac:dyDescent="0.25">
      <c r="B811" s="2"/>
      <c r="F811" s="29" t="str">
        <f t="shared" si="16"/>
        <v/>
      </c>
    </row>
    <row r="812" spans="2:6" x14ac:dyDescent="0.25">
      <c r="B812" s="2"/>
      <c r="F812" s="29" t="str">
        <f t="shared" si="16"/>
        <v/>
      </c>
    </row>
    <row r="813" spans="2:6" x14ac:dyDescent="0.25">
      <c r="B813" s="2"/>
      <c r="F813" s="29" t="str">
        <f t="shared" si="16"/>
        <v/>
      </c>
    </row>
    <row r="814" spans="2:6" x14ac:dyDescent="0.25">
      <c r="B814" s="2"/>
      <c r="F814" s="29" t="str">
        <f t="shared" si="16"/>
        <v/>
      </c>
    </row>
    <row r="815" spans="2:6" x14ac:dyDescent="0.25">
      <c r="B815" s="2"/>
      <c r="F815" s="29" t="str">
        <f t="shared" si="16"/>
        <v/>
      </c>
    </row>
    <row r="816" spans="2:6" x14ac:dyDescent="0.25">
      <c r="B816" s="2"/>
      <c r="F816" s="29" t="str">
        <f t="shared" si="16"/>
        <v/>
      </c>
    </row>
    <row r="817" spans="2:6" x14ac:dyDescent="0.25">
      <c r="B817" s="2"/>
      <c r="F817" s="29" t="str">
        <f t="shared" si="16"/>
        <v/>
      </c>
    </row>
    <row r="818" spans="2:6" x14ac:dyDescent="0.25">
      <c r="B818" s="2"/>
      <c r="F818" s="29" t="str">
        <f t="shared" si="16"/>
        <v/>
      </c>
    </row>
    <row r="819" spans="2:6" x14ac:dyDescent="0.25">
      <c r="B819" s="2"/>
      <c r="F819" s="29" t="str">
        <f t="shared" si="16"/>
        <v/>
      </c>
    </row>
    <row r="820" spans="2:6" x14ac:dyDescent="0.25">
      <c r="B820" s="2"/>
      <c r="F820" s="29" t="str">
        <f t="shared" si="16"/>
        <v/>
      </c>
    </row>
    <row r="821" spans="2:6" x14ac:dyDescent="0.25">
      <c r="B821" s="2"/>
      <c r="F821" s="29" t="str">
        <f t="shared" si="16"/>
        <v/>
      </c>
    </row>
    <row r="822" spans="2:6" x14ac:dyDescent="0.25">
      <c r="B822" s="2"/>
      <c r="F822" s="29" t="str">
        <f t="shared" si="16"/>
        <v/>
      </c>
    </row>
    <row r="823" spans="2:6" x14ac:dyDescent="0.25">
      <c r="B823" s="2"/>
      <c r="F823" s="29" t="str">
        <f t="shared" si="16"/>
        <v/>
      </c>
    </row>
    <row r="824" spans="2:6" x14ac:dyDescent="0.25">
      <c r="B824" s="2"/>
      <c r="F824" s="29" t="str">
        <f t="shared" si="16"/>
        <v/>
      </c>
    </row>
    <row r="825" spans="2:6" x14ac:dyDescent="0.25">
      <c r="B825" s="2"/>
      <c r="F825" s="29" t="str">
        <f t="shared" si="16"/>
        <v/>
      </c>
    </row>
    <row r="826" spans="2:6" x14ac:dyDescent="0.25">
      <c r="B826" s="2"/>
      <c r="F826" s="29" t="str">
        <f t="shared" si="16"/>
        <v/>
      </c>
    </row>
    <row r="827" spans="2:6" x14ac:dyDescent="0.25">
      <c r="B827" s="2"/>
      <c r="F827" s="29" t="str">
        <f t="shared" si="16"/>
        <v/>
      </c>
    </row>
    <row r="828" spans="2:6" x14ac:dyDescent="0.25">
      <c r="B828" s="2"/>
      <c r="F828" s="29" t="str">
        <f t="shared" si="16"/>
        <v/>
      </c>
    </row>
    <row r="829" spans="2:6" x14ac:dyDescent="0.25">
      <c r="B829" s="2"/>
      <c r="F829" s="29" t="str">
        <f t="shared" si="16"/>
        <v/>
      </c>
    </row>
    <row r="830" spans="2:6" x14ac:dyDescent="0.25">
      <c r="B830" s="2"/>
      <c r="F830" s="29" t="str">
        <f t="shared" si="16"/>
        <v/>
      </c>
    </row>
    <row r="831" spans="2:6" x14ac:dyDescent="0.25">
      <c r="B831" s="2"/>
      <c r="F831" s="29" t="str">
        <f t="shared" si="16"/>
        <v/>
      </c>
    </row>
    <row r="832" spans="2:6" x14ac:dyDescent="0.25">
      <c r="B832" s="2"/>
      <c r="F832" s="29" t="str">
        <f t="shared" si="16"/>
        <v/>
      </c>
    </row>
    <row r="833" spans="2:6" x14ac:dyDescent="0.25">
      <c r="B833" s="2"/>
      <c r="F833" s="29" t="str">
        <f t="shared" si="16"/>
        <v/>
      </c>
    </row>
    <row r="834" spans="2:6" x14ac:dyDescent="0.25">
      <c r="B834" s="2"/>
      <c r="F834" s="29" t="str">
        <f t="shared" si="16"/>
        <v/>
      </c>
    </row>
    <row r="835" spans="2:6" x14ac:dyDescent="0.25">
      <c r="B835" s="2"/>
      <c r="F835" s="29" t="str">
        <f t="shared" si="16"/>
        <v/>
      </c>
    </row>
    <row r="836" spans="2:6" x14ac:dyDescent="0.25">
      <c r="B836" s="2"/>
      <c r="F836" s="29" t="str">
        <f t="shared" si="16"/>
        <v/>
      </c>
    </row>
    <row r="837" spans="2:6" x14ac:dyDescent="0.25">
      <c r="B837" s="2"/>
      <c r="F837" s="29" t="str">
        <f t="shared" si="16"/>
        <v/>
      </c>
    </row>
    <row r="838" spans="2:6" x14ac:dyDescent="0.25">
      <c r="B838" s="2"/>
      <c r="F838" s="29" t="str">
        <f t="shared" ref="F838:F901" si="17">IF(YEAR(B838)&lt;YEAR(B839),"EoY","")</f>
        <v/>
      </c>
    </row>
    <row r="839" spans="2:6" x14ac:dyDescent="0.25">
      <c r="B839" s="2"/>
      <c r="F839" s="29" t="str">
        <f t="shared" si="17"/>
        <v/>
      </c>
    </row>
    <row r="840" spans="2:6" x14ac:dyDescent="0.25">
      <c r="B840" s="2"/>
      <c r="F840" s="29" t="str">
        <f t="shared" si="17"/>
        <v/>
      </c>
    </row>
    <row r="841" spans="2:6" x14ac:dyDescent="0.25">
      <c r="B841" s="2"/>
      <c r="F841" s="29" t="str">
        <f t="shared" si="17"/>
        <v/>
      </c>
    </row>
    <row r="842" spans="2:6" x14ac:dyDescent="0.25">
      <c r="B842" s="2"/>
      <c r="F842" s="29" t="str">
        <f t="shared" si="17"/>
        <v/>
      </c>
    </row>
    <row r="843" spans="2:6" x14ac:dyDescent="0.25">
      <c r="B843" s="2"/>
      <c r="F843" s="29" t="str">
        <f t="shared" si="17"/>
        <v/>
      </c>
    </row>
    <row r="844" spans="2:6" x14ac:dyDescent="0.25">
      <c r="B844" s="2"/>
      <c r="F844" s="29" t="str">
        <f t="shared" si="17"/>
        <v/>
      </c>
    </row>
    <row r="845" spans="2:6" x14ac:dyDescent="0.25">
      <c r="B845" s="2"/>
      <c r="F845" s="29" t="str">
        <f t="shared" si="17"/>
        <v/>
      </c>
    </row>
    <row r="846" spans="2:6" x14ac:dyDescent="0.25">
      <c r="B846" s="2"/>
      <c r="F846" s="29" t="str">
        <f t="shared" si="17"/>
        <v/>
      </c>
    </row>
    <row r="847" spans="2:6" x14ac:dyDescent="0.25">
      <c r="B847" s="2"/>
      <c r="F847" s="29" t="str">
        <f t="shared" si="17"/>
        <v/>
      </c>
    </row>
    <row r="848" spans="2:6" x14ac:dyDescent="0.25">
      <c r="B848" s="2"/>
      <c r="F848" s="29" t="str">
        <f t="shared" si="17"/>
        <v/>
      </c>
    </row>
    <row r="849" spans="2:6" x14ac:dyDescent="0.25">
      <c r="B849" s="2"/>
      <c r="F849" s="29" t="str">
        <f t="shared" si="17"/>
        <v/>
      </c>
    </row>
    <row r="850" spans="2:6" x14ac:dyDescent="0.25">
      <c r="B850" s="2"/>
      <c r="F850" s="29" t="str">
        <f t="shared" si="17"/>
        <v/>
      </c>
    </row>
    <row r="851" spans="2:6" x14ac:dyDescent="0.25">
      <c r="B851" s="2"/>
      <c r="F851" s="29" t="str">
        <f t="shared" si="17"/>
        <v/>
      </c>
    </row>
    <row r="852" spans="2:6" x14ac:dyDescent="0.25">
      <c r="B852" s="2"/>
      <c r="F852" s="29" t="str">
        <f t="shared" si="17"/>
        <v/>
      </c>
    </row>
    <row r="853" spans="2:6" x14ac:dyDescent="0.25">
      <c r="B853" s="2"/>
      <c r="F853" s="29" t="str">
        <f t="shared" si="17"/>
        <v/>
      </c>
    </row>
    <row r="854" spans="2:6" x14ac:dyDescent="0.25">
      <c r="B854" s="2"/>
      <c r="F854" s="29" t="str">
        <f t="shared" si="17"/>
        <v/>
      </c>
    </row>
    <row r="855" spans="2:6" x14ac:dyDescent="0.25">
      <c r="B855" s="2"/>
      <c r="F855" s="29" t="str">
        <f t="shared" si="17"/>
        <v/>
      </c>
    </row>
    <row r="856" spans="2:6" x14ac:dyDescent="0.25">
      <c r="B856" s="2"/>
      <c r="F856" s="29" t="str">
        <f t="shared" si="17"/>
        <v/>
      </c>
    </row>
    <row r="857" spans="2:6" x14ac:dyDescent="0.25">
      <c r="B857" s="2"/>
      <c r="F857" s="29" t="str">
        <f t="shared" si="17"/>
        <v/>
      </c>
    </row>
    <row r="858" spans="2:6" x14ac:dyDescent="0.25">
      <c r="B858" s="2"/>
      <c r="F858" s="29" t="str">
        <f t="shared" si="17"/>
        <v/>
      </c>
    </row>
    <row r="859" spans="2:6" x14ac:dyDescent="0.25">
      <c r="B859" s="2"/>
      <c r="F859" s="29" t="str">
        <f t="shared" si="17"/>
        <v/>
      </c>
    </row>
    <row r="860" spans="2:6" x14ac:dyDescent="0.25">
      <c r="B860" s="2"/>
      <c r="F860" s="29" t="str">
        <f t="shared" si="17"/>
        <v/>
      </c>
    </row>
    <row r="861" spans="2:6" x14ac:dyDescent="0.25">
      <c r="B861" s="2"/>
      <c r="F861" s="29" t="str">
        <f t="shared" si="17"/>
        <v/>
      </c>
    </row>
    <row r="862" spans="2:6" x14ac:dyDescent="0.25">
      <c r="B862" s="2"/>
      <c r="F862" s="29" t="str">
        <f t="shared" si="17"/>
        <v/>
      </c>
    </row>
    <row r="863" spans="2:6" x14ac:dyDescent="0.25">
      <c r="B863" s="2"/>
      <c r="F863" s="29" t="str">
        <f t="shared" si="17"/>
        <v/>
      </c>
    </row>
    <row r="864" spans="2:6" x14ac:dyDescent="0.25">
      <c r="B864" s="2"/>
      <c r="F864" s="29" t="str">
        <f t="shared" si="17"/>
        <v/>
      </c>
    </row>
    <row r="865" spans="2:6" x14ac:dyDescent="0.25">
      <c r="B865" s="2"/>
      <c r="F865" s="29" t="str">
        <f t="shared" si="17"/>
        <v/>
      </c>
    </row>
    <row r="866" spans="2:6" x14ac:dyDescent="0.25">
      <c r="B866" s="2"/>
      <c r="F866" s="29" t="str">
        <f t="shared" si="17"/>
        <v/>
      </c>
    </row>
    <row r="867" spans="2:6" x14ac:dyDescent="0.25">
      <c r="B867" s="2"/>
      <c r="F867" s="29" t="str">
        <f t="shared" si="17"/>
        <v/>
      </c>
    </row>
    <row r="868" spans="2:6" x14ac:dyDescent="0.25">
      <c r="B868" s="2"/>
      <c r="F868" s="29" t="str">
        <f t="shared" si="17"/>
        <v/>
      </c>
    </row>
    <row r="869" spans="2:6" x14ac:dyDescent="0.25">
      <c r="B869" s="2"/>
      <c r="F869" s="29" t="str">
        <f t="shared" si="17"/>
        <v/>
      </c>
    </row>
    <row r="870" spans="2:6" x14ac:dyDescent="0.25">
      <c r="B870" s="2"/>
      <c r="F870" s="29" t="str">
        <f t="shared" si="17"/>
        <v/>
      </c>
    </row>
    <row r="871" spans="2:6" x14ac:dyDescent="0.25">
      <c r="B871" s="2"/>
      <c r="F871" s="29" t="str">
        <f t="shared" si="17"/>
        <v/>
      </c>
    </row>
    <row r="872" spans="2:6" x14ac:dyDescent="0.25">
      <c r="B872" s="2"/>
      <c r="F872" s="29" t="str">
        <f t="shared" si="17"/>
        <v/>
      </c>
    </row>
    <row r="873" spans="2:6" x14ac:dyDescent="0.25">
      <c r="B873" s="2"/>
      <c r="F873" s="29" t="str">
        <f t="shared" si="17"/>
        <v/>
      </c>
    </row>
    <row r="874" spans="2:6" x14ac:dyDescent="0.25">
      <c r="B874" s="2"/>
      <c r="F874" s="29" t="str">
        <f t="shared" si="17"/>
        <v/>
      </c>
    </row>
    <row r="875" spans="2:6" x14ac:dyDescent="0.25">
      <c r="B875" s="2"/>
      <c r="F875" s="29" t="str">
        <f t="shared" si="17"/>
        <v/>
      </c>
    </row>
    <row r="876" spans="2:6" x14ac:dyDescent="0.25">
      <c r="B876" s="2"/>
      <c r="F876" s="29" t="str">
        <f t="shared" si="17"/>
        <v/>
      </c>
    </row>
    <row r="877" spans="2:6" x14ac:dyDescent="0.25">
      <c r="B877" s="2"/>
      <c r="F877" s="29" t="str">
        <f t="shared" si="17"/>
        <v/>
      </c>
    </row>
    <row r="878" spans="2:6" x14ac:dyDescent="0.25">
      <c r="B878" s="2"/>
      <c r="F878" s="29" t="str">
        <f t="shared" si="17"/>
        <v/>
      </c>
    </row>
    <row r="879" spans="2:6" x14ac:dyDescent="0.25">
      <c r="B879" s="2"/>
      <c r="F879" s="29" t="str">
        <f t="shared" si="17"/>
        <v/>
      </c>
    </row>
    <row r="880" spans="2:6" x14ac:dyDescent="0.25">
      <c r="B880" s="2"/>
      <c r="F880" s="29" t="str">
        <f t="shared" si="17"/>
        <v/>
      </c>
    </row>
    <row r="881" spans="2:6" x14ac:dyDescent="0.25">
      <c r="B881" s="2"/>
      <c r="F881" s="29" t="str">
        <f t="shared" si="17"/>
        <v/>
      </c>
    </row>
    <row r="882" spans="2:6" x14ac:dyDescent="0.25">
      <c r="B882" s="2"/>
      <c r="F882" s="29" t="str">
        <f t="shared" si="17"/>
        <v/>
      </c>
    </row>
    <row r="883" spans="2:6" x14ac:dyDescent="0.25">
      <c r="B883" s="2"/>
      <c r="F883" s="29" t="str">
        <f t="shared" si="17"/>
        <v/>
      </c>
    </row>
    <row r="884" spans="2:6" x14ac:dyDescent="0.25">
      <c r="B884" s="2"/>
      <c r="F884" s="29" t="str">
        <f t="shared" si="17"/>
        <v/>
      </c>
    </row>
    <row r="885" spans="2:6" x14ac:dyDescent="0.25">
      <c r="B885" s="2"/>
      <c r="F885" s="29" t="str">
        <f t="shared" si="17"/>
        <v/>
      </c>
    </row>
    <row r="886" spans="2:6" x14ac:dyDescent="0.25">
      <c r="B886" s="2"/>
      <c r="F886" s="29" t="str">
        <f t="shared" si="17"/>
        <v/>
      </c>
    </row>
    <row r="887" spans="2:6" x14ac:dyDescent="0.25">
      <c r="B887" s="2"/>
      <c r="F887" s="29" t="str">
        <f t="shared" si="17"/>
        <v/>
      </c>
    </row>
    <row r="888" spans="2:6" x14ac:dyDescent="0.25">
      <c r="B888" s="2"/>
      <c r="F888" s="29" t="str">
        <f t="shared" si="17"/>
        <v/>
      </c>
    </row>
    <row r="889" spans="2:6" x14ac:dyDescent="0.25">
      <c r="B889" s="2"/>
      <c r="F889" s="29" t="str">
        <f t="shared" si="17"/>
        <v/>
      </c>
    </row>
    <row r="890" spans="2:6" x14ac:dyDescent="0.25">
      <c r="B890" s="2"/>
      <c r="F890" s="29" t="str">
        <f t="shared" si="17"/>
        <v/>
      </c>
    </row>
    <row r="891" spans="2:6" x14ac:dyDescent="0.25">
      <c r="B891" s="2"/>
      <c r="F891" s="29" t="str">
        <f t="shared" si="17"/>
        <v/>
      </c>
    </row>
    <row r="892" spans="2:6" x14ac:dyDescent="0.25">
      <c r="B892" s="2"/>
      <c r="F892" s="29" t="str">
        <f t="shared" si="17"/>
        <v/>
      </c>
    </row>
    <row r="893" spans="2:6" x14ac:dyDescent="0.25">
      <c r="B893" s="2"/>
      <c r="F893" s="29" t="str">
        <f t="shared" si="17"/>
        <v/>
      </c>
    </row>
    <row r="894" spans="2:6" x14ac:dyDescent="0.25">
      <c r="B894" s="2"/>
      <c r="F894" s="29" t="str">
        <f t="shared" si="17"/>
        <v/>
      </c>
    </row>
    <row r="895" spans="2:6" x14ac:dyDescent="0.25">
      <c r="B895" s="2"/>
      <c r="F895" s="29" t="str">
        <f t="shared" si="17"/>
        <v/>
      </c>
    </row>
    <row r="896" spans="2:6" x14ac:dyDescent="0.25">
      <c r="B896" s="2"/>
      <c r="F896" s="29" t="str">
        <f t="shared" si="17"/>
        <v/>
      </c>
    </row>
    <row r="897" spans="2:6" x14ac:dyDescent="0.25">
      <c r="B897" s="2"/>
      <c r="F897" s="29" t="str">
        <f t="shared" si="17"/>
        <v/>
      </c>
    </row>
    <row r="898" spans="2:6" x14ac:dyDescent="0.25">
      <c r="B898" s="2"/>
      <c r="F898" s="29" t="str">
        <f t="shared" si="17"/>
        <v/>
      </c>
    </row>
    <row r="899" spans="2:6" x14ac:dyDescent="0.25">
      <c r="B899" s="2"/>
      <c r="F899" s="29" t="str">
        <f t="shared" si="17"/>
        <v/>
      </c>
    </row>
    <row r="900" spans="2:6" x14ac:dyDescent="0.25">
      <c r="B900" s="2"/>
      <c r="F900" s="29" t="str">
        <f t="shared" si="17"/>
        <v/>
      </c>
    </row>
    <row r="901" spans="2:6" x14ac:dyDescent="0.25">
      <c r="B901" s="2"/>
      <c r="F901" s="29" t="str">
        <f t="shared" si="17"/>
        <v/>
      </c>
    </row>
    <row r="902" spans="2:6" x14ac:dyDescent="0.25">
      <c r="B902" s="2"/>
      <c r="F902" s="29" t="str">
        <f t="shared" ref="F902:F965" si="18">IF(YEAR(B902)&lt;YEAR(B903),"EoY","")</f>
        <v/>
      </c>
    </row>
    <row r="903" spans="2:6" x14ac:dyDescent="0.25">
      <c r="B903" s="2"/>
      <c r="F903" s="29" t="str">
        <f t="shared" si="18"/>
        <v/>
      </c>
    </row>
    <row r="904" spans="2:6" x14ac:dyDescent="0.25">
      <c r="B904" s="2"/>
      <c r="F904" s="29" t="str">
        <f t="shared" si="18"/>
        <v/>
      </c>
    </row>
    <row r="905" spans="2:6" x14ac:dyDescent="0.25">
      <c r="B905" s="2"/>
      <c r="F905" s="29" t="str">
        <f t="shared" si="18"/>
        <v/>
      </c>
    </row>
    <row r="906" spans="2:6" x14ac:dyDescent="0.25">
      <c r="B906" s="2"/>
      <c r="F906" s="29" t="str">
        <f t="shared" si="18"/>
        <v/>
      </c>
    </row>
    <row r="907" spans="2:6" x14ac:dyDescent="0.25">
      <c r="B907" s="2"/>
      <c r="F907" s="29" t="str">
        <f t="shared" si="18"/>
        <v/>
      </c>
    </row>
    <row r="908" spans="2:6" x14ac:dyDescent="0.25">
      <c r="B908" s="2"/>
      <c r="F908" s="29" t="str">
        <f t="shared" si="18"/>
        <v/>
      </c>
    </row>
    <row r="909" spans="2:6" x14ac:dyDescent="0.25">
      <c r="B909" s="2"/>
      <c r="F909" s="29" t="str">
        <f t="shared" si="18"/>
        <v/>
      </c>
    </row>
    <row r="910" spans="2:6" x14ac:dyDescent="0.25">
      <c r="B910" s="2"/>
      <c r="F910" s="29" t="str">
        <f t="shared" si="18"/>
        <v/>
      </c>
    </row>
    <row r="911" spans="2:6" x14ac:dyDescent="0.25">
      <c r="B911" s="2"/>
      <c r="F911" s="29" t="str">
        <f t="shared" si="18"/>
        <v/>
      </c>
    </row>
    <row r="912" spans="2:6" x14ac:dyDescent="0.25">
      <c r="B912" s="2"/>
      <c r="F912" s="29" t="str">
        <f t="shared" si="18"/>
        <v/>
      </c>
    </row>
    <row r="913" spans="2:6" x14ac:dyDescent="0.25">
      <c r="B913" s="2"/>
      <c r="F913" s="29" t="str">
        <f t="shared" si="18"/>
        <v/>
      </c>
    </row>
    <row r="914" spans="2:6" x14ac:dyDescent="0.25">
      <c r="B914" s="2"/>
      <c r="F914" s="29" t="str">
        <f t="shared" si="18"/>
        <v/>
      </c>
    </row>
    <row r="915" spans="2:6" x14ac:dyDescent="0.25">
      <c r="B915" s="2"/>
      <c r="F915" s="29" t="str">
        <f t="shared" si="18"/>
        <v/>
      </c>
    </row>
    <row r="916" spans="2:6" x14ac:dyDescent="0.25">
      <c r="B916" s="2"/>
      <c r="F916" s="29" t="str">
        <f t="shared" si="18"/>
        <v/>
      </c>
    </row>
    <row r="917" spans="2:6" x14ac:dyDescent="0.25">
      <c r="B917" s="2"/>
      <c r="F917" s="29" t="str">
        <f t="shared" si="18"/>
        <v/>
      </c>
    </row>
    <row r="918" spans="2:6" x14ac:dyDescent="0.25">
      <c r="B918" s="2"/>
      <c r="F918" s="29" t="str">
        <f t="shared" si="18"/>
        <v/>
      </c>
    </row>
    <row r="919" spans="2:6" x14ac:dyDescent="0.25">
      <c r="B919" s="2"/>
      <c r="F919" s="29" t="str">
        <f t="shared" si="18"/>
        <v/>
      </c>
    </row>
    <row r="920" spans="2:6" x14ac:dyDescent="0.25">
      <c r="B920" s="2"/>
      <c r="F920" s="29" t="str">
        <f t="shared" si="18"/>
        <v/>
      </c>
    </row>
    <row r="921" spans="2:6" x14ac:dyDescent="0.25">
      <c r="B921" s="2"/>
      <c r="F921" s="29" t="str">
        <f t="shared" si="18"/>
        <v/>
      </c>
    </row>
    <row r="922" spans="2:6" x14ac:dyDescent="0.25">
      <c r="B922" s="2"/>
      <c r="F922" s="29" t="str">
        <f t="shared" si="18"/>
        <v/>
      </c>
    </row>
    <row r="923" spans="2:6" x14ac:dyDescent="0.25">
      <c r="B923" s="2"/>
      <c r="F923" s="29" t="str">
        <f t="shared" si="18"/>
        <v/>
      </c>
    </row>
    <row r="924" spans="2:6" x14ac:dyDescent="0.25">
      <c r="B924" s="2"/>
      <c r="F924" s="29" t="str">
        <f t="shared" si="18"/>
        <v/>
      </c>
    </row>
    <row r="925" spans="2:6" x14ac:dyDescent="0.25">
      <c r="B925" s="2"/>
      <c r="F925" s="29" t="str">
        <f t="shared" si="18"/>
        <v/>
      </c>
    </row>
    <row r="926" spans="2:6" x14ac:dyDescent="0.25">
      <c r="B926" s="2"/>
      <c r="F926" s="29" t="str">
        <f t="shared" si="18"/>
        <v/>
      </c>
    </row>
    <row r="927" spans="2:6" x14ac:dyDescent="0.25">
      <c r="B927" s="2"/>
      <c r="F927" s="29" t="str">
        <f t="shared" si="18"/>
        <v/>
      </c>
    </row>
    <row r="928" spans="2:6" x14ac:dyDescent="0.25">
      <c r="B928" s="2"/>
      <c r="F928" s="29" t="str">
        <f t="shared" si="18"/>
        <v/>
      </c>
    </row>
    <row r="929" spans="2:6" x14ac:dyDescent="0.25">
      <c r="B929" s="2"/>
      <c r="F929" s="29" t="str">
        <f t="shared" si="18"/>
        <v/>
      </c>
    </row>
    <row r="930" spans="2:6" x14ac:dyDescent="0.25">
      <c r="B930" s="2"/>
      <c r="F930" s="29" t="str">
        <f t="shared" si="18"/>
        <v/>
      </c>
    </row>
    <row r="931" spans="2:6" x14ac:dyDescent="0.25">
      <c r="B931" s="2"/>
      <c r="F931" s="29" t="str">
        <f t="shared" si="18"/>
        <v/>
      </c>
    </row>
    <row r="932" spans="2:6" x14ac:dyDescent="0.25">
      <c r="B932" s="2"/>
      <c r="F932" s="29" t="str">
        <f t="shared" si="18"/>
        <v/>
      </c>
    </row>
    <row r="933" spans="2:6" x14ac:dyDescent="0.25">
      <c r="B933" s="2"/>
      <c r="F933" s="29" t="str">
        <f t="shared" si="18"/>
        <v/>
      </c>
    </row>
    <row r="934" spans="2:6" x14ac:dyDescent="0.25">
      <c r="B934" s="2"/>
      <c r="F934" s="29" t="str">
        <f t="shared" si="18"/>
        <v/>
      </c>
    </row>
    <row r="935" spans="2:6" x14ac:dyDescent="0.25">
      <c r="B935" s="2"/>
      <c r="F935" s="29" t="str">
        <f t="shared" si="18"/>
        <v/>
      </c>
    </row>
    <row r="936" spans="2:6" x14ac:dyDescent="0.25">
      <c r="B936" s="2"/>
      <c r="F936" s="29" t="str">
        <f t="shared" si="18"/>
        <v/>
      </c>
    </row>
    <row r="937" spans="2:6" x14ac:dyDescent="0.25">
      <c r="B937" s="2"/>
      <c r="F937" s="29" t="str">
        <f t="shared" si="18"/>
        <v/>
      </c>
    </row>
    <row r="938" spans="2:6" x14ac:dyDescent="0.25">
      <c r="B938" s="2"/>
      <c r="F938" s="29" t="str">
        <f t="shared" si="18"/>
        <v/>
      </c>
    </row>
    <row r="939" spans="2:6" x14ac:dyDescent="0.25">
      <c r="B939" s="2"/>
      <c r="F939" s="29" t="str">
        <f t="shared" si="18"/>
        <v/>
      </c>
    </row>
    <row r="940" spans="2:6" x14ac:dyDescent="0.25">
      <c r="B940" s="2"/>
      <c r="F940" s="29" t="str">
        <f t="shared" si="18"/>
        <v/>
      </c>
    </row>
    <row r="941" spans="2:6" x14ac:dyDescent="0.25">
      <c r="B941" s="2"/>
      <c r="F941" s="29" t="str">
        <f t="shared" si="18"/>
        <v/>
      </c>
    </row>
    <row r="942" spans="2:6" x14ac:dyDescent="0.25">
      <c r="B942" s="2"/>
      <c r="F942" s="29" t="str">
        <f t="shared" si="18"/>
        <v/>
      </c>
    </row>
    <row r="943" spans="2:6" x14ac:dyDescent="0.25">
      <c r="B943" s="2"/>
      <c r="F943" s="29" t="str">
        <f t="shared" si="18"/>
        <v/>
      </c>
    </row>
    <row r="944" spans="2:6" x14ac:dyDescent="0.25">
      <c r="B944" s="2"/>
      <c r="F944" s="29" t="str">
        <f t="shared" si="18"/>
        <v/>
      </c>
    </row>
    <row r="945" spans="2:6" x14ac:dyDescent="0.25">
      <c r="B945" s="2"/>
      <c r="F945" s="29" t="str">
        <f t="shared" si="18"/>
        <v/>
      </c>
    </row>
    <row r="946" spans="2:6" x14ac:dyDescent="0.25">
      <c r="B946" s="2"/>
      <c r="F946" s="29" t="str">
        <f t="shared" si="18"/>
        <v/>
      </c>
    </row>
    <row r="947" spans="2:6" x14ac:dyDescent="0.25">
      <c r="B947" s="2"/>
      <c r="F947" s="29" t="str">
        <f t="shared" si="18"/>
        <v/>
      </c>
    </row>
    <row r="948" spans="2:6" x14ac:dyDescent="0.25">
      <c r="B948" s="2"/>
      <c r="F948" s="29" t="str">
        <f t="shared" si="18"/>
        <v/>
      </c>
    </row>
    <row r="949" spans="2:6" x14ac:dyDescent="0.25">
      <c r="B949" s="2"/>
      <c r="F949" s="29" t="str">
        <f t="shared" si="18"/>
        <v/>
      </c>
    </row>
    <row r="950" spans="2:6" x14ac:dyDescent="0.25">
      <c r="B950" s="2"/>
      <c r="F950" s="29" t="str">
        <f t="shared" si="18"/>
        <v/>
      </c>
    </row>
    <row r="951" spans="2:6" x14ac:dyDescent="0.25">
      <c r="B951" s="2"/>
      <c r="F951" s="29" t="str">
        <f t="shared" si="18"/>
        <v/>
      </c>
    </row>
    <row r="952" spans="2:6" x14ac:dyDescent="0.25">
      <c r="B952" s="2"/>
      <c r="F952" s="29" t="str">
        <f t="shared" si="18"/>
        <v/>
      </c>
    </row>
    <row r="953" spans="2:6" x14ac:dyDescent="0.25">
      <c r="B953" s="2"/>
      <c r="F953" s="29" t="str">
        <f t="shared" si="18"/>
        <v/>
      </c>
    </row>
    <row r="954" spans="2:6" x14ac:dyDescent="0.25">
      <c r="B954" s="2"/>
      <c r="F954" s="29" t="str">
        <f t="shared" si="18"/>
        <v/>
      </c>
    </row>
    <row r="955" spans="2:6" x14ac:dyDescent="0.25">
      <c r="B955" s="2"/>
      <c r="F955" s="29" t="str">
        <f t="shared" si="18"/>
        <v/>
      </c>
    </row>
    <row r="956" spans="2:6" x14ac:dyDescent="0.25">
      <c r="B956" s="2"/>
      <c r="F956" s="29" t="str">
        <f t="shared" si="18"/>
        <v/>
      </c>
    </row>
    <row r="957" spans="2:6" x14ac:dyDescent="0.25">
      <c r="B957" s="2"/>
      <c r="F957" s="29" t="str">
        <f t="shared" si="18"/>
        <v/>
      </c>
    </row>
    <row r="958" spans="2:6" x14ac:dyDescent="0.25">
      <c r="B958" s="2"/>
      <c r="F958" s="29" t="str">
        <f t="shared" si="18"/>
        <v/>
      </c>
    </row>
    <row r="959" spans="2:6" x14ac:dyDescent="0.25">
      <c r="B959" s="2"/>
      <c r="F959" s="29" t="str">
        <f t="shared" si="18"/>
        <v/>
      </c>
    </row>
    <row r="960" spans="2:6" x14ac:dyDescent="0.25">
      <c r="B960" s="2"/>
      <c r="F960" s="29" t="str">
        <f t="shared" si="18"/>
        <v/>
      </c>
    </row>
    <row r="961" spans="2:6" x14ac:dyDescent="0.25">
      <c r="B961" s="2"/>
      <c r="F961" s="29" t="str">
        <f t="shared" si="18"/>
        <v/>
      </c>
    </row>
    <row r="962" spans="2:6" x14ac:dyDescent="0.25">
      <c r="B962" s="2"/>
      <c r="F962" s="29" t="str">
        <f t="shared" si="18"/>
        <v/>
      </c>
    </row>
    <row r="963" spans="2:6" x14ac:dyDescent="0.25">
      <c r="B963" s="2"/>
      <c r="F963" s="29" t="str">
        <f t="shared" si="18"/>
        <v/>
      </c>
    </row>
    <row r="964" spans="2:6" x14ac:dyDescent="0.25">
      <c r="B964" s="2"/>
      <c r="F964" s="29" t="str">
        <f t="shared" si="18"/>
        <v/>
      </c>
    </row>
    <row r="965" spans="2:6" x14ac:dyDescent="0.25">
      <c r="B965" s="2"/>
      <c r="F965" s="29" t="str">
        <f t="shared" si="18"/>
        <v/>
      </c>
    </row>
    <row r="966" spans="2:6" x14ac:dyDescent="0.25">
      <c r="B966" s="2"/>
      <c r="F966" s="29" t="str">
        <f t="shared" ref="F966:F1029" si="19">IF(YEAR(B966)&lt;YEAR(B967),"EoY","")</f>
        <v/>
      </c>
    </row>
    <row r="967" spans="2:6" x14ac:dyDescent="0.25">
      <c r="B967" s="2"/>
      <c r="F967" s="29" t="str">
        <f t="shared" si="19"/>
        <v/>
      </c>
    </row>
    <row r="968" spans="2:6" x14ac:dyDescent="0.25">
      <c r="B968" s="2"/>
      <c r="F968" s="29" t="str">
        <f t="shared" si="19"/>
        <v/>
      </c>
    </row>
    <row r="969" spans="2:6" x14ac:dyDescent="0.25">
      <c r="B969" s="2"/>
      <c r="F969" s="29" t="str">
        <f t="shared" si="19"/>
        <v/>
      </c>
    </row>
    <row r="970" spans="2:6" x14ac:dyDescent="0.25">
      <c r="B970" s="2"/>
      <c r="F970" s="29" t="str">
        <f t="shared" si="19"/>
        <v/>
      </c>
    </row>
    <row r="971" spans="2:6" x14ac:dyDescent="0.25">
      <c r="B971" s="2"/>
      <c r="F971" s="29" t="str">
        <f t="shared" si="19"/>
        <v/>
      </c>
    </row>
    <row r="972" spans="2:6" x14ac:dyDescent="0.25">
      <c r="B972" s="2"/>
      <c r="F972" s="29" t="str">
        <f t="shared" si="19"/>
        <v/>
      </c>
    </row>
    <row r="973" spans="2:6" x14ac:dyDescent="0.25">
      <c r="B973" s="2"/>
      <c r="F973" s="29" t="str">
        <f t="shared" si="19"/>
        <v/>
      </c>
    </row>
    <row r="974" spans="2:6" x14ac:dyDescent="0.25">
      <c r="B974" s="2"/>
      <c r="F974" s="29" t="str">
        <f t="shared" si="19"/>
        <v/>
      </c>
    </row>
    <row r="975" spans="2:6" x14ac:dyDescent="0.25">
      <c r="B975" s="2"/>
      <c r="F975" s="29" t="str">
        <f t="shared" si="19"/>
        <v/>
      </c>
    </row>
    <row r="976" spans="2:6" x14ac:dyDescent="0.25">
      <c r="B976" s="2"/>
      <c r="F976" s="29" t="str">
        <f t="shared" si="19"/>
        <v/>
      </c>
    </row>
    <row r="977" spans="2:6" x14ac:dyDescent="0.25">
      <c r="B977" s="2"/>
      <c r="F977" s="29" t="str">
        <f t="shared" si="19"/>
        <v/>
      </c>
    </row>
    <row r="978" spans="2:6" x14ac:dyDescent="0.25">
      <c r="B978" s="2"/>
      <c r="F978" s="29" t="str">
        <f t="shared" si="19"/>
        <v/>
      </c>
    </row>
    <row r="979" spans="2:6" x14ac:dyDescent="0.25">
      <c r="B979" s="2"/>
      <c r="F979" s="29" t="str">
        <f t="shared" si="19"/>
        <v/>
      </c>
    </row>
    <row r="980" spans="2:6" x14ac:dyDescent="0.25">
      <c r="B980" s="2"/>
      <c r="F980" s="29" t="str">
        <f t="shared" si="19"/>
        <v/>
      </c>
    </row>
    <row r="981" spans="2:6" x14ac:dyDescent="0.25">
      <c r="B981" s="2"/>
      <c r="F981" s="29" t="str">
        <f t="shared" si="19"/>
        <v/>
      </c>
    </row>
    <row r="982" spans="2:6" x14ac:dyDescent="0.25">
      <c r="B982" s="2"/>
      <c r="F982" s="29" t="str">
        <f t="shared" si="19"/>
        <v/>
      </c>
    </row>
    <row r="983" spans="2:6" x14ac:dyDescent="0.25">
      <c r="B983" s="2"/>
      <c r="F983" s="29" t="str">
        <f t="shared" si="19"/>
        <v/>
      </c>
    </row>
    <row r="984" spans="2:6" x14ac:dyDescent="0.25">
      <c r="B984" s="2"/>
      <c r="F984" s="29" t="str">
        <f t="shared" si="19"/>
        <v/>
      </c>
    </row>
    <row r="985" spans="2:6" x14ac:dyDescent="0.25">
      <c r="B985" s="2"/>
      <c r="F985" s="29" t="str">
        <f t="shared" si="19"/>
        <v/>
      </c>
    </row>
    <row r="986" spans="2:6" x14ac:dyDescent="0.25">
      <c r="B986" s="2"/>
      <c r="F986" s="29" t="str">
        <f t="shared" si="19"/>
        <v/>
      </c>
    </row>
    <row r="987" spans="2:6" x14ac:dyDescent="0.25">
      <c r="B987" s="2"/>
      <c r="F987" s="29" t="str">
        <f t="shared" si="19"/>
        <v/>
      </c>
    </row>
    <row r="988" spans="2:6" x14ac:dyDescent="0.25">
      <c r="B988" s="2"/>
      <c r="F988" s="29" t="str">
        <f t="shared" si="19"/>
        <v/>
      </c>
    </row>
    <row r="989" spans="2:6" x14ac:dyDescent="0.25">
      <c r="B989" s="2"/>
      <c r="F989" s="29" t="str">
        <f t="shared" si="19"/>
        <v/>
      </c>
    </row>
    <row r="990" spans="2:6" x14ac:dyDescent="0.25">
      <c r="B990" s="2"/>
      <c r="F990" s="29" t="str">
        <f t="shared" si="19"/>
        <v/>
      </c>
    </row>
    <row r="991" spans="2:6" x14ac:dyDescent="0.25">
      <c r="B991" s="2"/>
      <c r="F991" s="29" t="str">
        <f t="shared" si="19"/>
        <v/>
      </c>
    </row>
    <row r="992" spans="2:6" x14ac:dyDescent="0.25">
      <c r="B992" s="2"/>
      <c r="F992" s="29" t="str">
        <f t="shared" si="19"/>
        <v/>
      </c>
    </row>
    <row r="993" spans="2:6" x14ac:dyDescent="0.25">
      <c r="B993" s="2"/>
      <c r="F993" s="29" t="str">
        <f t="shared" si="19"/>
        <v/>
      </c>
    </row>
    <row r="994" spans="2:6" x14ac:dyDescent="0.25">
      <c r="B994" s="2"/>
      <c r="F994" s="29" t="str">
        <f t="shared" si="19"/>
        <v/>
      </c>
    </row>
    <row r="995" spans="2:6" x14ac:dyDescent="0.25">
      <c r="B995" s="2"/>
      <c r="F995" s="29" t="str">
        <f t="shared" si="19"/>
        <v/>
      </c>
    </row>
    <row r="996" spans="2:6" x14ac:dyDescent="0.25">
      <c r="B996" s="2"/>
      <c r="F996" s="29" t="str">
        <f t="shared" si="19"/>
        <v/>
      </c>
    </row>
    <row r="997" spans="2:6" x14ac:dyDescent="0.25">
      <c r="B997" s="2"/>
      <c r="F997" s="29" t="str">
        <f t="shared" si="19"/>
        <v/>
      </c>
    </row>
    <row r="998" spans="2:6" x14ac:dyDescent="0.25">
      <c r="B998" s="2"/>
      <c r="F998" s="29" t="str">
        <f t="shared" si="19"/>
        <v/>
      </c>
    </row>
    <row r="999" spans="2:6" x14ac:dyDescent="0.25">
      <c r="B999" s="2"/>
      <c r="F999" s="29" t="str">
        <f t="shared" si="19"/>
        <v/>
      </c>
    </row>
    <row r="1000" spans="2:6" x14ac:dyDescent="0.25">
      <c r="B1000" s="2"/>
      <c r="F1000" s="29" t="str">
        <f t="shared" si="19"/>
        <v/>
      </c>
    </row>
    <row r="1001" spans="2:6" x14ac:dyDescent="0.25">
      <c r="B1001" s="2"/>
      <c r="F1001" s="29" t="str">
        <f t="shared" si="19"/>
        <v/>
      </c>
    </row>
    <row r="1002" spans="2:6" x14ac:dyDescent="0.25">
      <c r="B1002" s="2"/>
      <c r="F1002" s="29" t="str">
        <f t="shared" si="19"/>
        <v/>
      </c>
    </row>
    <row r="1003" spans="2:6" x14ac:dyDescent="0.25">
      <c r="B1003" s="2"/>
      <c r="F1003" s="29" t="str">
        <f t="shared" si="19"/>
        <v/>
      </c>
    </row>
    <row r="1004" spans="2:6" x14ac:dyDescent="0.25">
      <c r="B1004" s="2"/>
      <c r="F1004" s="29" t="str">
        <f t="shared" si="19"/>
        <v/>
      </c>
    </row>
    <row r="1005" spans="2:6" x14ac:dyDescent="0.25">
      <c r="B1005" s="2"/>
      <c r="F1005" s="29" t="str">
        <f t="shared" si="19"/>
        <v/>
      </c>
    </row>
    <row r="1006" spans="2:6" x14ac:dyDescent="0.25">
      <c r="B1006" s="2"/>
      <c r="F1006" s="29" t="str">
        <f t="shared" si="19"/>
        <v/>
      </c>
    </row>
    <row r="1007" spans="2:6" x14ac:dyDescent="0.25">
      <c r="B1007" s="2"/>
      <c r="F1007" s="29" t="str">
        <f t="shared" si="19"/>
        <v/>
      </c>
    </row>
    <row r="1008" spans="2:6" x14ac:dyDescent="0.25">
      <c r="B1008" s="2"/>
      <c r="F1008" s="29" t="str">
        <f t="shared" si="19"/>
        <v/>
      </c>
    </row>
    <row r="1009" spans="2:6" x14ac:dyDescent="0.25">
      <c r="B1009" s="2"/>
      <c r="F1009" s="29" t="str">
        <f t="shared" si="19"/>
        <v/>
      </c>
    </row>
    <row r="1010" spans="2:6" x14ac:dyDescent="0.25">
      <c r="B1010" s="2"/>
      <c r="F1010" s="29" t="str">
        <f t="shared" si="19"/>
        <v/>
      </c>
    </row>
    <row r="1011" spans="2:6" x14ac:dyDescent="0.25">
      <c r="B1011" s="2"/>
      <c r="F1011" s="29" t="str">
        <f t="shared" si="19"/>
        <v/>
      </c>
    </row>
    <row r="1012" spans="2:6" x14ac:dyDescent="0.25">
      <c r="B1012" s="2"/>
      <c r="F1012" s="29" t="str">
        <f t="shared" si="19"/>
        <v/>
      </c>
    </row>
    <row r="1013" spans="2:6" x14ac:dyDescent="0.25">
      <c r="B1013" s="2"/>
      <c r="F1013" s="29" t="str">
        <f t="shared" si="19"/>
        <v/>
      </c>
    </row>
    <row r="1014" spans="2:6" x14ac:dyDescent="0.25">
      <c r="B1014" s="2"/>
      <c r="F1014" s="29" t="str">
        <f t="shared" si="19"/>
        <v/>
      </c>
    </row>
    <row r="1015" spans="2:6" x14ac:dyDescent="0.25">
      <c r="B1015" s="2"/>
      <c r="F1015" s="29" t="str">
        <f t="shared" si="19"/>
        <v/>
      </c>
    </row>
    <row r="1016" spans="2:6" x14ac:dyDescent="0.25">
      <c r="B1016" s="2"/>
      <c r="F1016" s="29" t="str">
        <f t="shared" si="19"/>
        <v/>
      </c>
    </row>
    <row r="1017" spans="2:6" x14ac:dyDescent="0.25">
      <c r="B1017" s="2"/>
      <c r="F1017" s="29" t="str">
        <f t="shared" si="19"/>
        <v/>
      </c>
    </row>
    <row r="1018" spans="2:6" x14ac:dyDescent="0.25">
      <c r="B1018" s="2"/>
      <c r="F1018" s="29" t="str">
        <f t="shared" si="19"/>
        <v/>
      </c>
    </row>
    <row r="1019" spans="2:6" x14ac:dyDescent="0.25">
      <c r="B1019" s="2"/>
      <c r="F1019" s="29" t="str">
        <f t="shared" si="19"/>
        <v/>
      </c>
    </row>
    <row r="1020" spans="2:6" x14ac:dyDescent="0.25">
      <c r="B1020" s="2"/>
      <c r="F1020" s="29" t="str">
        <f t="shared" si="19"/>
        <v/>
      </c>
    </row>
    <row r="1021" spans="2:6" x14ac:dyDescent="0.25">
      <c r="B1021" s="2"/>
      <c r="F1021" s="29" t="str">
        <f t="shared" si="19"/>
        <v/>
      </c>
    </row>
    <row r="1022" spans="2:6" x14ac:dyDescent="0.25">
      <c r="B1022" s="2"/>
      <c r="F1022" s="29" t="str">
        <f t="shared" si="19"/>
        <v/>
      </c>
    </row>
    <row r="1023" spans="2:6" x14ac:dyDescent="0.25">
      <c r="B1023" s="2"/>
      <c r="F1023" s="29" t="str">
        <f t="shared" si="19"/>
        <v/>
      </c>
    </row>
    <row r="1024" spans="2:6" x14ac:dyDescent="0.25">
      <c r="B1024" s="2"/>
      <c r="F1024" s="29" t="str">
        <f t="shared" si="19"/>
        <v/>
      </c>
    </row>
    <row r="1025" spans="2:6" x14ac:dyDescent="0.25">
      <c r="B1025" s="2"/>
      <c r="F1025" s="29" t="str">
        <f t="shared" si="19"/>
        <v/>
      </c>
    </row>
    <row r="1026" spans="2:6" x14ac:dyDescent="0.25">
      <c r="B1026" s="2"/>
      <c r="F1026" s="29" t="str">
        <f t="shared" si="19"/>
        <v/>
      </c>
    </row>
    <row r="1027" spans="2:6" x14ac:dyDescent="0.25">
      <c r="B1027" s="2"/>
      <c r="F1027" s="29" t="str">
        <f t="shared" si="19"/>
        <v/>
      </c>
    </row>
    <row r="1028" spans="2:6" x14ac:dyDescent="0.25">
      <c r="B1028" s="2"/>
      <c r="F1028" s="29" t="str">
        <f t="shared" si="19"/>
        <v/>
      </c>
    </row>
    <row r="1029" spans="2:6" x14ac:dyDescent="0.25">
      <c r="B1029" s="2"/>
      <c r="F1029" s="29" t="str">
        <f t="shared" si="19"/>
        <v/>
      </c>
    </row>
    <row r="1030" spans="2:6" x14ac:dyDescent="0.25">
      <c r="B1030" s="2"/>
      <c r="F1030" s="29" t="str">
        <f t="shared" ref="F1030:F1093" si="20">IF(YEAR(B1030)&lt;YEAR(B1031),"EoY","")</f>
        <v/>
      </c>
    </row>
    <row r="1031" spans="2:6" x14ac:dyDescent="0.25">
      <c r="B1031" s="2"/>
      <c r="F1031" s="29" t="str">
        <f t="shared" si="20"/>
        <v/>
      </c>
    </row>
    <row r="1032" spans="2:6" x14ac:dyDescent="0.25">
      <c r="B1032" s="2"/>
      <c r="F1032" s="29" t="str">
        <f t="shared" si="20"/>
        <v/>
      </c>
    </row>
    <row r="1033" spans="2:6" x14ac:dyDescent="0.25">
      <c r="B1033" s="2"/>
      <c r="F1033" s="29" t="str">
        <f t="shared" si="20"/>
        <v/>
      </c>
    </row>
    <row r="1034" spans="2:6" x14ac:dyDescent="0.25">
      <c r="B1034" s="2"/>
      <c r="F1034" s="29" t="str">
        <f t="shared" si="20"/>
        <v/>
      </c>
    </row>
    <row r="1035" spans="2:6" x14ac:dyDescent="0.25">
      <c r="B1035" s="2"/>
      <c r="F1035" s="29" t="str">
        <f t="shared" si="20"/>
        <v/>
      </c>
    </row>
    <row r="1036" spans="2:6" x14ac:dyDescent="0.25">
      <c r="B1036" s="2"/>
      <c r="F1036" s="29" t="str">
        <f t="shared" si="20"/>
        <v/>
      </c>
    </row>
    <row r="1037" spans="2:6" x14ac:dyDescent="0.25">
      <c r="B1037" s="2"/>
      <c r="F1037" s="29" t="str">
        <f t="shared" si="20"/>
        <v/>
      </c>
    </row>
    <row r="1038" spans="2:6" x14ac:dyDescent="0.25">
      <c r="B1038" s="2"/>
      <c r="F1038" s="29" t="str">
        <f t="shared" si="20"/>
        <v/>
      </c>
    </row>
    <row r="1039" spans="2:6" x14ac:dyDescent="0.25">
      <c r="B1039" s="2"/>
      <c r="F1039" s="29" t="str">
        <f t="shared" si="20"/>
        <v/>
      </c>
    </row>
    <row r="1040" spans="2:6" x14ac:dyDescent="0.25">
      <c r="B1040" s="2"/>
      <c r="F1040" s="29" t="str">
        <f t="shared" si="20"/>
        <v/>
      </c>
    </row>
    <row r="1041" spans="2:6" x14ac:dyDescent="0.25">
      <c r="B1041" s="2"/>
      <c r="F1041" s="29" t="str">
        <f t="shared" si="20"/>
        <v/>
      </c>
    </row>
    <row r="1042" spans="2:6" x14ac:dyDescent="0.25">
      <c r="B1042" s="2"/>
      <c r="F1042" s="29" t="str">
        <f t="shared" si="20"/>
        <v/>
      </c>
    </row>
    <row r="1043" spans="2:6" x14ac:dyDescent="0.25">
      <c r="B1043" s="2"/>
      <c r="F1043" s="29" t="str">
        <f t="shared" si="20"/>
        <v/>
      </c>
    </row>
    <row r="1044" spans="2:6" x14ac:dyDescent="0.25">
      <c r="B1044" s="2"/>
      <c r="F1044" s="29" t="str">
        <f t="shared" si="20"/>
        <v/>
      </c>
    </row>
    <row r="1045" spans="2:6" x14ac:dyDescent="0.25">
      <c r="B1045" s="2"/>
      <c r="F1045" s="29" t="str">
        <f t="shared" si="20"/>
        <v/>
      </c>
    </row>
    <row r="1046" spans="2:6" x14ac:dyDescent="0.25">
      <c r="B1046" s="2"/>
      <c r="F1046" s="29" t="str">
        <f t="shared" si="20"/>
        <v/>
      </c>
    </row>
    <row r="1047" spans="2:6" x14ac:dyDescent="0.25">
      <c r="B1047" s="2"/>
      <c r="F1047" s="29" t="str">
        <f t="shared" si="20"/>
        <v/>
      </c>
    </row>
    <row r="1048" spans="2:6" x14ac:dyDescent="0.25">
      <c r="B1048" s="2"/>
      <c r="F1048" s="29" t="str">
        <f t="shared" si="20"/>
        <v/>
      </c>
    </row>
    <row r="1049" spans="2:6" x14ac:dyDescent="0.25">
      <c r="B1049" s="2"/>
      <c r="F1049" s="29" t="str">
        <f t="shared" si="20"/>
        <v/>
      </c>
    </row>
    <row r="1050" spans="2:6" x14ac:dyDescent="0.25">
      <c r="B1050" s="2"/>
      <c r="F1050" s="29" t="str">
        <f t="shared" si="20"/>
        <v/>
      </c>
    </row>
    <row r="1051" spans="2:6" x14ac:dyDescent="0.25">
      <c r="B1051" s="2"/>
      <c r="F1051" s="29" t="str">
        <f t="shared" si="20"/>
        <v/>
      </c>
    </row>
    <row r="1052" spans="2:6" x14ac:dyDescent="0.25">
      <c r="B1052" s="2"/>
      <c r="F1052" s="29" t="str">
        <f t="shared" si="20"/>
        <v/>
      </c>
    </row>
    <row r="1053" spans="2:6" x14ac:dyDescent="0.25">
      <c r="B1053" s="2"/>
      <c r="F1053" s="29" t="str">
        <f t="shared" si="20"/>
        <v/>
      </c>
    </row>
    <row r="1054" spans="2:6" x14ac:dyDescent="0.25">
      <c r="B1054" s="2"/>
      <c r="F1054" s="29" t="str">
        <f t="shared" si="20"/>
        <v/>
      </c>
    </row>
    <row r="1055" spans="2:6" x14ac:dyDescent="0.25">
      <c r="B1055" s="2"/>
      <c r="F1055" s="29" t="str">
        <f t="shared" si="20"/>
        <v/>
      </c>
    </row>
    <row r="1056" spans="2:6" x14ac:dyDescent="0.25">
      <c r="B1056" s="2"/>
      <c r="F1056" s="29" t="str">
        <f t="shared" si="20"/>
        <v/>
      </c>
    </row>
    <row r="1057" spans="2:6" x14ac:dyDescent="0.25">
      <c r="B1057" s="2"/>
      <c r="F1057" s="29" t="str">
        <f t="shared" si="20"/>
        <v/>
      </c>
    </row>
    <row r="1058" spans="2:6" x14ac:dyDescent="0.25">
      <c r="B1058" s="2"/>
      <c r="F1058" s="29" t="str">
        <f t="shared" si="20"/>
        <v/>
      </c>
    </row>
    <row r="1059" spans="2:6" x14ac:dyDescent="0.25">
      <c r="B1059" s="2"/>
      <c r="F1059" s="29" t="str">
        <f t="shared" si="20"/>
        <v/>
      </c>
    </row>
    <row r="1060" spans="2:6" x14ac:dyDescent="0.25">
      <c r="B1060" s="2"/>
      <c r="F1060" s="29" t="str">
        <f t="shared" si="20"/>
        <v/>
      </c>
    </row>
    <row r="1061" spans="2:6" x14ac:dyDescent="0.25">
      <c r="B1061" s="2"/>
      <c r="F1061" s="29" t="str">
        <f t="shared" si="20"/>
        <v/>
      </c>
    </row>
    <row r="1062" spans="2:6" x14ac:dyDescent="0.25">
      <c r="B1062" s="2"/>
      <c r="F1062" s="29" t="str">
        <f t="shared" si="20"/>
        <v/>
      </c>
    </row>
    <row r="1063" spans="2:6" x14ac:dyDescent="0.25">
      <c r="B1063" s="2"/>
      <c r="F1063" s="29" t="str">
        <f t="shared" si="20"/>
        <v/>
      </c>
    </row>
    <row r="1064" spans="2:6" x14ac:dyDescent="0.25">
      <c r="B1064" s="2"/>
      <c r="F1064" s="29" t="str">
        <f t="shared" si="20"/>
        <v/>
      </c>
    </row>
    <row r="1065" spans="2:6" x14ac:dyDescent="0.25">
      <c r="B1065" s="2"/>
      <c r="F1065" s="29" t="str">
        <f t="shared" si="20"/>
        <v/>
      </c>
    </row>
    <row r="1066" spans="2:6" x14ac:dyDescent="0.25">
      <c r="B1066" s="2"/>
      <c r="F1066" s="29" t="str">
        <f t="shared" si="20"/>
        <v/>
      </c>
    </row>
    <row r="1067" spans="2:6" x14ac:dyDescent="0.25">
      <c r="B1067" s="2"/>
      <c r="F1067" s="29" t="str">
        <f t="shared" si="20"/>
        <v/>
      </c>
    </row>
    <row r="1068" spans="2:6" x14ac:dyDescent="0.25">
      <c r="B1068" s="2"/>
      <c r="F1068" s="29" t="str">
        <f t="shared" si="20"/>
        <v/>
      </c>
    </row>
    <row r="1069" spans="2:6" x14ac:dyDescent="0.25">
      <c r="B1069" s="2"/>
      <c r="F1069" s="29" t="str">
        <f t="shared" si="20"/>
        <v/>
      </c>
    </row>
    <row r="1070" spans="2:6" x14ac:dyDescent="0.25">
      <c r="B1070" s="2"/>
      <c r="F1070" s="29" t="str">
        <f t="shared" si="20"/>
        <v/>
      </c>
    </row>
    <row r="1071" spans="2:6" x14ac:dyDescent="0.25">
      <c r="B1071" s="2"/>
      <c r="F1071" s="29" t="str">
        <f t="shared" si="20"/>
        <v/>
      </c>
    </row>
    <row r="1072" spans="2:6" x14ac:dyDescent="0.25">
      <c r="B1072" s="2"/>
      <c r="F1072" s="29" t="str">
        <f t="shared" si="20"/>
        <v/>
      </c>
    </row>
    <row r="1073" spans="2:6" x14ac:dyDescent="0.25">
      <c r="B1073" s="2"/>
      <c r="F1073" s="29" t="str">
        <f t="shared" si="20"/>
        <v/>
      </c>
    </row>
    <row r="1074" spans="2:6" x14ac:dyDescent="0.25">
      <c r="B1074" s="2"/>
      <c r="F1074" s="29" t="str">
        <f t="shared" si="20"/>
        <v/>
      </c>
    </row>
    <row r="1075" spans="2:6" x14ac:dyDescent="0.25">
      <c r="B1075" s="2"/>
      <c r="F1075" s="29" t="str">
        <f t="shared" si="20"/>
        <v/>
      </c>
    </row>
    <row r="1076" spans="2:6" x14ac:dyDescent="0.25">
      <c r="B1076" s="2"/>
      <c r="F1076" s="29" t="str">
        <f t="shared" si="20"/>
        <v/>
      </c>
    </row>
    <row r="1077" spans="2:6" x14ac:dyDescent="0.25">
      <c r="B1077" s="2"/>
      <c r="F1077" s="29" t="str">
        <f t="shared" si="20"/>
        <v/>
      </c>
    </row>
    <row r="1078" spans="2:6" x14ac:dyDescent="0.25">
      <c r="B1078" s="2"/>
      <c r="F1078" s="29" t="str">
        <f t="shared" si="20"/>
        <v/>
      </c>
    </row>
    <row r="1079" spans="2:6" x14ac:dyDescent="0.25">
      <c r="B1079" s="2"/>
      <c r="F1079" s="29" t="str">
        <f t="shared" si="20"/>
        <v/>
      </c>
    </row>
    <row r="1080" spans="2:6" x14ac:dyDescent="0.25">
      <c r="B1080" s="2"/>
      <c r="F1080" s="29" t="str">
        <f t="shared" si="20"/>
        <v/>
      </c>
    </row>
    <row r="1081" spans="2:6" x14ac:dyDescent="0.25">
      <c r="B1081" s="2"/>
      <c r="F1081" s="29" t="str">
        <f t="shared" si="20"/>
        <v/>
      </c>
    </row>
    <row r="1082" spans="2:6" x14ac:dyDescent="0.25">
      <c r="B1082" s="2"/>
      <c r="F1082" s="29" t="str">
        <f t="shared" si="20"/>
        <v/>
      </c>
    </row>
    <row r="1083" spans="2:6" x14ac:dyDescent="0.25">
      <c r="B1083" s="2"/>
      <c r="F1083" s="29" t="str">
        <f t="shared" si="20"/>
        <v/>
      </c>
    </row>
    <row r="1084" spans="2:6" x14ac:dyDescent="0.25">
      <c r="B1084" s="2"/>
      <c r="F1084" s="29" t="str">
        <f t="shared" si="20"/>
        <v/>
      </c>
    </row>
    <row r="1085" spans="2:6" x14ac:dyDescent="0.25">
      <c r="B1085" s="2"/>
      <c r="F1085" s="29" t="str">
        <f t="shared" si="20"/>
        <v/>
      </c>
    </row>
    <row r="1086" spans="2:6" x14ac:dyDescent="0.25">
      <c r="B1086" s="2"/>
      <c r="F1086" s="29" t="str">
        <f t="shared" si="20"/>
        <v/>
      </c>
    </row>
    <row r="1087" spans="2:6" x14ac:dyDescent="0.25">
      <c r="B1087" s="2"/>
      <c r="F1087" s="29" t="str">
        <f t="shared" si="20"/>
        <v/>
      </c>
    </row>
    <row r="1088" spans="2:6" x14ac:dyDescent="0.25">
      <c r="B1088" s="2"/>
      <c r="F1088" s="29" t="str">
        <f t="shared" si="20"/>
        <v/>
      </c>
    </row>
    <row r="1089" spans="2:6" x14ac:dyDescent="0.25">
      <c r="B1089" s="2"/>
      <c r="F1089" s="29" t="str">
        <f t="shared" si="20"/>
        <v/>
      </c>
    </row>
    <row r="1090" spans="2:6" x14ac:dyDescent="0.25">
      <c r="B1090" s="2"/>
      <c r="F1090" s="29" t="str">
        <f t="shared" si="20"/>
        <v/>
      </c>
    </row>
    <row r="1091" spans="2:6" x14ac:dyDescent="0.25">
      <c r="B1091" s="2"/>
      <c r="F1091" s="29" t="str">
        <f t="shared" si="20"/>
        <v/>
      </c>
    </row>
    <row r="1092" spans="2:6" x14ac:dyDescent="0.25">
      <c r="B1092" s="2"/>
      <c r="F1092" s="29" t="str">
        <f t="shared" si="20"/>
        <v/>
      </c>
    </row>
    <row r="1093" spans="2:6" x14ac:dyDescent="0.25">
      <c r="B1093" s="2"/>
      <c r="F1093" s="29" t="str">
        <f t="shared" si="20"/>
        <v/>
      </c>
    </row>
    <row r="1094" spans="2:6" x14ac:dyDescent="0.25">
      <c r="B1094" s="2"/>
      <c r="F1094" s="29" t="str">
        <f t="shared" ref="F1094:F1157" si="21">IF(YEAR(B1094)&lt;YEAR(B1095),"EoY","")</f>
        <v/>
      </c>
    </row>
    <row r="1095" spans="2:6" x14ac:dyDescent="0.25">
      <c r="B1095" s="2"/>
      <c r="F1095" s="29" t="str">
        <f t="shared" si="21"/>
        <v/>
      </c>
    </row>
    <row r="1096" spans="2:6" x14ac:dyDescent="0.25">
      <c r="B1096" s="2"/>
      <c r="F1096" s="29" t="str">
        <f t="shared" si="21"/>
        <v/>
      </c>
    </row>
    <row r="1097" spans="2:6" x14ac:dyDescent="0.25">
      <c r="B1097" s="2"/>
      <c r="F1097" s="29" t="str">
        <f t="shared" si="21"/>
        <v/>
      </c>
    </row>
    <row r="1098" spans="2:6" x14ac:dyDescent="0.25">
      <c r="B1098" s="2"/>
      <c r="F1098" s="29" t="str">
        <f t="shared" si="21"/>
        <v/>
      </c>
    </row>
    <row r="1099" spans="2:6" x14ac:dyDescent="0.25">
      <c r="B1099" s="2"/>
      <c r="F1099" s="29" t="str">
        <f t="shared" si="21"/>
        <v/>
      </c>
    </row>
    <row r="1100" spans="2:6" x14ac:dyDescent="0.25">
      <c r="B1100" s="2"/>
      <c r="F1100" s="29" t="str">
        <f t="shared" si="21"/>
        <v/>
      </c>
    </row>
    <row r="1101" spans="2:6" x14ac:dyDescent="0.25">
      <c r="B1101" s="2"/>
      <c r="F1101" s="29" t="str">
        <f t="shared" si="21"/>
        <v/>
      </c>
    </row>
    <row r="1102" spans="2:6" x14ac:dyDescent="0.25">
      <c r="B1102" s="2"/>
      <c r="F1102" s="29" t="str">
        <f t="shared" si="21"/>
        <v/>
      </c>
    </row>
    <row r="1103" spans="2:6" x14ac:dyDescent="0.25">
      <c r="B1103" s="2"/>
      <c r="F1103" s="29" t="str">
        <f t="shared" si="21"/>
        <v/>
      </c>
    </row>
    <row r="1104" spans="2:6" x14ac:dyDescent="0.25">
      <c r="B1104" s="2"/>
      <c r="F1104" s="29" t="str">
        <f t="shared" si="21"/>
        <v/>
      </c>
    </row>
    <row r="1105" spans="2:6" x14ac:dyDescent="0.25">
      <c r="B1105" s="2"/>
      <c r="F1105" s="29" t="str">
        <f t="shared" si="21"/>
        <v/>
      </c>
    </row>
    <row r="1106" spans="2:6" x14ac:dyDescent="0.25">
      <c r="B1106" s="2"/>
      <c r="F1106" s="29" t="str">
        <f t="shared" si="21"/>
        <v/>
      </c>
    </row>
    <row r="1107" spans="2:6" x14ac:dyDescent="0.25">
      <c r="B1107" s="2"/>
      <c r="F1107" s="29" t="str">
        <f t="shared" si="21"/>
        <v/>
      </c>
    </row>
    <row r="1108" spans="2:6" x14ac:dyDescent="0.25">
      <c r="B1108" s="2"/>
      <c r="F1108" s="29" t="str">
        <f t="shared" si="21"/>
        <v/>
      </c>
    </row>
    <row r="1109" spans="2:6" x14ac:dyDescent="0.25">
      <c r="B1109" s="2"/>
      <c r="F1109" s="29" t="str">
        <f t="shared" si="21"/>
        <v/>
      </c>
    </row>
    <row r="1110" spans="2:6" x14ac:dyDescent="0.25">
      <c r="B1110" s="2"/>
      <c r="F1110" s="29" t="str">
        <f t="shared" si="21"/>
        <v/>
      </c>
    </row>
    <row r="1111" spans="2:6" x14ac:dyDescent="0.25">
      <c r="B1111" s="2"/>
      <c r="F1111" s="29" t="str">
        <f t="shared" si="21"/>
        <v/>
      </c>
    </row>
    <row r="1112" spans="2:6" x14ac:dyDescent="0.25">
      <c r="B1112" s="2"/>
      <c r="F1112" s="29" t="str">
        <f t="shared" si="21"/>
        <v/>
      </c>
    </row>
    <row r="1113" spans="2:6" x14ac:dyDescent="0.25">
      <c r="B1113" s="2"/>
      <c r="F1113" s="29" t="str">
        <f t="shared" si="21"/>
        <v/>
      </c>
    </row>
    <row r="1114" spans="2:6" x14ac:dyDescent="0.25">
      <c r="B1114" s="2"/>
      <c r="F1114" s="29" t="str">
        <f t="shared" si="21"/>
        <v/>
      </c>
    </row>
    <row r="1115" spans="2:6" x14ac:dyDescent="0.25">
      <c r="B1115" s="2"/>
      <c r="F1115" s="29" t="str">
        <f t="shared" si="21"/>
        <v/>
      </c>
    </row>
    <row r="1116" spans="2:6" x14ac:dyDescent="0.25">
      <c r="B1116" s="2"/>
      <c r="F1116" s="29" t="str">
        <f t="shared" si="21"/>
        <v/>
      </c>
    </row>
    <row r="1117" spans="2:6" x14ac:dyDescent="0.25">
      <c r="B1117" s="2"/>
      <c r="F1117" s="29" t="str">
        <f t="shared" si="21"/>
        <v/>
      </c>
    </row>
    <row r="1118" spans="2:6" x14ac:dyDescent="0.25">
      <c r="B1118" s="2"/>
      <c r="F1118" s="29" t="str">
        <f t="shared" si="21"/>
        <v/>
      </c>
    </row>
    <row r="1119" spans="2:6" x14ac:dyDescent="0.25">
      <c r="B1119" s="2"/>
      <c r="F1119" s="29" t="str">
        <f t="shared" si="21"/>
        <v/>
      </c>
    </row>
    <row r="1120" spans="2:6" x14ac:dyDescent="0.25">
      <c r="B1120" s="2"/>
      <c r="F1120" s="29" t="str">
        <f t="shared" si="21"/>
        <v/>
      </c>
    </row>
    <row r="1121" spans="2:6" x14ac:dyDescent="0.25">
      <c r="B1121" s="2"/>
      <c r="F1121" s="29" t="str">
        <f t="shared" si="21"/>
        <v/>
      </c>
    </row>
    <row r="1122" spans="2:6" x14ac:dyDescent="0.25">
      <c r="B1122" s="2"/>
      <c r="F1122" s="29" t="str">
        <f t="shared" si="21"/>
        <v/>
      </c>
    </row>
    <row r="1123" spans="2:6" x14ac:dyDescent="0.25">
      <c r="B1123" s="2"/>
      <c r="F1123" s="29" t="str">
        <f t="shared" si="21"/>
        <v/>
      </c>
    </row>
    <row r="1124" spans="2:6" x14ac:dyDescent="0.25">
      <c r="B1124" s="2"/>
      <c r="F1124" s="29" t="str">
        <f t="shared" si="21"/>
        <v/>
      </c>
    </row>
    <row r="1125" spans="2:6" x14ac:dyDescent="0.25">
      <c r="B1125" s="2"/>
      <c r="F1125" s="29" t="str">
        <f t="shared" si="21"/>
        <v/>
      </c>
    </row>
    <row r="1126" spans="2:6" x14ac:dyDescent="0.25">
      <c r="B1126" s="2"/>
      <c r="F1126" s="29" t="str">
        <f t="shared" si="21"/>
        <v/>
      </c>
    </row>
    <row r="1127" spans="2:6" x14ac:dyDescent="0.25">
      <c r="B1127" s="2"/>
      <c r="F1127" s="29" t="str">
        <f t="shared" si="21"/>
        <v/>
      </c>
    </row>
    <row r="1128" spans="2:6" x14ac:dyDescent="0.25">
      <c r="B1128" s="2"/>
      <c r="F1128" s="29" t="str">
        <f t="shared" si="21"/>
        <v/>
      </c>
    </row>
    <row r="1129" spans="2:6" x14ac:dyDescent="0.25">
      <c r="B1129" s="2"/>
      <c r="F1129" s="29" t="str">
        <f t="shared" si="21"/>
        <v/>
      </c>
    </row>
    <row r="1130" spans="2:6" x14ac:dyDescent="0.25">
      <c r="B1130" s="2"/>
      <c r="F1130" s="29" t="str">
        <f t="shared" si="21"/>
        <v/>
      </c>
    </row>
    <row r="1131" spans="2:6" x14ac:dyDescent="0.25">
      <c r="B1131" s="2"/>
      <c r="F1131" s="29" t="str">
        <f t="shared" si="21"/>
        <v/>
      </c>
    </row>
    <row r="1132" spans="2:6" x14ac:dyDescent="0.25">
      <c r="B1132" s="2"/>
      <c r="F1132" s="29" t="str">
        <f t="shared" si="21"/>
        <v/>
      </c>
    </row>
    <row r="1133" spans="2:6" x14ac:dyDescent="0.25">
      <c r="B1133" s="2"/>
      <c r="F1133" s="29" t="str">
        <f t="shared" si="21"/>
        <v/>
      </c>
    </row>
    <row r="1134" spans="2:6" x14ac:dyDescent="0.25">
      <c r="B1134" s="2"/>
      <c r="F1134" s="29" t="str">
        <f t="shared" si="21"/>
        <v/>
      </c>
    </row>
    <row r="1135" spans="2:6" x14ac:dyDescent="0.25">
      <c r="B1135" s="2"/>
      <c r="F1135" s="29" t="str">
        <f t="shared" si="21"/>
        <v/>
      </c>
    </row>
    <row r="1136" spans="2:6" x14ac:dyDescent="0.25">
      <c r="B1136" s="2"/>
      <c r="F1136" s="29" t="str">
        <f t="shared" si="21"/>
        <v/>
      </c>
    </row>
    <row r="1137" spans="2:6" x14ac:dyDescent="0.25">
      <c r="B1137" s="2"/>
      <c r="F1137" s="29" t="str">
        <f t="shared" si="21"/>
        <v/>
      </c>
    </row>
    <row r="1138" spans="2:6" x14ac:dyDescent="0.25">
      <c r="B1138" s="2"/>
      <c r="F1138" s="29" t="str">
        <f t="shared" si="21"/>
        <v/>
      </c>
    </row>
    <row r="1139" spans="2:6" x14ac:dyDescent="0.25">
      <c r="B1139" s="2"/>
      <c r="F1139" s="29" t="str">
        <f t="shared" si="21"/>
        <v/>
      </c>
    </row>
    <row r="1140" spans="2:6" x14ac:dyDescent="0.25">
      <c r="B1140" s="2"/>
      <c r="F1140" s="29" t="str">
        <f t="shared" si="21"/>
        <v/>
      </c>
    </row>
    <row r="1141" spans="2:6" x14ac:dyDescent="0.25">
      <c r="B1141" s="2"/>
      <c r="F1141" s="29" t="str">
        <f t="shared" si="21"/>
        <v/>
      </c>
    </row>
    <row r="1142" spans="2:6" x14ac:dyDescent="0.25">
      <c r="B1142" s="2"/>
      <c r="F1142" s="29" t="str">
        <f t="shared" si="21"/>
        <v/>
      </c>
    </row>
    <row r="1143" spans="2:6" x14ac:dyDescent="0.25">
      <c r="B1143" s="2"/>
      <c r="F1143" s="29" t="str">
        <f t="shared" si="21"/>
        <v/>
      </c>
    </row>
    <row r="1144" spans="2:6" x14ac:dyDescent="0.25">
      <c r="B1144" s="2"/>
      <c r="F1144" s="29" t="str">
        <f t="shared" si="21"/>
        <v/>
      </c>
    </row>
    <row r="1145" spans="2:6" x14ac:dyDescent="0.25">
      <c r="B1145" s="2"/>
      <c r="F1145" s="29" t="str">
        <f t="shared" si="21"/>
        <v/>
      </c>
    </row>
    <row r="1146" spans="2:6" x14ac:dyDescent="0.25">
      <c r="B1146" s="2"/>
      <c r="F1146" s="29" t="str">
        <f t="shared" si="21"/>
        <v/>
      </c>
    </row>
    <row r="1147" spans="2:6" x14ac:dyDescent="0.25">
      <c r="B1147" s="2"/>
      <c r="F1147" s="29" t="str">
        <f t="shared" si="21"/>
        <v/>
      </c>
    </row>
    <row r="1148" spans="2:6" x14ac:dyDescent="0.25">
      <c r="B1148" s="2"/>
      <c r="F1148" s="29" t="str">
        <f t="shared" si="21"/>
        <v/>
      </c>
    </row>
    <row r="1149" spans="2:6" x14ac:dyDescent="0.25">
      <c r="B1149" s="2"/>
      <c r="F1149" s="29" t="str">
        <f t="shared" si="21"/>
        <v/>
      </c>
    </row>
    <row r="1150" spans="2:6" x14ac:dyDescent="0.25">
      <c r="B1150" s="2"/>
      <c r="F1150" s="29" t="str">
        <f t="shared" si="21"/>
        <v/>
      </c>
    </row>
    <row r="1151" spans="2:6" x14ac:dyDescent="0.25">
      <c r="B1151" s="2"/>
      <c r="F1151" s="29" t="str">
        <f t="shared" si="21"/>
        <v/>
      </c>
    </row>
    <row r="1152" spans="2:6" x14ac:dyDescent="0.25">
      <c r="B1152" s="2"/>
      <c r="F1152" s="29" t="str">
        <f t="shared" si="21"/>
        <v/>
      </c>
    </row>
    <row r="1153" spans="2:6" x14ac:dyDescent="0.25">
      <c r="B1153" s="2"/>
      <c r="F1153" s="29" t="str">
        <f t="shared" si="21"/>
        <v/>
      </c>
    </row>
    <row r="1154" spans="2:6" x14ac:dyDescent="0.25">
      <c r="B1154" s="2"/>
      <c r="F1154" s="29" t="str">
        <f t="shared" si="21"/>
        <v/>
      </c>
    </row>
    <row r="1155" spans="2:6" x14ac:dyDescent="0.25">
      <c r="B1155" s="2"/>
      <c r="F1155" s="29" t="str">
        <f t="shared" si="21"/>
        <v/>
      </c>
    </row>
    <row r="1156" spans="2:6" x14ac:dyDescent="0.25">
      <c r="B1156" s="2"/>
      <c r="F1156" s="29" t="str">
        <f t="shared" si="21"/>
        <v/>
      </c>
    </row>
    <row r="1157" spans="2:6" x14ac:dyDescent="0.25">
      <c r="B1157" s="2"/>
      <c r="F1157" s="29" t="str">
        <f t="shared" si="21"/>
        <v/>
      </c>
    </row>
    <row r="1158" spans="2:6" x14ac:dyDescent="0.25">
      <c r="B1158" s="2"/>
      <c r="F1158" s="29" t="str">
        <f t="shared" ref="F1158:F1221" si="22">IF(YEAR(B1158)&lt;YEAR(B1159),"EoY","")</f>
        <v/>
      </c>
    </row>
    <row r="1159" spans="2:6" x14ac:dyDescent="0.25">
      <c r="B1159" s="2"/>
      <c r="F1159" s="29" t="str">
        <f t="shared" si="22"/>
        <v/>
      </c>
    </row>
    <row r="1160" spans="2:6" x14ac:dyDescent="0.25">
      <c r="B1160" s="2"/>
      <c r="F1160" s="29" t="str">
        <f t="shared" si="22"/>
        <v/>
      </c>
    </row>
    <row r="1161" spans="2:6" x14ac:dyDescent="0.25">
      <c r="B1161" s="2"/>
      <c r="F1161" s="29" t="str">
        <f t="shared" si="22"/>
        <v/>
      </c>
    </row>
    <row r="1162" spans="2:6" x14ac:dyDescent="0.25">
      <c r="B1162" s="2"/>
      <c r="F1162" s="29" t="str">
        <f t="shared" si="22"/>
        <v/>
      </c>
    </row>
    <row r="1163" spans="2:6" x14ac:dyDescent="0.25">
      <c r="B1163" s="2"/>
      <c r="F1163" s="29" t="str">
        <f t="shared" si="22"/>
        <v/>
      </c>
    </row>
    <row r="1164" spans="2:6" x14ac:dyDescent="0.25">
      <c r="B1164" s="2"/>
      <c r="F1164" s="29" t="str">
        <f t="shared" si="22"/>
        <v/>
      </c>
    </row>
    <row r="1165" spans="2:6" x14ac:dyDescent="0.25">
      <c r="B1165" s="2"/>
      <c r="F1165" s="29" t="str">
        <f t="shared" si="22"/>
        <v/>
      </c>
    </row>
    <row r="1166" spans="2:6" x14ac:dyDescent="0.25">
      <c r="B1166" s="2"/>
      <c r="F1166" s="29" t="str">
        <f t="shared" si="22"/>
        <v/>
      </c>
    </row>
    <row r="1167" spans="2:6" x14ac:dyDescent="0.25">
      <c r="B1167" s="2"/>
      <c r="F1167" s="29" t="str">
        <f t="shared" si="22"/>
        <v/>
      </c>
    </row>
    <row r="1168" spans="2:6" x14ac:dyDescent="0.25">
      <c r="B1168" s="2"/>
      <c r="F1168" s="29" t="str">
        <f t="shared" si="22"/>
        <v/>
      </c>
    </row>
    <row r="1169" spans="2:6" x14ac:dyDescent="0.25">
      <c r="B1169" s="2"/>
      <c r="F1169" s="29" t="str">
        <f t="shared" si="22"/>
        <v/>
      </c>
    </row>
    <row r="1170" spans="2:6" x14ac:dyDescent="0.25">
      <c r="B1170" s="2"/>
      <c r="F1170" s="29" t="str">
        <f t="shared" si="22"/>
        <v/>
      </c>
    </row>
    <row r="1171" spans="2:6" x14ac:dyDescent="0.25">
      <c r="B1171" s="2"/>
      <c r="F1171" s="29" t="str">
        <f t="shared" si="22"/>
        <v/>
      </c>
    </row>
    <row r="1172" spans="2:6" x14ac:dyDescent="0.25">
      <c r="B1172" s="2"/>
      <c r="F1172" s="29" t="str">
        <f t="shared" si="22"/>
        <v/>
      </c>
    </row>
    <row r="1173" spans="2:6" x14ac:dyDescent="0.25">
      <c r="B1173" s="2"/>
      <c r="F1173" s="29" t="str">
        <f t="shared" si="22"/>
        <v/>
      </c>
    </row>
    <row r="1174" spans="2:6" x14ac:dyDescent="0.25">
      <c r="B1174" s="2"/>
      <c r="F1174" s="29" t="str">
        <f t="shared" si="22"/>
        <v/>
      </c>
    </row>
    <row r="1175" spans="2:6" x14ac:dyDescent="0.25">
      <c r="B1175" s="2"/>
      <c r="F1175" s="29" t="str">
        <f t="shared" si="22"/>
        <v/>
      </c>
    </row>
    <row r="1176" spans="2:6" x14ac:dyDescent="0.25">
      <c r="B1176" s="2"/>
      <c r="F1176" s="29" t="str">
        <f t="shared" si="22"/>
        <v/>
      </c>
    </row>
    <row r="1177" spans="2:6" x14ac:dyDescent="0.25">
      <c r="B1177" s="2"/>
      <c r="F1177" s="29" t="str">
        <f t="shared" si="22"/>
        <v/>
      </c>
    </row>
    <row r="1178" spans="2:6" x14ac:dyDescent="0.25">
      <c r="B1178" s="2"/>
      <c r="F1178" s="29" t="str">
        <f t="shared" si="22"/>
        <v/>
      </c>
    </row>
    <row r="1179" spans="2:6" x14ac:dyDescent="0.25">
      <c r="B1179" s="2"/>
      <c r="F1179" s="29" t="str">
        <f t="shared" si="22"/>
        <v/>
      </c>
    </row>
    <row r="1180" spans="2:6" x14ac:dyDescent="0.25">
      <c r="B1180" s="2"/>
      <c r="F1180" s="29" t="str">
        <f t="shared" si="22"/>
        <v/>
      </c>
    </row>
    <row r="1181" spans="2:6" x14ac:dyDescent="0.25">
      <c r="B1181" s="2"/>
      <c r="F1181" s="29" t="str">
        <f t="shared" si="22"/>
        <v/>
      </c>
    </row>
    <row r="1182" spans="2:6" x14ac:dyDescent="0.25">
      <c r="B1182" s="2"/>
      <c r="F1182" s="29" t="str">
        <f t="shared" si="22"/>
        <v/>
      </c>
    </row>
    <row r="1183" spans="2:6" x14ac:dyDescent="0.25">
      <c r="B1183" s="2"/>
      <c r="F1183" s="29" t="str">
        <f t="shared" si="22"/>
        <v/>
      </c>
    </row>
    <row r="1184" spans="2:6" x14ac:dyDescent="0.25">
      <c r="B1184" s="2"/>
      <c r="F1184" s="29" t="str">
        <f t="shared" si="22"/>
        <v/>
      </c>
    </row>
    <row r="1185" spans="2:6" x14ac:dyDescent="0.25">
      <c r="B1185" s="2"/>
      <c r="F1185" s="29" t="str">
        <f t="shared" si="22"/>
        <v/>
      </c>
    </row>
    <row r="1186" spans="2:6" x14ac:dyDescent="0.25">
      <c r="B1186" s="2"/>
      <c r="F1186" s="29" t="str">
        <f t="shared" si="22"/>
        <v/>
      </c>
    </row>
    <row r="1187" spans="2:6" x14ac:dyDescent="0.25">
      <c r="B1187" s="2"/>
      <c r="F1187" s="29" t="str">
        <f t="shared" si="22"/>
        <v/>
      </c>
    </row>
    <row r="1188" spans="2:6" x14ac:dyDescent="0.25">
      <c r="B1188" s="2"/>
      <c r="F1188" s="29" t="str">
        <f t="shared" si="22"/>
        <v/>
      </c>
    </row>
    <row r="1189" spans="2:6" x14ac:dyDescent="0.25">
      <c r="B1189" s="2"/>
      <c r="F1189" s="29" t="str">
        <f t="shared" si="22"/>
        <v/>
      </c>
    </row>
    <row r="1190" spans="2:6" x14ac:dyDescent="0.25">
      <c r="B1190" s="2"/>
      <c r="F1190" s="29" t="str">
        <f t="shared" si="22"/>
        <v/>
      </c>
    </row>
    <row r="1191" spans="2:6" x14ac:dyDescent="0.25">
      <c r="B1191" s="2"/>
      <c r="F1191" s="29" t="str">
        <f t="shared" si="22"/>
        <v/>
      </c>
    </row>
    <row r="1192" spans="2:6" x14ac:dyDescent="0.25">
      <c r="B1192" s="2"/>
      <c r="F1192" s="29" t="str">
        <f t="shared" si="22"/>
        <v/>
      </c>
    </row>
    <row r="1193" spans="2:6" x14ac:dyDescent="0.25">
      <c r="B1193" s="2"/>
      <c r="F1193" s="29" t="str">
        <f t="shared" si="22"/>
        <v/>
      </c>
    </row>
    <row r="1194" spans="2:6" x14ac:dyDescent="0.25">
      <c r="B1194" s="2"/>
      <c r="F1194" s="29" t="str">
        <f t="shared" si="22"/>
        <v/>
      </c>
    </row>
    <row r="1195" spans="2:6" x14ac:dyDescent="0.25">
      <c r="B1195" s="2"/>
      <c r="F1195" s="29" t="str">
        <f t="shared" si="22"/>
        <v/>
      </c>
    </row>
    <row r="1196" spans="2:6" x14ac:dyDescent="0.25">
      <c r="B1196" s="2"/>
      <c r="F1196" s="29" t="str">
        <f t="shared" si="22"/>
        <v/>
      </c>
    </row>
    <row r="1197" spans="2:6" x14ac:dyDescent="0.25">
      <c r="B1197" s="2"/>
      <c r="F1197" s="29" t="str">
        <f t="shared" si="22"/>
        <v/>
      </c>
    </row>
    <row r="1198" spans="2:6" x14ac:dyDescent="0.25">
      <c r="B1198" s="2"/>
      <c r="F1198" s="29" t="str">
        <f t="shared" si="22"/>
        <v/>
      </c>
    </row>
    <row r="1199" spans="2:6" x14ac:dyDescent="0.25">
      <c r="B1199" s="2"/>
      <c r="F1199" s="29" t="str">
        <f t="shared" si="22"/>
        <v/>
      </c>
    </row>
    <row r="1200" spans="2:6" x14ac:dyDescent="0.25">
      <c r="B1200" s="2"/>
      <c r="F1200" s="29" t="str">
        <f t="shared" si="22"/>
        <v/>
      </c>
    </row>
    <row r="1201" spans="2:6" x14ac:dyDescent="0.25">
      <c r="B1201" s="2"/>
      <c r="F1201" s="29" t="str">
        <f t="shared" si="22"/>
        <v/>
      </c>
    </row>
    <row r="1202" spans="2:6" x14ac:dyDescent="0.25">
      <c r="B1202" s="2"/>
      <c r="F1202" s="29" t="str">
        <f t="shared" si="22"/>
        <v/>
      </c>
    </row>
    <row r="1203" spans="2:6" x14ac:dyDescent="0.25">
      <c r="B1203" s="2"/>
      <c r="F1203" s="29" t="str">
        <f t="shared" si="22"/>
        <v/>
      </c>
    </row>
    <row r="1204" spans="2:6" x14ac:dyDescent="0.25">
      <c r="B1204" s="2"/>
      <c r="F1204" s="29" t="str">
        <f t="shared" si="22"/>
        <v/>
      </c>
    </row>
    <row r="1205" spans="2:6" x14ac:dyDescent="0.25">
      <c r="B1205" s="2"/>
      <c r="F1205" s="29" t="str">
        <f t="shared" si="22"/>
        <v/>
      </c>
    </row>
    <row r="1206" spans="2:6" x14ac:dyDescent="0.25">
      <c r="B1206" s="2"/>
      <c r="F1206" s="29" t="str">
        <f t="shared" si="22"/>
        <v/>
      </c>
    </row>
    <row r="1207" spans="2:6" x14ac:dyDescent="0.25">
      <c r="B1207" s="2"/>
      <c r="F1207" s="29" t="str">
        <f t="shared" si="22"/>
        <v/>
      </c>
    </row>
    <row r="1208" spans="2:6" x14ac:dyDescent="0.25">
      <c r="B1208" s="2"/>
      <c r="F1208" s="29" t="str">
        <f t="shared" si="22"/>
        <v/>
      </c>
    </row>
    <row r="1209" spans="2:6" x14ac:dyDescent="0.25">
      <c r="B1209" s="2"/>
      <c r="F1209" s="29" t="str">
        <f t="shared" si="22"/>
        <v/>
      </c>
    </row>
    <row r="1210" spans="2:6" x14ac:dyDescent="0.25">
      <c r="B1210" s="2"/>
      <c r="F1210" s="29" t="str">
        <f t="shared" si="22"/>
        <v/>
      </c>
    </row>
    <row r="1211" spans="2:6" x14ac:dyDescent="0.25">
      <c r="B1211" s="2"/>
      <c r="F1211" s="29" t="str">
        <f t="shared" si="22"/>
        <v/>
      </c>
    </row>
    <row r="1212" spans="2:6" x14ac:dyDescent="0.25">
      <c r="B1212" s="2"/>
      <c r="F1212" s="29" t="str">
        <f t="shared" si="22"/>
        <v/>
      </c>
    </row>
    <row r="1213" spans="2:6" x14ac:dyDescent="0.25">
      <c r="B1213" s="2"/>
      <c r="F1213" s="29" t="str">
        <f t="shared" si="22"/>
        <v/>
      </c>
    </row>
    <row r="1214" spans="2:6" x14ac:dyDescent="0.25">
      <c r="B1214" s="2"/>
      <c r="F1214" s="29" t="str">
        <f t="shared" si="22"/>
        <v/>
      </c>
    </row>
    <row r="1215" spans="2:6" x14ac:dyDescent="0.25">
      <c r="B1215" s="2"/>
      <c r="F1215" s="29" t="str">
        <f t="shared" si="22"/>
        <v/>
      </c>
    </row>
    <row r="1216" spans="2:6" x14ac:dyDescent="0.25">
      <c r="B1216" s="2"/>
      <c r="F1216" s="29" t="str">
        <f t="shared" si="22"/>
        <v/>
      </c>
    </row>
    <row r="1217" spans="2:6" x14ac:dyDescent="0.25">
      <c r="B1217" s="2"/>
      <c r="F1217" s="29" t="str">
        <f t="shared" si="22"/>
        <v/>
      </c>
    </row>
    <row r="1218" spans="2:6" x14ac:dyDescent="0.25">
      <c r="B1218" s="2"/>
      <c r="F1218" s="29" t="str">
        <f t="shared" si="22"/>
        <v/>
      </c>
    </row>
    <row r="1219" spans="2:6" x14ac:dyDescent="0.25">
      <c r="B1219" s="2"/>
      <c r="F1219" s="29" t="str">
        <f t="shared" si="22"/>
        <v/>
      </c>
    </row>
    <row r="1220" spans="2:6" x14ac:dyDescent="0.25">
      <c r="B1220" s="2"/>
      <c r="F1220" s="29" t="str">
        <f t="shared" si="22"/>
        <v/>
      </c>
    </row>
    <row r="1221" spans="2:6" x14ac:dyDescent="0.25">
      <c r="B1221" s="2"/>
      <c r="F1221" s="29" t="str">
        <f t="shared" si="22"/>
        <v/>
      </c>
    </row>
    <row r="1222" spans="2:6" x14ac:dyDescent="0.25">
      <c r="B1222" s="2"/>
      <c r="F1222" s="29" t="str">
        <f t="shared" ref="F1222:F1285" si="23">IF(YEAR(B1222)&lt;YEAR(B1223),"EoY","")</f>
        <v/>
      </c>
    </row>
    <row r="1223" spans="2:6" x14ac:dyDescent="0.25">
      <c r="B1223" s="2"/>
      <c r="F1223" s="29" t="str">
        <f t="shared" si="23"/>
        <v/>
      </c>
    </row>
    <row r="1224" spans="2:6" x14ac:dyDescent="0.25">
      <c r="B1224" s="2"/>
      <c r="F1224" s="29" t="str">
        <f t="shared" si="23"/>
        <v/>
      </c>
    </row>
    <row r="1225" spans="2:6" x14ac:dyDescent="0.25">
      <c r="B1225" s="2"/>
      <c r="F1225" s="29" t="str">
        <f t="shared" si="23"/>
        <v/>
      </c>
    </row>
    <row r="1226" spans="2:6" x14ac:dyDescent="0.25">
      <c r="B1226" s="2"/>
      <c r="F1226" s="29" t="str">
        <f t="shared" si="23"/>
        <v/>
      </c>
    </row>
    <row r="1227" spans="2:6" x14ac:dyDescent="0.25">
      <c r="B1227" s="2"/>
      <c r="F1227" s="29" t="str">
        <f t="shared" si="23"/>
        <v/>
      </c>
    </row>
    <row r="1228" spans="2:6" x14ac:dyDescent="0.25">
      <c r="B1228" s="2"/>
      <c r="F1228" s="29" t="str">
        <f t="shared" si="23"/>
        <v/>
      </c>
    </row>
    <row r="1229" spans="2:6" x14ac:dyDescent="0.25">
      <c r="B1229" s="2"/>
      <c r="F1229" s="29" t="str">
        <f t="shared" si="23"/>
        <v/>
      </c>
    </row>
    <row r="1230" spans="2:6" x14ac:dyDescent="0.25">
      <c r="B1230" s="2"/>
      <c r="F1230" s="29" t="str">
        <f t="shared" si="23"/>
        <v/>
      </c>
    </row>
    <row r="1231" spans="2:6" x14ac:dyDescent="0.25">
      <c r="B1231" s="2"/>
      <c r="F1231" s="29" t="str">
        <f t="shared" si="23"/>
        <v/>
      </c>
    </row>
    <row r="1232" spans="2:6" x14ac:dyDescent="0.25">
      <c r="B1232" s="2"/>
      <c r="F1232" s="29" t="str">
        <f t="shared" si="23"/>
        <v/>
      </c>
    </row>
    <row r="1233" spans="2:6" x14ac:dyDescent="0.25">
      <c r="B1233" s="2"/>
      <c r="F1233" s="29" t="str">
        <f t="shared" si="23"/>
        <v/>
      </c>
    </row>
    <row r="1234" spans="2:6" x14ac:dyDescent="0.25">
      <c r="B1234" s="2"/>
      <c r="F1234" s="29" t="str">
        <f t="shared" si="23"/>
        <v/>
      </c>
    </row>
    <row r="1235" spans="2:6" x14ac:dyDescent="0.25">
      <c r="B1235" s="2"/>
      <c r="F1235" s="29" t="str">
        <f t="shared" si="23"/>
        <v/>
      </c>
    </row>
    <row r="1236" spans="2:6" x14ac:dyDescent="0.25">
      <c r="B1236" s="2"/>
      <c r="F1236" s="29" t="str">
        <f t="shared" si="23"/>
        <v/>
      </c>
    </row>
    <row r="1237" spans="2:6" x14ac:dyDescent="0.25">
      <c r="B1237" s="2"/>
      <c r="F1237" s="29" t="str">
        <f t="shared" si="23"/>
        <v/>
      </c>
    </row>
    <row r="1238" spans="2:6" x14ac:dyDescent="0.25">
      <c r="B1238" s="2"/>
      <c r="F1238" s="29" t="str">
        <f t="shared" si="23"/>
        <v/>
      </c>
    </row>
    <row r="1239" spans="2:6" x14ac:dyDescent="0.25">
      <c r="B1239" s="2"/>
      <c r="F1239" s="29" t="str">
        <f t="shared" si="23"/>
        <v/>
      </c>
    </row>
    <row r="1240" spans="2:6" x14ac:dyDescent="0.25">
      <c r="B1240" s="2"/>
      <c r="F1240" s="29" t="str">
        <f t="shared" si="23"/>
        <v/>
      </c>
    </row>
    <row r="1241" spans="2:6" x14ac:dyDescent="0.25">
      <c r="B1241" s="2"/>
      <c r="F1241" s="29" t="str">
        <f t="shared" si="23"/>
        <v/>
      </c>
    </row>
    <row r="1242" spans="2:6" x14ac:dyDescent="0.25">
      <c r="B1242" s="2"/>
      <c r="F1242" s="29" t="str">
        <f t="shared" si="23"/>
        <v/>
      </c>
    </row>
    <row r="1243" spans="2:6" x14ac:dyDescent="0.25">
      <c r="B1243" s="2"/>
      <c r="F1243" s="29" t="str">
        <f t="shared" si="23"/>
        <v/>
      </c>
    </row>
    <row r="1244" spans="2:6" x14ac:dyDescent="0.25">
      <c r="B1244" s="2"/>
      <c r="F1244" s="29" t="str">
        <f t="shared" si="23"/>
        <v/>
      </c>
    </row>
    <row r="1245" spans="2:6" x14ac:dyDescent="0.25">
      <c r="B1245" s="2"/>
      <c r="F1245" s="29" t="str">
        <f t="shared" si="23"/>
        <v/>
      </c>
    </row>
    <row r="1246" spans="2:6" x14ac:dyDescent="0.25">
      <c r="B1246" s="2"/>
      <c r="F1246" s="29" t="str">
        <f t="shared" si="23"/>
        <v/>
      </c>
    </row>
    <row r="1247" spans="2:6" x14ac:dyDescent="0.25">
      <c r="B1247" s="2"/>
      <c r="F1247" s="29" t="str">
        <f t="shared" si="23"/>
        <v/>
      </c>
    </row>
    <row r="1248" spans="2:6" x14ac:dyDescent="0.25">
      <c r="B1248" s="2"/>
      <c r="F1248" s="29" t="str">
        <f t="shared" si="23"/>
        <v/>
      </c>
    </row>
    <row r="1249" spans="2:6" x14ac:dyDescent="0.25">
      <c r="B1249" s="2"/>
      <c r="F1249" s="29" t="str">
        <f t="shared" si="23"/>
        <v/>
      </c>
    </row>
    <row r="1250" spans="2:6" x14ac:dyDescent="0.25">
      <c r="B1250" s="2"/>
      <c r="F1250" s="29" t="str">
        <f t="shared" si="23"/>
        <v/>
      </c>
    </row>
    <row r="1251" spans="2:6" x14ac:dyDescent="0.25">
      <c r="B1251" s="2"/>
      <c r="F1251" s="29" t="str">
        <f t="shared" si="23"/>
        <v/>
      </c>
    </row>
    <row r="1252" spans="2:6" x14ac:dyDescent="0.25">
      <c r="B1252" s="2"/>
      <c r="F1252" s="29" t="str">
        <f t="shared" si="23"/>
        <v/>
      </c>
    </row>
    <row r="1253" spans="2:6" x14ac:dyDescent="0.25">
      <c r="B1253" s="2"/>
      <c r="F1253" s="29" t="str">
        <f t="shared" si="23"/>
        <v/>
      </c>
    </row>
    <row r="1254" spans="2:6" x14ac:dyDescent="0.25">
      <c r="B1254" s="2"/>
      <c r="F1254" s="29" t="str">
        <f t="shared" si="23"/>
        <v/>
      </c>
    </row>
    <row r="1255" spans="2:6" x14ac:dyDescent="0.25">
      <c r="B1255" s="2"/>
      <c r="F1255" s="29" t="str">
        <f t="shared" si="23"/>
        <v/>
      </c>
    </row>
    <row r="1256" spans="2:6" x14ac:dyDescent="0.25">
      <c r="B1256" s="2"/>
      <c r="F1256" s="29" t="str">
        <f t="shared" si="23"/>
        <v/>
      </c>
    </row>
    <row r="1257" spans="2:6" x14ac:dyDescent="0.25">
      <c r="B1257" s="2"/>
      <c r="F1257" s="29" t="str">
        <f t="shared" si="23"/>
        <v/>
      </c>
    </row>
    <row r="1258" spans="2:6" x14ac:dyDescent="0.25">
      <c r="B1258" s="2"/>
      <c r="F1258" s="29" t="str">
        <f t="shared" si="23"/>
        <v/>
      </c>
    </row>
    <row r="1259" spans="2:6" x14ac:dyDescent="0.25">
      <c r="B1259" s="2"/>
      <c r="F1259" s="29" t="str">
        <f t="shared" si="23"/>
        <v/>
      </c>
    </row>
    <row r="1260" spans="2:6" x14ac:dyDescent="0.25">
      <c r="B1260" s="2"/>
      <c r="F1260" s="29" t="str">
        <f t="shared" si="23"/>
        <v/>
      </c>
    </row>
    <row r="1261" spans="2:6" x14ac:dyDescent="0.25">
      <c r="B1261" s="2"/>
      <c r="F1261" s="29" t="str">
        <f t="shared" si="23"/>
        <v/>
      </c>
    </row>
    <row r="1262" spans="2:6" x14ac:dyDescent="0.25">
      <c r="B1262" s="2"/>
      <c r="F1262" s="29" t="str">
        <f t="shared" si="23"/>
        <v/>
      </c>
    </row>
    <row r="1263" spans="2:6" x14ac:dyDescent="0.25">
      <c r="B1263" s="2"/>
      <c r="F1263" s="29" t="str">
        <f t="shared" si="23"/>
        <v/>
      </c>
    </row>
    <row r="1264" spans="2:6" x14ac:dyDescent="0.25">
      <c r="B1264" s="2"/>
      <c r="F1264" s="29" t="str">
        <f t="shared" si="23"/>
        <v/>
      </c>
    </row>
    <row r="1265" spans="2:6" x14ac:dyDescent="0.25">
      <c r="B1265" s="2"/>
      <c r="F1265" s="29" t="str">
        <f t="shared" si="23"/>
        <v/>
      </c>
    </row>
    <row r="1266" spans="2:6" x14ac:dyDescent="0.25">
      <c r="B1266" s="2"/>
      <c r="F1266" s="29" t="str">
        <f t="shared" si="23"/>
        <v/>
      </c>
    </row>
    <row r="1267" spans="2:6" x14ac:dyDescent="0.25">
      <c r="B1267" s="2"/>
      <c r="F1267" s="29" t="str">
        <f t="shared" si="23"/>
        <v/>
      </c>
    </row>
    <row r="1268" spans="2:6" x14ac:dyDescent="0.25">
      <c r="B1268" s="2"/>
      <c r="F1268" s="29" t="str">
        <f t="shared" si="23"/>
        <v/>
      </c>
    </row>
    <row r="1269" spans="2:6" x14ac:dyDescent="0.25">
      <c r="B1269" s="2"/>
      <c r="F1269" s="29" t="str">
        <f t="shared" si="23"/>
        <v/>
      </c>
    </row>
    <row r="1270" spans="2:6" x14ac:dyDescent="0.25">
      <c r="B1270" s="2"/>
      <c r="F1270" s="29" t="str">
        <f t="shared" si="23"/>
        <v/>
      </c>
    </row>
    <row r="1271" spans="2:6" x14ac:dyDescent="0.25">
      <c r="B1271" s="2"/>
      <c r="F1271" s="29" t="str">
        <f t="shared" si="23"/>
        <v/>
      </c>
    </row>
    <row r="1272" spans="2:6" x14ac:dyDescent="0.25">
      <c r="B1272" s="2"/>
      <c r="F1272" s="29" t="str">
        <f t="shared" si="23"/>
        <v/>
      </c>
    </row>
    <row r="1273" spans="2:6" x14ac:dyDescent="0.25">
      <c r="B1273" s="2"/>
      <c r="F1273" s="29" t="str">
        <f t="shared" si="23"/>
        <v/>
      </c>
    </row>
    <row r="1274" spans="2:6" x14ac:dyDescent="0.25">
      <c r="B1274" s="2"/>
      <c r="F1274" s="29" t="str">
        <f t="shared" si="23"/>
        <v/>
      </c>
    </row>
    <row r="1275" spans="2:6" x14ac:dyDescent="0.25">
      <c r="B1275" s="2"/>
      <c r="F1275" s="29" t="str">
        <f t="shared" si="23"/>
        <v/>
      </c>
    </row>
    <row r="1276" spans="2:6" x14ac:dyDescent="0.25">
      <c r="B1276" s="2"/>
      <c r="F1276" s="29" t="str">
        <f t="shared" si="23"/>
        <v/>
      </c>
    </row>
    <row r="1277" spans="2:6" x14ac:dyDescent="0.25">
      <c r="B1277" s="2"/>
      <c r="F1277" s="29" t="str">
        <f t="shared" si="23"/>
        <v/>
      </c>
    </row>
    <row r="1278" spans="2:6" x14ac:dyDescent="0.25">
      <c r="B1278" s="2"/>
      <c r="F1278" s="29" t="str">
        <f t="shared" si="23"/>
        <v/>
      </c>
    </row>
    <row r="1279" spans="2:6" x14ac:dyDescent="0.25">
      <c r="B1279" s="2"/>
      <c r="F1279" s="29" t="str">
        <f t="shared" si="23"/>
        <v/>
      </c>
    </row>
    <row r="1280" spans="2:6" x14ac:dyDescent="0.25">
      <c r="B1280" s="2"/>
      <c r="F1280" s="29" t="str">
        <f t="shared" si="23"/>
        <v/>
      </c>
    </row>
    <row r="1281" spans="2:6" x14ac:dyDescent="0.25">
      <c r="B1281" s="2"/>
      <c r="F1281" s="29" t="str">
        <f t="shared" si="23"/>
        <v/>
      </c>
    </row>
    <row r="1282" spans="2:6" x14ac:dyDescent="0.25">
      <c r="B1282" s="2"/>
      <c r="F1282" s="29" t="str">
        <f t="shared" si="23"/>
        <v/>
      </c>
    </row>
    <row r="1283" spans="2:6" x14ac:dyDescent="0.25">
      <c r="B1283" s="2"/>
      <c r="F1283" s="29" t="str">
        <f t="shared" si="23"/>
        <v/>
      </c>
    </row>
    <row r="1284" spans="2:6" x14ac:dyDescent="0.25">
      <c r="B1284" s="2"/>
      <c r="F1284" s="29" t="str">
        <f t="shared" si="23"/>
        <v/>
      </c>
    </row>
    <row r="1285" spans="2:6" x14ac:dyDescent="0.25">
      <c r="B1285" s="2"/>
      <c r="F1285" s="29" t="str">
        <f t="shared" si="23"/>
        <v/>
      </c>
    </row>
    <row r="1286" spans="2:6" x14ac:dyDescent="0.25">
      <c r="B1286" s="2"/>
      <c r="F1286" s="29" t="str">
        <f t="shared" ref="F1286:F1349" si="24">IF(YEAR(B1286)&lt;YEAR(B1287),"EoY","")</f>
        <v/>
      </c>
    </row>
    <row r="1287" spans="2:6" x14ac:dyDescent="0.25">
      <c r="B1287" s="2"/>
      <c r="F1287" s="29" t="str">
        <f t="shared" si="24"/>
        <v/>
      </c>
    </row>
    <row r="1288" spans="2:6" x14ac:dyDescent="0.25">
      <c r="B1288" s="2"/>
      <c r="F1288" s="29" t="str">
        <f t="shared" si="24"/>
        <v/>
      </c>
    </row>
    <row r="1289" spans="2:6" x14ac:dyDescent="0.25">
      <c r="B1289" s="2"/>
      <c r="F1289" s="29" t="str">
        <f t="shared" si="24"/>
        <v/>
      </c>
    </row>
    <row r="1290" spans="2:6" x14ac:dyDescent="0.25">
      <c r="B1290" s="2"/>
      <c r="F1290" s="29" t="str">
        <f t="shared" si="24"/>
        <v/>
      </c>
    </row>
    <row r="1291" spans="2:6" x14ac:dyDescent="0.25">
      <c r="B1291" s="2"/>
      <c r="F1291" s="29" t="str">
        <f t="shared" si="24"/>
        <v/>
      </c>
    </row>
    <row r="1292" spans="2:6" x14ac:dyDescent="0.25">
      <c r="B1292" s="2"/>
      <c r="F1292" s="29" t="str">
        <f t="shared" si="24"/>
        <v/>
      </c>
    </row>
    <row r="1293" spans="2:6" x14ac:dyDescent="0.25">
      <c r="B1293" s="2"/>
      <c r="F1293" s="29" t="str">
        <f t="shared" si="24"/>
        <v/>
      </c>
    </row>
    <row r="1294" spans="2:6" x14ac:dyDescent="0.25">
      <c r="B1294" s="2"/>
      <c r="F1294" s="29" t="str">
        <f t="shared" si="24"/>
        <v/>
      </c>
    </row>
    <row r="1295" spans="2:6" x14ac:dyDescent="0.25">
      <c r="B1295" s="2"/>
      <c r="F1295" s="29" t="str">
        <f t="shared" si="24"/>
        <v/>
      </c>
    </row>
    <row r="1296" spans="2:6" x14ac:dyDescent="0.25">
      <c r="B1296" s="2"/>
      <c r="F1296" s="29" t="str">
        <f t="shared" si="24"/>
        <v/>
      </c>
    </row>
    <row r="1297" spans="2:6" x14ac:dyDescent="0.25">
      <c r="B1297" s="2"/>
      <c r="F1297" s="29" t="str">
        <f t="shared" si="24"/>
        <v/>
      </c>
    </row>
    <row r="1298" spans="2:6" x14ac:dyDescent="0.25">
      <c r="B1298" s="2"/>
      <c r="F1298" s="29" t="str">
        <f t="shared" si="24"/>
        <v/>
      </c>
    </row>
    <row r="1299" spans="2:6" x14ac:dyDescent="0.25">
      <c r="B1299" s="2"/>
      <c r="F1299" s="29" t="str">
        <f t="shared" si="24"/>
        <v/>
      </c>
    </row>
    <row r="1300" spans="2:6" x14ac:dyDescent="0.25">
      <c r="B1300" s="2"/>
      <c r="F1300" s="29" t="str">
        <f t="shared" si="24"/>
        <v/>
      </c>
    </row>
    <row r="1301" spans="2:6" x14ac:dyDescent="0.25">
      <c r="B1301" s="2"/>
      <c r="F1301" s="29" t="str">
        <f t="shared" si="24"/>
        <v/>
      </c>
    </row>
    <row r="1302" spans="2:6" x14ac:dyDescent="0.25">
      <c r="B1302" s="2"/>
      <c r="F1302" s="29" t="str">
        <f t="shared" si="24"/>
        <v/>
      </c>
    </row>
    <row r="1303" spans="2:6" x14ac:dyDescent="0.25">
      <c r="B1303" s="2"/>
      <c r="F1303" s="29" t="str">
        <f t="shared" si="24"/>
        <v/>
      </c>
    </row>
    <row r="1304" spans="2:6" x14ac:dyDescent="0.25">
      <c r="B1304" s="2"/>
      <c r="F1304" s="29" t="str">
        <f t="shared" si="24"/>
        <v/>
      </c>
    </row>
    <row r="1305" spans="2:6" x14ac:dyDescent="0.25">
      <c r="B1305" s="2"/>
      <c r="F1305" s="29" t="str">
        <f t="shared" si="24"/>
        <v/>
      </c>
    </row>
    <row r="1306" spans="2:6" x14ac:dyDescent="0.25">
      <c r="B1306" s="2"/>
      <c r="F1306" s="29" t="str">
        <f t="shared" si="24"/>
        <v/>
      </c>
    </row>
    <row r="1307" spans="2:6" x14ac:dyDescent="0.25">
      <c r="B1307" s="2"/>
      <c r="F1307" s="29" t="str">
        <f t="shared" si="24"/>
        <v/>
      </c>
    </row>
    <row r="1308" spans="2:6" x14ac:dyDescent="0.25">
      <c r="B1308" s="2"/>
      <c r="F1308" s="29" t="str">
        <f t="shared" si="24"/>
        <v/>
      </c>
    </row>
    <row r="1309" spans="2:6" x14ac:dyDescent="0.25">
      <c r="B1309" s="2"/>
      <c r="F1309" s="29" t="str">
        <f t="shared" si="24"/>
        <v/>
      </c>
    </row>
    <row r="1310" spans="2:6" x14ac:dyDescent="0.25">
      <c r="B1310" s="2"/>
      <c r="F1310" s="29" t="str">
        <f t="shared" si="24"/>
        <v/>
      </c>
    </row>
    <row r="1311" spans="2:6" x14ac:dyDescent="0.25">
      <c r="B1311" s="2"/>
      <c r="F1311" s="29" t="str">
        <f t="shared" si="24"/>
        <v/>
      </c>
    </row>
    <row r="1312" spans="2:6" x14ac:dyDescent="0.25">
      <c r="B1312" s="2"/>
      <c r="F1312" s="29" t="str">
        <f t="shared" si="24"/>
        <v/>
      </c>
    </row>
    <row r="1313" spans="2:6" x14ac:dyDescent="0.25">
      <c r="B1313" s="2"/>
      <c r="F1313" s="29" t="str">
        <f t="shared" si="24"/>
        <v/>
      </c>
    </row>
    <row r="1314" spans="2:6" x14ac:dyDescent="0.25">
      <c r="B1314" s="2"/>
      <c r="F1314" s="29" t="str">
        <f t="shared" si="24"/>
        <v/>
      </c>
    </row>
    <row r="1315" spans="2:6" x14ac:dyDescent="0.25">
      <c r="B1315" s="2"/>
      <c r="F1315" s="29" t="str">
        <f t="shared" si="24"/>
        <v/>
      </c>
    </row>
    <row r="1316" spans="2:6" x14ac:dyDescent="0.25">
      <c r="B1316" s="2"/>
      <c r="F1316" s="29" t="str">
        <f t="shared" si="24"/>
        <v/>
      </c>
    </row>
    <row r="1317" spans="2:6" x14ac:dyDescent="0.25">
      <c r="B1317" s="2"/>
      <c r="F1317" s="29" t="str">
        <f t="shared" si="24"/>
        <v/>
      </c>
    </row>
    <row r="1318" spans="2:6" x14ac:dyDescent="0.25">
      <c r="B1318" s="2"/>
      <c r="F1318" s="29" t="str">
        <f t="shared" si="24"/>
        <v/>
      </c>
    </row>
    <row r="1319" spans="2:6" x14ac:dyDescent="0.25">
      <c r="B1319" s="2"/>
      <c r="F1319" s="29" t="str">
        <f t="shared" si="24"/>
        <v/>
      </c>
    </row>
    <row r="1320" spans="2:6" x14ac:dyDescent="0.25">
      <c r="B1320" s="2"/>
      <c r="F1320" s="29" t="str">
        <f t="shared" si="24"/>
        <v/>
      </c>
    </row>
    <row r="1321" spans="2:6" x14ac:dyDescent="0.25">
      <c r="B1321" s="2"/>
      <c r="F1321" s="29" t="str">
        <f t="shared" si="24"/>
        <v/>
      </c>
    </row>
    <row r="1322" spans="2:6" x14ac:dyDescent="0.25">
      <c r="B1322" s="2"/>
      <c r="F1322" s="29" t="str">
        <f t="shared" si="24"/>
        <v/>
      </c>
    </row>
    <row r="1323" spans="2:6" x14ac:dyDescent="0.25">
      <c r="B1323" s="2"/>
      <c r="F1323" s="29" t="str">
        <f t="shared" si="24"/>
        <v/>
      </c>
    </row>
    <row r="1324" spans="2:6" x14ac:dyDescent="0.25">
      <c r="B1324" s="2"/>
      <c r="F1324" s="29" t="str">
        <f t="shared" si="24"/>
        <v/>
      </c>
    </row>
    <row r="1325" spans="2:6" x14ac:dyDescent="0.25">
      <c r="B1325" s="2"/>
      <c r="F1325" s="29" t="str">
        <f t="shared" si="24"/>
        <v/>
      </c>
    </row>
    <row r="1326" spans="2:6" x14ac:dyDescent="0.25">
      <c r="B1326" s="2"/>
      <c r="F1326" s="29" t="str">
        <f t="shared" si="24"/>
        <v/>
      </c>
    </row>
    <row r="1327" spans="2:6" x14ac:dyDescent="0.25">
      <c r="B1327" s="2"/>
      <c r="F1327" s="29" t="str">
        <f t="shared" si="24"/>
        <v/>
      </c>
    </row>
    <row r="1328" spans="2:6" x14ac:dyDescent="0.25">
      <c r="B1328" s="2"/>
      <c r="F1328" s="29" t="str">
        <f t="shared" si="24"/>
        <v/>
      </c>
    </row>
    <row r="1329" spans="2:6" x14ac:dyDescent="0.25">
      <c r="B1329" s="2"/>
      <c r="F1329" s="29" t="str">
        <f t="shared" si="24"/>
        <v/>
      </c>
    </row>
    <row r="1330" spans="2:6" x14ac:dyDescent="0.25">
      <c r="B1330" s="2"/>
      <c r="F1330" s="29" t="str">
        <f t="shared" si="24"/>
        <v/>
      </c>
    </row>
    <row r="1331" spans="2:6" x14ac:dyDescent="0.25">
      <c r="B1331" s="2"/>
      <c r="F1331" s="29" t="str">
        <f t="shared" si="24"/>
        <v/>
      </c>
    </row>
    <row r="1332" spans="2:6" x14ac:dyDescent="0.25">
      <c r="B1332" s="2"/>
      <c r="F1332" s="29" t="str">
        <f t="shared" si="24"/>
        <v/>
      </c>
    </row>
    <row r="1333" spans="2:6" x14ac:dyDescent="0.25">
      <c r="B1333" s="2"/>
      <c r="F1333" s="29" t="str">
        <f t="shared" si="24"/>
        <v/>
      </c>
    </row>
    <row r="1334" spans="2:6" x14ac:dyDescent="0.25">
      <c r="B1334" s="2"/>
      <c r="F1334" s="29" t="str">
        <f t="shared" si="24"/>
        <v/>
      </c>
    </row>
    <row r="1335" spans="2:6" x14ac:dyDescent="0.25">
      <c r="B1335" s="2"/>
      <c r="F1335" s="29" t="str">
        <f t="shared" si="24"/>
        <v/>
      </c>
    </row>
    <row r="1336" spans="2:6" x14ac:dyDescent="0.25">
      <c r="B1336" s="2"/>
      <c r="F1336" s="29" t="str">
        <f t="shared" si="24"/>
        <v/>
      </c>
    </row>
    <row r="1337" spans="2:6" x14ac:dyDescent="0.25">
      <c r="B1337" s="2"/>
      <c r="F1337" s="29" t="str">
        <f t="shared" si="24"/>
        <v/>
      </c>
    </row>
    <row r="1338" spans="2:6" x14ac:dyDescent="0.25">
      <c r="B1338" s="2"/>
      <c r="F1338" s="29" t="str">
        <f t="shared" si="24"/>
        <v/>
      </c>
    </row>
    <row r="1339" spans="2:6" x14ac:dyDescent="0.25">
      <c r="B1339" s="2"/>
      <c r="F1339" s="29" t="str">
        <f t="shared" si="24"/>
        <v/>
      </c>
    </row>
    <row r="1340" spans="2:6" x14ac:dyDescent="0.25">
      <c r="B1340" s="2"/>
      <c r="F1340" s="29" t="str">
        <f t="shared" si="24"/>
        <v/>
      </c>
    </row>
    <row r="1341" spans="2:6" x14ac:dyDescent="0.25">
      <c r="B1341" s="2"/>
      <c r="F1341" s="29" t="str">
        <f t="shared" si="24"/>
        <v/>
      </c>
    </row>
    <row r="1342" spans="2:6" x14ac:dyDescent="0.25">
      <c r="B1342" s="2"/>
      <c r="F1342" s="29" t="str">
        <f t="shared" si="24"/>
        <v/>
      </c>
    </row>
    <row r="1343" spans="2:6" x14ac:dyDescent="0.25">
      <c r="B1343" s="2"/>
      <c r="F1343" s="29" t="str">
        <f t="shared" si="24"/>
        <v/>
      </c>
    </row>
    <row r="1344" spans="2:6" x14ac:dyDescent="0.25">
      <c r="B1344" s="2"/>
      <c r="F1344" s="29" t="str">
        <f t="shared" si="24"/>
        <v/>
      </c>
    </row>
    <row r="1345" spans="2:6" x14ac:dyDescent="0.25">
      <c r="B1345" s="2"/>
      <c r="F1345" s="29" t="str">
        <f t="shared" si="24"/>
        <v/>
      </c>
    </row>
    <row r="1346" spans="2:6" x14ac:dyDescent="0.25">
      <c r="B1346" s="2"/>
      <c r="F1346" s="29" t="str">
        <f t="shared" si="24"/>
        <v/>
      </c>
    </row>
    <row r="1347" spans="2:6" x14ac:dyDescent="0.25">
      <c r="B1347" s="2"/>
      <c r="F1347" s="29" t="str">
        <f t="shared" si="24"/>
        <v/>
      </c>
    </row>
    <row r="1348" spans="2:6" x14ac:dyDescent="0.25">
      <c r="B1348" s="2"/>
      <c r="F1348" s="29" t="str">
        <f t="shared" si="24"/>
        <v/>
      </c>
    </row>
    <row r="1349" spans="2:6" x14ac:dyDescent="0.25">
      <c r="B1349" s="2"/>
      <c r="F1349" s="29" t="str">
        <f t="shared" si="24"/>
        <v/>
      </c>
    </row>
    <row r="1350" spans="2:6" x14ac:dyDescent="0.25">
      <c r="B1350" s="2"/>
      <c r="F1350" s="29" t="str">
        <f t="shared" ref="F1350:F1413" si="25">IF(YEAR(B1350)&lt;YEAR(B1351),"EoY","")</f>
        <v/>
      </c>
    </row>
    <row r="1351" spans="2:6" x14ac:dyDescent="0.25">
      <c r="B1351" s="2"/>
      <c r="F1351" s="29" t="str">
        <f t="shared" si="25"/>
        <v/>
      </c>
    </row>
    <row r="1352" spans="2:6" x14ac:dyDescent="0.25">
      <c r="B1352" s="2"/>
      <c r="F1352" s="29" t="str">
        <f t="shared" si="25"/>
        <v/>
      </c>
    </row>
    <row r="1353" spans="2:6" x14ac:dyDescent="0.25">
      <c r="B1353" s="2"/>
      <c r="F1353" s="29" t="str">
        <f t="shared" si="25"/>
        <v/>
      </c>
    </row>
    <row r="1354" spans="2:6" x14ac:dyDescent="0.25">
      <c r="B1354" s="2"/>
      <c r="F1354" s="29" t="str">
        <f t="shared" si="25"/>
        <v/>
      </c>
    </row>
    <row r="1355" spans="2:6" x14ac:dyDescent="0.25">
      <c r="B1355" s="2"/>
      <c r="F1355" s="29" t="str">
        <f t="shared" si="25"/>
        <v/>
      </c>
    </row>
    <row r="1356" spans="2:6" x14ac:dyDescent="0.25">
      <c r="B1356" s="2"/>
      <c r="F1356" s="29" t="str">
        <f t="shared" si="25"/>
        <v/>
      </c>
    </row>
    <row r="1357" spans="2:6" x14ac:dyDescent="0.25">
      <c r="B1357" s="2"/>
      <c r="F1357" s="29" t="str">
        <f t="shared" si="25"/>
        <v/>
      </c>
    </row>
    <row r="1358" spans="2:6" x14ac:dyDescent="0.25">
      <c r="B1358" s="2"/>
      <c r="F1358" s="29" t="str">
        <f t="shared" si="25"/>
        <v/>
      </c>
    </row>
    <row r="1359" spans="2:6" x14ac:dyDescent="0.25">
      <c r="B1359" s="2"/>
      <c r="F1359" s="29" t="str">
        <f t="shared" si="25"/>
        <v/>
      </c>
    </row>
    <row r="1360" spans="2:6" x14ac:dyDescent="0.25">
      <c r="B1360" s="2"/>
      <c r="F1360" s="29" t="str">
        <f t="shared" si="25"/>
        <v/>
      </c>
    </row>
    <row r="1361" spans="2:6" x14ac:dyDescent="0.25">
      <c r="B1361" s="2"/>
      <c r="F1361" s="29" t="str">
        <f t="shared" si="25"/>
        <v/>
      </c>
    </row>
    <row r="1362" spans="2:6" x14ac:dyDescent="0.25">
      <c r="B1362" s="2"/>
      <c r="F1362" s="29" t="str">
        <f t="shared" si="25"/>
        <v/>
      </c>
    </row>
    <row r="1363" spans="2:6" x14ac:dyDescent="0.25">
      <c r="B1363" s="2"/>
      <c r="F1363" s="29" t="str">
        <f t="shared" si="25"/>
        <v/>
      </c>
    </row>
    <row r="1364" spans="2:6" x14ac:dyDescent="0.25">
      <c r="B1364" s="2"/>
      <c r="F1364" s="29" t="str">
        <f t="shared" si="25"/>
        <v/>
      </c>
    </row>
    <row r="1365" spans="2:6" x14ac:dyDescent="0.25">
      <c r="B1365" s="2"/>
      <c r="F1365" s="29" t="str">
        <f t="shared" si="25"/>
        <v/>
      </c>
    </row>
    <row r="1366" spans="2:6" x14ac:dyDescent="0.25">
      <c r="B1366" s="2"/>
      <c r="F1366" s="29" t="str">
        <f t="shared" si="25"/>
        <v/>
      </c>
    </row>
    <row r="1367" spans="2:6" x14ac:dyDescent="0.25">
      <c r="B1367" s="2"/>
      <c r="F1367" s="29" t="str">
        <f t="shared" si="25"/>
        <v/>
      </c>
    </row>
    <row r="1368" spans="2:6" x14ac:dyDescent="0.25">
      <c r="B1368" s="2"/>
      <c r="F1368" s="29" t="str">
        <f t="shared" si="25"/>
        <v/>
      </c>
    </row>
    <row r="1369" spans="2:6" x14ac:dyDescent="0.25">
      <c r="B1369" s="2"/>
      <c r="F1369" s="29" t="str">
        <f t="shared" si="25"/>
        <v/>
      </c>
    </row>
    <row r="1370" spans="2:6" x14ac:dyDescent="0.25">
      <c r="B1370" s="2"/>
      <c r="F1370" s="29" t="str">
        <f t="shared" si="25"/>
        <v/>
      </c>
    </row>
    <row r="1371" spans="2:6" x14ac:dyDescent="0.25">
      <c r="B1371" s="2"/>
      <c r="F1371" s="29" t="str">
        <f t="shared" si="25"/>
        <v/>
      </c>
    </row>
    <row r="1372" spans="2:6" x14ac:dyDescent="0.25">
      <c r="B1372" s="2"/>
      <c r="F1372" s="29" t="str">
        <f t="shared" si="25"/>
        <v/>
      </c>
    </row>
    <row r="1373" spans="2:6" x14ac:dyDescent="0.25">
      <c r="B1373" s="2"/>
      <c r="F1373" s="29" t="str">
        <f t="shared" si="25"/>
        <v/>
      </c>
    </row>
    <row r="1374" spans="2:6" x14ac:dyDescent="0.25">
      <c r="B1374" s="2"/>
      <c r="F1374" s="29" t="str">
        <f t="shared" si="25"/>
        <v/>
      </c>
    </row>
    <row r="1375" spans="2:6" x14ac:dyDescent="0.25">
      <c r="B1375" s="2"/>
      <c r="F1375" s="29" t="str">
        <f t="shared" si="25"/>
        <v/>
      </c>
    </row>
    <row r="1376" spans="2:6" x14ac:dyDescent="0.25">
      <c r="B1376" s="2"/>
      <c r="F1376" s="29" t="str">
        <f t="shared" si="25"/>
        <v/>
      </c>
    </row>
    <row r="1377" spans="2:6" x14ac:dyDescent="0.25">
      <c r="B1377" s="2"/>
      <c r="F1377" s="29" t="str">
        <f t="shared" si="25"/>
        <v/>
      </c>
    </row>
    <row r="1378" spans="2:6" x14ac:dyDescent="0.25">
      <c r="B1378" s="2"/>
      <c r="F1378" s="29" t="str">
        <f t="shared" si="25"/>
        <v/>
      </c>
    </row>
    <row r="1379" spans="2:6" x14ac:dyDescent="0.25">
      <c r="B1379" s="2"/>
      <c r="F1379" s="29" t="str">
        <f t="shared" si="25"/>
        <v/>
      </c>
    </row>
    <row r="1380" spans="2:6" x14ac:dyDescent="0.25">
      <c r="B1380" s="2"/>
      <c r="F1380" s="29" t="str">
        <f t="shared" si="25"/>
        <v/>
      </c>
    </row>
    <row r="1381" spans="2:6" x14ac:dyDescent="0.25">
      <c r="B1381" s="2"/>
      <c r="F1381" s="29" t="str">
        <f t="shared" si="25"/>
        <v/>
      </c>
    </row>
    <row r="1382" spans="2:6" x14ac:dyDescent="0.25">
      <c r="B1382" s="2"/>
      <c r="F1382" s="29" t="str">
        <f t="shared" si="25"/>
        <v/>
      </c>
    </row>
    <row r="1383" spans="2:6" x14ac:dyDescent="0.25">
      <c r="B1383" s="2"/>
      <c r="F1383" s="29" t="str">
        <f t="shared" si="25"/>
        <v/>
      </c>
    </row>
    <row r="1384" spans="2:6" x14ac:dyDescent="0.25">
      <c r="B1384" s="2"/>
      <c r="F1384" s="29" t="str">
        <f t="shared" si="25"/>
        <v/>
      </c>
    </row>
    <row r="1385" spans="2:6" x14ac:dyDescent="0.25">
      <c r="B1385" s="2"/>
      <c r="F1385" s="29" t="str">
        <f t="shared" si="25"/>
        <v/>
      </c>
    </row>
    <row r="1386" spans="2:6" x14ac:dyDescent="0.25">
      <c r="B1386" s="2"/>
      <c r="F1386" s="29" t="str">
        <f t="shared" si="25"/>
        <v/>
      </c>
    </row>
    <row r="1387" spans="2:6" x14ac:dyDescent="0.25">
      <c r="B1387" s="2"/>
      <c r="F1387" s="29" t="str">
        <f t="shared" si="25"/>
        <v/>
      </c>
    </row>
    <row r="1388" spans="2:6" x14ac:dyDescent="0.25">
      <c r="B1388" s="2"/>
      <c r="F1388" s="29" t="str">
        <f t="shared" si="25"/>
        <v/>
      </c>
    </row>
    <row r="1389" spans="2:6" x14ac:dyDescent="0.25">
      <c r="B1389" s="2"/>
      <c r="F1389" s="29" t="str">
        <f t="shared" si="25"/>
        <v/>
      </c>
    </row>
    <row r="1390" spans="2:6" x14ac:dyDescent="0.25">
      <c r="B1390" s="2"/>
      <c r="F1390" s="29" t="str">
        <f t="shared" si="25"/>
        <v/>
      </c>
    </row>
    <row r="1391" spans="2:6" x14ac:dyDescent="0.25">
      <c r="B1391" s="2"/>
      <c r="F1391" s="29" t="str">
        <f t="shared" si="25"/>
        <v/>
      </c>
    </row>
    <row r="1392" spans="2:6" x14ac:dyDescent="0.25">
      <c r="B1392" s="2"/>
      <c r="F1392" s="29" t="str">
        <f t="shared" si="25"/>
        <v/>
      </c>
    </row>
    <row r="1393" spans="2:6" x14ac:dyDescent="0.25">
      <c r="B1393" s="2"/>
      <c r="F1393" s="29" t="str">
        <f t="shared" si="25"/>
        <v/>
      </c>
    </row>
    <row r="1394" spans="2:6" x14ac:dyDescent="0.25">
      <c r="B1394" s="2"/>
      <c r="F1394" s="29" t="str">
        <f t="shared" si="25"/>
        <v/>
      </c>
    </row>
    <row r="1395" spans="2:6" x14ac:dyDescent="0.25">
      <c r="B1395" s="2"/>
      <c r="F1395" s="29" t="str">
        <f t="shared" si="25"/>
        <v/>
      </c>
    </row>
    <row r="1396" spans="2:6" x14ac:dyDescent="0.25">
      <c r="B1396" s="2"/>
      <c r="F1396" s="29" t="str">
        <f t="shared" si="25"/>
        <v/>
      </c>
    </row>
    <row r="1397" spans="2:6" x14ac:dyDescent="0.25">
      <c r="B1397" s="2"/>
      <c r="F1397" s="29" t="str">
        <f t="shared" si="25"/>
        <v/>
      </c>
    </row>
    <row r="1398" spans="2:6" x14ac:dyDescent="0.25">
      <c r="B1398" s="2"/>
      <c r="F1398" s="29" t="str">
        <f t="shared" si="25"/>
        <v/>
      </c>
    </row>
    <row r="1399" spans="2:6" x14ac:dyDescent="0.25">
      <c r="B1399" s="2"/>
      <c r="F1399" s="29" t="str">
        <f t="shared" si="25"/>
        <v/>
      </c>
    </row>
    <row r="1400" spans="2:6" x14ac:dyDescent="0.25">
      <c r="B1400" s="2"/>
      <c r="F1400" s="29" t="str">
        <f t="shared" si="25"/>
        <v/>
      </c>
    </row>
    <row r="1401" spans="2:6" x14ac:dyDescent="0.25">
      <c r="B1401" s="2"/>
      <c r="F1401" s="29" t="str">
        <f t="shared" si="25"/>
        <v/>
      </c>
    </row>
    <row r="1402" spans="2:6" x14ac:dyDescent="0.25">
      <c r="B1402" s="2"/>
      <c r="F1402" s="29" t="str">
        <f t="shared" si="25"/>
        <v/>
      </c>
    </row>
    <row r="1403" spans="2:6" x14ac:dyDescent="0.25">
      <c r="B1403" s="2"/>
      <c r="F1403" s="29" t="str">
        <f t="shared" si="25"/>
        <v/>
      </c>
    </row>
    <row r="1404" spans="2:6" x14ac:dyDescent="0.25">
      <c r="B1404" s="2"/>
      <c r="F1404" s="29" t="str">
        <f t="shared" si="25"/>
        <v/>
      </c>
    </row>
    <row r="1405" spans="2:6" x14ac:dyDescent="0.25">
      <c r="B1405" s="2"/>
      <c r="F1405" s="29" t="str">
        <f t="shared" si="25"/>
        <v/>
      </c>
    </row>
    <row r="1406" spans="2:6" x14ac:dyDescent="0.25">
      <c r="B1406" s="2"/>
      <c r="F1406" s="29" t="str">
        <f t="shared" si="25"/>
        <v/>
      </c>
    </row>
    <row r="1407" spans="2:6" x14ac:dyDescent="0.25">
      <c r="B1407" s="2"/>
      <c r="F1407" s="29" t="str">
        <f t="shared" si="25"/>
        <v/>
      </c>
    </row>
    <row r="1408" spans="2:6" x14ac:dyDescent="0.25">
      <c r="B1408" s="2"/>
      <c r="F1408" s="29" t="str">
        <f t="shared" si="25"/>
        <v/>
      </c>
    </row>
    <row r="1409" spans="2:6" x14ac:dyDescent="0.25">
      <c r="B1409" s="2"/>
      <c r="F1409" s="29" t="str">
        <f t="shared" si="25"/>
        <v/>
      </c>
    </row>
    <row r="1410" spans="2:6" x14ac:dyDescent="0.25">
      <c r="B1410" s="2"/>
      <c r="F1410" s="29" t="str">
        <f t="shared" si="25"/>
        <v/>
      </c>
    </row>
    <row r="1411" spans="2:6" x14ac:dyDescent="0.25">
      <c r="B1411" s="2"/>
      <c r="F1411" s="29" t="str">
        <f t="shared" si="25"/>
        <v/>
      </c>
    </row>
    <row r="1412" spans="2:6" x14ac:dyDescent="0.25">
      <c r="B1412" s="2"/>
      <c r="F1412" s="29" t="str">
        <f t="shared" si="25"/>
        <v/>
      </c>
    </row>
    <row r="1413" spans="2:6" x14ac:dyDescent="0.25">
      <c r="B1413" s="2"/>
      <c r="F1413" s="29" t="str">
        <f t="shared" si="25"/>
        <v/>
      </c>
    </row>
    <row r="1414" spans="2:6" x14ac:dyDescent="0.25">
      <c r="B1414" s="2"/>
      <c r="F1414" s="29" t="str">
        <f t="shared" ref="F1414:F1477" si="26">IF(YEAR(B1414)&lt;YEAR(B1415),"EoY","")</f>
        <v/>
      </c>
    </row>
    <row r="1415" spans="2:6" x14ac:dyDescent="0.25">
      <c r="B1415" s="2"/>
      <c r="F1415" s="29" t="str">
        <f t="shared" si="26"/>
        <v/>
      </c>
    </row>
    <row r="1416" spans="2:6" x14ac:dyDescent="0.25">
      <c r="B1416" s="2"/>
      <c r="F1416" s="29" t="str">
        <f t="shared" si="26"/>
        <v/>
      </c>
    </row>
    <row r="1417" spans="2:6" x14ac:dyDescent="0.25">
      <c r="B1417" s="2"/>
      <c r="F1417" s="29" t="str">
        <f t="shared" si="26"/>
        <v/>
      </c>
    </row>
    <row r="1418" spans="2:6" x14ac:dyDescent="0.25">
      <c r="B1418" s="2"/>
      <c r="F1418" s="29" t="str">
        <f t="shared" si="26"/>
        <v/>
      </c>
    </row>
    <row r="1419" spans="2:6" x14ac:dyDescent="0.25">
      <c r="B1419" s="2"/>
      <c r="F1419" s="29" t="str">
        <f t="shared" si="26"/>
        <v/>
      </c>
    </row>
    <row r="1420" spans="2:6" x14ac:dyDescent="0.25">
      <c r="B1420" s="2"/>
      <c r="F1420" s="29" t="str">
        <f t="shared" si="26"/>
        <v/>
      </c>
    </row>
    <row r="1421" spans="2:6" x14ac:dyDescent="0.25">
      <c r="B1421" s="2"/>
      <c r="F1421" s="29" t="str">
        <f t="shared" si="26"/>
        <v/>
      </c>
    </row>
    <row r="1422" spans="2:6" x14ac:dyDescent="0.25">
      <c r="B1422" s="2"/>
      <c r="F1422" s="29" t="str">
        <f t="shared" si="26"/>
        <v/>
      </c>
    </row>
    <row r="1423" spans="2:6" x14ac:dyDescent="0.25">
      <c r="B1423" s="2"/>
      <c r="F1423" s="29" t="str">
        <f t="shared" si="26"/>
        <v/>
      </c>
    </row>
    <row r="1424" spans="2:6" x14ac:dyDescent="0.25">
      <c r="B1424" s="2"/>
      <c r="F1424" s="29" t="str">
        <f t="shared" si="26"/>
        <v/>
      </c>
    </row>
    <row r="1425" spans="2:6" x14ac:dyDescent="0.25">
      <c r="B1425" s="2"/>
      <c r="F1425" s="29" t="str">
        <f t="shared" si="26"/>
        <v/>
      </c>
    </row>
    <row r="1426" spans="2:6" x14ac:dyDescent="0.25">
      <c r="B1426" s="2"/>
      <c r="F1426" s="29" t="str">
        <f t="shared" si="26"/>
        <v/>
      </c>
    </row>
    <row r="1427" spans="2:6" x14ac:dyDescent="0.25">
      <c r="B1427" s="2"/>
      <c r="F1427" s="29" t="str">
        <f t="shared" si="26"/>
        <v/>
      </c>
    </row>
    <row r="1428" spans="2:6" x14ac:dyDescent="0.25">
      <c r="B1428" s="2"/>
      <c r="F1428" s="29" t="str">
        <f t="shared" si="26"/>
        <v/>
      </c>
    </row>
    <row r="1429" spans="2:6" x14ac:dyDescent="0.25">
      <c r="B1429" s="2"/>
      <c r="F1429" s="29" t="str">
        <f t="shared" si="26"/>
        <v/>
      </c>
    </row>
    <row r="1430" spans="2:6" x14ac:dyDescent="0.25">
      <c r="B1430" s="2"/>
      <c r="F1430" s="29" t="str">
        <f t="shared" si="26"/>
        <v/>
      </c>
    </row>
    <row r="1431" spans="2:6" x14ac:dyDescent="0.25">
      <c r="B1431" s="2"/>
      <c r="F1431" s="29" t="str">
        <f t="shared" si="26"/>
        <v/>
      </c>
    </row>
    <row r="1432" spans="2:6" x14ac:dyDescent="0.25">
      <c r="B1432" s="2"/>
      <c r="F1432" s="29" t="str">
        <f t="shared" si="26"/>
        <v/>
      </c>
    </row>
    <row r="1433" spans="2:6" x14ac:dyDescent="0.25">
      <c r="B1433" s="2"/>
      <c r="F1433" s="29" t="str">
        <f t="shared" si="26"/>
        <v/>
      </c>
    </row>
    <row r="1434" spans="2:6" x14ac:dyDescent="0.25">
      <c r="B1434" s="2"/>
      <c r="F1434" s="29" t="str">
        <f t="shared" si="26"/>
        <v/>
      </c>
    </row>
    <row r="1435" spans="2:6" x14ac:dyDescent="0.25">
      <c r="B1435" s="2"/>
      <c r="F1435" s="29" t="str">
        <f t="shared" si="26"/>
        <v/>
      </c>
    </row>
    <row r="1436" spans="2:6" x14ac:dyDescent="0.25">
      <c r="B1436" s="2"/>
      <c r="F1436" s="29" t="str">
        <f t="shared" si="26"/>
        <v/>
      </c>
    </row>
    <row r="1437" spans="2:6" x14ac:dyDescent="0.25">
      <c r="B1437" s="2"/>
      <c r="F1437" s="29" t="str">
        <f t="shared" si="26"/>
        <v/>
      </c>
    </row>
    <row r="1438" spans="2:6" x14ac:dyDescent="0.25">
      <c r="B1438" s="2"/>
      <c r="F1438" s="29" t="str">
        <f t="shared" si="26"/>
        <v/>
      </c>
    </row>
    <row r="1439" spans="2:6" x14ac:dyDescent="0.25">
      <c r="B1439" s="2"/>
      <c r="F1439" s="29" t="str">
        <f t="shared" si="26"/>
        <v/>
      </c>
    </row>
    <row r="1440" spans="2:6" x14ac:dyDescent="0.25">
      <c r="B1440" s="2"/>
      <c r="F1440" s="29" t="str">
        <f t="shared" si="26"/>
        <v/>
      </c>
    </row>
    <row r="1441" spans="2:6" x14ac:dyDescent="0.25">
      <c r="B1441" s="2"/>
      <c r="F1441" s="29" t="str">
        <f t="shared" si="26"/>
        <v/>
      </c>
    </row>
    <row r="1442" spans="2:6" x14ac:dyDescent="0.25">
      <c r="B1442" s="2"/>
      <c r="F1442" s="29" t="str">
        <f t="shared" si="26"/>
        <v/>
      </c>
    </row>
    <row r="1443" spans="2:6" x14ac:dyDescent="0.25">
      <c r="B1443" s="2"/>
      <c r="F1443" s="29" t="str">
        <f t="shared" si="26"/>
        <v/>
      </c>
    </row>
    <row r="1444" spans="2:6" x14ac:dyDescent="0.25">
      <c r="B1444" s="2"/>
      <c r="F1444" s="29" t="str">
        <f t="shared" si="26"/>
        <v/>
      </c>
    </row>
    <row r="1445" spans="2:6" x14ac:dyDescent="0.25">
      <c r="B1445" s="2"/>
      <c r="F1445" s="29" t="str">
        <f t="shared" si="26"/>
        <v/>
      </c>
    </row>
    <row r="1446" spans="2:6" x14ac:dyDescent="0.25">
      <c r="B1446" s="2"/>
      <c r="F1446" s="29" t="str">
        <f t="shared" si="26"/>
        <v/>
      </c>
    </row>
    <row r="1447" spans="2:6" x14ac:dyDescent="0.25">
      <c r="B1447" s="2"/>
      <c r="F1447" s="29" t="str">
        <f t="shared" si="26"/>
        <v/>
      </c>
    </row>
    <row r="1448" spans="2:6" x14ac:dyDescent="0.25">
      <c r="B1448" s="2"/>
      <c r="F1448" s="29" t="str">
        <f t="shared" si="26"/>
        <v/>
      </c>
    </row>
    <row r="1449" spans="2:6" x14ac:dyDescent="0.25">
      <c r="B1449" s="2"/>
      <c r="F1449" s="29" t="str">
        <f t="shared" si="26"/>
        <v/>
      </c>
    </row>
    <row r="1450" spans="2:6" x14ac:dyDescent="0.25">
      <c r="B1450" s="2"/>
      <c r="F1450" s="29" t="str">
        <f t="shared" si="26"/>
        <v/>
      </c>
    </row>
    <row r="1451" spans="2:6" x14ac:dyDescent="0.25">
      <c r="B1451" s="2"/>
      <c r="F1451" s="29" t="str">
        <f t="shared" si="26"/>
        <v/>
      </c>
    </row>
    <row r="1452" spans="2:6" x14ac:dyDescent="0.25">
      <c r="B1452" s="2"/>
      <c r="F1452" s="29" t="str">
        <f t="shared" si="26"/>
        <v/>
      </c>
    </row>
    <row r="1453" spans="2:6" x14ac:dyDescent="0.25">
      <c r="B1453" s="2"/>
      <c r="F1453" s="29" t="str">
        <f t="shared" si="26"/>
        <v/>
      </c>
    </row>
    <row r="1454" spans="2:6" x14ac:dyDescent="0.25">
      <c r="B1454" s="2"/>
      <c r="F1454" s="29" t="str">
        <f t="shared" si="26"/>
        <v/>
      </c>
    </row>
    <row r="1455" spans="2:6" x14ac:dyDescent="0.25">
      <c r="B1455" s="2"/>
      <c r="F1455" s="29" t="str">
        <f t="shared" si="26"/>
        <v/>
      </c>
    </row>
    <row r="1456" spans="2:6" x14ac:dyDescent="0.25">
      <c r="B1456" s="2"/>
      <c r="F1456" s="29" t="str">
        <f t="shared" si="26"/>
        <v/>
      </c>
    </row>
    <row r="1457" spans="2:6" x14ac:dyDescent="0.25">
      <c r="B1457" s="2"/>
      <c r="F1457" s="29" t="str">
        <f t="shared" si="26"/>
        <v/>
      </c>
    </row>
    <row r="1458" spans="2:6" x14ac:dyDescent="0.25">
      <c r="B1458" s="2"/>
      <c r="F1458" s="29" t="str">
        <f t="shared" si="26"/>
        <v/>
      </c>
    </row>
    <row r="1459" spans="2:6" x14ac:dyDescent="0.25">
      <c r="B1459" s="2"/>
      <c r="F1459" s="29" t="str">
        <f t="shared" si="26"/>
        <v/>
      </c>
    </row>
    <row r="1460" spans="2:6" x14ac:dyDescent="0.25">
      <c r="B1460" s="2"/>
      <c r="F1460" s="29" t="str">
        <f t="shared" si="26"/>
        <v/>
      </c>
    </row>
    <row r="1461" spans="2:6" x14ac:dyDescent="0.25">
      <c r="B1461" s="2"/>
      <c r="F1461" s="29" t="str">
        <f t="shared" si="26"/>
        <v/>
      </c>
    </row>
    <row r="1462" spans="2:6" x14ac:dyDescent="0.25">
      <c r="B1462" s="2"/>
      <c r="F1462" s="29" t="str">
        <f t="shared" si="26"/>
        <v/>
      </c>
    </row>
    <row r="1463" spans="2:6" x14ac:dyDescent="0.25">
      <c r="B1463" s="2"/>
      <c r="F1463" s="29" t="str">
        <f t="shared" si="26"/>
        <v/>
      </c>
    </row>
    <row r="1464" spans="2:6" x14ac:dyDescent="0.25">
      <c r="B1464" s="2"/>
      <c r="F1464" s="29" t="str">
        <f t="shared" si="26"/>
        <v/>
      </c>
    </row>
    <row r="1465" spans="2:6" x14ac:dyDescent="0.25">
      <c r="B1465" s="2"/>
      <c r="F1465" s="29" t="str">
        <f t="shared" si="26"/>
        <v/>
      </c>
    </row>
    <row r="1466" spans="2:6" x14ac:dyDescent="0.25">
      <c r="B1466" s="2"/>
      <c r="F1466" s="29" t="str">
        <f t="shared" si="26"/>
        <v/>
      </c>
    </row>
    <row r="1467" spans="2:6" x14ac:dyDescent="0.25">
      <c r="B1467" s="2"/>
      <c r="F1467" s="29" t="str">
        <f t="shared" si="26"/>
        <v/>
      </c>
    </row>
    <row r="1468" spans="2:6" x14ac:dyDescent="0.25">
      <c r="B1468" s="2"/>
      <c r="F1468" s="29" t="str">
        <f t="shared" si="26"/>
        <v/>
      </c>
    </row>
    <row r="1469" spans="2:6" x14ac:dyDescent="0.25">
      <c r="B1469" s="2"/>
      <c r="F1469" s="29" t="str">
        <f t="shared" si="26"/>
        <v/>
      </c>
    </row>
    <row r="1470" spans="2:6" x14ac:dyDescent="0.25">
      <c r="B1470" s="2"/>
      <c r="F1470" s="29" t="str">
        <f t="shared" si="26"/>
        <v/>
      </c>
    </row>
    <row r="1471" spans="2:6" x14ac:dyDescent="0.25">
      <c r="B1471" s="2"/>
      <c r="F1471" s="29" t="str">
        <f t="shared" si="26"/>
        <v/>
      </c>
    </row>
    <row r="1472" spans="2:6" x14ac:dyDescent="0.25">
      <c r="B1472" s="2"/>
      <c r="F1472" s="29" t="str">
        <f t="shared" si="26"/>
        <v/>
      </c>
    </row>
    <row r="1473" spans="2:6" x14ac:dyDescent="0.25">
      <c r="B1473" s="2"/>
      <c r="F1473" s="29" t="str">
        <f t="shared" si="26"/>
        <v/>
      </c>
    </row>
    <row r="1474" spans="2:6" x14ac:dyDescent="0.25">
      <c r="B1474" s="2"/>
      <c r="F1474" s="29" t="str">
        <f t="shared" si="26"/>
        <v/>
      </c>
    </row>
    <row r="1475" spans="2:6" x14ac:dyDescent="0.25">
      <c r="B1475" s="2"/>
      <c r="F1475" s="29" t="str">
        <f t="shared" si="26"/>
        <v/>
      </c>
    </row>
    <row r="1476" spans="2:6" x14ac:dyDescent="0.25">
      <c r="B1476" s="2"/>
      <c r="F1476" s="29" t="str">
        <f t="shared" si="26"/>
        <v/>
      </c>
    </row>
    <row r="1477" spans="2:6" x14ac:dyDescent="0.25">
      <c r="B1477" s="2"/>
      <c r="F1477" s="29" t="str">
        <f t="shared" si="26"/>
        <v/>
      </c>
    </row>
    <row r="1478" spans="2:6" x14ac:dyDescent="0.25">
      <c r="B1478" s="2"/>
      <c r="F1478" s="29" t="str">
        <f t="shared" ref="F1478:F1540" si="27">IF(YEAR(B1478)&lt;YEAR(B1479),"EoY","")</f>
        <v/>
      </c>
    </row>
    <row r="1479" spans="2:6" x14ac:dyDescent="0.25">
      <c r="B1479" s="2"/>
      <c r="F1479" s="29" t="str">
        <f t="shared" si="27"/>
        <v/>
      </c>
    </row>
    <row r="1480" spans="2:6" x14ac:dyDescent="0.25">
      <c r="B1480" s="2"/>
      <c r="F1480" s="29" t="str">
        <f t="shared" si="27"/>
        <v/>
      </c>
    </row>
    <row r="1481" spans="2:6" x14ac:dyDescent="0.25">
      <c r="B1481" s="2"/>
      <c r="F1481" s="29" t="str">
        <f t="shared" si="27"/>
        <v/>
      </c>
    </row>
    <row r="1482" spans="2:6" x14ac:dyDescent="0.25">
      <c r="B1482" s="2"/>
      <c r="F1482" s="29" t="str">
        <f t="shared" si="27"/>
        <v/>
      </c>
    </row>
    <row r="1483" spans="2:6" x14ac:dyDescent="0.25">
      <c r="B1483" s="2"/>
      <c r="F1483" s="29" t="str">
        <f t="shared" si="27"/>
        <v/>
      </c>
    </row>
    <row r="1484" spans="2:6" x14ac:dyDescent="0.25">
      <c r="B1484" s="2"/>
      <c r="F1484" s="29" t="str">
        <f t="shared" si="27"/>
        <v/>
      </c>
    </row>
    <row r="1485" spans="2:6" x14ac:dyDescent="0.25">
      <c r="B1485" s="2"/>
      <c r="F1485" s="29" t="str">
        <f t="shared" si="27"/>
        <v/>
      </c>
    </row>
    <row r="1486" spans="2:6" x14ac:dyDescent="0.25">
      <c r="B1486" s="2"/>
      <c r="F1486" s="29" t="str">
        <f t="shared" si="27"/>
        <v/>
      </c>
    </row>
    <row r="1487" spans="2:6" x14ac:dyDescent="0.25">
      <c r="B1487" s="2"/>
      <c r="F1487" s="29" t="str">
        <f t="shared" si="27"/>
        <v/>
      </c>
    </row>
    <row r="1488" spans="2:6" x14ac:dyDescent="0.25">
      <c r="B1488" s="2"/>
      <c r="F1488" s="29" t="str">
        <f t="shared" si="27"/>
        <v/>
      </c>
    </row>
    <row r="1489" spans="2:6" x14ac:dyDescent="0.25">
      <c r="B1489" s="2"/>
      <c r="F1489" s="29" t="str">
        <f t="shared" si="27"/>
        <v/>
      </c>
    </row>
    <row r="1490" spans="2:6" x14ac:dyDescent="0.25">
      <c r="B1490" s="2"/>
      <c r="F1490" s="29" t="str">
        <f t="shared" si="27"/>
        <v/>
      </c>
    </row>
    <row r="1491" spans="2:6" x14ac:dyDescent="0.25">
      <c r="B1491" s="2"/>
      <c r="F1491" s="29" t="str">
        <f t="shared" si="27"/>
        <v/>
      </c>
    </row>
    <row r="1492" spans="2:6" x14ac:dyDescent="0.25">
      <c r="B1492" s="2"/>
      <c r="F1492" s="29" t="str">
        <f t="shared" si="27"/>
        <v/>
      </c>
    </row>
    <row r="1493" spans="2:6" x14ac:dyDescent="0.25">
      <c r="B1493" s="2"/>
      <c r="F1493" s="29" t="str">
        <f t="shared" si="27"/>
        <v/>
      </c>
    </row>
    <row r="1494" spans="2:6" x14ac:dyDescent="0.25">
      <c r="B1494" s="2"/>
      <c r="F1494" s="29" t="str">
        <f t="shared" si="27"/>
        <v/>
      </c>
    </row>
    <row r="1495" spans="2:6" x14ac:dyDescent="0.25">
      <c r="B1495" s="2"/>
      <c r="F1495" s="29" t="str">
        <f t="shared" si="27"/>
        <v/>
      </c>
    </row>
    <row r="1496" spans="2:6" x14ac:dyDescent="0.25">
      <c r="B1496" s="2"/>
      <c r="F1496" s="29" t="str">
        <f t="shared" si="27"/>
        <v/>
      </c>
    </row>
    <row r="1497" spans="2:6" x14ac:dyDescent="0.25">
      <c r="B1497" s="2"/>
      <c r="F1497" s="29" t="str">
        <f t="shared" si="27"/>
        <v/>
      </c>
    </row>
    <row r="1498" spans="2:6" x14ac:dyDescent="0.25">
      <c r="B1498" s="2"/>
      <c r="F1498" s="29" t="str">
        <f t="shared" si="27"/>
        <v/>
      </c>
    </row>
    <row r="1499" spans="2:6" x14ac:dyDescent="0.25">
      <c r="B1499" s="2"/>
      <c r="F1499" s="29" t="str">
        <f t="shared" si="27"/>
        <v/>
      </c>
    </row>
    <row r="1500" spans="2:6" x14ac:dyDescent="0.25">
      <c r="B1500" s="2"/>
      <c r="F1500" s="29" t="str">
        <f t="shared" si="27"/>
        <v/>
      </c>
    </row>
    <row r="1501" spans="2:6" x14ac:dyDescent="0.25">
      <c r="B1501" s="2"/>
      <c r="F1501" s="29" t="str">
        <f t="shared" si="27"/>
        <v/>
      </c>
    </row>
    <row r="1502" spans="2:6" x14ac:dyDescent="0.25">
      <c r="B1502" s="2"/>
      <c r="F1502" s="29" t="str">
        <f t="shared" si="27"/>
        <v/>
      </c>
    </row>
    <row r="1503" spans="2:6" x14ac:dyDescent="0.25">
      <c r="B1503" s="2"/>
      <c r="F1503" s="29" t="str">
        <f t="shared" si="27"/>
        <v/>
      </c>
    </row>
    <row r="1504" spans="2:6" x14ac:dyDescent="0.25">
      <c r="B1504" s="2"/>
      <c r="F1504" s="29" t="str">
        <f t="shared" si="27"/>
        <v/>
      </c>
    </row>
    <row r="1505" spans="2:6" x14ac:dyDescent="0.25">
      <c r="B1505" s="2"/>
      <c r="F1505" s="29" t="str">
        <f t="shared" si="27"/>
        <v/>
      </c>
    </row>
    <row r="1506" spans="2:6" x14ac:dyDescent="0.25">
      <c r="B1506" s="2"/>
      <c r="F1506" s="29" t="str">
        <f t="shared" si="27"/>
        <v/>
      </c>
    </row>
    <row r="1507" spans="2:6" x14ac:dyDescent="0.25">
      <c r="B1507" s="2"/>
      <c r="F1507" s="29" t="str">
        <f t="shared" si="27"/>
        <v/>
      </c>
    </row>
    <row r="1508" spans="2:6" x14ac:dyDescent="0.25">
      <c r="B1508" s="2"/>
      <c r="F1508" s="29" t="str">
        <f t="shared" si="27"/>
        <v/>
      </c>
    </row>
    <row r="1509" spans="2:6" x14ac:dyDescent="0.25">
      <c r="B1509" s="2"/>
      <c r="F1509" s="29" t="str">
        <f t="shared" si="27"/>
        <v/>
      </c>
    </row>
    <row r="1510" spans="2:6" x14ac:dyDescent="0.25">
      <c r="B1510" s="2"/>
      <c r="F1510" s="29" t="str">
        <f t="shared" si="27"/>
        <v/>
      </c>
    </row>
    <row r="1511" spans="2:6" x14ac:dyDescent="0.25">
      <c r="B1511" s="2"/>
      <c r="F1511" s="29" t="str">
        <f t="shared" si="27"/>
        <v/>
      </c>
    </row>
    <row r="1512" spans="2:6" x14ac:dyDescent="0.25">
      <c r="B1512" s="2"/>
      <c r="F1512" s="29" t="str">
        <f t="shared" si="27"/>
        <v/>
      </c>
    </row>
    <row r="1513" spans="2:6" x14ac:dyDescent="0.25">
      <c r="B1513" s="2"/>
      <c r="F1513" s="29" t="str">
        <f t="shared" si="27"/>
        <v/>
      </c>
    </row>
    <row r="1514" spans="2:6" x14ac:dyDescent="0.25">
      <c r="B1514" s="2"/>
      <c r="F1514" s="29" t="str">
        <f t="shared" si="27"/>
        <v/>
      </c>
    </row>
    <row r="1515" spans="2:6" x14ac:dyDescent="0.25">
      <c r="B1515" s="2"/>
      <c r="F1515" s="29" t="str">
        <f t="shared" si="27"/>
        <v/>
      </c>
    </row>
    <row r="1516" spans="2:6" x14ac:dyDescent="0.25">
      <c r="B1516" s="2"/>
      <c r="F1516" s="29" t="str">
        <f t="shared" si="27"/>
        <v/>
      </c>
    </row>
    <row r="1517" spans="2:6" x14ac:dyDescent="0.25">
      <c r="B1517" s="2"/>
      <c r="F1517" s="29" t="str">
        <f t="shared" si="27"/>
        <v/>
      </c>
    </row>
    <row r="1518" spans="2:6" x14ac:dyDescent="0.25">
      <c r="B1518" s="2"/>
      <c r="F1518" s="29" t="str">
        <f t="shared" si="27"/>
        <v/>
      </c>
    </row>
    <row r="1519" spans="2:6" x14ac:dyDescent="0.25">
      <c r="B1519" s="2"/>
      <c r="F1519" s="29" t="str">
        <f t="shared" si="27"/>
        <v/>
      </c>
    </row>
    <row r="1520" spans="2:6" x14ac:dyDescent="0.25">
      <c r="B1520" s="2"/>
      <c r="F1520" s="29" t="str">
        <f t="shared" si="27"/>
        <v/>
      </c>
    </row>
    <row r="1521" spans="2:6" x14ac:dyDescent="0.25">
      <c r="B1521" s="2"/>
      <c r="F1521" s="29" t="str">
        <f t="shared" si="27"/>
        <v/>
      </c>
    </row>
    <row r="1522" spans="2:6" x14ac:dyDescent="0.25">
      <c r="B1522" s="2"/>
      <c r="F1522" s="29" t="str">
        <f t="shared" si="27"/>
        <v/>
      </c>
    </row>
    <row r="1523" spans="2:6" x14ac:dyDescent="0.25">
      <c r="B1523" s="2"/>
      <c r="F1523" s="29" t="str">
        <f t="shared" si="27"/>
        <v/>
      </c>
    </row>
    <row r="1524" spans="2:6" x14ac:dyDescent="0.25">
      <c r="B1524" s="2"/>
      <c r="F1524" s="29" t="str">
        <f t="shared" si="27"/>
        <v/>
      </c>
    </row>
    <row r="1525" spans="2:6" x14ac:dyDescent="0.25">
      <c r="B1525" s="2"/>
      <c r="F1525" s="29" t="str">
        <f t="shared" si="27"/>
        <v/>
      </c>
    </row>
    <row r="1526" spans="2:6" x14ac:dyDescent="0.25">
      <c r="B1526" s="2"/>
      <c r="F1526" s="29" t="str">
        <f t="shared" si="27"/>
        <v/>
      </c>
    </row>
    <row r="1527" spans="2:6" x14ac:dyDescent="0.25">
      <c r="B1527" s="2"/>
      <c r="F1527" s="29" t="str">
        <f t="shared" si="27"/>
        <v/>
      </c>
    </row>
    <row r="1528" spans="2:6" x14ac:dyDescent="0.25">
      <c r="B1528" s="2"/>
      <c r="F1528" s="29" t="str">
        <f t="shared" si="27"/>
        <v/>
      </c>
    </row>
    <row r="1529" spans="2:6" x14ac:dyDescent="0.25">
      <c r="B1529" s="2"/>
      <c r="F1529" s="29" t="str">
        <f t="shared" si="27"/>
        <v/>
      </c>
    </row>
    <row r="1530" spans="2:6" x14ac:dyDescent="0.25">
      <c r="B1530" s="2"/>
      <c r="F1530" s="29" t="str">
        <f t="shared" si="27"/>
        <v/>
      </c>
    </row>
    <row r="1531" spans="2:6" x14ac:dyDescent="0.25">
      <c r="B1531" s="2"/>
      <c r="F1531" s="29" t="str">
        <f t="shared" si="27"/>
        <v/>
      </c>
    </row>
    <row r="1532" spans="2:6" x14ac:dyDescent="0.25">
      <c r="B1532" s="2"/>
      <c r="F1532" s="29" t="str">
        <f t="shared" si="27"/>
        <v/>
      </c>
    </row>
    <row r="1533" spans="2:6" x14ac:dyDescent="0.25">
      <c r="B1533" s="2"/>
      <c r="F1533" s="29" t="str">
        <f t="shared" si="27"/>
        <v/>
      </c>
    </row>
    <row r="1534" spans="2:6" x14ac:dyDescent="0.25">
      <c r="B1534" s="2"/>
      <c r="F1534" s="29" t="str">
        <f t="shared" si="27"/>
        <v/>
      </c>
    </row>
    <row r="1535" spans="2:6" x14ac:dyDescent="0.25">
      <c r="B1535" s="2"/>
      <c r="F1535" s="29" t="str">
        <f t="shared" si="27"/>
        <v/>
      </c>
    </row>
    <row r="1536" spans="2:6" x14ac:dyDescent="0.25">
      <c r="B1536" s="2"/>
      <c r="F1536" s="29" t="str">
        <f t="shared" si="27"/>
        <v/>
      </c>
    </row>
    <row r="1537" spans="2:6" x14ac:dyDescent="0.25">
      <c r="B1537" s="2"/>
      <c r="F1537" s="29" t="str">
        <f t="shared" si="27"/>
        <v/>
      </c>
    </row>
    <row r="1538" spans="2:6" x14ac:dyDescent="0.25">
      <c r="B1538" s="2"/>
      <c r="F1538" s="29" t="str">
        <f t="shared" si="27"/>
        <v/>
      </c>
    </row>
    <row r="1539" spans="2:6" x14ac:dyDescent="0.25">
      <c r="B1539" s="2"/>
      <c r="F1539" s="29" t="str">
        <f t="shared" si="27"/>
        <v/>
      </c>
    </row>
    <row r="1540" spans="2:6" x14ac:dyDescent="0.25">
      <c r="B1540" s="2"/>
      <c r="F1540" s="29" t="str">
        <f t="shared" si="27"/>
        <v/>
      </c>
    </row>
  </sheetData>
  <conditionalFormatting sqref="O5:O25">
    <cfRule type="cellIs" dxfId="1" priority="2" operator="lessThan">
      <formula>1</formula>
    </cfRule>
  </conditionalFormatting>
  <conditionalFormatting sqref="J6:J33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357A-C69B-4E83-945B-D8CD12C3BF8F}">
  <sheetPr>
    <tabColor rgb="FFC00000"/>
  </sheetPr>
  <dimension ref="D2:M162"/>
  <sheetViews>
    <sheetView showGridLines="0" zoomScale="85" zoomScaleNormal="85" workbookViewId="0">
      <selection activeCell="M97" sqref="M97"/>
    </sheetView>
  </sheetViews>
  <sheetFormatPr defaultRowHeight="26.25" x14ac:dyDescent="0.4"/>
  <cols>
    <col min="1" max="3" width="9.140625" style="13"/>
    <col min="4" max="4" width="28" style="13" customWidth="1"/>
    <col min="5" max="6" width="15.7109375" style="13" customWidth="1"/>
    <col min="7" max="9" width="22.5703125" style="13" customWidth="1"/>
    <col min="10" max="10" width="14" style="13" customWidth="1"/>
    <col min="11" max="12" width="23.28515625" style="13" customWidth="1"/>
    <col min="13" max="13" width="43.7109375" style="13" customWidth="1"/>
    <col min="14" max="14" width="9.140625" style="13"/>
    <col min="15" max="15" width="15.28515625" style="13" bestFit="1" customWidth="1"/>
    <col min="16" max="16384" width="9.140625" style="13"/>
  </cols>
  <sheetData>
    <row r="2" spans="4:12" x14ac:dyDescent="0.4">
      <c r="D2" s="13" t="s">
        <v>27</v>
      </c>
    </row>
    <row r="4" spans="4:12" ht="26.25" customHeight="1" x14ac:dyDescent="0.4">
      <c r="D4" s="90" t="s">
        <v>34</v>
      </c>
      <c r="E4" s="90"/>
      <c r="F4" s="90"/>
      <c r="G4" s="90"/>
      <c r="H4" s="90"/>
      <c r="I4" s="90"/>
      <c r="J4" s="90"/>
      <c r="K4" s="90"/>
      <c r="L4" s="90"/>
    </row>
    <row r="5" spans="4:12" x14ac:dyDescent="0.4">
      <c r="D5" s="90"/>
      <c r="E5" s="90"/>
      <c r="F5" s="90"/>
      <c r="G5" s="90"/>
      <c r="H5" s="90"/>
      <c r="I5" s="90"/>
      <c r="J5" s="90"/>
      <c r="K5" s="90"/>
      <c r="L5" s="90"/>
    </row>
    <row r="6" spans="4:12" x14ac:dyDescent="0.4">
      <c r="D6" s="58"/>
      <c r="E6" s="58"/>
      <c r="F6" s="58"/>
      <c r="G6" s="58"/>
      <c r="H6" s="58"/>
      <c r="I6" s="58"/>
      <c r="J6" s="58"/>
      <c r="K6" s="58"/>
      <c r="L6" s="58"/>
    </row>
    <row r="7" spans="4:12" x14ac:dyDescent="0.4">
      <c r="D7" s="58"/>
      <c r="E7" s="58"/>
      <c r="F7" s="58"/>
      <c r="G7" s="58"/>
      <c r="H7" s="58"/>
      <c r="I7" s="58"/>
      <c r="J7" s="58"/>
      <c r="K7" s="58"/>
      <c r="L7" s="58"/>
    </row>
    <row r="8" spans="4:12" x14ac:dyDescent="0.4">
      <c r="D8" s="58"/>
      <c r="E8" s="58"/>
      <c r="F8" s="58"/>
      <c r="G8" s="58"/>
      <c r="H8" s="58"/>
      <c r="I8" s="58"/>
      <c r="J8" s="58"/>
      <c r="K8" s="58"/>
      <c r="L8" s="58"/>
    </row>
    <row r="9" spans="4:12" x14ac:dyDescent="0.4">
      <c r="D9" s="58"/>
      <c r="E9" s="58"/>
      <c r="F9" s="58"/>
      <c r="G9" s="58"/>
      <c r="H9" s="58"/>
      <c r="I9" s="58"/>
      <c r="J9" s="58"/>
      <c r="K9" s="58"/>
      <c r="L9" s="58"/>
    </row>
    <row r="10" spans="4:12" x14ac:dyDescent="0.4">
      <c r="D10" s="58"/>
      <c r="E10" s="58"/>
      <c r="F10" s="58"/>
      <c r="G10" s="58"/>
      <c r="H10" s="58"/>
      <c r="I10" s="58"/>
      <c r="J10" s="58"/>
      <c r="K10" s="58"/>
      <c r="L10" s="58"/>
    </row>
    <row r="11" spans="4:12" x14ac:dyDescent="0.4">
      <c r="D11" s="58"/>
      <c r="E11" s="58"/>
      <c r="F11" s="58"/>
      <c r="G11" s="58"/>
      <c r="H11" s="58"/>
      <c r="I11" s="58"/>
      <c r="J11" s="58"/>
      <c r="K11" s="58"/>
      <c r="L11" s="58"/>
    </row>
    <row r="12" spans="4:12" x14ac:dyDescent="0.4">
      <c r="D12" s="58"/>
      <c r="E12" s="58"/>
      <c r="F12" s="58"/>
      <c r="G12" s="58"/>
      <c r="H12" s="58"/>
      <c r="I12" s="58"/>
      <c r="J12" s="58"/>
      <c r="K12" s="58"/>
      <c r="L12" s="58"/>
    </row>
    <row r="13" spans="4:12" x14ac:dyDescent="0.4">
      <c r="D13" s="58"/>
      <c r="E13" s="58"/>
      <c r="F13" s="58"/>
      <c r="G13" s="58"/>
      <c r="H13" s="58"/>
      <c r="I13" s="58"/>
      <c r="J13" s="58"/>
      <c r="K13" s="58"/>
      <c r="L13" s="58"/>
    </row>
    <row r="14" spans="4:12" x14ac:dyDescent="0.4">
      <c r="D14" s="58"/>
      <c r="E14" s="58"/>
      <c r="F14" s="58"/>
      <c r="G14" s="58"/>
      <c r="H14" s="58"/>
      <c r="I14" s="58"/>
      <c r="J14" s="58"/>
      <c r="K14" s="58"/>
      <c r="L14" s="58"/>
    </row>
    <row r="15" spans="4:12" x14ac:dyDescent="0.4">
      <c r="D15" s="58"/>
      <c r="E15" s="58"/>
      <c r="F15" s="58"/>
      <c r="G15" s="58"/>
      <c r="H15" s="58"/>
      <c r="I15" s="58"/>
      <c r="J15" s="58"/>
      <c r="K15" s="58"/>
      <c r="L15" s="58"/>
    </row>
    <row r="16" spans="4:12" x14ac:dyDescent="0.4">
      <c r="D16" s="58"/>
      <c r="E16" s="58"/>
      <c r="F16" s="58"/>
      <c r="G16" s="58"/>
      <c r="H16" s="58"/>
      <c r="I16" s="58"/>
      <c r="J16" s="58"/>
      <c r="K16" s="58"/>
      <c r="L16" s="58"/>
    </row>
    <row r="17" spans="4:13" x14ac:dyDescent="0.4">
      <c r="D17" s="58"/>
      <c r="E17" s="58"/>
      <c r="F17" s="58"/>
      <c r="G17" s="58"/>
      <c r="H17" s="58"/>
      <c r="I17" s="58"/>
      <c r="J17" s="58"/>
      <c r="K17" s="58"/>
      <c r="L17" s="58"/>
    </row>
    <row r="18" spans="4:13" x14ac:dyDescent="0.4">
      <c r="D18" s="58"/>
      <c r="E18" s="58"/>
      <c r="F18" s="58"/>
      <c r="G18" s="58"/>
      <c r="H18" s="58"/>
      <c r="I18" s="58"/>
      <c r="J18" s="58"/>
      <c r="K18" s="58"/>
      <c r="L18" s="58"/>
    </row>
    <row r="19" spans="4:13" x14ac:dyDescent="0.4">
      <c r="D19" s="58"/>
      <c r="E19" s="58"/>
      <c r="F19" s="58"/>
      <c r="G19" s="58"/>
      <c r="H19" s="58"/>
      <c r="I19" s="58"/>
      <c r="J19" s="58"/>
      <c r="K19" s="58"/>
      <c r="L19" s="58"/>
    </row>
    <row r="20" spans="4:13" x14ac:dyDescent="0.4">
      <c r="D20" s="58"/>
      <c r="E20" s="58"/>
      <c r="F20" s="58"/>
      <c r="G20" s="58"/>
      <c r="H20" s="58"/>
      <c r="I20" s="58"/>
      <c r="J20" s="58"/>
      <c r="K20" s="58"/>
      <c r="L20" s="58"/>
    </row>
    <row r="21" spans="4:13" x14ac:dyDescent="0.4">
      <c r="D21" s="96" t="s">
        <v>72</v>
      </c>
      <c r="E21" s="96"/>
      <c r="F21" s="96"/>
      <c r="G21" s="96"/>
      <c r="H21" s="96"/>
      <c r="I21" s="96"/>
      <c r="J21" s="96"/>
      <c r="K21" s="96"/>
      <c r="L21" s="96"/>
    </row>
    <row r="22" spans="4:13" x14ac:dyDescent="0.4">
      <c r="D22" s="57"/>
      <c r="E22" s="57"/>
      <c r="F22" s="57"/>
      <c r="G22" s="57"/>
      <c r="H22" s="57"/>
      <c r="I22" s="57"/>
      <c r="J22" s="57"/>
      <c r="K22" s="57"/>
      <c r="L22" s="57"/>
    </row>
    <row r="23" spans="4:13" x14ac:dyDescent="0.4">
      <c r="D23" s="38"/>
      <c r="E23" s="38"/>
      <c r="F23" s="38"/>
      <c r="G23" s="38"/>
      <c r="H23" s="38"/>
      <c r="I23" s="38"/>
      <c r="J23" s="38"/>
      <c r="K23" s="38"/>
      <c r="L23" s="38"/>
    </row>
    <row r="24" spans="4:13" x14ac:dyDescent="0.4">
      <c r="D24" s="90" t="s">
        <v>129</v>
      </c>
      <c r="E24" s="90"/>
      <c r="F24" s="90"/>
      <c r="G24" s="90"/>
      <c r="H24" s="90"/>
      <c r="I24" s="90"/>
      <c r="J24" s="90"/>
      <c r="K24" s="90"/>
      <c r="L24" s="90"/>
    </row>
    <row r="25" spans="4:13" ht="16.5" customHeight="1" x14ac:dyDescent="0.4">
      <c r="D25" s="46"/>
      <c r="E25" s="46"/>
      <c r="F25" s="46"/>
      <c r="G25" s="46"/>
      <c r="H25" s="46"/>
      <c r="I25" s="46"/>
      <c r="J25" s="46"/>
      <c r="K25" s="46"/>
      <c r="L25" s="46"/>
    </row>
    <row r="26" spans="4:13" x14ac:dyDescent="0.4">
      <c r="D26" s="99"/>
      <c r="E26" s="97" t="s">
        <v>26</v>
      </c>
      <c r="F26" s="97" t="s">
        <v>11</v>
      </c>
      <c r="G26" s="101" t="s">
        <v>132</v>
      </c>
      <c r="H26" s="102"/>
      <c r="I26" s="21" t="s">
        <v>5</v>
      </c>
    </row>
    <row r="27" spans="4:13" x14ac:dyDescent="0.4">
      <c r="D27" s="100"/>
      <c r="E27" s="98"/>
      <c r="F27" s="98"/>
      <c r="G27" s="22" t="s">
        <v>9</v>
      </c>
      <c r="H27" s="21" t="s">
        <v>10</v>
      </c>
      <c r="I27" s="22" t="s">
        <v>9</v>
      </c>
    </row>
    <row r="28" spans="4:13" x14ac:dyDescent="0.4">
      <c r="D28" s="14" t="s">
        <v>24</v>
      </c>
      <c r="E28" s="20">
        <f>settings!C4</f>
        <v>5000</v>
      </c>
      <c r="F28" s="20">
        <f>COUNTA('quotes-calcs'!B4:B1539)</f>
        <v>1536</v>
      </c>
      <c r="G28" s="18" t="e">
        <f>settings!#REF!*100-E28*(1-settings!C7)</f>
        <v>#REF!</v>
      </c>
      <c r="H28" s="18" t="e">
        <f>G28/COUNTA('quotes-calcs'!B4:B1539)</f>
        <v>#REF!</v>
      </c>
      <c r="I28" s="19" t="e">
        <f>G28/E28-1</f>
        <v>#REF!</v>
      </c>
      <c r="M28" s="56"/>
    </row>
    <row r="29" spans="4:13" x14ac:dyDescent="0.4">
      <c r="D29" s="14" t="s">
        <v>15</v>
      </c>
      <c r="E29" s="20">
        <f>settings!C4</f>
        <v>5000</v>
      </c>
      <c r="F29" s="20">
        <f>COUNTA('quotes-calcs'!B4:B1539)</f>
        <v>1536</v>
      </c>
      <c r="G29" s="16">
        <f>SUM('quotes-calcs'!M5:M1539)-E29</f>
        <v>173918.78575999351</v>
      </c>
      <c r="H29" s="16">
        <f>G29/COUNTA('quotes-calcs'!B4:B1539)</f>
        <v>113.2283761458291</v>
      </c>
      <c r="I29" s="17">
        <f>G29/E29-1</f>
        <v>33.783757151998699</v>
      </c>
    </row>
    <row r="30" spans="4:13" x14ac:dyDescent="0.4">
      <c r="D30" s="59"/>
      <c r="E30" s="60"/>
      <c r="F30" s="60"/>
      <c r="G30" s="61"/>
      <c r="H30" s="61"/>
      <c r="I30" s="62"/>
    </row>
    <row r="31" spans="4:13" x14ac:dyDescent="0.4">
      <c r="D31" s="59"/>
      <c r="E31" s="60"/>
      <c r="F31" s="60"/>
      <c r="G31" s="61"/>
      <c r="H31" s="61"/>
      <c r="I31" s="62"/>
    </row>
    <row r="32" spans="4:13" x14ac:dyDescent="0.4">
      <c r="D32" s="90" t="s">
        <v>83</v>
      </c>
      <c r="E32" s="90"/>
      <c r="F32" s="90"/>
      <c r="G32" s="90"/>
      <c r="H32" s="90"/>
      <c r="I32" s="90"/>
      <c r="J32" s="90"/>
      <c r="K32" s="90"/>
      <c r="L32" s="90"/>
    </row>
    <row r="33" spans="4:12" ht="12.75" customHeight="1" x14ac:dyDescent="0.4">
      <c r="D33" s="46"/>
      <c r="E33" s="46"/>
      <c r="F33" s="46"/>
      <c r="G33" s="46"/>
      <c r="H33" s="46"/>
      <c r="I33" s="46"/>
      <c r="J33" s="46"/>
      <c r="K33" s="46"/>
      <c r="L33" s="46"/>
    </row>
    <row r="34" spans="4:12" x14ac:dyDescent="0.4">
      <c r="D34" s="92" t="s">
        <v>81</v>
      </c>
      <c r="E34" s="92"/>
      <c r="F34" s="92"/>
      <c r="G34" s="92"/>
      <c r="H34" s="92"/>
      <c r="I34" s="92"/>
      <c r="J34" s="92"/>
    </row>
    <row r="35" spans="4:12" x14ac:dyDescent="0.4">
      <c r="D35" s="45" t="s">
        <v>6</v>
      </c>
      <c r="E35" s="92" t="s">
        <v>8</v>
      </c>
      <c r="F35" s="92"/>
      <c r="G35" s="92"/>
      <c r="H35" s="92" t="s">
        <v>7</v>
      </c>
      <c r="I35" s="92"/>
      <c r="J35" s="92"/>
    </row>
    <row r="36" spans="4:12" x14ac:dyDescent="0.4">
      <c r="D36" s="15">
        <f>COUNTA('quotes-calcs'!B4:B1539)/MAX('quotes-calcs'!E4:E1539)</f>
        <v>6.0952380952380949</v>
      </c>
      <c r="E36" s="92" t="s">
        <v>79</v>
      </c>
      <c r="F36" s="92"/>
      <c r="G36" s="92"/>
      <c r="H36" s="93" t="s">
        <v>80</v>
      </c>
      <c r="I36" s="94"/>
      <c r="J36" s="95"/>
    </row>
    <row r="40" spans="4:12" x14ac:dyDescent="0.4">
      <c r="H40" s="27"/>
    </row>
    <row r="73" spans="4:12" x14ac:dyDescent="0.4">
      <c r="D73" s="90" t="s">
        <v>131</v>
      </c>
      <c r="E73" s="90"/>
      <c r="F73" s="90"/>
      <c r="G73" s="90"/>
      <c r="H73" s="90"/>
      <c r="I73" s="90"/>
      <c r="J73" s="90"/>
      <c r="K73" s="90"/>
      <c r="L73" s="90"/>
    </row>
    <row r="74" spans="4:12" x14ac:dyDescent="0.4">
      <c r="D74" s="90"/>
      <c r="E74" s="90"/>
      <c r="F74" s="90"/>
      <c r="G74" s="90"/>
      <c r="H74" s="90"/>
      <c r="I74" s="90"/>
      <c r="J74" s="90"/>
      <c r="K74" s="90"/>
      <c r="L74" s="90"/>
    </row>
    <row r="116" spans="4:4" x14ac:dyDescent="0.4">
      <c r="D116" s="26" t="s">
        <v>86</v>
      </c>
    </row>
    <row r="138" spans="4:12" x14ac:dyDescent="0.4">
      <c r="D138" s="24" t="s">
        <v>14</v>
      </c>
    </row>
    <row r="139" spans="4:12" x14ac:dyDescent="0.4">
      <c r="D139" s="24"/>
    </row>
    <row r="140" spans="4:12" ht="33.75" customHeight="1" x14ac:dyDescent="0.4">
      <c r="D140" s="91" t="s">
        <v>133</v>
      </c>
      <c r="E140" s="91"/>
      <c r="F140" s="91"/>
      <c r="G140" s="91"/>
      <c r="H140" s="91"/>
      <c r="I140" s="91"/>
      <c r="J140" s="91"/>
      <c r="K140" s="91"/>
      <c r="L140" s="91"/>
    </row>
    <row r="141" spans="4:12" x14ac:dyDescent="0.4">
      <c r="D141" s="91"/>
      <c r="E141" s="91"/>
      <c r="F141" s="91"/>
      <c r="G141" s="91"/>
      <c r="H141" s="91"/>
      <c r="I141" s="91"/>
      <c r="J141" s="91"/>
      <c r="K141" s="91"/>
      <c r="L141" s="91"/>
    </row>
    <row r="142" spans="4:12" x14ac:dyDescent="0.4">
      <c r="D142" s="91"/>
      <c r="E142" s="91"/>
      <c r="F142" s="91"/>
      <c r="G142" s="91"/>
      <c r="H142" s="91"/>
      <c r="I142" s="91"/>
      <c r="J142" s="91"/>
      <c r="K142" s="91"/>
      <c r="L142" s="91"/>
    </row>
    <row r="143" spans="4:12" x14ac:dyDescent="0.4">
      <c r="D143" s="91"/>
      <c r="E143" s="91"/>
      <c r="F143" s="91"/>
      <c r="G143" s="91"/>
      <c r="H143" s="91"/>
      <c r="I143" s="91"/>
      <c r="J143" s="91"/>
      <c r="K143" s="91"/>
      <c r="L143" s="91"/>
    </row>
    <row r="144" spans="4:12" x14ac:dyDescent="0.4">
      <c r="D144" s="91"/>
      <c r="E144" s="91"/>
      <c r="F144" s="91"/>
      <c r="G144" s="91"/>
      <c r="H144" s="91"/>
      <c r="I144" s="91"/>
      <c r="J144" s="91"/>
      <c r="K144" s="91"/>
      <c r="L144" s="91"/>
    </row>
    <row r="145" spans="4:12" x14ac:dyDescent="0.4">
      <c r="D145" s="91"/>
      <c r="E145" s="91"/>
      <c r="F145" s="91"/>
      <c r="G145" s="91"/>
      <c r="H145" s="91"/>
      <c r="I145" s="91"/>
      <c r="J145" s="91"/>
      <c r="K145" s="91"/>
      <c r="L145" s="91"/>
    </row>
    <row r="146" spans="4:12" x14ac:dyDescent="0.4">
      <c r="D146" s="91"/>
      <c r="E146" s="91"/>
      <c r="F146" s="91"/>
      <c r="G146" s="91"/>
      <c r="H146" s="91"/>
      <c r="I146" s="91"/>
      <c r="J146" s="91"/>
      <c r="K146" s="91"/>
      <c r="L146" s="91"/>
    </row>
    <row r="147" spans="4:12" x14ac:dyDescent="0.4">
      <c r="D147" s="91"/>
      <c r="E147" s="91"/>
      <c r="F147" s="91"/>
      <c r="G147" s="91"/>
      <c r="H147" s="91"/>
      <c r="I147" s="91"/>
      <c r="J147" s="91"/>
      <c r="K147" s="91"/>
      <c r="L147" s="91"/>
    </row>
    <row r="148" spans="4:12" x14ac:dyDescent="0.4">
      <c r="D148" s="91"/>
      <c r="E148" s="91"/>
      <c r="F148" s="91"/>
      <c r="G148" s="91"/>
      <c r="H148" s="91"/>
      <c r="I148" s="91"/>
      <c r="J148" s="91"/>
      <c r="K148" s="91"/>
      <c r="L148" s="91"/>
    </row>
    <row r="149" spans="4:12" x14ac:dyDescent="0.4">
      <c r="D149" s="91"/>
      <c r="E149" s="91"/>
      <c r="F149" s="91"/>
      <c r="G149" s="91"/>
      <c r="H149" s="91"/>
      <c r="I149" s="91"/>
      <c r="J149" s="91"/>
      <c r="K149" s="91"/>
      <c r="L149" s="91"/>
    </row>
    <row r="150" spans="4:12" x14ac:dyDescent="0.4">
      <c r="D150" s="91"/>
      <c r="E150" s="91"/>
      <c r="F150" s="91"/>
      <c r="G150" s="91"/>
      <c r="H150" s="91"/>
      <c r="I150" s="91"/>
      <c r="J150" s="91"/>
      <c r="K150" s="91"/>
      <c r="L150" s="91"/>
    </row>
    <row r="151" spans="4:12" x14ac:dyDescent="0.4">
      <c r="D151" s="91"/>
      <c r="E151" s="91"/>
      <c r="F151" s="91"/>
      <c r="G151" s="91"/>
      <c r="H151" s="91"/>
      <c r="I151" s="91"/>
      <c r="J151" s="91"/>
      <c r="K151" s="91"/>
      <c r="L151" s="91"/>
    </row>
    <row r="152" spans="4:12" x14ac:dyDescent="0.4">
      <c r="D152" s="91"/>
      <c r="E152" s="91"/>
      <c r="F152" s="91"/>
      <c r="G152" s="91"/>
      <c r="H152" s="91"/>
      <c r="I152" s="91"/>
      <c r="J152" s="91"/>
      <c r="K152" s="91"/>
      <c r="L152" s="91"/>
    </row>
    <row r="153" spans="4:12" x14ac:dyDescent="0.4">
      <c r="D153" s="91"/>
      <c r="E153" s="91"/>
      <c r="F153" s="91"/>
      <c r="G153" s="91"/>
      <c r="H153" s="91"/>
      <c r="I153" s="91"/>
      <c r="J153" s="91"/>
      <c r="K153" s="91"/>
      <c r="L153" s="91"/>
    </row>
    <row r="154" spans="4:12" x14ac:dyDescent="0.4">
      <c r="D154" s="91"/>
      <c r="E154" s="91"/>
      <c r="F154" s="91"/>
      <c r="G154" s="91"/>
      <c r="H154" s="91"/>
      <c r="I154" s="91"/>
      <c r="J154" s="91"/>
      <c r="K154" s="91"/>
      <c r="L154" s="91"/>
    </row>
    <row r="155" spans="4:12" x14ac:dyDescent="0.4">
      <c r="D155" s="91"/>
      <c r="E155" s="91"/>
      <c r="F155" s="91"/>
      <c r="G155" s="91"/>
      <c r="H155" s="91"/>
      <c r="I155" s="91"/>
      <c r="J155" s="91"/>
      <c r="K155" s="91"/>
      <c r="L155" s="91"/>
    </row>
    <row r="156" spans="4:12" x14ac:dyDescent="0.4">
      <c r="D156" s="91"/>
      <c r="E156" s="91"/>
      <c r="F156" s="91"/>
      <c r="G156" s="91"/>
      <c r="H156" s="91"/>
      <c r="I156" s="91"/>
      <c r="J156" s="91"/>
      <c r="K156" s="91"/>
      <c r="L156" s="91"/>
    </row>
    <row r="157" spans="4:12" x14ac:dyDescent="0.4">
      <c r="D157" s="91"/>
      <c r="E157" s="91"/>
      <c r="F157" s="91"/>
      <c r="G157" s="91"/>
      <c r="H157" s="91"/>
      <c r="I157" s="91"/>
      <c r="J157" s="91"/>
      <c r="K157" s="91"/>
      <c r="L157" s="91"/>
    </row>
    <row r="158" spans="4:12" x14ac:dyDescent="0.4">
      <c r="D158" s="91"/>
      <c r="E158" s="91"/>
      <c r="F158" s="91"/>
      <c r="G158" s="91"/>
      <c r="H158" s="91"/>
      <c r="I158" s="91"/>
      <c r="J158" s="91"/>
      <c r="K158" s="91"/>
      <c r="L158" s="91"/>
    </row>
    <row r="159" spans="4:12" x14ac:dyDescent="0.4">
      <c r="D159" s="91"/>
      <c r="E159" s="91"/>
      <c r="F159" s="91"/>
      <c r="G159" s="91"/>
      <c r="H159" s="91"/>
      <c r="I159" s="91"/>
      <c r="J159" s="91"/>
      <c r="K159" s="91"/>
      <c r="L159" s="91"/>
    </row>
    <row r="160" spans="4:12" x14ac:dyDescent="0.4">
      <c r="D160" s="91"/>
      <c r="E160" s="91"/>
      <c r="F160" s="91"/>
      <c r="G160" s="91"/>
      <c r="H160" s="91"/>
      <c r="I160" s="91"/>
      <c r="J160" s="91"/>
      <c r="K160" s="91"/>
      <c r="L160" s="91"/>
    </row>
    <row r="161" spans="4:12" x14ac:dyDescent="0.4">
      <c r="D161" s="91"/>
      <c r="E161" s="91"/>
      <c r="F161" s="91"/>
      <c r="G161" s="91"/>
      <c r="H161" s="91"/>
      <c r="I161" s="91"/>
      <c r="J161" s="91"/>
      <c r="K161" s="91"/>
      <c r="L161" s="91"/>
    </row>
    <row r="162" spans="4:12" x14ac:dyDescent="0.4">
      <c r="D162" s="91"/>
      <c r="E162" s="91"/>
      <c r="F162" s="91"/>
      <c r="G162" s="91"/>
      <c r="H162" s="91"/>
      <c r="I162" s="91"/>
      <c r="J162" s="91"/>
      <c r="K162" s="91"/>
      <c r="L162" s="91"/>
    </row>
  </sheetData>
  <mergeCells count="15">
    <mergeCell ref="D73:L74"/>
    <mergeCell ref="D140:L162"/>
    <mergeCell ref="D34:J34"/>
    <mergeCell ref="D4:L5"/>
    <mergeCell ref="D32:L32"/>
    <mergeCell ref="E35:G35"/>
    <mergeCell ref="E36:G36"/>
    <mergeCell ref="H35:J35"/>
    <mergeCell ref="H36:J36"/>
    <mergeCell ref="D21:L21"/>
    <mergeCell ref="D24:L24"/>
    <mergeCell ref="E26:E27"/>
    <mergeCell ref="D26:D27"/>
    <mergeCell ref="G26:H26"/>
    <mergeCell ref="F26:F27"/>
  </mergeCells>
  <pageMargins left="0.7" right="0.7" top="0.75" bottom="0.75" header="0.3" footer="0.3"/>
  <pageSetup orientation="portrait" r:id="rId1"/>
  <ignoredErrors>
    <ignoredError sqref="I29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3CFF-5803-4E3C-B704-A25CABA1C325}">
  <sheetPr>
    <tabColor theme="0"/>
  </sheetPr>
  <dimension ref="B3:B13"/>
  <sheetViews>
    <sheetView showGridLines="0" workbookViewId="0">
      <selection activeCell="B8" sqref="B8"/>
    </sheetView>
  </sheetViews>
  <sheetFormatPr defaultRowHeight="19.5" x14ac:dyDescent="0.3"/>
  <cols>
    <col min="1" max="16384" width="9.140625" style="25"/>
  </cols>
  <sheetData>
    <row r="3" spans="2:2" x14ac:dyDescent="0.3">
      <c r="B3" s="25" t="s">
        <v>13</v>
      </c>
    </row>
    <row r="5" spans="2:2" x14ac:dyDescent="0.3">
      <c r="B5" s="25" t="s">
        <v>82</v>
      </c>
    </row>
    <row r="7" spans="2:2" x14ac:dyDescent="0.3">
      <c r="B7" s="25" t="s">
        <v>148</v>
      </c>
    </row>
    <row r="9" spans="2:2" x14ac:dyDescent="0.3">
      <c r="B9" s="25" t="s">
        <v>25</v>
      </c>
    </row>
    <row r="11" spans="2:2" x14ac:dyDescent="0.3">
      <c r="B11" s="25" t="s">
        <v>134</v>
      </c>
    </row>
    <row r="13" spans="2:2" x14ac:dyDescent="0.3">
      <c r="B13" s="25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about</vt:lpstr>
      <vt:lpstr>settings</vt:lpstr>
      <vt:lpstr>quotes-calcs</vt:lpstr>
      <vt:lpstr>output</vt:lpstr>
      <vt:lpstr>wheels</vt:lpstr>
      <vt:lpstr>withdrawals</vt:lpstr>
      <vt:lpstr>decades</vt:lpstr>
      <vt:lpstr>conclusion</vt:lpstr>
      <vt:lpstr>worknotes</vt:lpstr>
      <vt:lpstr>'quotes-calcs'!Extract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Boiko</dc:creator>
  <cp:lastModifiedBy>asus</cp:lastModifiedBy>
  <dcterms:created xsi:type="dcterms:W3CDTF">2015-06-05T18:17:20Z</dcterms:created>
  <dcterms:modified xsi:type="dcterms:W3CDTF">2022-07-21T20:00:11Z</dcterms:modified>
</cp:coreProperties>
</file>