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flor\Downloads\"/>
    </mc:Choice>
  </mc:AlternateContent>
  <bookViews>
    <workbookView xWindow="0" yWindow="0" windowWidth="20490" windowHeight="7650" activeTab="5"/>
  </bookViews>
  <sheets>
    <sheet name="Tablas de datos" sheetId="1" r:id="rId1"/>
    <sheet name="Macrociclo" sheetId="2" r:id="rId2"/>
    <sheet name="Mesociclo" sheetId="3" r:id="rId3"/>
    <sheet name="Microciclo" sheetId="4" r:id="rId4"/>
    <sheet name="Datos del usuario" sheetId="5" r:id="rId5"/>
    <sheet name="planeacion" sheetId="8"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C53" i="1" l="1"/>
  <c r="D53" i="1" s="1"/>
  <c r="E53" i="1" s="1"/>
  <c r="C52" i="1"/>
  <c r="D52" i="1" s="1"/>
  <c r="E52" i="1" s="1"/>
  <c r="F54" i="1" s="1"/>
  <c r="B21" i="1" l="1"/>
  <c r="F29" i="1" s="1"/>
  <c r="B17" i="1"/>
  <c r="F20" i="1" s="1"/>
  <c r="B12" i="1"/>
  <c r="B9" i="1"/>
  <c r="C48" i="1"/>
  <c r="F31" i="1" l="1"/>
  <c r="G31" i="1" s="1"/>
  <c r="F28" i="1"/>
  <c r="G29" i="1"/>
  <c r="M29" i="1"/>
  <c r="N29" i="1" s="1"/>
  <c r="J31" i="1"/>
  <c r="K31" i="1" s="1"/>
  <c r="L31" i="1" s="1"/>
  <c r="H31" i="1"/>
  <c r="I31" i="1" s="1"/>
  <c r="F21" i="1"/>
  <c r="G28" i="1" l="1"/>
  <c r="M28" i="1"/>
  <c r="N28" i="1" s="1"/>
  <c r="J29" i="1"/>
  <c r="K29" i="1" s="1"/>
  <c r="L29" i="1" s="1"/>
  <c r="H29" i="1"/>
  <c r="I29" i="1" s="1"/>
  <c r="H28" i="1" l="1"/>
  <c r="I28" i="1" s="1"/>
  <c r="J28" i="1"/>
  <c r="K28" i="1" s="1"/>
  <c r="L28" i="1" s="1"/>
</calcChain>
</file>

<file path=xl/comments1.xml><?xml version="1.0" encoding="utf-8"?>
<comments xmlns="http://schemas.openxmlformats.org/spreadsheetml/2006/main">
  <authors>
    <author>tc={AB7B36D5-E159-4000-8887-1F17500B9EED}</author>
    <author>tc={DE58ECBD-1BE2-4BCA-B5E7-49427ADA58ED}</author>
    <author>tc={7BCD9A1E-9756-4F74-80BA-E13FFCB56885}</author>
    <author>tc={D9FFD602-B8C0-4768-B720-5DA7F154F30B}</author>
    <author>tc={D1D7891A-4E90-4503-A5D2-CFB701113BCB}</author>
    <author>tc={791D560A-F193-45D0-8CDF-B06AADC9F746}</author>
    <author>tc={E19C19C1-A937-4832-97EB-4622687E8592}</author>
    <author>tc={D507FCE2-B5DD-476E-94E2-B28AD83376C1}</author>
    <author>tc={4DAE80D5-8963-4863-830D-564AB5380127}</author>
  </authors>
  <commentList>
    <comment ref="A8"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Básico, adaptativo, específico, mantenimiento, readaptativo.</t>
        </r>
      </text>
    </comment>
    <comment ref="A9"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Mes (enero, febrero, marzo, etc)</t>
        </r>
      </text>
    </comment>
    <comment ref="A10" authorId="2"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del microciclo y fecha del micro. Ejemplo: 1 (7-14)</t>
        </r>
      </text>
    </comment>
    <comment ref="A11" authorId="3"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Número total de días por semana a trabajar en el programa de ejercicio físico.</t>
        </r>
      </text>
    </comment>
    <comment ref="A12" authorId="4"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Duración total de la sesión de entrenamiento físico a trabajar.</t>
        </r>
      </text>
    </comment>
    <comment ref="B14" authorId="5"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aeróbica, Capacidad anaeróbica, Potencia aeróbica, potencia anaeróbica, umbral de láctato.</t>
        </r>
      </text>
    </comment>
    <comment ref="B17" authorId="6"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Muy baja, baja, moderada, Vigorosa, Cercana a la máxima, máxima. (se debe expresar con el porcentaje) por ejemplo:  Moderada (40-59% RFC)</t>
        </r>
      </text>
    </comment>
    <comment ref="B21" authorId="7"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Hipertrofía, fuerza/potencia, máxima, recuperación.</t>
        </r>
      </text>
    </comment>
    <comment ref="B23" authorId="8"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expresa en porcentaje de RM</t>
        </r>
      </text>
    </comment>
  </commentList>
</comments>
</file>

<file path=xl/comments2.xml><?xml version="1.0" encoding="utf-8"?>
<comments xmlns="http://schemas.openxmlformats.org/spreadsheetml/2006/main">
  <authors>
    <author>tc={F2D6AAEE-E93A-4AAF-A364-DD5F3716AB13}</author>
    <author>tc={C3F34C54-3FC8-4622-BBE7-AA0C21981901}</author>
  </authors>
  <commentList>
    <comment ref="C14"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Duración de la fase</t>
        </r>
      </text>
    </comment>
    <comment ref="H14"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Expresada en porcentajes</t>
        </r>
      </text>
    </comment>
  </commentList>
</comments>
</file>

<file path=xl/comments3.xml><?xml version="1.0" encoding="utf-8"?>
<comments xmlns="http://schemas.openxmlformats.org/spreadsheetml/2006/main">
  <authors>
    <author>tc={C397D6B5-D9E1-401F-8015-47592CA46075}</author>
    <author>tc={D7AE26AE-3B99-451E-B034-C41CED7DA0D2}</author>
    <author>tc={454685E2-2422-4165-B03B-303A8C98D592}</author>
  </authors>
  <commentList>
    <comment ref="A6"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expresan los ejercicios sólo de la fase central de la sesión.</t>
        </r>
      </text>
    </comment>
    <comment ref="D6"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Expresada en la variable a trabajar (FCR, %RM, etc) Por ejemplo:  60% de 1RM = 20.5kg,</t>
        </r>
      </text>
    </comment>
    <comment ref="A7" authorId="2"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Específicar si es lunes, martes, miércoles, etc</t>
        </r>
      </text>
    </comment>
  </commentList>
</comments>
</file>

<file path=xl/sharedStrings.xml><?xml version="1.0" encoding="utf-8"?>
<sst xmlns="http://schemas.openxmlformats.org/spreadsheetml/2006/main" count="389" uniqueCount="241">
  <si>
    <t>Edad</t>
  </si>
  <si>
    <t>Peso (Kg)</t>
  </si>
  <si>
    <t>Talla (m)</t>
  </si>
  <si>
    <t>IMC</t>
  </si>
  <si>
    <t>Perímetro de cintura</t>
  </si>
  <si>
    <t>Perímetro de cadera</t>
  </si>
  <si>
    <t xml:space="preserve">ïndice cintura-cadera </t>
  </si>
  <si>
    <t>Tiempo</t>
  </si>
  <si>
    <t>Frecuencia</t>
  </si>
  <si>
    <t>Frecuencia Cardíaca Reposo</t>
  </si>
  <si>
    <t>Frecuencia Cardíaca Basal</t>
  </si>
  <si>
    <t>Frecuencia Cardíaca Máxima</t>
  </si>
  <si>
    <t>Frecuencia Cardíaca de Reserva</t>
  </si>
  <si>
    <t>VO2</t>
  </si>
  <si>
    <t>%FCReserva</t>
  </si>
  <si>
    <t>FC Objetivo</t>
  </si>
  <si>
    <t>Kcal</t>
  </si>
  <si>
    <t>Met</t>
  </si>
  <si>
    <t>VO2max</t>
  </si>
  <si>
    <t>Día</t>
  </si>
  <si>
    <t>150-400kcal</t>
  </si>
  <si>
    <t>VO2 Reserva</t>
  </si>
  <si>
    <t xml:space="preserve">Semana </t>
  </si>
  <si>
    <t>1000kcal</t>
  </si>
  <si>
    <t>500met</t>
  </si>
  <si>
    <t>2000kcal: Pérdida de peso</t>
  </si>
  <si>
    <t>1000met</t>
  </si>
  <si>
    <t>%VO2Res</t>
  </si>
  <si>
    <t>VO2 Objetivo</t>
  </si>
  <si>
    <t>MET</t>
  </si>
  <si>
    <t>MET/sesion</t>
  </si>
  <si>
    <t>MET/sem</t>
  </si>
  <si>
    <t>Kcal/min</t>
  </si>
  <si>
    <t>Kcal/sesión</t>
  </si>
  <si>
    <t>Kcal/sem</t>
  </si>
  <si>
    <t>V m/min</t>
  </si>
  <si>
    <t>V Km/h</t>
  </si>
  <si>
    <t>VO2 = (0,1*V)+(1,8*V*inclinación)+3,5</t>
  </si>
  <si>
    <t>23,60 = (0,1*V)+(1,8*V*0)+3,5</t>
  </si>
  <si>
    <t>23,60  = (0,1*V)+0+3,5</t>
  </si>
  <si>
    <t>23,60-3,5 = 0,1*V</t>
  </si>
  <si>
    <t>23,60-3,5/0,1 = V</t>
  </si>
  <si>
    <t xml:space="preserve">Macrociclo </t>
  </si>
  <si>
    <t xml:space="preserve">Período </t>
  </si>
  <si>
    <t>Mesociclo</t>
  </si>
  <si>
    <t xml:space="preserve">Microciclo </t>
  </si>
  <si>
    <t>Frecuencia total:</t>
  </si>
  <si>
    <t>Tiempo total:</t>
  </si>
  <si>
    <t>Recuperación</t>
  </si>
  <si>
    <t>Cardiovascular</t>
  </si>
  <si>
    <t>Fase</t>
  </si>
  <si>
    <t xml:space="preserve">Método </t>
  </si>
  <si>
    <t xml:space="preserve">Intensidad </t>
  </si>
  <si>
    <t>Tipo</t>
  </si>
  <si>
    <t>Volumen</t>
  </si>
  <si>
    <t>Fuerza</t>
  </si>
  <si>
    <t xml:space="preserve">Flexibilidad </t>
  </si>
  <si>
    <t>Componente neuromuscular</t>
  </si>
  <si>
    <t>Mesociclo No 1</t>
  </si>
  <si>
    <t>Mesociclo 1</t>
  </si>
  <si>
    <t>Semana</t>
  </si>
  <si>
    <t>Método</t>
  </si>
  <si>
    <t>Tipo de ejercicio</t>
  </si>
  <si>
    <t>Series</t>
  </si>
  <si>
    <t>Repeticiones, tiempo</t>
  </si>
  <si>
    <t>Fuerza:</t>
  </si>
  <si>
    <t>Grupo muscular</t>
  </si>
  <si>
    <t>Repeticiones</t>
  </si>
  <si>
    <t>Flexibilidad</t>
  </si>
  <si>
    <t>Repeticiones/ Tiempo</t>
  </si>
  <si>
    <t xml:space="preserve">Objetivo del microciclo: </t>
  </si>
  <si>
    <t xml:space="preserve">Semana No </t>
  </si>
  <si>
    <t xml:space="preserve">Ejercicio </t>
  </si>
  <si>
    <t xml:space="preserve">Series </t>
  </si>
  <si>
    <t xml:space="preserve">Repeticiones/tiempo </t>
  </si>
  <si>
    <t xml:space="preserve">intensidad  </t>
  </si>
  <si>
    <t>Día 1</t>
  </si>
  <si>
    <t>Día 2</t>
  </si>
  <si>
    <t>Día 3</t>
  </si>
  <si>
    <t xml:space="preserve">Intensidad FCres </t>
  </si>
  <si>
    <t>Ecuación de Epley: 1RM=(1+0,333*reps)*peso. Ideal para ejercicios de tren inferior.
Mayhew et al: 1RM=(100*peso/(52,2+41,9* -0,055*rep) /100). Enfocada a trabajo de tren superior.</t>
  </si>
  <si>
    <t xml:space="preserve">Peso levantado </t>
  </si>
  <si>
    <t>!RM</t>
  </si>
  <si>
    <t>8RM</t>
  </si>
  <si>
    <t xml:space="preserve">  </t>
  </si>
  <si>
    <t>Abril</t>
  </si>
  <si>
    <t>mayo</t>
  </si>
  <si>
    <t>junio</t>
  </si>
  <si>
    <t>julio</t>
  </si>
  <si>
    <t>1(3-9)    2(10-16)     3(17-23)     4(24-30)</t>
  </si>
  <si>
    <t>1(1-7)     2(8-14)  3(15-21)    4(22-28)</t>
  </si>
  <si>
    <t>1(1-4)  2(5-11)  3(12-18)  4(19-25)</t>
  </si>
  <si>
    <t>1(3-9)     2(10-16)     3(17-23)  4(24-30)</t>
  </si>
  <si>
    <t>12 dias</t>
  </si>
  <si>
    <t>24 horas</t>
  </si>
  <si>
    <t>Sentadilla</t>
  </si>
  <si>
    <t>Peso levantado</t>
  </si>
  <si>
    <t>1RM</t>
  </si>
  <si>
    <t>Press de banco plano</t>
  </si>
  <si>
    <t>Total</t>
  </si>
  <si>
    <t>capacidad aerobica</t>
  </si>
  <si>
    <t>30 min. al dia-150mi. Semanal</t>
  </si>
  <si>
    <t>baja (del 57% al 64% del Fcmax)</t>
  </si>
  <si>
    <t>siclismo de paseo y salto con cuerda.</t>
  </si>
  <si>
    <t>de 3 a 5.9 MET</t>
  </si>
  <si>
    <t>metodo continuo uniforme</t>
  </si>
  <si>
    <t>3 dias por semana</t>
  </si>
  <si>
    <t>10 minutos</t>
  </si>
  <si>
    <t>estiramiento estatico activo</t>
  </si>
  <si>
    <t>30 seg. Por cada articulacion</t>
  </si>
  <si>
    <t>Yoga</t>
  </si>
  <si>
    <t>30 minutos</t>
  </si>
  <si>
    <t>metodo continuo unifirme</t>
  </si>
  <si>
    <t>aerobico</t>
  </si>
  <si>
    <t>baja (del 57% al 64% de FCMax)</t>
  </si>
  <si>
    <t>150 minutos</t>
  </si>
  <si>
    <t>Mtedo C. U.</t>
  </si>
  <si>
    <t>M.C.U</t>
  </si>
  <si>
    <t>30 segundos por cada articulacion</t>
  </si>
  <si>
    <t>hipertrofia</t>
  </si>
  <si>
    <t>4 series/ 2 a 3 minu. De descanso entre series.</t>
  </si>
  <si>
    <t>pesas libres y maquinas</t>
  </si>
  <si>
    <t>4 series</t>
  </si>
  <si>
    <t>biceps, tricesp dorsales, trapseios, deltoides, trapeios, recto abdominal, sona lumbar, cuadriceps, femorales, isquiotibiales, aductores y gemelos</t>
  </si>
  <si>
    <t>sentadilla</t>
  </si>
  <si>
    <t>peso muerto</t>
  </si>
  <si>
    <t>elevacion de talones</t>
  </si>
  <si>
    <t>zancada</t>
  </si>
  <si>
    <t>pres de banco inclinado</t>
  </si>
  <si>
    <t>pres de banco declinado</t>
  </si>
  <si>
    <t>triceps en polea</t>
  </si>
  <si>
    <t>triceps con mancuernas (unilateral)</t>
  </si>
  <si>
    <t>remo con barra</t>
  </si>
  <si>
    <t>jalon al pectoral</t>
  </si>
  <si>
    <t>curl de bicesp con barra</t>
  </si>
  <si>
    <t>cur de biceps de martillo</t>
  </si>
  <si>
    <t>elevacion de hombros laterales</t>
  </si>
  <si>
    <t>elevacion frontal de hombros</t>
  </si>
  <si>
    <t>Observaciones: Sedentario</t>
  </si>
  <si>
    <t>Objetivo: aumentar el IMC, flexibilidad y la resistencia aerobica mediante un programa de entrenamiento fisico</t>
  </si>
  <si>
    <t>Observaciones: sedentario</t>
  </si>
  <si>
    <t xml:space="preserve">Fecha: </t>
  </si>
  <si>
    <t>basico</t>
  </si>
  <si>
    <t>adaptativo</t>
  </si>
  <si>
    <t>especifico</t>
  </si>
  <si>
    <t>2 y 3</t>
  </si>
  <si>
    <t xml:space="preserve">Objetivo 1 del mesociclo: mejorar la capacidad cardiovascular (capacidad aerobica) mediante la practica de ciclismo y salto en cuerda.  </t>
  </si>
  <si>
    <t>metodo intervalico corto 1</t>
  </si>
  <si>
    <t>Objetivo 2: incidir en el desarrollo de la hipertrofia mediante un programa de entrenamiento de pesas con una distribucion semanal de PPL</t>
  </si>
  <si>
    <t>Objetivo 3: mejorar la amplitud de movimiento mediante secciones de Yoga</t>
  </si>
  <si>
    <t>fortalecer los grupos muculares por medio de cargas externas para poder adquirir mayor volumen muscular</t>
  </si>
  <si>
    <t>PESO:</t>
  </si>
  <si>
    <t>55KG</t>
  </si>
  <si>
    <t>BAREMOS</t>
  </si>
  <si>
    <t>BICEPS CON</t>
  </si>
  <si>
    <t>1.74CM</t>
  </si>
  <si>
    <t>BICEPS REL</t>
  </si>
  <si>
    <t>IMC:</t>
  </si>
  <si>
    <t>CADERA</t>
  </si>
  <si>
    <t>TEST DE COOPER:</t>
  </si>
  <si>
    <t>1960M</t>
  </si>
  <si>
    <t>CINTURA</t>
  </si>
  <si>
    <t>TEST DE FLAMENCO:</t>
  </si>
  <si>
    <t xml:space="preserve">3 INTENTOS EN AMBASPIERNAS </t>
  </si>
  <si>
    <t>MUSLO</t>
  </si>
  <si>
    <t>TEST DE WELLS Y DILLON:</t>
  </si>
  <si>
    <t>MENOS 18CM</t>
  </si>
  <si>
    <t>PIERNA</t>
  </si>
  <si>
    <t>TEST DE RUFFIER:</t>
  </si>
  <si>
    <t>TEST FUERZA ABDOMINAL:</t>
  </si>
  <si>
    <t>7X30"</t>
  </si>
  <si>
    <t>SALTO VERTICAL:</t>
  </si>
  <si>
    <t>2,73CM</t>
  </si>
  <si>
    <t>SALTO HORIZONTAL:</t>
  </si>
  <si>
    <t>VELOCIDAD 10X5:</t>
  </si>
  <si>
    <t>14,23"</t>
  </si>
  <si>
    <t xml:space="preserve">TALLA: </t>
  </si>
  <si>
    <t>Objetivos: fortalecer las capacidades condicionales y coordinativas, aumentar el IMC, generar hipertofia en el usuario Alexander Campo por medio de un prgrama de promocion de la salud..</t>
  </si>
  <si>
    <t>Entrenamiento orientada a la fuerza muscular /Fuerza maxima/Entremaniento hasta el fallo muscular</t>
  </si>
  <si>
    <t>entrenadores</t>
  </si>
  <si>
    <t>herramientas</t>
  </si>
  <si>
    <t>objetivo</t>
  </si>
  <si>
    <t>serie</t>
  </si>
  <si>
    <t>repeticion</t>
  </si>
  <si>
    <t>intensidad</t>
  </si>
  <si>
    <t xml:space="preserve">volumen </t>
  </si>
  <si>
    <t xml:space="preserve">Recuperacion </t>
  </si>
  <si>
    <t>bicicleta electrica, mancuernas, barra libre y banco.</t>
  </si>
  <si>
    <t>Diseñar una sesion de entremaniento orientada a la fuerza maxima con el fin de aproximar a los participantes a este metodo de entrenamiento, por medio de un programa de fallo muscular.</t>
  </si>
  <si>
    <t>fase</t>
  </si>
  <si>
    <t>tema</t>
  </si>
  <si>
    <t>metodologia</t>
  </si>
  <si>
    <t>inicial</t>
  </si>
  <si>
    <t>calentameinto</t>
  </si>
  <si>
    <t>Para esta primera fase se realizará un calentamiento de movilidad articular de  forma céfalo-caudal (cabeza, extremidades superiores, tronco, extremidades inferiores) dentro de los ejercicios que vamos a ejecutar estás: flexión y extensión de cuello; inclinación derecha e izquierda; rotación derecha e izquierda de cuello; flexión y extensión de hombro (haciendo un tipo de péndulo); circunducción de hombro; flexión y extensión de codo (curl de bíceps); rotación de tronco; flexión y extensión de cadera (péndulo); abducción y aducción de cadera (péndulo); flexión y extensión de rodilla y por último dorsiflexión y plantiflexion. Todos los movimientos anteriormente mencionados tendrán un tiempo de ejecución de 10 seg cada uno.
Para la segunda fase del calentamiento se llevará a cabo una pequeña activación que tendrá ejercicios tales como: Skipping, taloneo, Jumping Jacks y finalizaremos con un trote.</t>
  </si>
  <si>
    <t>central</t>
  </si>
  <si>
    <t xml:space="preserve">ejercicios </t>
  </si>
  <si>
    <t xml:space="preserve">Los principales ejercicios a efectuar dentro de un programa de fuerza maxima son: press de banco, sentadilla y peso muerto. A continuacion explicaremos la descripcion de los ejercicios anteriormente mencionados.   Press de banco: Agarre/ Utiliza un agarre en la barra que sea ligeramente más ancho que el ancho de los hombros. Para determinar el mejor agarre para la longitud de tus brazos, asegúrate de que cuando la barra alcance el pecho, hombros y codos adopten un ángulo de 90 grados. Asegúrate de rodear la barra con el pulgar y de apretar la barra lo más fuerte posible. Descenso de la barra/ Levanta la barra del soporte hasta que quede encima de la porción superior del pecho. Esta es la posición inicial. Mientras bajas la barra, contrae y aproxima las escápulas entre sí. Brazos/ Mientras bajas la haltera y la elevas de nuevo durante el press, los brazos deben formar un ángulo de 45 a 60 grados con el torso. Contacto/ Cuando la barra llegue al pecho, debe entrar en contacto a la altura de los pezones, no más abajo. Piernas/Cuando empujes el peso con los brazos, también impulsarás la haltera con las piernas para transferir más fuerza al tren superior. RESPIRACIÓN Mientras bajas el peso, respira hondo y aguanta la respiración y actívala durante el retorno. Esto causa un aumento de la presión torácica y en la cavidad abdominal, de modo que el cuerpo se estabiliza mejor y permite a los músculos producir más fuerza. 
</t>
  </si>
  <si>
    <t xml:space="preserve">Sentadilla:Agarre/ tome la barra con agarre prono y rodea la barra con los pulgares. Aproxima cuanto puedas las manos a los hombros. Usa las manos para empujar la barra contra la espalda y aproximar entre sí los omoplatos, y echa los codos hacia delante con el fin de sostener la barra. Cabeza/ Mantén la cabeza alineada con la columna vertebral, consérvala erguida y con la mirada hacia delante o un poco alzada Torso/ Mantén el arco de la región lumbar y echa los hombros atrás mientras sacas y elevas el pecho. Para mantener tensa la zona media del cuerpo, contrae isométricamente los músculos erectores de la columna y los abdominales.  Bajada/ Para bajar el cuerpo, saca glúteos y desciende como si fueras a sentarte en una silla hasta que los muslos queden paralelos al suelo o más abajo. En la medida de lo posible, mantén las caderas debajo de la barra para evitar una excesiva anteroflexión del torso. No levantes los talones del suelo. Subida/La transición de la bajada a la subida del cuerpo depende de una poderosa impulsión de las piernas. Concéntrate en mover antes las caderas que las rodillas. Al empujar hacia arriba, obliga a las rodillas a abrirse hacia los lados respecto a los pies mientras practicas la sentadilla. Así se mantiene la tensión de las caderas para generar más fuerza. Respiración Respira hondo y aguanta la respiración mientras el cuerpo baja y adoptas la sentadilla. Espira al pasar la fase más difícil de la sentadilla.
</t>
  </si>
  <si>
    <t xml:space="preserve">Peso muerto: Piernas/  práctica del peso muerto estándar, las piernas se separan la anchura de los hombros o un poco menos. Para la práctica del peso muerto tipo sumo, los pies tienes que estar mucho más separados. Agarre/Con independencia del estilo usado, el agarre debe ser alterno, lo cual significa que el agarre de una mano es prono y el de la otra supino. De este modo se evita que la barra resbale de las manos.  Torso/ Para el peso muerto estándar, el tren superior se inclina ligeramente hacia delante en un ángulo de unos 45 grados con el suelo.  Cabeza/ La cabeza se mantendrá alineada con la espalda, para lo cual se elige un punto en el suelo entre 13 y 15,2 centímetros por delante para centrarte en él.  Subida/ Mientras el cuerpo se alza con el peso, imagina que haces fuerza con los pies contra el suelo. Caderas y hombros tienen que alzarse juntos. Durante la subida del cuerpo, la barra viajará lo más próxima posible a las espinillas y las piernas.Posicion de bloqueo/ Has llegado al punto final en que extiendes por completo las rodillas, las caderas y la espalda. En la posición de bloqueo debes situar la porción anterior de los hombros por detrás de la porción anterior de las caderas.  Respiración Respira hondo y aguanta la respiración como preparación para el ascenso. Espira al pasar la fase más difícil del peso muerto. Inspira de nuevo al llegar arriba del todo y aguanta la respiración antes del retorno. Bajada/ Devuelve con cuidado la barra al suelo invirtiendo las técnicas empleadas para levantar el peso.
</t>
  </si>
  <si>
    <t>final</t>
  </si>
  <si>
    <t>vuelta a la calma</t>
  </si>
  <si>
    <t xml:space="preserve">  para finalizar vamos 5 minutos a la bicicleta eléctrica y realizaremos el movimiento controlado.
Por último, realizaremos un estiramiento de miembros superiores e inferiores. Cuando se termine toda la sección de entrenamiento se les pregunta a las personas sobre el control de esfuerzo, es decir cómo se han sentido durante toda la sección de entrenamiento, que tan intensos fueron los ejercicios, etc. para dar respuesta las personas deben responder de 1 a 3, 1 es verde (intensidad baja), 2 amarillo (intensidad media) y 3 rojo (intensidad alta). </t>
  </si>
  <si>
    <t>Referencias: Stoppani, J. (2015). Enciclopedia de musculación y fuerza. lugar no identifiacdo, Editorial Paidotribo. Recuperado de https://elibro.net/es/ereader/uniajc/126194?page=263.</t>
  </si>
  <si>
    <t>yoga</t>
  </si>
  <si>
    <t>2 dias por semana</t>
  </si>
  <si>
    <t>2dias por semana</t>
  </si>
  <si>
    <t>escala de Borge (del 1 al 10 y el trabajo se ejecutara en una escala de 3)</t>
  </si>
  <si>
    <t>30 segundos por articulacion</t>
  </si>
  <si>
    <t xml:space="preserve">4 series  </t>
  </si>
  <si>
    <t>4 series/ 2 a 3 minu. De descanso entre series</t>
  </si>
  <si>
    <t xml:space="preserve">4 series </t>
  </si>
  <si>
    <t>2 dias de descanso</t>
  </si>
  <si>
    <t>dos dias de descanso</t>
  </si>
  <si>
    <t>de 6 a 8 repe. De 60% a 70% RM.</t>
  </si>
  <si>
    <t>2 horas al dia 6 horas semanales</t>
  </si>
  <si>
    <t>30 segundos</t>
  </si>
  <si>
    <t>Full body</t>
  </si>
  <si>
    <t>ocho repeticiones</t>
  </si>
  <si>
    <t>De 60% a 70% RM.</t>
  </si>
  <si>
    <t xml:space="preserve"> De 60% a 70% RM.</t>
  </si>
  <si>
    <t>8 repeticiones</t>
  </si>
  <si>
    <t>20 kg peso de barra</t>
  </si>
  <si>
    <t>5 kg</t>
  </si>
  <si>
    <t>elevacion de pelvis (glutoes)</t>
  </si>
  <si>
    <t>pelota medicinal 5kg</t>
  </si>
  <si>
    <t>20kg</t>
  </si>
  <si>
    <t>5kg</t>
  </si>
  <si>
    <t>antebrazos (pronacion y supinacion)</t>
  </si>
  <si>
    <t>mancuernas de 5kg</t>
  </si>
  <si>
    <t>20 kg barra</t>
  </si>
  <si>
    <t>10 kg</t>
  </si>
  <si>
    <t>2,5 kg a cada lado de la barra</t>
  </si>
  <si>
    <t>5 kg con mancuernas</t>
  </si>
  <si>
    <t>2 minuto entre series</t>
  </si>
  <si>
    <t>Nombre: Leison Bladimir Cortes</t>
  </si>
  <si>
    <t>Entrenadores: Ricardo Castillo Cabezas- Roman Obando Toloza-Dainer Cortes</t>
  </si>
  <si>
    <t>Fecha de inicio: 5/09/2024</t>
  </si>
  <si>
    <t>Fecha de finalización: 25/11/2024</t>
  </si>
  <si>
    <t>Fecha de inicio: 5/sep/2024</t>
  </si>
  <si>
    <t>Fecha de finalización: 10/09/2024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</si>
</sst>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theme="0"/>
      <name val="Calibri"/>
      <family val="2"/>
      <scheme val="minor"/>
    </font>
    <font>
      <sz val="10"/>
      <color rgb="FF000000"/>
      <name val="Arial"/>
      <family val="2"/>
    </font>
    <font>
      <b/>
      <sz val="10"/>
      <color rgb="FF000000"/>
      <name val="Arial"/>
      <family val="2"/>
    </font>
    <font>
      <b/>
      <sz val="11"/>
      <name val="Calibri"/>
      <family val="2"/>
      <scheme val="minor"/>
    </font>
  </fonts>
  <fills count="25">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2" tint="-0.499984740745262"/>
        <bgColor indexed="64"/>
      </patternFill>
    </fill>
    <fill>
      <patternFill patternType="solid">
        <fgColor theme="5"/>
        <bgColor indexed="64"/>
      </patternFill>
    </fill>
    <fill>
      <patternFill patternType="solid">
        <fgColor theme="6" tint="-0.249977111117893"/>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8" tint="0.5999938962981048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87">
    <xf numFmtId="0" fontId="0" fillId="0" borderId="0" xfId="0"/>
    <xf numFmtId="0" fontId="0" fillId="2" borderId="1" xfId="0" applyFill="1" applyBorder="1"/>
    <xf numFmtId="0" fontId="0" fillId="3" borderId="1" xfId="0" applyFill="1" applyBorder="1"/>
    <xf numFmtId="2" fontId="0" fillId="4" borderId="1" xfId="0" applyNumberFormat="1" applyFill="1" applyBorder="1"/>
    <xf numFmtId="1" fontId="0" fillId="4" borderId="1" xfId="0" applyNumberFormat="1" applyFill="1" applyBorder="1"/>
    <xf numFmtId="0" fontId="0" fillId="4" borderId="1" xfId="0" applyFill="1" applyBorder="1"/>
    <xf numFmtId="0" fontId="0" fillId="0" borderId="1" xfId="0" applyBorder="1"/>
    <xf numFmtId="0" fontId="0" fillId="3" borderId="1" xfId="0" applyFill="1" applyBorder="1" applyAlignment="1">
      <alignment horizontal="center"/>
    </xf>
    <xf numFmtId="0" fontId="0" fillId="3" borderId="2" xfId="0" applyFill="1" applyBorder="1"/>
    <xf numFmtId="0" fontId="0" fillId="3" borderId="3" xfId="0" applyFill="1" applyBorder="1" applyAlignment="1">
      <alignment horizontal="center"/>
    </xf>
    <xf numFmtId="0" fontId="0" fillId="5" borderId="1" xfId="0" applyFill="1" applyBorder="1"/>
    <xf numFmtId="2" fontId="0" fillId="5" borderId="1" xfId="0" applyNumberFormat="1" applyFill="1" applyBorder="1"/>
    <xf numFmtId="1" fontId="0" fillId="5" borderId="1" xfId="0" applyNumberFormat="1" applyFill="1" applyBorder="1"/>
    <xf numFmtId="0" fontId="0" fillId="0" borderId="4" xfId="0" applyBorder="1"/>
    <xf numFmtId="0" fontId="0" fillId="0" borderId="7" xfId="0" applyBorder="1"/>
    <xf numFmtId="0" fontId="0" fillId="0" borderId="8" xfId="0" applyBorder="1"/>
    <xf numFmtId="0" fontId="0" fillId="0" borderId="10" xfId="0" applyBorder="1"/>
    <xf numFmtId="0" fontId="0" fillId="0" borderId="12" xfId="0" applyBorder="1"/>
    <xf numFmtId="0" fontId="0" fillId="0" borderId="13" xfId="0" applyBorder="1"/>
    <xf numFmtId="0" fontId="0" fillId="0" borderId="1" xfId="0" applyBorder="1" applyAlignment="1">
      <alignment horizontal="center"/>
    </xf>
    <xf numFmtId="0" fontId="0" fillId="0" borderId="3" xfId="0" applyBorder="1"/>
    <xf numFmtId="0" fontId="0" fillId="0" borderId="25" xfId="0" applyBorder="1"/>
    <xf numFmtId="0" fontId="0" fillId="0" borderId="26" xfId="0" applyBorder="1"/>
    <xf numFmtId="0" fontId="0" fillId="10" borderId="9" xfId="0" applyFill="1" applyBorder="1"/>
    <xf numFmtId="0" fontId="0" fillId="11" borderId="6" xfId="0" applyFill="1" applyBorder="1"/>
    <xf numFmtId="0" fontId="0" fillId="11" borderId="9" xfId="0" applyFill="1" applyBorder="1"/>
    <xf numFmtId="0" fontId="0" fillId="11" borderId="11" xfId="0" applyFill="1" applyBorder="1"/>
    <xf numFmtId="0" fontId="0" fillId="12" borderId="20" xfId="0" applyFill="1" applyBorder="1"/>
    <xf numFmtId="0" fontId="0" fillId="12" borderId="18" xfId="0" applyFill="1" applyBorder="1"/>
    <xf numFmtId="0" fontId="0" fillId="12" borderId="32" xfId="0" applyFill="1" applyBorder="1"/>
    <xf numFmtId="0" fontId="0" fillId="13" borderId="18" xfId="0" applyFill="1" applyBorder="1"/>
    <xf numFmtId="0" fontId="0" fillId="13" borderId="20" xfId="0" applyFill="1" applyBorder="1"/>
    <xf numFmtId="0" fontId="0" fillId="13" borderId="32" xfId="0" applyFill="1" applyBorder="1"/>
    <xf numFmtId="0" fontId="0" fillId="10" borderId="28" xfId="0" applyFill="1" applyBorder="1"/>
    <xf numFmtId="0" fontId="0" fillId="10" borderId="6" xfId="0" applyFill="1" applyBorder="1" applyAlignment="1">
      <alignment horizontal="left"/>
    </xf>
    <xf numFmtId="0" fontId="0" fillId="10" borderId="38" xfId="0" applyFill="1" applyBorder="1"/>
    <xf numFmtId="0" fontId="0" fillId="11" borderId="28" xfId="0" applyFill="1" applyBorder="1"/>
    <xf numFmtId="0" fontId="4" fillId="0" borderId="0" xfId="0" applyFont="1"/>
    <xf numFmtId="0" fontId="0" fillId="0" borderId="12" xfId="0" applyBorder="1" applyAlignment="1">
      <alignment horizontal="center"/>
    </xf>
    <xf numFmtId="0" fontId="2" fillId="7" borderId="5"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8" borderId="5" xfId="0" applyFont="1" applyFill="1" applyBorder="1" applyAlignment="1">
      <alignment horizontal="center"/>
    </xf>
    <xf numFmtId="0" fontId="0" fillId="0" borderId="4" xfId="0" applyBorder="1" applyAlignment="1">
      <alignment horizontal="center"/>
    </xf>
    <xf numFmtId="0" fontId="0" fillId="0" borderId="9" xfId="0" applyBorder="1"/>
    <xf numFmtId="0" fontId="0" fillId="0" borderId="11" xfId="0" applyBorder="1"/>
    <xf numFmtId="0" fontId="4" fillId="15" borderId="5" xfId="0" applyFont="1" applyFill="1" applyBorder="1"/>
    <xf numFmtId="0" fontId="0" fillId="0" borderId="28" xfId="0" applyBorder="1"/>
    <xf numFmtId="0" fontId="0" fillId="0" borderId="38" xfId="0" applyBorder="1"/>
    <xf numFmtId="0" fontId="1" fillId="0" borderId="0" xfId="0" applyFont="1"/>
    <xf numFmtId="0" fontId="2" fillId="8" borderId="21" xfId="0" applyFont="1" applyFill="1" applyBorder="1" applyAlignment="1">
      <alignment horizontal="center"/>
    </xf>
    <xf numFmtId="0" fontId="0" fillId="0" borderId="16" xfId="0" applyBorder="1"/>
    <xf numFmtId="0" fontId="0" fillId="0" borderId="20" xfId="0" applyBorder="1"/>
    <xf numFmtId="0" fontId="0" fillId="0" borderId="32" xfId="0" applyBorder="1"/>
    <xf numFmtId="0" fontId="2" fillId="8" borderId="5"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5" xfId="0" applyFont="1" applyFill="1" applyBorder="1" applyAlignment="1">
      <alignment horizontal="center" vertical="center" wrapText="1"/>
    </xf>
    <xf numFmtId="0" fontId="2" fillId="16" borderId="21" xfId="0" applyFont="1" applyFill="1" applyBorder="1" applyAlignment="1">
      <alignment horizontal="center" vertical="center"/>
    </xf>
    <xf numFmtId="0" fontId="2" fillId="14" borderId="5" xfId="0" applyFont="1" applyFill="1" applyBorder="1" applyAlignment="1">
      <alignment horizontal="center" vertical="center"/>
    </xf>
    <xf numFmtId="0" fontId="0" fillId="0" borderId="1" xfId="0" applyBorder="1" applyAlignment="1">
      <alignment horizontal="center" vertical="center"/>
    </xf>
    <xf numFmtId="0" fontId="0" fillId="17" borderId="1" xfId="0" applyFill="1" applyBorder="1"/>
    <xf numFmtId="0" fontId="0" fillId="18" borderId="1" xfId="0" applyFill="1" applyBorder="1"/>
    <xf numFmtId="0" fontId="0" fillId="15" borderId="1" xfId="0" applyFill="1" applyBorder="1"/>
    <xf numFmtId="0" fontId="0" fillId="15" borderId="10" xfId="0" applyFill="1" applyBorder="1"/>
    <xf numFmtId="0" fontId="0" fillId="0" borderId="1" xfId="0" applyBorder="1" applyAlignment="1">
      <alignment wrapText="1"/>
    </xf>
    <xf numFmtId="0" fontId="0" fillId="0" borderId="39" xfId="0" applyBorder="1" applyAlignment="1">
      <alignment horizontal="center" wrapText="1"/>
    </xf>
    <xf numFmtId="0" fontId="0" fillId="0" borderId="0" xfId="0" applyAlignment="1">
      <alignment wrapText="1"/>
    </xf>
    <xf numFmtId="0" fontId="0" fillId="0" borderId="0" xfId="0" applyAlignment="1">
      <alignment horizontal="right"/>
    </xf>
    <xf numFmtId="2" fontId="0" fillId="0" borderId="0" xfId="0" applyNumberFormat="1"/>
    <xf numFmtId="10" fontId="0" fillId="0" borderId="0" xfId="0" applyNumberFormat="1"/>
    <xf numFmtId="0" fontId="0" fillId="0" borderId="0" xfId="0" applyAlignment="1">
      <alignment horizontal="center"/>
    </xf>
    <xf numFmtId="0" fontId="0" fillId="0" borderId="4" xfId="0" applyBorder="1" applyAlignment="1">
      <alignment wrapText="1"/>
    </xf>
    <xf numFmtId="0" fontId="0" fillId="0" borderId="12" xfId="0" applyBorder="1" applyAlignment="1">
      <alignment wrapText="1"/>
    </xf>
    <xf numFmtId="0" fontId="0" fillId="0" borderId="26"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10" xfId="0" applyBorder="1" applyAlignment="1">
      <alignment wrapText="1"/>
    </xf>
    <xf numFmtId="0" fontId="0" fillId="0" borderId="16" xfId="0" applyBorder="1" applyAlignment="1">
      <alignment horizontal="right"/>
    </xf>
    <xf numFmtId="0" fontId="0" fillId="0" borderId="20" xfId="0" applyBorder="1" applyAlignment="1">
      <alignment horizontal="right"/>
    </xf>
    <xf numFmtId="0" fontId="0" fillId="0" borderId="32" xfId="0" applyBorder="1" applyAlignment="1">
      <alignment horizontal="right"/>
    </xf>
    <xf numFmtId="0" fontId="0" fillId="0" borderId="39" xfId="0" applyBorder="1" applyAlignment="1">
      <alignment wrapText="1"/>
    </xf>
    <xf numFmtId="0" fontId="0" fillId="0" borderId="13" xfId="0" applyBorder="1" applyAlignment="1">
      <alignment wrapText="1"/>
    </xf>
    <xf numFmtId="0" fontId="0" fillId="0" borderId="16" xfId="0" applyBorder="1" applyAlignment="1">
      <alignment horizontal="center" wrapText="1"/>
    </xf>
    <xf numFmtId="0" fontId="0" fillId="0" borderId="20" xfId="0" applyBorder="1" applyAlignment="1">
      <alignment horizontal="center" wrapText="1"/>
    </xf>
    <xf numFmtId="0" fontId="0" fillId="0" borderId="32"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12" xfId="0" applyBorder="1" applyAlignment="1">
      <alignment horizontal="center" wrapText="1"/>
    </xf>
    <xf numFmtId="17" fontId="0" fillId="0" borderId="4" xfId="0" applyNumberFormat="1" applyBorder="1" applyAlignment="1">
      <alignment horizontal="center" wrapText="1"/>
    </xf>
    <xf numFmtId="0" fontId="3" fillId="0" borderId="12" xfId="0" applyFont="1" applyBorder="1" applyAlignment="1">
      <alignment horizontal="center" wrapText="1"/>
    </xf>
    <xf numFmtId="9" fontId="0" fillId="0" borderId="39" xfId="0" applyNumberFormat="1" applyBorder="1" applyAlignment="1">
      <alignment horizontal="center" wrapText="1"/>
    </xf>
    <xf numFmtId="9" fontId="0" fillId="0" borderId="40" xfId="0" applyNumberFormat="1" applyBorder="1" applyAlignment="1">
      <alignment horizontal="center" wrapText="1"/>
    </xf>
    <xf numFmtId="9" fontId="0" fillId="0" borderId="41" xfId="0" applyNumberFormat="1" applyBorder="1" applyAlignment="1">
      <alignment horizontal="center" wrapText="1"/>
    </xf>
    <xf numFmtId="0" fontId="0" fillId="0" borderId="9" xfId="0" applyBorder="1" applyAlignment="1">
      <alignment wrapText="1"/>
    </xf>
    <xf numFmtId="9" fontId="0" fillId="0" borderId="4" xfId="0" applyNumberFormat="1" applyBorder="1"/>
    <xf numFmtId="9" fontId="0" fillId="0" borderId="1" xfId="0" applyNumberFormat="1" applyBorder="1"/>
    <xf numFmtId="16" fontId="0" fillId="0" borderId="0" xfId="0" applyNumberFormat="1"/>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4" fillId="19" borderId="15" xfId="0" applyFont="1" applyFill="1" applyBorder="1"/>
    <xf numFmtId="0" fontId="0" fillId="0" borderId="0" xfId="0" applyBorder="1"/>
    <xf numFmtId="0" fontId="0" fillId="0" borderId="12" xfId="0" applyBorder="1" applyAlignment="1"/>
    <xf numFmtId="9" fontId="0" fillId="0" borderId="4" xfId="0" applyNumberFormat="1" applyBorder="1" applyAlignment="1">
      <alignment wrapText="1"/>
    </xf>
    <xf numFmtId="9" fontId="0" fillId="0" borderId="1" xfId="0" applyNumberFormat="1" applyBorder="1" applyAlignment="1">
      <alignment wrapText="1"/>
    </xf>
    <xf numFmtId="0" fontId="0" fillId="0" borderId="1" xfId="0" applyBorder="1" applyAlignment="1">
      <alignment horizontal="center" vertical="center"/>
    </xf>
    <xf numFmtId="0" fontId="2" fillId="6" borderId="21" xfId="0" applyFont="1"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2" fillId="7" borderId="15" xfId="0" applyFont="1" applyFill="1" applyBorder="1" applyAlignment="1">
      <alignment horizontal="center" vertical="center"/>
    </xf>
    <xf numFmtId="0" fontId="2" fillId="9" borderId="34" xfId="0" applyFont="1" applyFill="1" applyBorder="1" applyAlignment="1">
      <alignment horizontal="center" vertical="center"/>
    </xf>
    <xf numFmtId="0" fontId="2" fillId="9" borderId="30" xfId="0" applyFont="1" applyFill="1" applyBorder="1" applyAlignment="1">
      <alignment horizontal="center" vertical="center"/>
    </xf>
    <xf numFmtId="0" fontId="2" fillId="9" borderId="31" xfId="0" applyFont="1" applyFill="1" applyBorder="1" applyAlignment="1">
      <alignment horizontal="center" vertical="center"/>
    </xf>
    <xf numFmtId="0" fontId="2" fillId="14" borderId="29" xfId="0" applyFont="1" applyFill="1" applyBorder="1" applyAlignment="1">
      <alignment horizontal="center" vertical="center" wrapText="1"/>
    </xf>
    <xf numFmtId="0" fontId="2" fillId="14" borderId="30" xfId="0" applyFont="1" applyFill="1" applyBorder="1" applyAlignment="1">
      <alignment horizontal="center" vertical="center" wrapText="1"/>
    </xf>
    <xf numFmtId="0" fontId="2" fillId="14" borderId="31" xfId="0" applyFont="1" applyFill="1"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0" fontId="2" fillId="8" borderId="14"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6" xfId="0" applyFont="1" applyFill="1" applyBorder="1" applyAlignment="1">
      <alignment horizontal="center" vertical="center"/>
    </xf>
    <xf numFmtId="0" fontId="2" fillId="8" borderId="37" xfId="0" applyFont="1" applyFill="1" applyBorder="1" applyAlignment="1">
      <alignment horizontal="center" vertical="center"/>
    </xf>
    <xf numFmtId="0" fontId="2" fillId="7" borderId="35" xfId="0" applyFont="1" applyFill="1" applyBorder="1" applyAlignment="1">
      <alignment horizontal="center" vertical="center"/>
    </xf>
    <xf numFmtId="0" fontId="0" fillId="7" borderId="36" xfId="0" applyFill="1" applyBorder="1" applyAlignment="1">
      <alignment horizontal="center" vertical="center"/>
    </xf>
    <xf numFmtId="0" fontId="0" fillId="7" borderId="37" xfId="0" applyFill="1" applyBorder="1" applyAlignment="1">
      <alignment horizontal="center" vertical="center"/>
    </xf>
    <xf numFmtId="0" fontId="2" fillId="16" borderId="35" xfId="0" applyFont="1" applyFill="1" applyBorder="1" applyAlignment="1">
      <alignment horizontal="center" vertical="center"/>
    </xf>
    <xf numFmtId="0" fontId="0" fillId="16" borderId="36" xfId="0" applyFill="1" applyBorder="1" applyAlignment="1">
      <alignment horizontal="center" vertical="center"/>
    </xf>
    <xf numFmtId="0" fontId="0" fillId="16" borderId="37" xfId="0" applyFill="1" applyBorder="1" applyAlignment="1">
      <alignment horizontal="center" vertical="center"/>
    </xf>
    <xf numFmtId="0" fontId="5" fillId="0" borderId="21" xfId="0" applyFont="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4" fillId="0" borderId="21" xfId="0" applyFont="1" applyBorder="1" applyAlignment="1">
      <alignment horizontal="center" wrapText="1"/>
    </xf>
    <xf numFmtId="0" fontId="4" fillId="0" borderId="22" xfId="0" applyFont="1" applyBorder="1" applyAlignment="1">
      <alignment horizontal="center" wrapText="1"/>
    </xf>
    <xf numFmtId="0" fontId="4" fillId="0" borderId="23" xfId="0" applyFont="1" applyBorder="1" applyAlignment="1">
      <alignment horizontal="center" wrapText="1"/>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0" fillId="0" borderId="1" xfId="0" applyBorder="1" applyAlignment="1">
      <alignment horizontal="center"/>
    </xf>
    <xf numFmtId="0" fontId="0" fillId="24" borderId="1" xfId="0" applyFill="1" applyBorder="1" applyAlignment="1">
      <alignment horizontal="center"/>
    </xf>
    <xf numFmtId="0" fontId="0" fillId="21" borderId="1" xfId="0" applyFill="1" applyBorder="1" applyAlignment="1">
      <alignment horizontal="center"/>
    </xf>
    <xf numFmtId="0" fontId="0" fillId="22" borderId="1" xfId="0" applyFill="1" applyBorder="1" applyAlignment="1">
      <alignment horizontal="center"/>
    </xf>
    <xf numFmtId="0" fontId="0" fillId="0" borderId="9"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20" borderId="9" xfId="0" applyFill="1" applyBorder="1" applyAlignment="1">
      <alignment horizontal="center"/>
    </xf>
    <xf numFmtId="0" fontId="0" fillId="20" borderId="1" xfId="0" applyFill="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10" borderId="3" xfId="0" applyFill="1" applyBorder="1" applyAlignment="1">
      <alignment horizontal="center" vertical="center"/>
    </xf>
    <xf numFmtId="0" fontId="0" fillId="10" borderId="2" xfId="0" applyFill="1" applyBorder="1" applyAlignment="1">
      <alignment horizontal="center" vertical="center"/>
    </xf>
    <xf numFmtId="0" fontId="0" fillId="10" borderId="4" xfId="0"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0" fillId="5" borderId="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23" borderId="25" xfId="0" applyFill="1" applyBorder="1" applyAlignment="1">
      <alignment horizontal="center" vertical="center"/>
    </xf>
    <xf numFmtId="0" fontId="0" fillId="23" borderId="42" xfId="0" applyFill="1" applyBorder="1" applyAlignment="1">
      <alignment horizontal="center" vertical="center"/>
    </xf>
    <xf numFmtId="0" fontId="0" fillId="23" borderId="26" xfId="0" applyFill="1" applyBorder="1" applyAlignment="1">
      <alignment horizontal="center" vertical="center"/>
    </xf>
    <xf numFmtId="0" fontId="0" fillId="12" borderId="9" xfId="0" applyFill="1" applyBorder="1" applyAlignment="1">
      <alignment horizontal="center"/>
    </xf>
    <xf numFmtId="0" fontId="0" fillId="12" borderId="1" xfId="0" applyFill="1" applyBorder="1" applyAlignment="1">
      <alignment horizontal="center"/>
    </xf>
    <xf numFmtId="0" fontId="0" fillId="23" borderId="1" xfId="0" applyFill="1" applyBorder="1" applyAlignment="1">
      <alignment horizontal="center"/>
    </xf>
    <xf numFmtId="0" fontId="0" fillId="0" borderId="9" xfId="0" applyBorder="1" applyAlignment="1">
      <alignment horizontal="center" vertical="center"/>
    </xf>
    <xf numFmtId="0" fontId="0" fillId="0" borderId="44" xfId="0" applyBorder="1" applyAlignment="1">
      <alignment horizontal="center" vertical="center"/>
    </xf>
    <xf numFmtId="0" fontId="0" fillId="0" borderId="43" xfId="0" applyBorder="1" applyAlignment="1">
      <alignment horizontal="center" vertical="center"/>
    </xf>
    <xf numFmtId="0" fontId="0" fillId="0" borderId="24" xfId="0" applyBorder="1" applyAlignment="1">
      <alignment horizontal="center" vertical="center"/>
    </xf>
    <xf numFmtId="0" fontId="0" fillId="0" borderId="46" xfId="0" applyBorder="1" applyAlignment="1">
      <alignment horizontal="center" vertical="center"/>
    </xf>
    <xf numFmtId="0" fontId="0" fillId="0" borderId="0" xfId="0" applyAlignment="1">
      <alignment horizontal="center" vertical="center"/>
    </xf>
    <xf numFmtId="0" fontId="0" fillId="0" borderId="45" xfId="0" applyBorder="1" applyAlignment="1">
      <alignment horizontal="center" vertical="center"/>
    </xf>
    <xf numFmtId="0" fontId="0" fillId="0" borderId="39" xfId="0" applyBorder="1" applyAlignment="1">
      <alignment horizontal="center" vertical="center"/>
    </xf>
    <xf numFmtId="0" fontId="0" fillId="0" borderId="49" xfId="0" applyBorder="1" applyAlignment="1">
      <alignment horizontal="center" vertical="center"/>
    </xf>
    <xf numFmtId="0" fontId="0" fillId="0" borderId="16" xfId="0" applyBorder="1" applyAlignment="1">
      <alignment horizontal="center" vertical="center"/>
    </xf>
    <xf numFmtId="0" fontId="0" fillId="0" borderId="27" xfId="0" applyBorder="1" applyAlignment="1">
      <alignment horizontal="center" vertical="center"/>
    </xf>
    <xf numFmtId="0" fontId="0" fillId="0" borderId="15" xfId="0" applyBorder="1" applyAlignment="1">
      <alignment horizontal="center" vertical="center"/>
    </xf>
    <xf numFmtId="0" fontId="0" fillId="0" borderId="48" xfId="0" applyBorder="1" applyAlignment="1">
      <alignment horizontal="center" vertical="center"/>
    </xf>
    <xf numFmtId="0" fontId="0" fillId="0" borderId="40" xfId="0" applyBorder="1" applyAlignment="1">
      <alignment horizontal="center" wrapText="1"/>
    </xf>
    <xf numFmtId="0" fontId="0" fillId="0" borderId="47" xfId="0" applyBorder="1" applyAlignment="1">
      <alignment horizontal="center" wrapText="1"/>
    </xf>
    <xf numFmtId="0" fontId="0" fillId="0" borderId="20"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714375</xdr:colOff>
      <xdr:row>0</xdr:row>
      <xdr:rowOff>0</xdr:rowOff>
    </xdr:from>
    <xdr:to>
      <xdr:col>12</xdr:col>
      <xdr:colOff>247650</xdr:colOff>
      <xdr:row>14</xdr:row>
      <xdr:rowOff>57150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0"/>
          <a:ext cx="65055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22</xdr:row>
      <xdr:rowOff>133350</xdr:rowOff>
    </xdr:from>
    <xdr:to>
      <xdr:col>1</xdr:col>
      <xdr:colOff>400050</xdr:colOff>
      <xdr:row>28</xdr:row>
      <xdr:rowOff>133350</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552450" y="4514850"/>
          <a:ext cx="19812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INTEGRANTES: Ricardo</a:t>
          </a:r>
          <a:r>
            <a:rPr lang="es-ES" sz="1100" baseline="0"/>
            <a:t> Castillo Cabezas</a:t>
          </a: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xdr:colOff>
      <xdr:row>3</xdr:row>
      <xdr:rowOff>28576</xdr:rowOff>
    </xdr:from>
    <xdr:to>
      <xdr:col>6</xdr:col>
      <xdr:colOff>758578</xdr:colOff>
      <xdr:row>4</xdr:row>
      <xdr:rowOff>1</xdr:rowOff>
    </xdr:to>
    <xdr:pic>
      <xdr:nvPicPr>
        <xdr:cNvPr id="17" name="Imagen 16">
          <a:extLst>
            <a:ext uri="{FF2B5EF4-FFF2-40B4-BE49-F238E27FC236}">
              <a16:creationId xmlns:a16="http://schemas.microsoft.com/office/drawing/2014/main" id="{00000000-0008-0000-0400-000011000000}"/>
            </a:ext>
          </a:extLst>
        </xdr:cNvPr>
        <xdr:cNvPicPr>
          <a:picLocks noChangeAspect="1"/>
        </xdr:cNvPicPr>
      </xdr:nvPicPr>
      <xdr:blipFill rotWithShape="1">
        <a:blip xmlns:r="http://schemas.openxmlformats.org/officeDocument/2006/relationships" r:embed="rId1"/>
        <a:srcRect l="4759" t="19794" r="63100" b="51947"/>
        <a:stretch/>
      </xdr:blipFill>
      <xdr:spPr>
        <a:xfrm>
          <a:off x="5067301" y="2314576"/>
          <a:ext cx="3044577" cy="1504950"/>
        </a:xfrm>
        <a:prstGeom prst="rect">
          <a:avLst/>
        </a:prstGeom>
      </xdr:spPr>
    </xdr:pic>
    <xdr:clientData/>
  </xdr:twoCellAnchor>
  <xdr:twoCellAnchor editAs="oneCell">
    <xdr:from>
      <xdr:col>3</xdr:col>
      <xdr:colOff>28576</xdr:colOff>
      <xdr:row>4</xdr:row>
      <xdr:rowOff>76200</xdr:rowOff>
    </xdr:from>
    <xdr:to>
      <xdr:col>7</xdr:col>
      <xdr:colOff>0</xdr:colOff>
      <xdr:row>5</xdr:row>
      <xdr:rowOff>0</xdr:rowOff>
    </xdr:to>
    <xdr:pic>
      <xdr:nvPicPr>
        <xdr:cNvPr id="18" name="Imagen 17">
          <a:extLst>
            <a:ext uri="{FF2B5EF4-FFF2-40B4-BE49-F238E27FC236}">
              <a16:creationId xmlns:a16="http://schemas.microsoft.com/office/drawing/2014/main" id="{00000000-0008-0000-0400-000012000000}"/>
            </a:ext>
          </a:extLst>
        </xdr:cNvPr>
        <xdr:cNvPicPr/>
      </xdr:nvPicPr>
      <xdr:blipFill rotWithShape="1">
        <a:blip xmlns:r="http://schemas.openxmlformats.org/officeDocument/2006/relationships" r:embed="rId2"/>
        <a:srcRect l="56008" t="24452" r="3768" b="41135"/>
        <a:stretch/>
      </xdr:blipFill>
      <xdr:spPr bwMode="auto">
        <a:xfrm>
          <a:off x="5095876" y="3933825"/>
          <a:ext cx="3019424" cy="1066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28574</xdr:colOff>
      <xdr:row>5</xdr:row>
      <xdr:rowOff>85725</xdr:rowOff>
    </xdr:from>
    <xdr:to>
      <xdr:col>6</xdr:col>
      <xdr:colOff>742949</xdr:colOff>
      <xdr:row>5</xdr:row>
      <xdr:rowOff>1038225</xdr:rowOff>
    </xdr:to>
    <xdr:pic>
      <xdr:nvPicPr>
        <xdr:cNvPr id="19" name="Imagen 18">
          <a:extLst>
            <a:ext uri="{FF2B5EF4-FFF2-40B4-BE49-F238E27FC236}">
              <a16:creationId xmlns:a16="http://schemas.microsoft.com/office/drawing/2014/main" id="{00000000-0008-0000-0400-000013000000}"/>
            </a:ext>
          </a:extLst>
        </xdr:cNvPr>
        <xdr:cNvPicPr/>
      </xdr:nvPicPr>
      <xdr:blipFill rotWithShape="1">
        <a:blip xmlns:r="http://schemas.openxmlformats.org/officeDocument/2006/relationships" r:embed="rId3"/>
        <a:srcRect l="59912" t="25055" r="7163" b="45965"/>
        <a:stretch/>
      </xdr:blipFill>
      <xdr:spPr bwMode="auto">
        <a:xfrm>
          <a:off x="2314574" y="3333750"/>
          <a:ext cx="300037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1181099</xdr:colOff>
      <xdr:row>6</xdr:row>
      <xdr:rowOff>0</xdr:rowOff>
    </xdr:from>
    <xdr:to>
      <xdr:col>6</xdr:col>
      <xdr:colOff>752474</xdr:colOff>
      <xdr:row>7</xdr:row>
      <xdr:rowOff>0</xdr:rowOff>
    </xdr:to>
    <xdr:pic>
      <xdr:nvPicPr>
        <xdr:cNvPr id="20" name="Imagen 19">
          <a:extLst>
            <a:ext uri="{FF2B5EF4-FFF2-40B4-BE49-F238E27FC236}">
              <a16:creationId xmlns:a16="http://schemas.microsoft.com/office/drawing/2014/main" id="{00000000-0008-0000-0400-000014000000}"/>
            </a:ext>
          </a:extLst>
        </xdr:cNvPr>
        <xdr:cNvPicPr/>
      </xdr:nvPicPr>
      <xdr:blipFill rotWithShape="1">
        <a:blip xmlns:r="http://schemas.openxmlformats.org/officeDocument/2006/relationships" r:embed="rId4"/>
        <a:srcRect l="55329" t="27470" r="8351" b="42041"/>
        <a:stretch/>
      </xdr:blipFill>
      <xdr:spPr bwMode="auto">
        <a:xfrm>
          <a:off x="5067299" y="6000750"/>
          <a:ext cx="3038475" cy="9715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9526</xdr:colOff>
      <xdr:row>7</xdr:row>
      <xdr:rowOff>9525</xdr:rowOff>
    </xdr:from>
    <xdr:to>
      <xdr:col>6</xdr:col>
      <xdr:colOff>714375</xdr:colOff>
      <xdr:row>7</xdr:row>
      <xdr:rowOff>914400</xdr:rowOff>
    </xdr:to>
    <xdr:pic>
      <xdr:nvPicPr>
        <xdr:cNvPr id="21" name="Imagen 20">
          <a:extLst>
            <a:ext uri="{FF2B5EF4-FFF2-40B4-BE49-F238E27FC236}">
              <a16:creationId xmlns:a16="http://schemas.microsoft.com/office/drawing/2014/main" id="{00000000-0008-0000-0400-000015000000}"/>
            </a:ext>
          </a:extLst>
        </xdr:cNvPr>
        <xdr:cNvPicPr/>
      </xdr:nvPicPr>
      <xdr:blipFill rotWithShape="1">
        <a:blip xmlns:r="http://schemas.openxmlformats.org/officeDocument/2006/relationships" r:embed="rId5"/>
        <a:srcRect l="4412" t="38942" r="40428" b="24834"/>
        <a:stretch/>
      </xdr:blipFill>
      <xdr:spPr bwMode="auto">
        <a:xfrm>
          <a:off x="5076826" y="6981825"/>
          <a:ext cx="2990849" cy="904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57151</xdr:colOff>
      <xdr:row>8</xdr:row>
      <xdr:rowOff>38100</xdr:rowOff>
    </xdr:from>
    <xdr:to>
      <xdr:col>6</xdr:col>
      <xdr:colOff>742950</xdr:colOff>
      <xdr:row>8</xdr:row>
      <xdr:rowOff>904875</xdr:rowOff>
    </xdr:to>
    <xdr:pic>
      <xdr:nvPicPr>
        <xdr:cNvPr id="22" name="Imagen 21">
          <a:extLst>
            <a:ext uri="{FF2B5EF4-FFF2-40B4-BE49-F238E27FC236}">
              <a16:creationId xmlns:a16="http://schemas.microsoft.com/office/drawing/2014/main" id="{00000000-0008-0000-0400-000016000000}"/>
            </a:ext>
          </a:extLst>
        </xdr:cNvPr>
        <xdr:cNvPicPr/>
      </xdr:nvPicPr>
      <xdr:blipFill rotWithShape="1">
        <a:blip xmlns:r="http://schemas.openxmlformats.org/officeDocument/2006/relationships" r:embed="rId6"/>
        <a:srcRect l="4921" t="36829" r="40768" b="25136"/>
        <a:stretch/>
      </xdr:blipFill>
      <xdr:spPr bwMode="auto">
        <a:xfrm>
          <a:off x="5124451" y="7943850"/>
          <a:ext cx="2971799" cy="8667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xdr:col>
      <xdr:colOff>19052</xdr:colOff>
      <xdr:row>10</xdr:row>
      <xdr:rowOff>28575</xdr:rowOff>
    </xdr:from>
    <xdr:to>
      <xdr:col>6</xdr:col>
      <xdr:colOff>742953</xdr:colOff>
      <xdr:row>10</xdr:row>
      <xdr:rowOff>1000125</xdr:rowOff>
    </xdr:to>
    <xdr:pic>
      <xdr:nvPicPr>
        <xdr:cNvPr id="23" name="Imagen 22">
          <a:extLst>
            <a:ext uri="{FF2B5EF4-FFF2-40B4-BE49-F238E27FC236}">
              <a16:creationId xmlns:a16="http://schemas.microsoft.com/office/drawing/2014/main" id="{00000000-0008-0000-0400-000017000000}"/>
            </a:ext>
          </a:extLst>
        </xdr:cNvPr>
        <xdr:cNvPicPr/>
      </xdr:nvPicPr>
      <xdr:blipFill rotWithShape="1">
        <a:blip xmlns:r="http://schemas.openxmlformats.org/officeDocument/2006/relationships" r:embed="rId7"/>
        <a:srcRect l="70265" t="28376" r="6144" b="20004"/>
        <a:stretch/>
      </xdr:blipFill>
      <xdr:spPr bwMode="auto">
        <a:xfrm rot="16200000">
          <a:off x="6105528" y="8020049"/>
          <a:ext cx="971550" cy="3009901"/>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4</xdr:row>
      <xdr:rowOff>28575</xdr:rowOff>
    </xdr:from>
    <xdr:to>
      <xdr:col>3</xdr:col>
      <xdr:colOff>723900</xdr:colOff>
      <xdr:row>4</xdr:row>
      <xdr:rowOff>895350</xdr:rowOff>
    </xdr:to>
    <xdr:sp macro="" textlink="">
      <xdr:nvSpPr>
        <xdr:cNvPr id="2" name="CuadroTexto 1">
          <a:extLst>
            <a:ext uri="{FF2B5EF4-FFF2-40B4-BE49-F238E27FC236}">
              <a16:creationId xmlns:a16="http://schemas.microsoft.com/office/drawing/2014/main" id="{3DF72D7B-3E1C-4BBB-8246-6B3127F37A27}"/>
            </a:ext>
          </a:extLst>
        </xdr:cNvPr>
        <xdr:cNvSpPr txBox="1"/>
      </xdr:nvSpPr>
      <xdr:spPr>
        <a:xfrm>
          <a:off x="809625" y="790575"/>
          <a:ext cx="2200275"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t>Carlos Ricardo</a:t>
          </a:r>
          <a:r>
            <a:rPr lang="es-CO" sz="1100" baseline="0"/>
            <a:t> Castillo</a:t>
          </a:r>
        </a:p>
        <a:p>
          <a:pPr algn="ctr"/>
          <a:r>
            <a:rPr lang="es-CO" sz="1100" baseline="0"/>
            <a:t>Roman Obando Toloza</a:t>
          </a:r>
        </a:p>
        <a:p>
          <a:pPr algn="ctr"/>
          <a:r>
            <a:rPr lang="es-CO" sz="1100" baseline="0"/>
            <a:t>Dainer Cortes</a:t>
          </a:r>
          <a:endParaRPr lang="es-CO" sz="1100"/>
        </a:p>
      </xdr:txBody>
    </xdr:sp>
    <xdr:clientData/>
  </xdr:twoCellAnchor>
  <xdr:twoCellAnchor>
    <xdr:from>
      <xdr:col>10</xdr:col>
      <xdr:colOff>21166</xdr:colOff>
      <xdr:row>7</xdr:row>
      <xdr:rowOff>21166</xdr:rowOff>
    </xdr:from>
    <xdr:to>
      <xdr:col>10</xdr:col>
      <xdr:colOff>740833</xdr:colOff>
      <xdr:row>7</xdr:row>
      <xdr:rowOff>4561416</xdr:rowOff>
    </xdr:to>
    <xdr:sp macro="" textlink="">
      <xdr:nvSpPr>
        <xdr:cNvPr id="3" name="CuadroTexto 2">
          <a:extLst>
            <a:ext uri="{FF2B5EF4-FFF2-40B4-BE49-F238E27FC236}">
              <a16:creationId xmlns:a16="http://schemas.microsoft.com/office/drawing/2014/main" id="{C4B32B99-FA64-4400-98DF-0D9B3BBA5334}"/>
            </a:ext>
          </a:extLst>
        </xdr:cNvPr>
        <xdr:cNvSpPr txBox="1"/>
      </xdr:nvSpPr>
      <xdr:spPr>
        <a:xfrm>
          <a:off x="7641166" y="1354666"/>
          <a:ext cx="719667" cy="16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100"/>
            <a:t>       1</a:t>
          </a:r>
        </a:p>
        <a:p>
          <a:endParaRPr lang="es-CO" sz="1100"/>
        </a:p>
        <a:p>
          <a:endParaRPr lang="es-CO" sz="1100"/>
        </a:p>
        <a:p>
          <a:endParaRPr lang="es-CO" sz="1100"/>
        </a:p>
        <a:p>
          <a:endParaRPr lang="es-CO" sz="1100"/>
        </a:p>
        <a:p>
          <a:endParaRPr lang="es-CO" sz="1100"/>
        </a:p>
        <a:p>
          <a:r>
            <a:rPr lang="es-CO" sz="1100" baseline="0"/>
            <a:t>      1</a:t>
          </a:r>
          <a:endParaRPr lang="es-CO" sz="1100"/>
        </a:p>
        <a:p>
          <a:endParaRPr lang="es-CO" sz="1100"/>
        </a:p>
        <a:p>
          <a:pPr algn="ctr"/>
          <a:endParaRPr lang="es-CO" sz="1100"/>
        </a:p>
        <a:p>
          <a:endParaRPr lang="es-CO" sz="1100"/>
        </a:p>
        <a:p>
          <a:endParaRPr lang="es-CO" sz="1100"/>
        </a:p>
        <a:p>
          <a:endParaRPr lang="es-CO" sz="1100"/>
        </a:p>
        <a:p>
          <a:r>
            <a:rPr lang="es-CO" sz="1100"/>
            <a:t>       1</a:t>
          </a:r>
        </a:p>
        <a:p>
          <a:endParaRPr lang="es-CO" sz="1100"/>
        </a:p>
        <a:p>
          <a:endParaRPr lang="es-CO" sz="1100"/>
        </a:p>
        <a:p>
          <a:endParaRPr lang="es-CO" sz="1100"/>
        </a:p>
        <a:p>
          <a:endParaRPr lang="es-CO" sz="1100"/>
        </a:p>
        <a:p>
          <a:r>
            <a:rPr lang="es-CO" sz="1100"/>
            <a:t>      3</a:t>
          </a:r>
        </a:p>
        <a:p>
          <a:endParaRPr lang="es-CO" sz="1100" baseline="0"/>
        </a:p>
        <a:p>
          <a:endParaRPr lang="es-CO" sz="1100" baseline="0"/>
        </a:p>
        <a:p>
          <a:endParaRPr lang="es-CO" sz="1100" baseline="0"/>
        </a:p>
        <a:p>
          <a:endParaRPr lang="es-CO" sz="1100" baseline="0"/>
        </a:p>
        <a:p>
          <a:endParaRPr lang="es-CO" sz="1100" baseline="0"/>
        </a:p>
        <a:p>
          <a:r>
            <a:rPr lang="es-CO" sz="1100" baseline="0"/>
            <a:t>      1</a:t>
          </a:r>
          <a:endParaRPr lang="es-CO" sz="1100"/>
        </a:p>
      </xdr:txBody>
    </xdr:sp>
    <xdr:clientData/>
  </xdr:twoCellAnchor>
  <xdr:twoCellAnchor>
    <xdr:from>
      <xdr:col>11</xdr:col>
      <xdr:colOff>21167</xdr:colOff>
      <xdr:row>7</xdr:row>
      <xdr:rowOff>21167</xdr:rowOff>
    </xdr:from>
    <xdr:to>
      <xdr:col>11</xdr:col>
      <xdr:colOff>740834</xdr:colOff>
      <xdr:row>7</xdr:row>
      <xdr:rowOff>4561417</xdr:rowOff>
    </xdr:to>
    <xdr:sp macro="" textlink="">
      <xdr:nvSpPr>
        <xdr:cNvPr id="4" name="CuadroTexto 3">
          <a:extLst>
            <a:ext uri="{FF2B5EF4-FFF2-40B4-BE49-F238E27FC236}">
              <a16:creationId xmlns:a16="http://schemas.microsoft.com/office/drawing/2014/main" id="{8859D56E-ACE7-4A31-9EB2-A3A41228ED9F}"/>
            </a:ext>
          </a:extLst>
        </xdr:cNvPr>
        <xdr:cNvSpPr txBox="1"/>
      </xdr:nvSpPr>
      <xdr:spPr>
        <a:xfrm>
          <a:off x="8403167" y="1354667"/>
          <a:ext cx="719667" cy="16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100"/>
            <a:t>       10</a:t>
          </a:r>
        </a:p>
        <a:p>
          <a:endParaRPr lang="es-CO" sz="1100"/>
        </a:p>
        <a:p>
          <a:endParaRPr lang="es-CO" sz="1100"/>
        </a:p>
        <a:p>
          <a:endParaRPr lang="es-CO" sz="1100"/>
        </a:p>
        <a:p>
          <a:pPr algn="ctr"/>
          <a:endParaRPr lang="es-CO" sz="1100"/>
        </a:p>
        <a:p>
          <a:endParaRPr lang="es-CO" sz="1100"/>
        </a:p>
        <a:p>
          <a:r>
            <a:rPr lang="es-CO" sz="1100"/>
            <a:t>      6</a:t>
          </a:r>
        </a:p>
        <a:p>
          <a:endParaRPr lang="es-CO" sz="1100"/>
        </a:p>
        <a:p>
          <a:endParaRPr lang="es-CO" sz="1100"/>
        </a:p>
        <a:p>
          <a:endParaRPr lang="es-CO" sz="1100"/>
        </a:p>
        <a:p>
          <a:endParaRPr lang="es-CO" sz="1100"/>
        </a:p>
        <a:p>
          <a:endParaRPr lang="es-CO" sz="1100"/>
        </a:p>
        <a:p>
          <a:r>
            <a:rPr lang="es-CO" sz="1100"/>
            <a:t>      5</a:t>
          </a:r>
        </a:p>
        <a:p>
          <a:endParaRPr lang="es-CO" sz="1100"/>
        </a:p>
        <a:p>
          <a:endParaRPr lang="es-CO" sz="1100"/>
        </a:p>
        <a:p>
          <a:endParaRPr lang="es-CO" sz="1100"/>
        </a:p>
        <a:p>
          <a:endParaRPr lang="es-CO" sz="1100"/>
        </a:p>
        <a:p>
          <a:r>
            <a:rPr lang="es-CO" sz="1100"/>
            <a:t>      5</a:t>
          </a:r>
        </a:p>
        <a:p>
          <a:endParaRPr lang="es-CO" sz="1100"/>
        </a:p>
        <a:p>
          <a:endParaRPr lang="es-CO" sz="1100"/>
        </a:p>
        <a:p>
          <a:endParaRPr lang="es-CO" sz="1100"/>
        </a:p>
        <a:p>
          <a:endParaRPr lang="es-CO" sz="1100"/>
        </a:p>
        <a:p>
          <a:r>
            <a:rPr lang="es-CO" sz="1100"/>
            <a:t>HASTA EL FALLO</a:t>
          </a:r>
        </a:p>
      </xdr:txBody>
    </xdr:sp>
    <xdr:clientData/>
  </xdr:twoCellAnchor>
  <xdr:twoCellAnchor>
    <xdr:from>
      <xdr:col>12</xdr:col>
      <xdr:colOff>10582</xdr:colOff>
      <xdr:row>7</xdr:row>
      <xdr:rowOff>31750</xdr:rowOff>
    </xdr:from>
    <xdr:to>
      <xdr:col>12</xdr:col>
      <xdr:colOff>793749</xdr:colOff>
      <xdr:row>7</xdr:row>
      <xdr:rowOff>4572000</xdr:rowOff>
    </xdr:to>
    <xdr:sp macro="" textlink="">
      <xdr:nvSpPr>
        <xdr:cNvPr id="5" name="CuadroTexto 4">
          <a:extLst>
            <a:ext uri="{FF2B5EF4-FFF2-40B4-BE49-F238E27FC236}">
              <a16:creationId xmlns:a16="http://schemas.microsoft.com/office/drawing/2014/main" id="{54DE1429-33E1-459B-BDB8-35685101307E}"/>
            </a:ext>
          </a:extLst>
        </xdr:cNvPr>
        <xdr:cNvSpPr txBox="1"/>
      </xdr:nvSpPr>
      <xdr:spPr>
        <a:xfrm>
          <a:off x="9154582" y="1365250"/>
          <a:ext cx="754592" cy="15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O" sz="1100"/>
            <a:t>    50%RM</a:t>
          </a:r>
        </a:p>
        <a:p>
          <a:endParaRPr lang="es-CO" sz="1100"/>
        </a:p>
        <a:p>
          <a:endParaRPr lang="es-CO" sz="1100"/>
        </a:p>
        <a:p>
          <a:endParaRPr lang="es-CO" sz="1100"/>
        </a:p>
        <a:p>
          <a:endParaRPr lang="es-CO" sz="1100"/>
        </a:p>
        <a:p>
          <a:endParaRPr lang="es-CO" sz="1100"/>
        </a:p>
        <a:p>
          <a:r>
            <a:rPr lang="es-CO" sz="1100"/>
            <a:t>    60%RM</a:t>
          </a:r>
        </a:p>
        <a:p>
          <a:endParaRPr lang="es-CO" sz="1100"/>
        </a:p>
        <a:p>
          <a:endParaRPr lang="es-CO" sz="1100"/>
        </a:p>
        <a:p>
          <a:endParaRPr lang="es-CO" sz="1100"/>
        </a:p>
        <a:p>
          <a:endParaRPr lang="es-CO" sz="1100"/>
        </a:p>
        <a:p>
          <a:endParaRPr lang="es-CO" sz="1100"/>
        </a:p>
        <a:p>
          <a:r>
            <a:rPr lang="es-CO" sz="1100"/>
            <a:t>  75%RM</a:t>
          </a:r>
        </a:p>
        <a:p>
          <a:endParaRPr lang="es-CO" sz="1100"/>
        </a:p>
        <a:p>
          <a:endParaRPr lang="es-CO" sz="1100"/>
        </a:p>
        <a:p>
          <a:endParaRPr lang="es-CO" sz="1100"/>
        </a:p>
        <a:p>
          <a:endParaRPr lang="es-CO" sz="1100"/>
        </a:p>
        <a:p>
          <a:r>
            <a:rPr lang="es-CO" sz="1100"/>
            <a:t>  </a:t>
          </a:r>
        </a:p>
        <a:p>
          <a:pPr algn="ctr"/>
          <a:r>
            <a:rPr lang="es-CO" sz="1100"/>
            <a:t>  85%RM    </a:t>
          </a:r>
        </a:p>
        <a:p>
          <a:endParaRPr lang="es-CO" sz="1100"/>
        </a:p>
        <a:p>
          <a:endParaRPr lang="es-CO" sz="1100"/>
        </a:p>
        <a:p>
          <a:endParaRPr lang="es-CO" sz="1100"/>
        </a:p>
        <a:p>
          <a:endParaRPr lang="es-CO" sz="1100"/>
        </a:p>
        <a:p>
          <a:endParaRPr lang="es-CO" sz="1100"/>
        </a:p>
        <a:p>
          <a:r>
            <a:rPr lang="es-CO" sz="1100"/>
            <a:t>   85%RM</a:t>
          </a:r>
        </a:p>
      </xdr:txBody>
    </xdr:sp>
    <xdr:clientData/>
  </xdr:twoCellAnchor>
  <xdr:twoCellAnchor>
    <xdr:from>
      <xdr:col>13</xdr:col>
      <xdr:colOff>21166</xdr:colOff>
      <xdr:row>7</xdr:row>
      <xdr:rowOff>42333</xdr:rowOff>
    </xdr:from>
    <xdr:to>
      <xdr:col>13</xdr:col>
      <xdr:colOff>740833</xdr:colOff>
      <xdr:row>7</xdr:row>
      <xdr:rowOff>4582583</xdr:rowOff>
    </xdr:to>
    <xdr:sp macro="" textlink="">
      <xdr:nvSpPr>
        <xdr:cNvPr id="6" name="CuadroTexto 5">
          <a:extLst>
            <a:ext uri="{FF2B5EF4-FFF2-40B4-BE49-F238E27FC236}">
              <a16:creationId xmlns:a16="http://schemas.microsoft.com/office/drawing/2014/main" id="{CA3378BF-6C47-417D-BC7A-06E39AD4186D}"/>
            </a:ext>
          </a:extLst>
        </xdr:cNvPr>
        <xdr:cNvSpPr txBox="1"/>
      </xdr:nvSpPr>
      <xdr:spPr>
        <a:xfrm>
          <a:off x="9927166" y="1375833"/>
          <a:ext cx="719667" cy="14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Bajo</a:t>
          </a:r>
        </a:p>
        <a:p>
          <a:endParaRPr lang="es-CO" sz="1100"/>
        </a:p>
      </xdr:txBody>
    </xdr:sp>
    <xdr:clientData/>
  </xdr:twoCellAnchor>
  <xdr:twoCellAnchor>
    <xdr:from>
      <xdr:col>14</xdr:col>
      <xdr:colOff>21167</xdr:colOff>
      <xdr:row>7</xdr:row>
      <xdr:rowOff>21165</xdr:rowOff>
    </xdr:from>
    <xdr:to>
      <xdr:col>14</xdr:col>
      <xdr:colOff>867834</xdr:colOff>
      <xdr:row>7</xdr:row>
      <xdr:rowOff>4519082</xdr:rowOff>
    </xdr:to>
    <xdr:sp macro="" textlink="">
      <xdr:nvSpPr>
        <xdr:cNvPr id="7" name="CuadroTexto 6">
          <a:extLst>
            <a:ext uri="{FF2B5EF4-FFF2-40B4-BE49-F238E27FC236}">
              <a16:creationId xmlns:a16="http://schemas.microsoft.com/office/drawing/2014/main" id="{AC66FB25-FCBA-4D0B-B803-4F98195204B8}"/>
            </a:ext>
          </a:extLst>
        </xdr:cNvPr>
        <xdr:cNvSpPr txBox="1"/>
      </xdr:nvSpPr>
      <xdr:spPr>
        <a:xfrm>
          <a:off x="10689167" y="1354665"/>
          <a:ext cx="741892" cy="173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1 MIN</a:t>
          </a:r>
        </a:p>
        <a:p>
          <a:endParaRPr lang="es-CO" sz="1100"/>
        </a:p>
        <a:p>
          <a:endParaRPr lang="es-CO" sz="1100"/>
        </a:p>
        <a:p>
          <a:endParaRPr lang="es-CO" sz="1100"/>
        </a:p>
        <a:p>
          <a:endParaRPr lang="es-CO" sz="1100"/>
        </a:p>
        <a:p>
          <a:endParaRPr lang="es-CO" sz="1100"/>
        </a:p>
        <a:p>
          <a:endParaRPr lang="es-CO" sz="1100"/>
        </a:p>
        <a:p>
          <a:r>
            <a:rPr lang="es-CO" sz="1100"/>
            <a:t>      1MIN</a:t>
          </a:r>
        </a:p>
        <a:p>
          <a:endParaRPr lang="es-CO" sz="1100"/>
        </a:p>
        <a:p>
          <a:endParaRPr lang="es-CO" sz="1100"/>
        </a:p>
        <a:p>
          <a:endParaRPr lang="es-CO" sz="1100"/>
        </a:p>
        <a:p>
          <a:endParaRPr lang="es-CO" sz="1100"/>
        </a:p>
        <a:p>
          <a:r>
            <a:rPr lang="es-CO" sz="1100"/>
            <a:t>     2 MIN</a:t>
          </a:r>
        </a:p>
        <a:p>
          <a:endParaRPr lang="es-CO" sz="1100"/>
        </a:p>
        <a:p>
          <a:endParaRPr lang="es-CO" sz="1100"/>
        </a:p>
        <a:p>
          <a:endParaRPr lang="es-CO" sz="1100"/>
        </a:p>
        <a:p>
          <a:endParaRPr lang="es-CO" sz="1100"/>
        </a:p>
        <a:p>
          <a:endParaRPr lang="es-CO" sz="1100"/>
        </a:p>
        <a:p>
          <a:r>
            <a:rPr lang="es-CO" sz="1100"/>
            <a:t>     3MIN</a:t>
          </a:r>
        </a:p>
        <a:p>
          <a:endParaRPr lang="es-CO" sz="1100"/>
        </a:p>
        <a:p>
          <a:endParaRPr lang="es-CO" sz="1100"/>
        </a:p>
        <a:p>
          <a:endParaRPr lang="es-CO" sz="1100"/>
        </a:p>
        <a:p>
          <a:endParaRPr lang="es-CO" sz="1100"/>
        </a:p>
        <a:p>
          <a:endParaRPr lang="es-CO" sz="1100"/>
        </a:p>
        <a:p>
          <a:pPr algn="ctr"/>
          <a:r>
            <a:rPr lang="es-CO" sz="1100"/>
            <a:t>3</a:t>
          </a:r>
          <a:r>
            <a:rPr lang="es-CO" sz="1100" baseline="0"/>
            <a:t> MIN</a:t>
          </a:r>
          <a:endParaRPr lang="es-CO" sz="1100"/>
        </a:p>
      </xdr:txBody>
    </xdr:sp>
    <xdr:clientData/>
  </xdr:twoCellAnchor>
</xdr:wsDr>
</file>

<file path=xl/persons/person.xml><?xml version="1.0" encoding="utf-8"?>
<personList xmlns="http://schemas.microsoft.com/office/spreadsheetml/2018/threadedcomments" xmlns:x="http://schemas.openxmlformats.org/spreadsheetml/2006/main">
  <person displayName="Patricia Alexandra" id="{DF8E1F6D-5E09-41A9-9D05-8BAB08E16464}" userId="Patricia Alexandra"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8" dT="2020-10-24T02:51:45.37" personId="{DF8E1F6D-5E09-41A9-9D05-8BAB08E16464}" id="{AB7B36D5-E159-4000-8887-1F17500B9EED}">
    <text>Básico, adaptativo, específico, mantenimiento, readaptativo.</text>
  </threadedComment>
  <threadedComment ref="A9" dT="2020-10-24T02:52:15.46" personId="{DF8E1F6D-5E09-41A9-9D05-8BAB08E16464}" id="{DE58ECBD-1BE2-4BCA-B5E7-49427ADA58ED}">
    <text>Mes (enero, febrero, marzo, etc)</text>
  </threadedComment>
  <threadedComment ref="A10" dT="2020-10-24T02:53:28.25" personId="{DF8E1F6D-5E09-41A9-9D05-8BAB08E16464}" id="{7BCD9A1E-9756-4F74-80BA-E13FFCB56885}">
    <text>Número del microciclo y fecha del micro. Ejemplo: 1 (7-14)</text>
  </threadedComment>
  <threadedComment ref="A11" dT="2020-10-24T02:53:56.17" personId="{DF8E1F6D-5E09-41A9-9D05-8BAB08E16464}" id="{D9FFD602-B8C0-4768-B720-5DA7F154F30B}">
    <text>Número total de días por semana a trabajar en el programa de ejercicio físico.</text>
  </threadedComment>
  <threadedComment ref="A12" dT="2020-10-24T02:54:17.95" personId="{DF8E1F6D-5E09-41A9-9D05-8BAB08E16464}" id="{D1D7891A-4E90-4503-A5D2-CFB701113BCB}">
    <text>Duración total de la sesión de entrenamiento físico a trabajar.</text>
  </threadedComment>
  <threadedComment ref="B14" dT="2020-10-24T03:08:43.75" personId="{DF8E1F6D-5E09-41A9-9D05-8BAB08E16464}" id="{791D560A-F193-45D0-8CDF-B06AADC9F746}">
    <text>Capacidad aeróbica, Capacidad anaeróbica, Potencia aeróbica, potencia anaeróbica, umbral de láctato.</text>
  </threadedComment>
  <threadedComment ref="B17" dT="2020-10-24T03:16:04.22" personId="{DF8E1F6D-5E09-41A9-9D05-8BAB08E16464}" id="{E19C19C1-A937-4832-97EB-4622687E8592}">
    <text>Muy baja, baja, moderada, Vigorosa, Cercana a la máxima, máxima. (se debe expresar con el porcentaje) por ejemplo:  Moderada (40-59% RFC)</text>
  </threadedComment>
  <threadedComment ref="B21" dT="2020-10-24T03:10:39.83" personId="{DF8E1F6D-5E09-41A9-9D05-8BAB08E16464}" id="{D507FCE2-B5DD-476E-94E2-B28AD83376C1}">
    <text>Hipertrofía, fuerza/potencia, máxima, recuperación.</text>
  </threadedComment>
  <threadedComment ref="B23" dT="2020-10-24T03:16:55.30" personId="{DF8E1F6D-5E09-41A9-9D05-8BAB08E16464}" id="{4DAE80D5-8963-4863-830D-564AB5380127}">
    <text>Se expresa en porcentaje de RM</text>
  </threadedComment>
</ThreadedComments>
</file>

<file path=xl/threadedComments/threadedComment2.xml><?xml version="1.0" encoding="utf-8"?>
<ThreadedComments xmlns="http://schemas.microsoft.com/office/spreadsheetml/2018/threadedcomments" xmlns:x="http://schemas.openxmlformats.org/spreadsheetml/2006/main">
  <threadedComment ref="C14" dT="2020-10-24T04:23:15.30" personId="{DF8E1F6D-5E09-41A9-9D05-8BAB08E16464}" id="{F2D6AAEE-E93A-4AAF-A364-DD5F3716AB13}">
    <text>Duración de la fase</text>
  </threadedComment>
  <threadedComment ref="H14" dT="2020-10-24T03:31:15.09" personId="{DF8E1F6D-5E09-41A9-9D05-8BAB08E16464}" id="{C3F34C54-3FC8-4622-BBE7-AA0C21981901}">
    <text>Expresada en porcentajes</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0-10-24T04:01:56.22" personId="{DF8E1F6D-5E09-41A9-9D05-8BAB08E16464}" id="{C397D6B5-D9E1-401F-8015-47592CA46075}">
    <text>Se expresan los ejercicios sólo de la fase central de la sesión.</text>
  </threadedComment>
  <threadedComment ref="D6" dT="2020-10-24T04:06:37.22" personId="{DF8E1F6D-5E09-41A9-9D05-8BAB08E16464}" id="{D7AE26AE-3B99-451E-B034-C41CED7DA0D2}">
    <text>Expresada en la variable a trabajar (FCR, %RM, etc) Por ejemplo:  60% de 1RM = 20.5kg,</text>
  </threadedComment>
  <threadedComment ref="A7" dT="2020-10-24T04:06:51.24" personId="{DF8E1F6D-5E09-41A9-9D05-8BAB08E16464}" id="{454685E2-2422-4165-B03B-303A8C98D592}">
    <text>Específicar si es lunes, martes, miércoles, etc</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34" zoomScaleNormal="100" workbookViewId="0"/>
  </sheetViews>
  <sheetFormatPr baseColWidth="10" defaultColWidth="11.42578125" defaultRowHeight="15" x14ac:dyDescent="0.25"/>
  <cols>
    <col min="1" max="1" width="49.140625" customWidth="1"/>
    <col min="2" max="2" width="14" customWidth="1"/>
    <col min="6" max="6" width="13.140625" customWidth="1"/>
  </cols>
  <sheetData>
    <row r="1" spans="1:3" x14ac:dyDescent="0.25">
      <c r="A1" t="s">
        <v>235</v>
      </c>
    </row>
    <row r="2" spans="1:3" ht="44.25" customHeight="1" x14ac:dyDescent="0.25">
      <c r="A2" s="65" t="s">
        <v>139</v>
      </c>
    </row>
    <row r="3" spans="1:3" x14ac:dyDescent="0.25">
      <c r="A3" t="s">
        <v>138</v>
      </c>
      <c r="C3" s="65"/>
    </row>
    <row r="6" spans="1:3" x14ac:dyDescent="0.25">
      <c r="A6" s="1" t="s">
        <v>0</v>
      </c>
      <c r="B6" s="10">
        <v>21</v>
      </c>
    </row>
    <row r="7" spans="1:3" x14ac:dyDescent="0.25">
      <c r="A7" s="1" t="s">
        <v>1</v>
      </c>
      <c r="B7" s="10">
        <v>55</v>
      </c>
    </row>
    <row r="8" spans="1:3" x14ac:dyDescent="0.25">
      <c r="A8" s="1" t="s">
        <v>2</v>
      </c>
      <c r="B8" s="11">
        <v>1.74</v>
      </c>
    </row>
    <row r="9" spans="1:3" x14ac:dyDescent="0.25">
      <c r="A9" s="1" t="s">
        <v>3</v>
      </c>
      <c r="B9" s="11">
        <f>B7/(B8*B8)</f>
        <v>18.166204254194742</v>
      </c>
    </row>
    <row r="10" spans="1:3" x14ac:dyDescent="0.25">
      <c r="A10" s="1" t="s">
        <v>4</v>
      </c>
      <c r="B10" s="10">
        <v>64.599999999999994</v>
      </c>
    </row>
    <row r="11" spans="1:3" x14ac:dyDescent="0.25">
      <c r="A11" s="1" t="s">
        <v>5</v>
      </c>
      <c r="B11" s="10">
        <v>80</v>
      </c>
    </row>
    <row r="12" spans="1:3" x14ac:dyDescent="0.25">
      <c r="A12" s="1" t="s">
        <v>6</v>
      </c>
      <c r="B12" s="11">
        <f>B10/B11</f>
        <v>0.80749999999999988</v>
      </c>
    </row>
    <row r="13" spans="1:3" x14ac:dyDescent="0.25">
      <c r="A13" s="1" t="s">
        <v>7</v>
      </c>
      <c r="B13" s="12">
        <v>40</v>
      </c>
    </row>
    <row r="14" spans="1:3" x14ac:dyDescent="0.25">
      <c r="A14" s="1" t="s">
        <v>8</v>
      </c>
      <c r="B14" s="10">
        <v>4</v>
      </c>
    </row>
    <row r="15" spans="1:3" x14ac:dyDescent="0.25">
      <c r="A15" s="1" t="s">
        <v>9</v>
      </c>
      <c r="B15" s="10">
        <v>92</v>
      </c>
    </row>
    <row r="16" spans="1:3" x14ac:dyDescent="0.25">
      <c r="A16" s="1" t="s">
        <v>10</v>
      </c>
      <c r="B16" s="10">
        <v>72</v>
      </c>
    </row>
    <row r="17" spans="1:14" x14ac:dyDescent="0.25">
      <c r="A17" s="1" t="s">
        <v>11</v>
      </c>
      <c r="B17" s="12">
        <f>208-(0.7*B6)</f>
        <v>193.3</v>
      </c>
    </row>
    <row r="18" spans="1:14" x14ac:dyDescent="0.25">
      <c r="A18" s="1" t="s">
        <v>12</v>
      </c>
      <c r="B18" s="12">
        <f>B6-B16</f>
        <v>-51</v>
      </c>
    </row>
    <row r="19" spans="1:14" x14ac:dyDescent="0.25">
      <c r="A19" s="1" t="s">
        <v>13</v>
      </c>
      <c r="B19" s="10">
        <v>3.5</v>
      </c>
      <c r="E19" s="2" t="s">
        <v>14</v>
      </c>
      <c r="F19" s="2" t="s">
        <v>15</v>
      </c>
      <c r="J19" s="6"/>
      <c r="K19" s="6" t="s">
        <v>16</v>
      </c>
      <c r="L19" s="6"/>
      <c r="M19" s="6"/>
      <c r="N19" s="6" t="s">
        <v>17</v>
      </c>
    </row>
    <row r="20" spans="1:14" x14ac:dyDescent="0.25">
      <c r="A20" s="1" t="s">
        <v>18</v>
      </c>
      <c r="B20" s="10">
        <v>39.4</v>
      </c>
      <c r="E20" s="3">
        <v>0.4</v>
      </c>
      <c r="F20" s="4">
        <f>((E20)*(B17-B16))+B16</f>
        <v>120.52000000000001</v>
      </c>
      <c r="J20" s="58" t="s">
        <v>19</v>
      </c>
      <c r="K20" s="6" t="s">
        <v>20</v>
      </c>
      <c r="L20" s="6"/>
      <c r="M20" s="6"/>
      <c r="N20" s="6"/>
    </row>
    <row r="21" spans="1:14" x14ac:dyDescent="0.25">
      <c r="A21" s="1" t="s">
        <v>21</v>
      </c>
      <c r="B21" s="10">
        <f>B20-B19</f>
        <v>35.9</v>
      </c>
      <c r="E21" s="3">
        <v>0.6</v>
      </c>
      <c r="F21" s="4">
        <f>((E21)*(B17-B16))+B16</f>
        <v>144.78</v>
      </c>
      <c r="J21" s="104" t="s">
        <v>22</v>
      </c>
      <c r="K21" s="6" t="s">
        <v>23</v>
      </c>
      <c r="L21" s="6"/>
      <c r="M21" s="6"/>
      <c r="N21" s="6" t="s">
        <v>24</v>
      </c>
    </row>
    <row r="22" spans="1:14" x14ac:dyDescent="0.25">
      <c r="A22" s="1"/>
      <c r="B22" s="10"/>
      <c r="E22" s="3"/>
      <c r="F22" s="4"/>
      <c r="J22" s="104"/>
      <c r="K22" s="6" t="s">
        <v>25</v>
      </c>
      <c r="L22" s="6"/>
      <c r="M22" s="6"/>
      <c r="N22" s="6" t="s">
        <v>26</v>
      </c>
    </row>
    <row r="23" spans="1:14" x14ac:dyDescent="0.25">
      <c r="E23" s="5"/>
      <c r="F23" s="4"/>
    </row>
    <row r="27" spans="1:14" x14ac:dyDescent="0.25">
      <c r="E27" s="2" t="s">
        <v>27</v>
      </c>
      <c r="F27" s="2" t="s">
        <v>28</v>
      </c>
      <c r="G27" s="7" t="s">
        <v>29</v>
      </c>
      <c r="H27" s="2" t="s">
        <v>30</v>
      </c>
      <c r="I27" s="2" t="s">
        <v>31</v>
      </c>
      <c r="J27" s="2" t="s">
        <v>32</v>
      </c>
      <c r="K27" s="2" t="s">
        <v>33</v>
      </c>
      <c r="L27" s="2" t="s">
        <v>34</v>
      </c>
      <c r="M27" s="9" t="s">
        <v>35</v>
      </c>
      <c r="N27" s="8" t="s">
        <v>36</v>
      </c>
    </row>
    <row r="28" spans="1:14" x14ac:dyDescent="0.25">
      <c r="E28" s="3">
        <v>0.4</v>
      </c>
      <c r="F28" s="3">
        <f>((E28)*(B21))+B19</f>
        <v>17.86</v>
      </c>
      <c r="G28" s="3">
        <f>+F28/B19</f>
        <v>5.1028571428571423</v>
      </c>
      <c r="H28" s="3">
        <f>G28*B13</f>
        <v>204.1142857142857</v>
      </c>
      <c r="I28" s="3">
        <f>H28*B14</f>
        <v>816.4571428571428</v>
      </c>
      <c r="J28" s="3">
        <f>(G28*3.5*B7)/200</f>
        <v>4.9115000000000002</v>
      </c>
      <c r="K28" s="5">
        <f>J28*B13</f>
        <v>196.46</v>
      </c>
      <c r="L28" s="5">
        <f>K28*B14</f>
        <v>785.84</v>
      </c>
      <c r="M28" s="5">
        <f>(F28-B19)/0.1</f>
        <v>143.6</v>
      </c>
      <c r="N28" s="5">
        <f>M28*0.06</f>
        <v>8.6159999999999997</v>
      </c>
    </row>
    <row r="29" spans="1:14" x14ac:dyDescent="0.25">
      <c r="E29" s="3">
        <v>0.6</v>
      </c>
      <c r="F29" s="3">
        <f>((E29)*(B21))+B19</f>
        <v>25.04</v>
      </c>
      <c r="G29" s="3">
        <f>+F29/B19</f>
        <v>7.1542857142857139</v>
      </c>
      <c r="H29" s="3">
        <f>G29*B13</f>
        <v>286.17142857142858</v>
      </c>
      <c r="I29" s="3">
        <f>H29*B14</f>
        <v>1144.6857142857143</v>
      </c>
      <c r="J29" s="3">
        <f>(G29*3.5*B7)/200</f>
        <v>6.8860000000000001</v>
      </c>
      <c r="K29" s="5">
        <f>J29*B13</f>
        <v>275.44</v>
      </c>
      <c r="L29" s="5">
        <f>K29*B14</f>
        <v>1101.76</v>
      </c>
      <c r="M29" s="5">
        <f>(F29-B19)/0.1</f>
        <v>215.39999999999998</v>
      </c>
      <c r="N29" s="5">
        <f>M29*0.06</f>
        <v>12.923999999999998</v>
      </c>
    </row>
    <row r="30" spans="1:14" x14ac:dyDescent="0.25">
      <c r="E30" s="3"/>
      <c r="F30" s="3"/>
      <c r="G30" s="3"/>
      <c r="H30" s="5"/>
      <c r="I30" s="5"/>
      <c r="J30" s="3"/>
      <c r="K30" s="5"/>
      <c r="L30" s="5" t="s">
        <v>84</v>
      </c>
      <c r="M30" s="5"/>
      <c r="N30" s="5"/>
    </row>
    <row r="31" spans="1:14" x14ac:dyDescent="0.25">
      <c r="E31" s="5"/>
      <c r="F31" s="3">
        <f>(E28*B21)+B19</f>
        <v>17.86</v>
      </c>
      <c r="G31" s="3">
        <f>F31/3.5</f>
        <v>5.1028571428571423</v>
      </c>
      <c r="H31" s="3">
        <f>G31*B13</f>
        <v>204.1142857142857</v>
      </c>
      <c r="I31" s="3">
        <f>H31*B14</f>
        <v>816.4571428571428</v>
      </c>
      <c r="J31" s="3">
        <f>(G31*3.5*B7)/200</f>
        <v>4.9115000000000002</v>
      </c>
      <c r="K31" s="5">
        <f>J31*B13</f>
        <v>196.46</v>
      </c>
      <c r="L31" s="5">
        <f>K31*B14</f>
        <v>785.84</v>
      </c>
      <c r="M31" s="5"/>
      <c r="N31" s="5"/>
    </row>
    <row r="34" spans="1:4" x14ac:dyDescent="0.25">
      <c r="A34" t="s">
        <v>37</v>
      </c>
    </row>
    <row r="36" spans="1:4" x14ac:dyDescent="0.25">
      <c r="A36" t="s">
        <v>38</v>
      </c>
    </row>
    <row r="38" spans="1:4" x14ac:dyDescent="0.25">
      <c r="A38" t="s">
        <v>39</v>
      </c>
    </row>
    <row r="40" spans="1:4" x14ac:dyDescent="0.25">
      <c r="A40" t="s">
        <v>40</v>
      </c>
    </row>
    <row r="42" spans="1:4" x14ac:dyDescent="0.25">
      <c r="A42" t="s">
        <v>41</v>
      </c>
    </row>
    <row r="45" spans="1:4" ht="60" x14ac:dyDescent="0.25">
      <c r="A45" s="65" t="s">
        <v>80</v>
      </c>
    </row>
    <row r="47" spans="1:4" x14ac:dyDescent="0.25">
      <c r="B47" s="66" t="s">
        <v>83</v>
      </c>
      <c r="C47" t="s">
        <v>82</v>
      </c>
      <c r="D47" s="66"/>
    </row>
    <row r="48" spans="1:4" x14ac:dyDescent="0.25">
      <c r="A48" t="s">
        <v>81</v>
      </c>
      <c r="B48">
        <v>20</v>
      </c>
      <c r="C48">
        <f>(1+0.33*8)*20</f>
        <v>72.8</v>
      </c>
    </row>
    <row r="51" spans="1:6" x14ac:dyDescent="0.25">
      <c r="B51" t="s">
        <v>96</v>
      </c>
      <c r="C51" t="s">
        <v>97</v>
      </c>
      <c r="D51" s="68">
        <v>0.6</v>
      </c>
      <c r="E51" s="69" t="s">
        <v>54</v>
      </c>
    </row>
    <row r="52" spans="1:6" x14ac:dyDescent="0.25">
      <c r="A52" t="s">
        <v>95</v>
      </c>
      <c r="B52">
        <v>13</v>
      </c>
      <c r="C52" s="67">
        <f>+(1+0.333*8)*B52</f>
        <v>47.632000000000005</v>
      </c>
      <c r="D52" s="67">
        <f>C52*D51</f>
        <v>28.579200000000004</v>
      </c>
      <c r="E52" s="67">
        <f>8*2*D52</f>
        <v>457.26720000000006</v>
      </c>
    </row>
    <row r="53" spans="1:6" x14ac:dyDescent="0.25">
      <c r="A53" t="s">
        <v>98</v>
      </c>
      <c r="B53">
        <v>7</v>
      </c>
      <c r="C53" s="67">
        <f>(100*B53/(52.2+41.9*(-0.055*8)/100))</f>
        <v>13.457490862363704</v>
      </c>
      <c r="D53" s="67">
        <f>C53*D51</f>
        <v>8.0744945174182217</v>
      </c>
      <c r="E53" s="67">
        <f>8*2*D53</f>
        <v>129.19191227869155</v>
      </c>
    </row>
    <row r="54" spans="1:6" x14ac:dyDescent="0.25">
      <c r="E54" s="69" t="s">
        <v>99</v>
      </c>
      <c r="F54" s="67">
        <f>E52+E53</f>
        <v>586.45911227869158</v>
      </c>
    </row>
  </sheetData>
  <mergeCells count="1">
    <mergeCell ref="J21:J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9"/>
  <sheetViews>
    <sheetView topLeftCell="A22" workbookViewId="0">
      <selection activeCell="A5" sqref="A5"/>
    </sheetView>
  </sheetViews>
  <sheetFormatPr baseColWidth="10" defaultColWidth="11.42578125" defaultRowHeight="15" x14ac:dyDescent="0.25"/>
  <cols>
    <col min="1" max="1" width="19.42578125" customWidth="1"/>
    <col min="2" max="2" width="17.42578125" customWidth="1"/>
    <col min="3" max="3" width="26.28515625" customWidth="1"/>
    <col min="4" max="5" width="27.5703125" customWidth="1"/>
    <col min="6" max="6" width="27.28515625" customWidth="1"/>
  </cols>
  <sheetData>
    <row r="1" spans="1:14" x14ac:dyDescent="0.25">
      <c r="A1" s="48" t="s">
        <v>235</v>
      </c>
    </row>
    <row r="2" spans="1:14" x14ac:dyDescent="0.25">
      <c r="A2" s="48" t="s">
        <v>141</v>
      </c>
    </row>
    <row r="3" spans="1:14" x14ac:dyDescent="0.25">
      <c r="A3" s="48" t="s">
        <v>177</v>
      </c>
    </row>
    <row r="4" spans="1:14" x14ac:dyDescent="0.25">
      <c r="A4" s="48" t="s">
        <v>140</v>
      </c>
    </row>
    <row r="5" spans="1:14" x14ac:dyDescent="0.25">
      <c r="A5" s="48" t="s">
        <v>236</v>
      </c>
    </row>
    <row r="6" spans="1:14" ht="15.75" thickBot="1" x14ac:dyDescent="0.3"/>
    <row r="7" spans="1:14" ht="15.75" thickBot="1" x14ac:dyDescent="0.3">
      <c r="A7" s="105" t="s">
        <v>42</v>
      </c>
      <c r="B7" s="106"/>
      <c r="C7" s="106"/>
      <c r="D7" s="106"/>
      <c r="E7" s="106"/>
      <c r="F7" s="106"/>
      <c r="G7" s="106"/>
      <c r="H7" s="106"/>
      <c r="I7" s="106"/>
      <c r="J7" s="106"/>
      <c r="K7" s="106"/>
      <c r="L7" s="106"/>
      <c r="M7" s="106"/>
      <c r="N7" s="107"/>
    </row>
    <row r="8" spans="1:14" x14ac:dyDescent="0.25">
      <c r="A8" s="115" t="s">
        <v>43</v>
      </c>
      <c r="B8" s="116"/>
      <c r="C8" s="14" t="s">
        <v>143</v>
      </c>
      <c r="D8" s="14" t="s">
        <v>142</v>
      </c>
      <c r="E8" s="14" t="s">
        <v>144</v>
      </c>
      <c r="F8" s="14"/>
      <c r="G8" s="14"/>
      <c r="H8" s="14"/>
      <c r="I8" s="14"/>
      <c r="J8" s="14"/>
      <c r="K8" s="14"/>
      <c r="L8" s="14"/>
      <c r="M8" s="14"/>
      <c r="N8" s="15"/>
    </row>
    <row r="9" spans="1:14" x14ac:dyDescent="0.25">
      <c r="A9" s="117" t="s">
        <v>44</v>
      </c>
      <c r="B9" s="118"/>
      <c r="C9" s="59" t="s">
        <v>85</v>
      </c>
      <c r="D9" s="59" t="s">
        <v>86</v>
      </c>
      <c r="E9" s="59" t="s">
        <v>87</v>
      </c>
      <c r="F9" s="59" t="s">
        <v>88</v>
      </c>
      <c r="G9" s="60"/>
      <c r="H9" s="60"/>
      <c r="I9" s="60"/>
      <c r="J9" s="60"/>
      <c r="K9" s="61"/>
      <c r="L9" s="61"/>
      <c r="M9" s="61"/>
      <c r="N9" s="62"/>
    </row>
    <row r="10" spans="1:14" ht="30" x14ac:dyDescent="0.25">
      <c r="A10" s="117" t="s">
        <v>45</v>
      </c>
      <c r="B10" s="118"/>
      <c r="C10" s="63" t="s">
        <v>89</v>
      </c>
      <c r="D10" s="63" t="s">
        <v>90</v>
      </c>
      <c r="E10" s="63" t="s">
        <v>91</v>
      </c>
      <c r="F10" s="63" t="s">
        <v>92</v>
      </c>
      <c r="G10" s="6"/>
      <c r="H10" s="6"/>
      <c r="I10" s="6"/>
      <c r="J10" s="6"/>
      <c r="K10" s="6"/>
      <c r="L10" s="6"/>
      <c r="M10" s="6"/>
      <c r="N10" s="16"/>
    </row>
    <row r="11" spans="1:14" x14ac:dyDescent="0.25">
      <c r="A11" s="117" t="s">
        <v>46</v>
      </c>
      <c r="B11" s="118"/>
      <c r="C11" s="6" t="s">
        <v>93</v>
      </c>
      <c r="D11" s="6" t="s">
        <v>93</v>
      </c>
      <c r="E11" s="6">
        <v>12</v>
      </c>
      <c r="F11" s="6">
        <v>12</v>
      </c>
      <c r="G11" s="6"/>
      <c r="H11" s="6"/>
      <c r="I11" s="6"/>
      <c r="J11" s="6"/>
      <c r="K11" s="6"/>
      <c r="L11" s="6"/>
      <c r="M11" s="6"/>
      <c r="N11" s="16"/>
    </row>
    <row r="12" spans="1:14" x14ac:dyDescent="0.25">
      <c r="A12" s="117" t="s">
        <v>47</v>
      </c>
      <c r="B12" s="118"/>
      <c r="C12" s="6" t="s">
        <v>94</v>
      </c>
      <c r="D12" s="6">
        <v>24</v>
      </c>
      <c r="E12" s="6">
        <v>24</v>
      </c>
      <c r="F12" s="6">
        <v>24</v>
      </c>
      <c r="G12" s="6"/>
      <c r="H12" s="6"/>
      <c r="I12" s="6"/>
      <c r="J12" s="6"/>
      <c r="K12" s="6"/>
      <c r="L12" s="6"/>
      <c r="M12" s="6"/>
      <c r="N12" s="16"/>
    </row>
    <row r="13" spans="1:14" ht="15.75" thickBot="1" x14ac:dyDescent="0.3">
      <c r="A13" s="119" t="s">
        <v>48</v>
      </c>
      <c r="B13" s="120"/>
      <c r="C13" s="20" t="s">
        <v>212</v>
      </c>
      <c r="D13" s="20" t="s">
        <v>212</v>
      </c>
      <c r="E13" s="20" t="s">
        <v>213</v>
      </c>
      <c r="F13" s="20"/>
      <c r="G13" s="20"/>
      <c r="H13" s="20"/>
      <c r="I13" s="20"/>
      <c r="J13" s="20"/>
      <c r="K13" s="20"/>
      <c r="L13" s="20"/>
      <c r="M13" s="20"/>
      <c r="N13" s="21"/>
    </row>
    <row r="14" spans="1:14" x14ac:dyDescent="0.25">
      <c r="A14" s="108" t="s">
        <v>49</v>
      </c>
      <c r="B14" s="34" t="s">
        <v>50</v>
      </c>
      <c r="C14" s="14" t="s">
        <v>100</v>
      </c>
      <c r="D14" s="14" t="s">
        <v>100</v>
      </c>
      <c r="E14" s="14" t="s">
        <v>100</v>
      </c>
      <c r="F14" s="14"/>
      <c r="G14" s="14"/>
      <c r="H14" s="14"/>
      <c r="I14" s="14"/>
      <c r="J14" s="14"/>
      <c r="K14" s="14"/>
      <c r="L14" s="14"/>
      <c r="M14" s="14"/>
      <c r="N14" s="15"/>
    </row>
    <row r="15" spans="1:14" x14ac:dyDescent="0.25">
      <c r="A15" s="108"/>
      <c r="B15" s="33" t="s">
        <v>51</v>
      </c>
      <c r="C15" s="70" t="s">
        <v>105</v>
      </c>
      <c r="D15" s="70" t="s">
        <v>105</v>
      </c>
      <c r="E15" s="70" t="s">
        <v>105</v>
      </c>
      <c r="F15" s="13"/>
      <c r="G15" s="13"/>
      <c r="H15" s="13"/>
      <c r="I15" s="13"/>
      <c r="J15" s="13"/>
      <c r="K15" s="13"/>
      <c r="L15" s="13"/>
      <c r="M15" s="13"/>
      <c r="N15" s="22"/>
    </row>
    <row r="16" spans="1:14" x14ac:dyDescent="0.25">
      <c r="A16" s="108"/>
      <c r="B16" s="23" t="s">
        <v>8</v>
      </c>
      <c r="C16" s="6">
        <v>5</v>
      </c>
      <c r="D16" s="6">
        <v>5</v>
      </c>
      <c r="E16" s="6">
        <v>5</v>
      </c>
      <c r="F16" s="6"/>
      <c r="G16" s="6"/>
      <c r="H16" s="6"/>
      <c r="I16" s="6"/>
      <c r="J16" s="6"/>
      <c r="K16" s="6"/>
      <c r="L16" s="6"/>
      <c r="M16" s="6"/>
      <c r="N16" s="16"/>
    </row>
    <row r="17" spans="1:14" ht="30" x14ac:dyDescent="0.25">
      <c r="A17" s="108"/>
      <c r="B17" s="23" t="s">
        <v>52</v>
      </c>
      <c r="C17" s="63" t="s">
        <v>102</v>
      </c>
      <c r="D17" s="63" t="s">
        <v>102</v>
      </c>
      <c r="E17" s="63" t="s">
        <v>102</v>
      </c>
      <c r="F17" s="6"/>
      <c r="G17" s="6"/>
      <c r="H17" s="6"/>
      <c r="I17" s="6"/>
      <c r="J17" s="6"/>
      <c r="K17" s="6"/>
      <c r="L17" s="6"/>
      <c r="M17" s="6"/>
      <c r="N17" s="16"/>
    </row>
    <row r="18" spans="1:14" ht="30" x14ac:dyDescent="0.25">
      <c r="A18" s="108"/>
      <c r="B18" s="23" t="s">
        <v>53</v>
      </c>
      <c r="C18" s="63" t="s">
        <v>103</v>
      </c>
      <c r="D18" s="63" t="s">
        <v>103</v>
      </c>
      <c r="E18" s="63" t="s">
        <v>103</v>
      </c>
      <c r="F18" s="6"/>
      <c r="G18" s="6"/>
      <c r="H18" s="6"/>
      <c r="I18" s="6"/>
      <c r="J18" s="6"/>
      <c r="K18" s="6"/>
      <c r="L18" s="6"/>
      <c r="M18" s="6"/>
      <c r="N18" s="16"/>
    </row>
    <row r="19" spans="1:14" ht="30" x14ac:dyDescent="0.25">
      <c r="A19" s="108"/>
      <c r="B19" s="23" t="s">
        <v>7</v>
      </c>
      <c r="C19" s="63" t="s">
        <v>101</v>
      </c>
      <c r="D19" s="63" t="s">
        <v>101</v>
      </c>
      <c r="E19" s="63" t="s">
        <v>101</v>
      </c>
      <c r="F19" s="6"/>
      <c r="G19" s="6"/>
      <c r="H19" s="6"/>
      <c r="I19" s="6"/>
      <c r="J19" s="6"/>
      <c r="K19" s="6"/>
      <c r="L19" s="6"/>
      <c r="M19" s="6"/>
      <c r="N19" s="16"/>
    </row>
    <row r="20" spans="1:14" ht="15.75" thickBot="1" x14ac:dyDescent="0.3">
      <c r="A20" s="108"/>
      <c r="B20" s="35" t="s">
        <v>54</v>
      </c>
      <c r="C20" s="20" t="s">
        <v>104</v>
      </c>
      <c r="D20" s="20" t="s">
        <v>104</v>
      </c>
      <c r="E20" s="20" t="s">
        <v>104</v>
      </c>
      <c r="F20" s="20"/>
      <c r="G20" s="20"/>
      <c r="H20" s="20"/>
      <c r="I20" s="20"/>
      <c r="J20" s="20"/>
      <c r="K20" s="20"/>
      <c r="L20" s="20"/>
      <c r="M20" s="20"/>
      <c r="N20" s="21"/>
    </row>
    <row r="21" spans="1:14" x14ac:dyDescent="0.25">
      <c r="A21" s="121" t="s">
        <v>55</v>
      </c>
      <c r="B21" s="24" t="s">
        <v>50</v>
      </c>
      <c r="C21" s="14" t="s">
        <v>119</v>
      </c>
      <c r="D21" s="14" t="s">
        <v>119</v>
      </c>
      <c r="E21" s="14" t="s">
        <v>119</v>
      </c>
      <c r="F21" s="14"/>
      <c r="G21" s="14"/>
      <c r="H21" s="14"/>
      <c r="I21" s="14"/>
      <c r="J21" s="14"/>
      <c r="K21" s="14"/>
      <c r="L21" s="14"/>
      <c r="M21" s="14"/>
      <c r="N21" s="15"/>
    </row>
    <row r="22" spans="1:14" x14ac:dyDescent="0.25">
      <c r="A22" s="122"/>
      <c r="B22" s="36" t="s">
        <v>51</v>
      </c>
      <c r="C22" s="70" t="s">
        <v>147</v>
      </c>
      <c r="D22" s="70" t="s">
        <v>147</v>
      </c>
      <c r="E22" s="13" t="s">
        <v>147</v>
      </c>
      <c r="F22" s="13"/>
      <c r="G22" s="13"/>
      <c r="H22" s="13"/>
      <c r="I22" s="13"/>
      <c r="J22" s="13"/>
      <c r="K22" s="13"/>
      <c r="L22" s="13"/>
      <c r="M22" s="13"/>
      <c r="N22" s="22"/>
    </row>
    <row r="23" spans="1:14" x14ac:dyDescent="0.25">
      <c r="A23" s="122"/>
      <c r="B23" s="25" t="s">
        <v>8</v>
      </c>
      <c r="C23" s="6" t="s">
        <v>106</v>
      </c>
      <c r="D23" s="6" t="s">
        <v>106</v>
      </c>
      <c r="E23" s="6" t="s">
        <v>106</v>
      </c>
      <c r="F23" s="6"/>
      <c r="G23" s="6"/>
      <c r="H23" s="6"/>
      <c r="I23" s="6"/>
      <c r="J23" s="6"/>
      <c r="K23" s="6"/>
      <c r="L23" s="6"/>
      <c r="M23" s="6"/>
      <c r="N23" s="16"/>
    </row>
    <row r="24" spans="1:14" ht="30" x14ac:dyDescent="0.25">
      <c r="A24" s="122"/>
      <c r="B24" s="25" t="s">
        <v>52</v>
      </c>
      <c r="C24" s="63" t="s">
        <v>214</v>
      </c>
      <c r="D24" s="63" t="s">
        <v>214</v>
      </c>
      <c r="E24" s="63" t="s">
        <v>214</v>
      </c>
      <c r="F24" s="6"/>
      <c r="G24" s="6"/>
      <c r="H24" s="6"/>
      <c r="I24" s="6"/>
      <c r="J24" s="6"/>
      <c r="K24" s="6"/>
      <c r="L24" s="6"/>
      <c r="M24" s="6"/>
      <c r="N24" s="16"/>
    </row>
    <row r="25" spans="1:14" x14ac:dyDescent="0.25">
      <c r="A25" s="122"/>
      <c r="B25" s="25" t="s">
        <v>53</v>
      </c>
      <c r="C25" s="6" t="s">
        <v>121</v>
      </c>
      <c r="D25" s="63" t="s">
        <v>121</v>
      </c>
      <c r="E25" s="6" t="s">
        <v>121</v>
      </c>
      <c r="F25" s="6"/>
      <c r="G25" s="6"/>
      <c r="H25" s="6"/>
      <c r="I25" s="6"/>
      <c r="J25" s="6"/>
      <c r="K25" s="6"/>
      <c r="L25" s="6"/>
      <c r="M25" s="6"/>
      <c r="N25" s="16"/>
    </row>
    <row r="26" spans="1:14" ht="30" x14ac:dyDescent="0.25">
      <c r="A26" s="122"/>
      <c r="B26" s="25" t="s">
        <v>7</v>
      </c>
      <c r="C26" s="63" t="s">
        <v>120</v>
      </c>
      <c r="D26" s="63" t="s">
        <v>120</v>
      </c>
      <c r="E26" s="63" t="s">
        <v>210</v>
      </c>
      <c r="F26" s="6"/>
      <c r="G26" s="6"/>
      <c r="H26" s="6"/>
      <c r="I26" s="6"/>
      <c r="J26" s="6"/>
      <c r="K26" s="6"/>
      <c r="L26" s="6"/>
      <c r="M26" s="6"/>
      <c r="N26" s="16"/>
    </row>
    <row r="27" spans="1:14" ht="15.75" thickBot="1" x14ac:dyDescent="0.3">
      <c r="A27" s="123"/>
      <c r="B27" s="26" t="s">
        <v>54</v>
      </c>
      <c r="C27" s="17" t="s">
        <v>209</v>
      </c>
      <c r="D27" s="17" t="s">
        <v>122</v>
      </c>
      <c r="E27" s="17" t="s">
        <v>211</v>
      </c>
      <c r="F27" s="17"/>
      <c r="G27" s="17"/>
      <c r="H27" s="17"/>
      <c r="I27" s="17"/>
      <c r="J27" s="17"/>
      <c r="K27" s="17"/>
      <c r="L27" s="17"/>
      <c r="M27" s="17"/>
      <c r="N27" s="18"/>
    </row>
    <row r="28" spans="1:14" x14ac:dyDescent="0.25">
      <c r="A28" s="109" t="s">
        <v>56</v>
      </c>
      <c r="B28" s="28" t="s">
        <v>51</v>
      </c>
      <c r="C28" s="14" t="s">
        <v>204</v>
      </c>
      <c r="D28" s="14" t="s">
        <v>204</v>
      </c>
      <c r="E28" s="14" t="s">
        <v>110</v>
      </c>
      <c r="F28" s="14"/>
      <c r="G28" s="14"/>
      <c r="H28" s="14"/>
      <c r="I28" s="14"/>
      <c r="J28" s="14"/>
      <c r="K28" s="14"/>
      <c r="L28" s="14"/>
      <c r="M28" s="14"/>
      <c r="N28" s="15"/>
    </row>
    <row r="29" spans="1:14" x14ac:dyDescent="0.25">
      <c r="A29" s="110"/>
      <c r="B29" s="27" t="s">
        <v>8</v>
      </c>
      <c r="C29" s="6" t="s">
        <v>205</v>
      </c>
      <c r="D29" s="6" t="s">
        <v>205</v>
      </c>
      <c r="E29" s="6" t="s">
        <v>206</v>
      </c>
      <c r="F29" s="6"/>
      <c r="G29" s="6"/>
      <c r="H29" s="6"/>
      <c r="I29" s="6"/>
      <c r="J29" s="6"/>
      <c r="K29" s="6"/>
      <c r="L29" s="6"/>
      <c r="M29" s="6"/>
      <c r="N29" s="16"/>
    </row>
    <row r="30" spans="1:14" ht="45" x14ac:dyDescent="0.25">
      <c r="A30" s="110"/>
      <c r="B30" s="27" t="s">
        <v>52</v>
      </c>
      <c r="C30" s="63" t="s">
        <v>207</v>
      </c>
      <c r="D30" s="63" t="s">
        <v>207</v>
      </c>
      <c r="E30" s="63" t="s">
        <v>207</v>
      </c>
      <c r="F30" s="6"/>
      <c r="G30" s="6"/>
      <c r="H30" s="6"/>
      <c r="I30" s="6"/>
      <c r="J30" s="6"/>
      <c r="K30" s="6"/>
      <c r="L30" s="6"/>
      <c r="M30" s="6"/>
      <c r="N30" s="16"/>
    </row>
    <row r="31" spans="1:14" x14ac:dyDescent="0.25">
      <c r="A31" s="110"/>
      <c r="B31" s="27" t="s">
        <v>53</v>
      </c>
      <c r="C31" s="63" t="s">
        <v>108</v>
      </c>
      <c r="D31" s="63" t="s">
        <v>108</v>
      </c>
      <c r="E31" s="63" t="s">
        <v>108</v>
      </c>
      <c r="F31" s="6"/>
      <c r="G31" s="6"/>
      <c r="H31" s="6"/>
      <c r="I31" s="6"/>
      <c r="J31" s="6"/>
      <c r="K31" s="6"/>
      <c r="L31" s="6"/>
      <c r="M31" s="6"/>
      <c r="N31" s="16"/>
    </row>
    <row r="32" spans="1:14" x14ac:dyDescent="0.25">
      <c r="A32" s="110"/>
      <c r="B32" s="27" t="s">
        <v>7</v>
      </c>
      <c r="C32" s="6" t="s">
        <v>107</v>
      </c>
      <c r="D32" s="6" t="s">
        <v>107</v>
      </c>
      <c r="E32" s="6" t="s">
        <v>107</v>
      </c>
      <c r="F32" s="6"/>
      <c r="G32" s="6"/>
      <c r="H32" s="6"/>
      <c r="I32" s="6"/>
      <c r="J32" s="6"/>
      <c r="K32" s="6"/>
      <c r="L32" s="6"/>
      <c r="M32" s="6"/>
      <c r="N32" s="16"/>
    </row>
    <row r="33" spans="1:14" ht="15" customHeight="1" thickBot="1" x14ac:dyDescent="0.3">
      <c r="A33" s="111"/>
      <c r="B33" s="29" t="s">
        <v>54</v>
      </c>
      <c r="C33" s="101" t="s">
        <v>208</v>
      </c>
      <c r="D33" s="17" t="s">
        <v>208</v>
      </c>
      <c r="E33" s="71" t="s">
        <v>109</v>
      </c>
      <c r="F33" s="17"/>
      <c r="G33" s="17"/>
      <c r="H33" s="17"/>
      <c r="I33" s="17"/>
      <c r="J33" s="17"/>
      <c r="K33" s="17"/>
      <c r="L33" s="17"/>
      <c r="M33" s="17"/>
      <c r="N33" s="18"/>
    </row>
    <row r="34" spans="1:14" ht="30" customHeight="1" x14ac:dyDescent="0.25">
      <c r="A34" s="112" t="s">
        <v>57</v>
      </c>
      <c r="B34" s="30" t="s">
        <v>51</v>
      </c>
      <c r="C34" s="14"/>
      <c r="D34" s="14"/>
      <c r="E34" s="14"/>
      <c r="F34" s="14"/>
      <c r="G34" s="14"/>
      <c r="H34" s="14"/>
      <c r="I34" s="14"/>
      <c r="J34" s="14"/>
      <c r="K34" s="14"/>
      <c r="L34" s="14"/>
      <c r="M34" s="14"/>
      <c r="N34" s="15"/>
    </row>
    <row r="35" spans="1:14" x14ac:dyDescent="0.25">
      <c r="A35" s="113"/>
      <c r="B35" s="31" t="s">
        <v>8</v>
      </c>
      <c r="C35" s="6"/>
      <c r="D35" s="6"/>
      <c r="E35" s="6"/>
      <c r="F35" s="6"/>
      <c r="G35" s="6"/>
      <c r="H35" s="6"/>
      <c r="I35" s="6"/>
      <c r="J35" s="6"/>
      <c r="K35" s="6"/>
      <c r="L35" s="6"/>
      <c r="M35" s="6"/>
      <c r="N35" s="16"/>
    </row>
    <row r="36" spans="1:14" x14ac:dyDescent="0.25">
      <c r="A36" s="113"/>
      <c r="B36" s="31" t="s">
        <v>52</v>
      </c>
      <c r="C36" s="6"/>
      <c r="D36" s="6"/>
      <c r="E36" s="6"/>
      <c r="F36" s="6"/>
      <c r="G36" s="6"/>
      <c r="H36" s="6"/>
      <c r="I36" s="6"/>
      <c r="J36" s="6"/>
      <c r="K36" s="6"/>
      <c r="L36" s="6"/>
      <c r="M36" s="6"/>
      <c r="N36" s="16"/>
    </row>
    <row r="37" spans="1:14" x14ac:dyDescent="0.25">
      <c r="A37" s="113"/>
      <c r="B37" s="31" t="s">
        <v>53</v>
      </c>
      <c r="C37" s="6"/>
      <c r="D37" s="6"/>
      <c r="E37" s="6"/>
      <c r="F37" s="6"/>
      <c r="G37" s="6"/>
      <c r="H37" s="6"/>
      <c r="I37" s="6"/>
      <c r="J37" s="6"/>
      <c r="K37" s="6"/>
      <c r="L37" s="6"/>
      <c r="M37" s="6"/>
      <c r="N37" s="16"/>
    </row>
    <row r="38" spans="1:14" x14ac:dyDescent="0.25">
      <c r="A38" s="113"/>
      <c r="B38" s="31" t="s">
        <v>7</v>
      </c>
      <c r="C38" s="6"/>
      <c r="D38" s="6"/>
      <c r="E38" s="6"/>
      <c r="F38" s="6"/>
      <c r="G38" s="6"/>
      <c r="H38" s="6"/>
      <c r="I38" s="6"/>
      <c r="J38" s="6"/>
      <c r="K38" s="6"/>
      <c r="L38" s="6"/>
      <c r="M38" s="6"/>
      <c r="N38" s="16"/>
    </row>
    <row r="39" spans="1:14" ht="15.75" thickBot="1" x14ac:dyDescent="0.3">
      <c r="A39" s="114"/>
      <c r="B39" s="32" t="s">
        <v>54</v>
      </c>
      <c r="C39" s="17"/>
      <c r="D39" s="17"/>
      <c r="E39" s="17"/>
      <c r="F39" s="17"/>
      <c r="G39" s="17"/>
      <c r="H39" s="17"/>
      <c r="I39" s="17"/>
      <c r="J39" s="17"/>
      <c r="K39" s="17"/>
      <c r="L39" s="17"/>
      <c r="M39" s="17"/>
      <c r="N39" s="18"/>
    </row>
  </sheetData>
  <mergeCells count="11">
    <mergeCell ref="A7:N7"/>
    <mergeCell ref="A14:A20"/>
    <mergeCell ref="A28:A33"/>
    <mergeCell ref="A34:A39"/>
    <mergeCell ref="A8:B8"/>
    <mergeCell ref="A9:B9"/>
    <mergeCell ref="A10:B10"/>
    <mergeCell ref="A11:B11"/>
    <mergeCell ref="A12:B12"/>
    <mergeCell ref="A13:B13"/>
    <mergeCell ref="A21:A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opLeftCell="A19" workbookViewId="0">
      <selection activeCell="A6" sqref="A6"/>
    </sheetView>
  </sheetViews>
  <sheetFormatPr baseColWidth="10" defaultColWidth="11.42578125" defaultRowHeight="15" x14ac:dyDescent="0.25"/>
  <cols>
    <col min="1" max="1" width="14.42578125" customWidth="1"/>
    <col min="2" max="4" width="11.42578125" customWidth="1"/>
    <col min="5" max="5" width="29" customWidth="1"/>
    <col min="6" max="6" width="15.42578125" customWidth="1"/>
    <col min="7" max="7" width="15" customWidth="1"/>
    <col min="8" max="8" width="20.28515625" customWidth="1"/>
    <col min="9" max="9" width="13.28515625" customWidth="1"/>
  </cols>
  <sheetData>
    <row r="1" spans="1:9" x14ac:dyDescent="0.25">
      <c r="A1" s="48" t="s">
        <v>58</v>
      </c>
      <c r="B1" t="s">
        <v>145</v>
      </c>
    </row>
    <row r="2" spans="1:9" x14ac:dyDescent="0.25">
      <c r="A2" s="48" t="s">
        <v>146</v>
      </c>
      <c r="B2" s="65"/>
    </row>
    <row r="3" spans="1:9" x14ac:dyDescent="0.25">
      <c r="A3" s="48" t="s">
        <v>148</v>
      </c>
      <c r="B3" s="65"/>
    </row>
    <row r="4" spans="1:9" x14ac:dyDescent="0.25">
      <c r="A4" s="48" t="s">
        <v>149</v>
      </c>
      <c r="B4" s="65"/>
    </row>
    <row r="5" spans="1:9" x14ac:dyDescent="0.25">
      <c r="A5" s="48" t="s">
        <v>237</v>
      </c>
      <c r="B5" s="95"/>
    </row>
    <row r="6" spans="1:9" x14ac:dyDescent="0.25">
      <c r="A6" s="48" t="s">
        <v>238</v>
      </c>
    </row>
    <row r="7" spans="1:9" ht="15.75" thickBot="1" x14ac:dyDescent="0.3"/>
    <row r="8" spans="1:9" ht="15.75" thickBot="1" x14ac:dyDescent="0.3">
      <c r="A8" s="132" t="s">
        <v>59</v>
      </c>
      <c r="B8" s="133"/>
      <c r="C8" s="133"/>
      <c r="D8" s="133"/>
      <c r="E8" s="133"/>
      <c r="F8" s="133"/>
      <c r="G8" s="133"/>
      <c r="H8" s="133"/>
      <c r="I8" s="134"/>
    </row>
    <row r="9" spans="1:9" ht="30.75" thickBot="1" x14ac:dyDescent="0.3">
      <c r="A9" s="126" t="s">
        <v>49</v>
      </c>
      <c r="B9" s="39" t="s">
        <v>60</v>
      </c>
      <c r="C9" s="39" t="s">
        <v>7</v>
      </c>
      <c r="D9" s="39" t="s">
        <v>61</v>
      </c>
      <c r="E9" s="39" t="s">
        <v>62</v>
      </c>
      <c r="F9" s="39" t="s">
        <v>63</v>
      </c>
      <c r="G9" s="40" t="s">
        <v>64</v>
      </c>
      <c r="H9" s="40" t="s">
        <v>79</v>
      </c>
      <c r="I9" s="39" t="s">
        <v>54</v>
      </c>
    </row>
    <row r="10" spans="1:9" ht="47.25" customHeight="1" x14ac:dyDescent="0.25">
      <c r="A10" s="127"/>
      <c r="B10" s="50">
        <v>1</v>
      </c>
      <c r="C10" s="50" t="s">
        <v>115</v>
      </c>
      <c r="D10" s="70" t="s">
        <v>112</v>
      </c>
      <c r="E10" s="13" t="s">
        <v>113</v>
      </c>
      <c r="F10" s="13">
        <v>1</v>
      </c>
      <c r="G10" s="13" t="s">
        <v>111</v>
      </c>
      <c r="H10" s="64" t="s">
        <v>114</v>
      </c>
      <c r="I10" s="72" t="s">
        <v>104</v>
      </c>
    </row>
    <row r="11" spans="1:9" ht="30" x14ac:dyDescent="0.25">
      <c r="A11" s="127"/>
      <c r="B11" s="51">
        <v>2</v>
      </c>
      <c r="C11" s="50" t="s">
        <v>115</v>
      </c>
      <c r="D11" s="6" t="s">
        <v>116</v>
      </c>
      <c r="E11" s="6" t="s">
        <v>113</v>
      </c>
      <c r="F11" s="6">
        <v>1</v>
      </c>
      <c r="G11" s="6" t="s">
        <v>111</v>
      </c>
      <c r="H11" s="73" t="s">
        <v>114</v>
      </c>
      <c r="I11" s="75" t="s">
        <v>104</v>
      </c>
    </row>
    <row r="12" spans="1:9" ht="30" x14ac:dyDescent="0.25">
      <c r="A12" s="127"/>
      <c r="B12" s="51">
        <v>3</v>
      </c>
      <c r="C12" s="51" t="s">
        <v>115</v>
      </c>
      <c r="D12" s="6" t="s">
        <v>117</v>
      </c>
      <c r="E12" s="6" t="s">
        <v>113</v>
      </c>
      <c r="F12" s="6">
        <v>1</v>
      </c>
      <c r="G12" s="6" t="s">
        <v>111</v>
      </c>
      <c r="H12" s="73" t="s">
        <v>114</v>
      </c>
      <c r="I12" s="75" t="s">
        <v>104</v>
      </c>
    </row>
    <row r="13" spans="1:9" ht="30.75" thickBot="1" x14ac:dyDescent="0.3">
      <c r="A13" s="128"/>
      <c r="B13" s="52">
        <v>4</v>
      </c>
      <c r="C13" s="52" t="s">
        <v>115</v>
      </c>
      <c r="D13" s="17" t="s">
        <v>117</v>
      </c>
      <c r="E13" s="17" t="s">
        <v>113</v>
      </c>
      <c r="F13" s="17">
        <v>1</v>
      </c>
      <c r="G13" s="17" t="s">
        <v>111</v>
      </c>
      <c r="H13" s="74" t="s">
        <v>114</v>
      </c>
      <c r="I13" s="75" t="s">
        <v>104</v>
      </c>
    </row>
    <row r="14" spans="1:9" ht="15.75" thickBot="1" x14ac:dyDescent="0.3">
      <c r="A14" s="124" t="s">
        <v>65</v>
      </c>
      <c r="B14" s="41" t="s">
        <v>60</v>
      </c>
      <c r="C14" s="41" t="s">
        <v>7</v>
      </c>
      <c r="D14" s="41" t="s">
        <v>61</v>
      </c>
      <c r="E14" s="41" t="s">
        <v>66</v>
      </c>
      <c r="F14" s="41" t="s">
        <v>63</v>
      </c>
      <c r="G14" s="41" t="s">
        <v>67</v>
      </c>
      <c r="H14" s="49" t="s">
        <v>52</v>
      </c>
      <c r="I14" s="53" t="s">
        <v>54</v>
      </c>
    </row>
    <row r="15" spans="1:9" ht="90" x14ac:dyDescent="0.25">
      <c r="A15" s="124"/>
      <c r="B15" s="76">
        <v>1</v>
      </c>
      <c r="C15" s="81" t="s">
        <v>215</v>
      </c>
      <c r="D15" s="84" t="s">
        <v>147</v>
      </c>
      <c r="E15" s="84" t="s">
        <v>123</v>
      </c>
      <c r="F15" s="42">
        <v>4</v>
      </c>
      <c r="G15" s="87" t="s">
        <v>218</v>
      </c>
      <c r="H15" s="89" t="s">
        <v>219</v>
      </c>
      <c r="I15" s="72" t="s">
        <v>221</v>
      </c>
    </row>
    <row r="16" spans="1:9" ht="90" x14ac:dyDescent="0.25">
      <c r="A16" s="124"/>
      <c r="B16" s="77">
        <v>2</v>
      </c>
      <c r="C16" s="82" t="s">
        <v>215</v>
      </c>
      <c r="D16" s="85" t="s">
        <v>147</v>
      </c>
      <c r="E16" s="85" t="s">
        <v>123</v>
      </c>
      <c r="F16" s="19">
        <v>4</v>
      </c>
      <c r="G16" s="85">
        <v>8</v>
      </c>
      <c r="H16" s="90" t="s">
        <v>220</v>
      </c>
      <c r="I16" s="16" t="s">
        <v>221</v>
      </c>
    </row>
    <row r="17" spans="1:9" ht="90" x14ac:dyDescent="0.25">
      <c r="A17" s="124"/>
      <c r="B17" s="77">
        <v>3</v>
      </c>
      <c r="C17" s="82" t="s">
        <v>215</v>
      </c>
      <c r="D17" s="85" t="s">
        <v>147</v>
      </c>
      <c r="E17" s="85" t="s">
        <v>123</v>
      </c>
      <c r="F17" s="19">
        <v>4</v>
      </c>
      <c r="G17" s="85">
        <v>8</v>
      </c>
      <c r="H17" s="90" t="s">
        <v>220</v>
      </c>
      <c r="I17" s="16" t="s">
        <v>221</v>
      </c>
    </row>
    <row r="18" spans="1:9" ht="90.75" thickBot="1" x14ac:dyDescent="0.3">
      <c r="A18" s="125"/>
      <c r="B18" s="78">
        <v>4</v>
      </c>
      <c r="C18" s="83" t="s">
        <v>215</v>
      </c>
      <c r="D18" s="86" t="s">
        <v>147</v>
      </c>
      <c r="E18" s="86" t="s">
        <v>123</v>
      </c>
      <c r="F18" s="38">
        <v>4</v>
      </c>
      <c r="G18" s="88">
        <v>8</v>
      </c>
      <c r="H18" s="91" t="s">
        <v>220</v>
      </c>
      <c r="I18" s="16" t="s">
        <v>221</v>
      </c>
    </row>
    <row r="19" spans="1:9" ht="30.75" thickBot="1" x14ac:dyDescent="0.3">
      <c r="A19" s="129" t="s">
        <v>68</v>
      </c>
      <c r="B19" s="54" t="s">
        <v>60</v>
      </c>
      <c r="C19" s="54" t="s">
        <v>7</v>
      </c>
      <c r="D19" s="54" t="s">
        <v>51</v>
      </c>
      <c r="E19" s="54" t="s">
        <v>66</v>
      </c>
      <c r="F19" s="55" t="s">
        <v>63</v>
      </c>
      <c r="G19" s="55" t="s">
        <v>69</v>
      </c>
      <c r="H19" s="56" t="s">
        <v>52</v>
      </c>
      <c r="I19" s="57" t="s">
        <v>54</v>
      </c>
    </row>
    <row r="20" spans="1:9" ht="60" x14ac:dyDescent="0.25">
      <c r="A20" s="130"/>
      <c r="B20" s="50">
        <v>1</v>
      </c>
      <c r="C20" s="50" t="s">
        <v>107</v>
      </c>
      <c r="D20" s="13" t="s">
        <v>110</v>
      </c>
      <c r="E20" s="13" t="s">
        <v>217</v>
      </c>
      <c r="F20" s="13">
        <v>4</v>
      </c>
      <c r="G20" s="13" t="s">
        <v>216</v>
      </c>
      <c r="H20" s="79" t="s">
        <v>207</v>
      </c>
      <c r="I20" s="72" t="s">
        <v>118</v>
      </c>
    </row>
    <row r="21" spans="1:9" ht="60" x14ac:dyDescent="0.25">
      <c r="A21" s="130"/>
      <c r="B21" s="51">
        <v>2</v>
      </c>
      <c r="C21" s="51" t="s">
        <v>107</v>
      </c>
      <c r="D21" s="6" t="s">
        <v>110</v>
      </c>
      <c r="E21" s="6" t="s">
        <v>217</v>
      </c>
      <c r="F21" s="6">
        <v>4</v>
      </c>
      <c r="G21" s="6" t="s">
        <v>216</v>
      </c>
      <c r="H21" s="73" t="s">
        <v>207</v>
      </c>
      <c r="I21" s="75" t="s">
        <v>118</v>
      </c>
    </row>
    <row r="22" spans="1:9" ht="60" x14ac:dyDescent="0.25">
      <c r="A22" s="130"/>
      <c r="B22" s="51">
        <v>3</v>
      </c>
      <c r="C22" s="51" t="s">
        <v>107</v>
      </c>
      <c r="D22" s="6" t="s">
        <v>110</v>
      </c>
      <c r="E22" s="6" t="s">
        <v>217</v>
      </c>
      <c r="F22" s="6">
        <v>4</v>
      </c>
      <c r="G22" s="6" t="s">
        <v>216</v>
      </c>
      <c r="H22" s="73" t="s">
        <v>207</v>
      </c>
      <c r="I22" s="75" t="s">
        <v>118</v>
      </c>
    </row>
    <row r="23" spans="1:9" ht="105.75" customHeight="1" thickBot="1" x14ac:dyDescent="0.3">
      <c r="A23" s="131"/>
      <c r="B23" s="52">
        <v>4</v>
      </c>
      <c r="C23" s="52" t="s">
        <v>107</v>
      </c>
      <c r="D23" s="17" t="s">
        <v>110</v>
      </c>
      <c r="E23" s="17" t="s">
        <v>217</v>
      </c>
      <c r="F23" s="17">
        <v>4</v>
      </c>
      <c r="G23" s="17" t="s">
        <v>216</v>
      </c>
      <c r="H23" s="74" t="s">
        <v>207</v>
      </c>
      <c r="I23" s="80" t="s">
        <v>118</v>
      </c>
    </row>
  </sheetData>
  <mergeCells count="4">
    <mergeCell ref="A14:A18"/>
    <mergeCell ref="A9:A13"/>
    <mergeCell ref="A19:A23"/>
    <mergeCell ref="A8:I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topLeftCell="A18" workbookViewId="0">
      <selection activeCell="A4" sqref="A4"/>
    </sheetView>
  </sheetViews>
  <sheetFormatPr baseColWidth="10" defaultColWidth="11.42578125" defaultRowHeight="15" x14ac:dyDescent="0.25"/>
  <cols>
    <col min="1" max="1" width="23.5703125" customWidth="1"/>
    <col min="3" max="3" width="19.5703125" customWidth="1"/>
    <col min="4" max="4" width="25.7109375" customWidth="1"/>
    <col min="5" max="5" width="15.42578125" customWidth="1"/>
  </cols>
  <sheetData>
    <row r="1" spans="1:7" x14ac:dyDescent="0.25">
      <c r="A1" s="37" t="s">
        <v>70</v>
      </c>
      <c r="B1" t="s">
        <v>150</v>
      </c>
    </row>
    <row r="2" spans="1:7" x14ac:dyDescent="0.25">
      <c r="A2" s="37" t="s">
        <v>71</v>
      </c>
    </row>
    <row r="3" spans="1:7" x14ac:dyDescent="0.25">
      <c r="A3" s="37" t="s">
        <v>239</v>
      </c>
    </row>
    <row r="4" spans="1:7" x14ac:dyDescent="0.25">
      <c r="A4" s="48" t="s">
        <v>240</v>
      </c>
    </row>
    <row r="5" spans="1:7" ht="15.75" thickBot="1" x14ac:dyDescent="0.3"/>
    <row r="6" spans="1:7" ht="15.75" thickBot="1" x14ac:dyDescent="0.3">
      <c r="A6" s="45" t="s">
        <v>72</v>
      </c>
      <c r="B6" s="45" t="s">
        <v>73</v>
      </c>
      <c r="C6" s="45" t="s">
        <v>74</v>
      </c>
      <c r="D6" s="45" t="s">
        <v>75</v>
      </c>
      <c r="E6" s="45" t="s">
        <v>48</v>
      </c>
      <c r="F6" s="99"/>
      <c r="G6" s="100"/>
    </row>
    <row r="7" spans="1:7" ht="15.75" thickBot="1" x14ac:dyDescent="0.3">
      <c r="A7" s="135" t="s">
        <v>76</v>
      </c>
      <c r="B7" s="136"/>
      <c r="C7" s="136"/>
      <c r="D7" s="136"/>
      <c r="E7" s="137"/>
    </row>
    <row r="8" spans="1:7" ht="30" x14ac:dyDescent="0.25">
      <c r="A8" s="46" t="s">
        <v>124</v>
      </c>
      <c r="B8" s="13">
        <v>4</v>
      </c>
      <c r="C8" s="13">
        <v>8</v>
      </c>
      <c r="D8" s="102" t="s">
        <v>222</v>
      </c>
      <c r="E8" s="72" t="s">
        <v>234</v>
      </c>
    </row>
    <row r="9" spans="1:7" ht="30" x14ac:dyDescent="0.25">
      <c r="A9" s="43" t="s">
        <v>127</v>
      </c>
      <c r="B9" s="6">
        <v>4</v>
      </c>
      <c r="C9" s="6">
        <v>8</v>
      </c>
      <c r="D9" s="94" t="s">
        <v>223</v>
      </c>
      <c r="E9" s="75" t="s">
        <v>234</v>
      </c>
    </row>
    <row r="10" spans="1:7" ht="30" x14ac:dyDescent="0.25">
      <c r="A10" s="43" t="s">
        <v>125</v>
      </c>
      <c r="B10" s="6">
        <v>4</v>
      </c>
      <c r="C10" s="6">
        <v>8</v>
      </c>
      <c r="D10" s="94" t="s">
        <v>222</v>
      </c>
      <c r="E10" s="75" t="s">
        <v>234</v>
      </c>
    </row>
    <row r="11" spans="1:7" ht="30" x14ac:dyDescent="0.25">
      <c r="A11" s="92" t="s">
        <v>224</v>
      </c>
      <c r="B11" s="6">
        <v>4</v>
      </c>
      <c r="C11" s="6">
        <v>8</v>
      </c>
      <c r="D11" s="94" t="s">
        <v>225</v>
      </c>
      <c r="E11" s="75" t="s">
        <v>234</v>
      </c>
    </row>
    <row r="12" spans="1:7" ht="30" x14ac:dyDescent="0.25">
      <c r="A12" s="43" t="s">
        <v>126</v>
      </c>
      <c r="B12" s="6">
        <v>4</v>
      </c>
      <c r="C12" s="6">
        <v>8</v>
      </c>
      <c r="D12" s="94" t="s">
        <v>226</v>
      </c>
      <c r="E12" s="75" t="s">
        <v>234</v>
      </c>
    </row>
    <row r="13" spans="1:7" x14ac:dyDescent="0.25">
      <c r="A13" s="43"/>
      <c r="B13" s="6"/>
      <c r="C13" s="6"/>
      <c r="D13" s="6"/>
      <c r="E13" s="16"/>
    </row>
    <row r="14" spans="1:7" x14ac:dyDescent="0.25">
      <c r="A14" s="43"/>
      <c r="B14" s="6"/>
      <c r="C14" s="6"/>
      <c r="D14" s="6"/>
      <c r="E14" s="16"/>
    </row>
    <row r="15" spans="1:7" ht="15.75" thickBot="1" x14ac:dyDescent="0.3">
      <c r="A15" s="47"/>
      <c r="B15" s="20"/>
      <c r="C15" s="20"/>
      <c r="D15" s="20"/>
      <c r="E15" s="21"/>
    </row>
    <row r="16" spans="1:7" ht="15.75" thickBot="1" x14ac:dyDescent="0.3">
      <c r="A16" s="138" t="s">
        <v>77</v>
      </c>
      <c r="B16" s="139"/>
      <c r="C16" s="139"/>
      <c r="D16" s="139"/>
      <c r="E16" s="140"/>
    </row>
    <row r="17" spans="1:5" ht="30" x14ac:dyDescent="0.25">
      <c r="A17" s="46" t="s">
        <v>128</v>
      </c>
      <c r="B17" s="13">
        <v>4</v>
      </c>
      <c r="C17" s="13">
        <v>8</v>
      </c>
      <c r="D17" s="93" t="s">
        <v>222</v>
      </c>
      <c r="E17" s="72" t="s">
        <v>234</v>
      </c>
    </row>
    <row r="18" spans="1:5" ht="30" x14ac:dyDescent="0.25">
      <c r="A18" s="43" t="s">
        <v>129</v>
      </c>
      <c r="B18" s="6">
        <v>4</v>
      </c>
      <c r="C18" s="6">
        <v>8</v>
      </c>
      <c r="D18" s="94" t="s">
        <v>222</v>
      </c>
      <c r="E18" s="75" t="s">
        <v>234</v>
      </c>
    </row>
    <row r="19" spans="1:5" ht="30" x14ac:dyDescent="0.25">
      <c r="A19" s="43" t="s">
        <v>130</v>
      </c>
      <c r="B19" s="6">
        <v>4</v>
      </c>
      <c r="C19" s="6">
        <v>8</v>
      </c>
      <c r="D19" s="94" t="s">
        <v>227</v>
      </c>
      <c r="E19" s="75" t="s">
        <v>234</v>
      </c>
    </row>
    <row r="20" spans="1:5" ht="30" x14ac:dyDescent="0.25">
      <c r="A20" s="92" t="s">
        <v>131</v>
      </c>
      <c r="B20" s="6">
        <v>4</v>
      </c>
      <c r="C20" s="6">
        <v>8</v>
      </c>
      <c r="D20" s="94" t="s">
        <v>227</v>
      </c>
      <c r="E20" s="75" t="s">
        <v>234</v>
      </c>
    </row>
    <row r="21" spans="1:5" ht="30" x14ac:dyDescent="0.25">
      <c r="A21" s="92" t="s">
        <v>228</v>
      </c>
      <c r="B21" s="6">
        <v>4</v>
      </c>
      <c r="C21" s="6">
        <v>8</v>
      </c>
      <c r="D21" s="94" t="s">
        <v>229</v>
      </c>
      <c r="E21" s="75" t="s">
        <v>234</v>
      </c>
    </row>
    <row r="22" spans="1:5" x14ac:dyDescent="0.25">
      <c r="A22" s="43"/>
      <c r="B22" s="6"/>
      <c r="C22" s="6"/>
      <c r="D22" s="6"/>
      <c r="E22" s="16"/>
    </row>
    <row r="23" spans="1:5" x14ac:dyDescent="0.25">
      <c r="A23" s="43"/>
      <c r="B23" s="6"/>
      <c r="C23" s="6"/>
      <c r="D23" s="6"/>
      <c r="E23" s="16"/>
    </row>
    <row r="24" spans="1:5" ht="15.75" thickBot="1" x14ac:dyDescent="0.3">
      <c r="A24" s="47"/>
      <c r="B24" s="20"/>
      <c r="C24" s="20"/>
      <c r="D24" s="20"/>
      <c r="E24" s="21"/>
    </row>
    <row r="25" spans="1:5" ht="15.75" thickBot="1" x14ac:dyDescent="0.3">
      <c r="A25" s="138" t="s">
        <v>78</v>
      </c>
      <c r="B25" s="139"/>
      <c r="C25" s="139"/>
      <c r="D25" s="139"/>
      <c r="E25" s="140"/>
    </row>
    <row r="26" spans="1:5" ht="30" x14ac:dyDescent="0.25">
      <c r="A26" s="46" t="s">
        <v>132</v>
      </c>
      <c r="B26" s="13">
        <v>4</v>
      </c>
      <c r="C26" s="13">
        <v>8</v>
      </c>
      <c r="D26" s="93" t="s">
        <v>230</v>
      </c>
      <c r="E26" s="72" t="s">
        <v>234</v>
      </c>
    </row>
    <row r="27" spans="1:5" ht="30" x14ac:dyDescent="0.25">
      <c r="A27" s="43" t="s">
        <v>133</v>
      </c>
      <c r="B27" s="6">
        <v>4</v>
      </c>
      <c r="C27" s="6">
        <v>8</v>
      </c>
      <c r="D27" s="94" t="s">
        <v>231</v>
      </c>
      <c r="E27" s="75" t="s">
        <v>234</v>
      </c>
    </row>
    <row r="28" spans="1:5" ht="30" x14ac:dyDescent="0.25">
      <c r="A28" s="43" t="s">
        <v>134</v>
      </c>
      <c r="B28" s="6">
        <v>4</v>
      </c>
      <c r="C28" s="6">
        <v>8</v>
      </c>
      <c r="D28" s="103" t="s">
        <v>232</v>
      </c>
      <c r="E28" s="75" t="s">
        <v>234</v>
      </c>
    </row>
    <row r="29" spans="1:5" ht="30" x14ac:dyDescent="0.25">
      <c r="A29" s="43" t="s">
        <v>135</v>
      </c>
      <c r="B29" s="6">
        <v>4</v>
      </c>
      <c r="C29" s="6">
        <v>8</v>
      </c>
      <c r="D29" s="94" t="s">
        <v>233</v>
      </c>
      <c r="E29" s="75" t="s">
        <v>234</v>
      </c>
    </row>
    <row r="30" spans="1:5" ht="30" x14ac:dyDescent="0.25">
      <c r="A30" s="92" t="s">
        <v>136</v>
      </c>
      <c r="B30" s="6">
        <v>4</v>
      </c>
      <c r="C30" s="6">
        <v>8</v>
      </c>
      <c r="D30" s="94" t="s">
        <v>233</v>
      </c>
      <c r="E30" s="75" t="s">
        <v>234</v>
      </c>
    </row>
    <row r="31" spans="1:5" ht="30" x14ac:dyDescent="0.25">
      <c r="A31" s="92" t="s">
        <v>137</v>
      </c>
      <c r="B31" s="6">
        <v>4</v>
      </c>
      <c r="C31" s="6">
        <v>8</v>
      </c>
      <c r="D31" s="94" t="s">
        <v>233</v>
      </c>
      <c r="E31" s="75" t="s">
        <v>234</v>
      </c>
    </row>
    <row r="32" spans="1:5" x14ac:dyDescent="0.25">
      <c r="A32" s="43"/>
      <c r="B32" s="6"/>
      <c r="C32" s="6"/>
      <c r="D32" s="6"/>
      <c r="E32" s="16"/>
    </row>
    <row r="33" spans="1:5" ht="15.75" thickBot="1" x14ac:dyDescent="0.3">
      <c r="A33" s="44"/>
      <c r="B33" s="17"/>
      <c r="C33" s="17"/>
      <c r="D33" s="17"/>
      <c r="E33" s="18"/>
    </row>
  </sheetData>
  <mergeCells count="3">
    <mergeCell ref="A7:E7"/>
    <mergeCell ref="A16:E16"/>
    <mergeCell ref="A25:E25"/>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2" workbookViewId="0"/>
  </sheetViews>
  <sheetFormatPr baseColWidth="10" defaultRowHeight="15" x14ac:dyDescent="0.25"/>
  <cols>
    <col min="1" max="1" width="19.140625" customWidth="1"/>
  </cols>
  <sheetData>
    <row r="1" spans="1:9" x14ac:dyDescent="0.25">
      <c r="A1" s="6" t="s">
        <v>151</v>
      </c>
      <c r="B1" s="141" t="s">
        <v>152</v>
      </c>
      <c r="C1" s="141"/>
      <c r="D1" s="141" t="s">
        <v>153</v>
      </c>
      <c r="E1" s="141"/>
      <c r="F1" s="141"/>
      <c r="G1" s="141"/>
      <c r="H1" s="6" t="s">
        <v>154</v>
      </c>
      <c r="I1" s="6">
        <v>28.6</v>
      </c>
    </row>
    <row r="2" spans="1:9" x14ac:dyDescent="0.25">
      <c r="A2" s="6" t="s">
        <v>176</v>
      </c>
      <c r="B2" s="141" t="s">
        <v>155</v>
      </c>
      <c r="C2" s="141"/>
      <c r="D2" s="141"/>
      <c r="E2" s="141"/>
      <c r="F2" s="141"/>
      <c r="G2" s="141"/>
      <c r="H2" s="6" t="s">
        <v>156</v>
      </c>
      <c r="I2" s="6">
        <v>25.6</v>
      </c>
    </row>
    <row r="3" spans="1:9" x14ac:dyDescent="0.25">
      <c r="A3" s="6" t="s">
        <v>157</v>
      </c>
      <c r="B3" s="141">
        <v>18.170000000000002</v>
      </c>
      <c r="C3" s="141"/>
      <c r="D3" s="141"/>
      <c r="E3" s="141"/>
      <c r="F3" s="141"/>
      <c r="G3" s="141"/>
      <c r="H3" s="6" t="s">
        <v>158</v>
      </c>
      <c r="I3" s="6">
        <v>80</v>
      </c>
    </row>
    <row r="4" spans="1:9" ht="120.75" customHeight="1" x14ac:dyDescent="0.25">
      <c r="A4" s="63" t="s">
        <v>159</v>
      </c>
      <c r="B4" s="141" t="s">
        <v>160</v>
      </c>
      <c r="C4" s="141"/>
      <c r="D4" s="141"/>
      <c r="E4" s="141"/>
      <c r="F4" s="141"/>
      <c r="G4" s="141"/>
      <c r="H4" s="6" t="s">
        <v>161</v>
      </c>
      <c r="I4" s="6">
        <v>64.599999999999994</v>
      </c>
    </row>
    <row r="5" spans="1:9" ht="90" customHeight="1" x14ac:dyDescent="0.25">
      <c r="A5" s="63" t="s">
        <v>162</v>
      </c>
      <c r="B5" s="141" t="s">
        <v>163</v>
      </c>
      <c r="C5" s="141"/>
      <c r="D5" s="141"/>
      <c r="E5" s="141"/>
      <c r="F5" s="141"/>
      <c r="G5" s="141"/>
      <c r="H5" s="6" t="s">
        <v>164</v>
      </c>
      <c r="I5" s="6">
        <v>46</v>
      </c>
    </row>
    <row r="6" spans="1:9" ht="113.25" customHeight="1" x14ac:dyDescent="0.25">
      <c r="A6" s="63" t="s">
        <v>165</v>
      </c>
      <c r="B6" s="141" t="s">
        <v>166</v>
      </c>
      <c r="C6" s="141"/>
      <c r="D6" s="141"/>
      <c r="E6" s="141"/>
      <c r="F6" s="141"/>
      <c r="G6" s="141"/>
      <c r="H6" s="6" t="s">
        <v>167</v>
      </c>
      <c r="I6" s="6">
        <v>31</v>
      </c>
    </row>
    <row r="7" spans="1:9" ht="76.5" customHeight="1" x14ac:dyDescent="0.25">
      <c r="A7" s="63" t="s">
        <v>168</v>
      </c>
      <c r="B7" s="141">
        <v>8.8000000000000007</v>
      </c>
      <c r="C7" s="141"/>
      <c r="D7" s="141"/>
      <c r="E7" s="141"/>
      <c r="F7" s="141"/>
      <c r="G7" s="141"/>
      <c r="H7" s="6"/>
      <c r="I7" s="6"/>
    </row>
    <row r="8" spans="1:9" ht="86.25" customHeight="1" x14ac:dyDescent="0.25">
      <c r="A8" s="63" t="s">
        <v>169</v>
      </c>
      <c r="B8" s="141" t="s">
        <v>170</v>
      </c>
      <c r="C8" s="141"/>
      <c r="D8" s="141"/>
      <c r="E8" s="141"/>
      <c r="F8" s="141"/>
      <c r="G8" s="141"/>
      <c r="H8" s="6"/>
      <c r="I8" s="6"/>
    </row>
    <row r="9" spans="1:9" ht="81" customHeight="1" x14ac:dyDescent="0.25">
      <c r="A9" s="63" t="s">
        <v>171</v>
      </c>
      <c r="B9" s="141" t="s">
        <v>172</v>
      </c>
      <c r="C9" s="141"/>
      <c r="D9" s="141"/>
      <c r="E9" s="141"/>
      <c r="F9" s="141"/>
      <c r="G9" s="141"/>
      <c r="H9" s="6"/>
      <c r="I9" s="6"/>
    </row>
    <row r="10" spans="1:9" ht="83.25" customHeight="1" x14ac:dyDescent="0.25">
      <c r="A10" s="63" t="s">
        <v>173</v>
      </c>
      <c r="B10" s="141"/>
      <c r="C10" s="141"/>
      <c r="D10" s="141"/>
      <c r="E10" s="141"/>
      <c r="F10" s="141"/>
      <c r="G10" s="141"/>
      <c r="H10" s="6"/>
      <c r="I10" s="6"/>
    </row>
    <row r="11" spans="1:9" ht="92.25" customHeight="1" x14ac:dyDescent="0.25">
      <c r="A11" s="63" t="s">
        <v>174</v>
      </c>
      <c r="B11" s="141" t="s">
        <v>175</v>
      </c>
      <c r="C11" s="141"/>
      <c r="D11" s="141"/>
      <c r="E11" s="141"/>
      <c r="F11" s="141"/>
      <c r="G11" s="141"/>
      <c r="H11" s="6"/>
      <c r="I11" s="6"/>
    </row>
  </sheetData>
  <mergeCells count="20">
    <mergeCell ref="B1:C1"/>
    <mergeCell ref="D1:G3"/>
    <mergeCell ref="B2:C2"/>
    <mergeCell ref="B3:C3"/>
    <mergeCell ref="B4:C4"/>
    <mergeCell ref="D4:G4"/>
    <mergeCell ref="B5:C5"/>
    <mergeCell ref="D5:G5"/>
    <mergeCell ref="B6:C6"/>
    <mergeCell ref="D6:G6"/>
    <mergeCell ref="B7:C7"/>
    <mergeCell ref="D7:G7"/>
    <mergeCell ref="B11:C11"/>
    <mergeCell ref="D11:G11"/>
    <mergeCell ref="B8:C8"/>
    <mergeCell ref="D8:G8"/>
    <mergeCell ref="B9:C9"/>
    <mergeCell ref="D9:G9"/>
    <mergeCell ref="B10:C10"/>
    <mergeCell ref="D10:G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3"/>
  <sheetViews>
    <sheetView tabSelected="1" zoomScale="90" zoomScaleNormal="90" workbookViewId="0">
      <selection activeCell="E7" sqref="E7:G7"/>
    </sheetView>
  </sheetViews>
  <sheetFormatPr baseColWidth="10" defaultRowHeight="15" x14ac:dyDescent="0.25"/>
  <cols>
    <col min="10" max="10" width="49.85546875" customWidth="1"/>
    <col min="11" max="12" width="11.42578125" customWidth="1"/>
    <col min="13" max="13" width="12.28515625" customWidth="1"/>
    <col min="15" max="15" width="13.7109375" customWidth="1"/>
  </cols>
  <sheetData>
    <row r="2" spans="2:15" ht="15.75" thickBot="1" x14ac:dyDescent="0.3"/>
    <row r="3" spans="2:15" x14ac:dyDescent="0.25">
      <c r="B3" s="150" t="s">
        <v>178</v>
      </c>
      <c r="C3" s="151"/>
      <c r="D3" s="151"/>
      <c r="E3" s="151"/>
      <c r="F3" s="151"/>
      <c r="G3" s="151"/>
      <c r="H3" s="151"/>
      <c r="I3" s="151"/>
      <c r="J3" s="151"/>
      <c r="K3" s="151"/>
      <c r="L3" s="151"/>
      <c r="M3" s="151"/>
      <c r="N3" s="151"/>
      <c r="O3" s="152"/>
    </row>
    <row r="4" spans="2:15" x14ac:dyDescent="0.25">
      <c r="B4" s="148" t="s">
        <v>179</v>
      </c>
      <c r="C4" s="149"/>
      <c r="D4" s="149"/>
      <c r="E4" s="143" t="s">
        <v>180</v>
      </c>
      <c r="F4" s="143"/>
      <c r="G4" s="143"/>
      <c r="H4" s="144" t="s">
        <v>181</v>
      </c>
      <c r="I4" s="144"/>
      <c r="J4" s="144"/>
      <c r="K4" s="153" t="s">
        <v>182</v>
      </c>
      <c r="L4" s="156" t="s">
        <v>183</v>
      </c>
      <c r="M4" s="159" t="s">
        <v>184</v>
      </c>
      <c r="N4" s="162" t="s">
        <v>185</v>
      </c>
      <c r="O4" s="165" t="s">
        <v>186</v>
      </c>
    </row>
    <row r="5" spans="2:15" ht="91.5" customHeight="1" x14ac:dyDescent="0.25">
      <c r="B5" s="145"/>
      <c r="C5" s="141"/>
      <c r="D5" s="141"/>
      <c r="E5" s="146" t="s">
        <v>187</v>
      </c>
      <c r="F5" s="146"/>
      <c r="G5" s="146"/>
      <c r="H5" s="147" t="s">
        <v>188</v>
      </c>
      <c r="I5" s="147"/>
      <c r="J5" s="147"/>
      <c r="K5" s="154"/>
      <c r="L5" s="157"/>
      <c r="M5" s="160"/>
      <c r="N5" s="163"/>
      <c r="O5" s="166"/>
    </row>
    <row r="6" spans="2:15" x14ac:dyDescent="0.25">
      <c r="B6" s="168" t="s">
        <v>189</v>
      </c>
      <c r="C6" s="169"/>
      <c r="D6" s="169"/>
      <c r="E6" s="170" t="s">
        <v>190</v>
      </c>
      <c r="F6" s="170"/>
      <c r="G6" s="170"/>
      <c r="H6" s="142" t="s">
        <v>191</v>
      </c>
      <c r="I6" s="142"/>
      <c r="J6" s="142"/>
      <c r="K6" s="155"/>
      <c r="L6" s="158"/>
      <c r="M6" s="161"/>
      <c r="N6" s="164"/>
      <c r="O6" s="167"/>
    </row>
    <row r="7" spans="2:15" ht="241.5" customHeight="1" x14ac:dyDescent="0.25">
      <c r="B7" s="171" t="s">
        <v>192</v>
      </c>
      <c r="C7" s="104"/>
      <c r="D7" s="104"/>
      <c r="E7" s="104" t="s">
        <v>193</v>
      </c>
      <c r="F7" s="104"/>
      <c r="G7" s="104"/>
      <c r="H7" s="146" t="s">
        <v>194</v>
      </c>
      <c r="I7" s="146"/>
      <c r="J7" s="146"/>
      <c r="K7" s="6"/>
      <c r="L7" s="6"/>
      <c r="M7" s="6"/>
      <c r="N7" s="6"/>
      <c r="O7" s="16"/>
    </row>
    <row r="8" spans="2:15" ht="348.75" customHeight="1" x14ac:dyDescent="0.25">
      <c r="B8" s="181" t="s">
        <v>195</v>
      </c>
      <c r="C8" s="173"/>
      <c r="D8" s="174"/>
      <c r="E8" s="172" t="s">
        <v>196</v>
      </c>
      <c r="F8" s="173"/>
      <c r="G8" s="174"/>
      <c r="H8" s="147" t="s">
        <v>197</v>
      </c>
      <c r="I8" s="147"/>
      <c r="J8" s="147"/>
      <c r="K8" s="6"/>
      <c r="L8" s="6"/>
      <c r="M8" s="6"/>
      <c r="N8" s="6"/>
      <c r="O8" s="16"/>
    </row>
    <row r="9" spans="2:15" ht="409.5" customHeight="1" x14ac:dyDescent="0.25">
      <c r="B9" s="182"/>
      <c r="C9" s="176"/>
      <c r="D9" s="177"/>
      <c r="E9" s="175"/>
      <c r="F9" s="176"/>
      <c r="G9" s="177"/>
      <c r="H9" s="184" t="s">
        <v>198</v>
      </c>
      <c r="I9" s="185"/>
      <c r="J9" s="186"/>
      <c r="K9" s="19"/>
      <c r="L9" s="6"/>
      <c r="M9" s="6"/>
      <c r="N9" s="6"/>
      <c r="O9" s="16"/>
    </row>
    <row r="10" spans="2:15" ht="409.5" customHeight="1" x14ac:dyDescent="0.25">
      <c r="B10" s="183"/>
      <c r="C10" s="179"/>
      <c r="D10" s="180"/>
      <c r="E10" s="178"/>
      <c r="F10" s="179"/>
      <c r="G10" s="180"/>
      <c r="H10" s="184" t="s">
        <v>199</v>
      </c>
      <c r="I10" s="185"/>
      <c r="J10" s="186"/>
      <c r="K10" s="6"/>
      <c r="L10" s="6"/>
      <c r="M10" s="6"/>
      <c r="N10" s="6"/>
      <c r="O10" s="16"/>
    </row>
    <row r="11" spans="2:15" ht="157.5" customHeight="1" x14ac:dyDescent="0.25">
      <c r="B11" s="171" t="s">
        <v>200</v>
      </c>
      <c r="C11" s="104"/>
      <c r="D11" s="104"/>
      <c r="E11" s="104" t="s">
        <v>201</v>
      </c>
      <c r="F11" s="104"/>
      <c r="G11" s="104"/>
      <c r="H11" s="146" t="s">
        <v>202</v>
      </c>
      <c r="I11" s="141"/>
      <c r="J11" s="141"/>
      <c r="K11" s="6"/>
      <c r="L11" s="6"/>
      <c r="M11" s="6"/>
      <c r="N11" s="6"/>
      <c r="O11" s="16"/>
    </row>
    <row r="12" spans="2:15" ht="15.75" thickBot="1" x14ac:dyDescent="0.3">
      <c r="B12" s="96" t="s">
        <v>203</v>
      </c>
      <c r="C12" s="97"/>
      <c r="D12" s="97"/>
      <c r="E12" s="97"/>
      <c r="F12" s="97"/>
      <c r="G12" s="97"/>
      <c r="H12" s="97"/>
      <c r="I12" s="97"/>
      <c r="J12" s="97"/>
      <c r="K12" s="6"/>
      <c r="L12" s="97"/>
      <c r="M12" s="97"/>
      <c r="N12" s="97"/>
      <c r="O12" s="98"/>
    </row>
    <row r="13" spans="2:15" ht="15.75" thickBot="1" x14ac:dyDescent="0.3">
      <c r="K13" s="97"/>
    </row>
  </sheetData>
  <mergeCells count="26">
    <mergeCell ref="B11:D11"/>
    <mergeCell ref="E11:G11"/>
    <mergeCell ref="H11:J11"/>
    <mergeCell ref="E8:G10"/>
    <mergeCell ref="B8:D10"/>
    <mergeCell ref="H9:J9"/>
    <mergeCell ref="H10:J10"/>
    <mergeCell ref="H8:J8"/>
    <mergeCell ref="B4:D4"/>
    <mergeCell ref="B3:O3"/>
    <mergeCell ref="K4:K6"/>
    <mergeCell ref="L4:L6"/>
    <mergeCell ref="M4:M6"/>
    <mergeCell ref="N4:N6"/>
    <mergeCell ref="O4:O6"/>
    <mergeCell ref="B6:D6"/>
    <mergeCell ref="E6:G6"/>
    <mergeCell ref="B7:D7"/>
    <mergeCell ref="E7:G7"/>
    <mergeCell ref="H7:J7"/>
    <mergeCell ref="H6:J6"/>
    <mergeCell ref="E4:G4"/>
    <mergeCell ref="H4:J4"/>
    <mergeCell ref="B5:D5"/>
    <mergeCell ref="E5:G5"/>
    <mergeCell ref="H5:J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Tablas de datos</vt:lpstr>
      <vt:lpstr>Macrociclo</vt:lpstr>
      <vt:lpstr>Mesociclo</vt:lpstr>
      <vt:lpstr>Microciclo</vt:lpstr>
      <vt:lpstr>Datos del usuario</vt:lpstr>
      <vt:lpstr>planeacion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 Garcia</dc:creator>
  <cp:keywords/>
  <dc:description/>
  <cp:lastModifiedBy>Juan Jose Florez</cp:lastModifiedBy>
  <cp:revision/>
  <dcterms:created xsi:type="dcterms:W3CDTF">2020-10-14T12:53:52Z</dcterms:created>
  <dcterms:modified xsi:type="dcterms:W3CDTF">2024-09-28T03:23:27Z</dcterms:modified>
  <cp:category/>
  <cp:contentStatus/>
</cp:coreProperties>
</file>