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ASUS Vivobook 16\Desktop\Анализы участков\"/>
    </mc:Choice>
  </mc:AlternateContent>
  <xr:revisionPtr revIDLastSave="0" documentId="13_ncr:1_{226E42B7-2B7C-4FB4-A39A-104551635F82}" xr6:coauthVersionLast="47" xr6:coauthVersionMax="47" xr10:uidLastSave="{00000000-0000-0000-0000-000000000000}"/>
  <bookViews>
    <workbookView xWindow="-108" yWindow="-108" windowWidth="23256" windowHeight="14016" tabRatio="854" xr2:uid="{00000000-000D-0000-FFFF-FFFF00000000}"/>
  </bookViews>
  <sheets>
    <sheet name="16 50 080213 20" sheetId="4" r:id="rId1"/>
    <sheet name="Генплан" sheetId="5" r:id="rId2"/>
  </sheets>
  <definedNames>
    <definedName name="_xlnm.Print_Area" localSheetId="0">'16 50 080213 20'!$A$1:$F$30</definedName>
    <definedName name="цуц" localSheetId="0">'16 50 080213 20'!$C$2:$D$21</definedName>
    <definedName name="цуц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4" l="1"/>
  <c r="D20" i="4"/>
  <c r="D18" i="4"/>
  <c r="F18" i="4"/>
  <c r="D14" i="4"/>
  <c r="G15" i="4" s="1"/>
  <c r="D15" i="4" l="1"/>
  <c r="D16" i="4" s="1"/>
</calcChain>
</file>

<file path=xl/sharedStrings.xml><?xml version="1.0" encoding="utf-8"?>
<sst xmlns="http://schemas.openxmlformats.org/spreadsheetml/2006/main" count="170" uniqueCount="149">
  <si>
    <t>Адрес</t>
  </si>
  <si>
    <t>Кадастровый номер</t>
  </si>
  <si>
    <t xml:space="preserve">Статус по ППТ </t>
  </si>
  <si>
    <t>Да</t>
  </si>
  <si>
    <t>Нет</t>
  </si>
  <si>
    <t>Содержание</t>
  </si>
  <si>
    <t>№</t>
  </si>
  <si>
    <t>Локация</t>
  </si>
  <si>
    <t>Да/Нет</t>
  </si>
  <si>
    <t>Юридический статус (недострой, аренда)</t>
  </si>
  <si>
    <t>Собственность</t>
  </si>
  <si>
    <t>Вводные данные</t>
  </si>
  <si>
    <t>Примечание</t>
  </si>
  <si>
    <t>Указать площадь, кв.м.</t>
  </si>
  <si>
    <t>Площадь, кв.м.</t>
  </si>
  <si>
    <t>ID зоны генплана (указань номер и содержание)</t>
  </si>
  <si>
    <t>Градостроительство</t>
  </si>
  <si>
    <t>Наличие ГПЗУ</t>
  </si>
  <si>
    <t>Наличие РНС</t>
  </si>
  <si>
    <t>Ориентировочная стоимость выкупа</t>
  </si>
  <si>
    <t>Возможные ТЭП, кв.м.</t>
  </si>
  <si>
    <t>Наличие ЭП (эскизного проекта)</t>
  </si>
  <si>
    <t>Зона в действующем генплане, соответствует строительству жилья</t>
  </si>
  <si>
    <t>Предложенная стоимость выкупа  собственником участка, руб</t>
  </si>
  <si>
    <t>Разница в оценке и предложенной стоимостью, руб</t>
  </si>
  <si>
    <t>Указать предложение продавца</t>
  </si>
  <si>
    <t>ЗРЗ</t>
  </si>
  <si>
    <t>ОКН/ИЦГФО</t>
  </si>
  <si>
    <t>ЗОУИТ</t>
  </si>
  <si>
    <t>Действующие ПЗЗ, соответствует строительству жилья</t>
  </si>
  <si>
    <t>Указать ЗОУИТ</t>
  </si>
  <si>
    <t>ОКС</t>
  </si>
  <si>
    <t>Рекомендации</t>
  </si>
  <si>
    <t>Жилье/коммерция</t>
  </si>
  <si>
    <t>Районы г.Казань</t>
  </si>
  <si>
    <t>Зона индивидуальной и блокированной жилой застройки</t>
  </si>
  <si>
    <t>Нет данных</t>
  </si>
  <si>
    <t>Ж4</t>
  </si>
  <si>
    <t>Зона многоэтажной жилой застройки</t>
  </si>
  <si>
    <t>Отсутствуют</t>
  </si>
  <si>
    <t>Рекреационная зона</t>
  </si>
  <si>
    <t>Зона размещения садоводств</t>
  </si>
  <si>
    <t>Зона размещения общественного назначения</t>
  </si>
  <si>
    <t>Зона смешанного размещения общественно- деловой и жилой застройки</t>
  </si>
  <si>
    <t>Зона смешанной блокированной и малоэтажной многоквартирной жилой застройки</t>
  </si>
  <si>
    <t>Зона многоквартирной среднеэтажной жилой застройки</t>
  </si>
  <si>
    <t>Зона многоквартирной многоэтажной жилой застройки</t>
  </si>
  <si>
    <t>Зона размещения многоквартирной жилой застройки с высокой долей общественных функций</t>
  </si>
  <si>
    <t>Зона природных территорий</t>
  </si>
  <si>
    <t>Рекреационная зона. Размещение природных территорий с долей общественных функций</t>
  </si>
  <si>
    <t>Зона размещения объектов внешнего транспорта</t>
  </si>
  <si>
    <t>Зона размещения объектов твердых коммунальных отходов</t>
  </si>
  <si>
    <t>Специализированная зона размещения объектов образования</t>
  </si>
  <si>
    <t>Специализированн ая зона размещения объектов торговли</t>
  </si>
  <si>
    <t>Специализированная зона размещения объектов медицины и здравоохранения</t>
  </si>
  <si>
    <t>Специализированная зона размещения объектов культуры</t>
  </si>
  <si>
    <t>Специализированная зона размещения объектов спорта</t>
  </si>
  <si>
    <t>Многофункциональная зона развития, освоение территории при условии разработки проекта планировки</t>
  </si>
  <si>
    <t>Многофункциональная зона общегородского центра</t>
  </si>
  <si>
    <t>Зона перспективного формирования жилых	районов, освоение территории при условии разработки проекта планировки</t>
  </si>
  <si>
    <t>Зона смешанного размещения жилой застройки и производственно-коммунальных объектов</t>
  </si>
  <si>
    <t>Зона размещения производственных объектов I-II классов опасности и коммунально-складского назначения</t>
  </si>
  <si>
    <t>Зона размещения производственных объектов III-V классов опасности и коммунально-складского назначения</t>
  </si>
  <si>
    <t>Зона смешанного размещения производственных, коммунально-складских объектов и общественно- деловой застройки</t>
  </si>
  <si>
    <t>Зона смешанного размещения производственных, коммунально-складских объектов и участков жилой застройки</t>
  </si>
  <si>
    <t>Зона рекультивации земель и перспективного использования территории, освоение территории после утверждения проекта планировки</t>
  </si>
  <si>
    <t>Зона размещения озеленения специального назначения</t>
  </si>
  <si>
    <t>Зона размещения объектов специального назначения различного вида</t>
  </si>
  <si>
    <t>Зона мест погребения</t>
  </si>
  <si>
    <t>Ж1</t>
  </si>
  <si>
    <t>Ж1А</t>
  </si>
  <si>
    <t>Зона индивидуальной жилой застройки в границах многоквартирной застройки</t>
  </si>
  <si>
    <t>Ж2</t>
  </si>
  <si>
    <t>Зона малоэтажной жилой застройки</t>
  </si>
  <si>
    <t>Ж3</t>
  </si>
  <si>
    <t>Зона среднеэтажной жилой застройки</t>
  </si>
  <si>
    <t>ОЖ</t>
  </si>
  <si>
    <t>Зона смешанной жилой и общественной застройки</t>
  </si>
  <si>
    <t>Ц</t>
  </si>
  <si>
    <t>Зона смешанной застройки центра города</t>
  </si>
  <si>
    <t>ОД</t>
  </si>
  <si>
    <t>Зона размещения объектов общественно-делового назначения</t>
  </si>
  <si>
    <t>О1</t>
  </si>
  <si>
    <t>Зона размещения объектов торгового назначения</t>
  </si>
  <si>
    <t>О2</t>
  </si>
  <si>
    <t>Зона размещения объектов образования</t>
  </si>
  <si>
    <t>О3</t>
  </si>
  <si>
    <t>Зона размещения объектов здравоохранения</t>
  </si>
  <si>
    <t>О4</t>
  </si>
  <si>
    <t>Зона размещения объектов культурного назначения</t>
  </si>
  <si>
    <t>О5</t>
  </si>
  <si>
    <t>Зона размещения объектов спорта</t>
  </si>
  <si>
    <t>Р0</t>
  </si>
  <si>
    <t>Зона особого природоохранного, рекреационного и иного ценного значения</t>
  </si>
  <si>
    <t>Р1</t>
  </si>
  <si>
    <t>Р2</t>
  </si>
  <si>
    <t>Р3</t>
  </si>
  <si>
    <t>Рекреационная зона с долей общественных функций</t>
  </si>
  <si>
    <t>П1</t>
  </si>
  <si>
    <t>Зона производственно-коммунальных объектов среднего и сильного отрицательного воздействия на среду</t>
  </si>
  <si>
    <t>П2</t>
  </si>
  <si>
    <t>Зона производственно-коммунальных объектов незначительного отрицательного воздействия на среду</t>
  </si>
  <si>
    <t>ОП</t>
  </si>
  <si>
    <t>Зона размещения общественно-производственных объектов</t>
  </si>
  <si>
    <t>С1</t>
  </si>
  <si>
    <t>Зона размещения кладбищ</t>
  </si>
  <si>
    <t>С2</t>
  </si>
  <si>
    <t>Зона размещения полигонов твердых коммунальных отходов</t>
  </si>
  <si>
    <t>С3</t>
  </si>
  <si>
    <t>Зона размещения объектов специального назначения</t>
  </si>
  <si>
    <t>ПР</t>
  </si>
  <si>
    <t>Зона озеленения специального назначения</t>
  </si>
  <si>
    <t>СТ</t>
  </si>
  <si>
    <t>Зона садоводств и огородничеств</t>
  </si>
  <si>
    <t>Т</t>
  </si>
  <si>
    <t>Зона размещения объектов транспорта</t>
  </si>
  <si>
    <t>ДМ-А</t>
  </si>
  <si>
    <t>Зона достопримечательного места «А» (застроенная территория)</t>
  </si>
  <si>
    <t>ДМ-Б</t>
  </si>
  <si>
    <t>Зона достопримечательного места «Б» (территория городского озеленения)</t>
  </si>
  <si>
    <t>ДМ-В</t>
  </si>
  <si>
    <t>Зона достопримечательного места «В» (территория парка)</t>
  </si>
  <si>
    <t>ДМ-Г</t>
  </si>
  <si>
    <t>Зона достопримечательного места «Г» (территория спорткомплекса)</t>
  </si>
  <si>
    <t>ДМ-Д</t>
  </si>
  <si>
    <t>Зона достопримечательного места «Д» [территория рекреации (спорткомплекса)]</t>
  </si>
  <si>
    <t>Ф</t>
  </si>
  <si>
    <t>Зона фактического использования территории</t>
  </si>
  <si>
    <t>Подзона ПЗЗ</t>
  </si>
  <si>
    <t>Комплексное развитие территорий</t>
  </si>
  <si>
    <t>Природно-рекреационный комплекс</t>
  </si>
  <si>
    <t>Градостроительно-значимых территорий</t>
  </si>
  <si>
    <t>Улично-дорожная сеть</t>
  </si>
  <si>
    <t>Повышенной интенсивности исользования территорий</t>
  </si>
  <si>
    <t>Историческое поселение</t>
  </si>
  <si>
    <t>Прибрежные территории</t>
  </si>
  <si>
    <t>Озеленение специального назначения</t>
  </si>
  <si>
    <t>ЗПИФ "СТ Инвест"</t>
  </si>
  <si>
    <t>Согласно ID допускается разместить 556 тыс кв.м. жилья</t>
  </si>
  <si>
    <t>ППТ ограниченный улицами Техническая, Владимира Кулагина, Авангардная
в Приволжском районе г.Казани</t>
  </si>
  <si>
    <t>Границы зон размещения объектов нежилого назначения</t>
  </si>
  <si>
    <t>150м по приаэродромной территории</t>
  </si>
  <si>
    <t>Охранные зоны инженерных сетей + приаэродромные территории</t>
  </si>
  <si>
    <t>Школы до 500м</t>
  </si>
  <si>
    <t>Детские сады до 500м</t>
  </si>
  <si>
    <t>г Казань, Советский район, Проспект Победы, д. 105</t>
  </si>
  <si>
    <t>16:50:060201:1611</t>
  </si>
  <si>
    <t>Ограничение по высоте, м</t>
  </si>
  <si>
    <t>16:50:000000:34376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</si>
</sst>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nrope"/>
      <charset val="204"/>
    </font>
    <font>
      <b/>
      <sz val="11"/>
      <color theme="1"/>
      <name val="Manrope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/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75FD-535B-4E3F-ABEC-40D0AE44452C}">
  <sheetPr>
    <tabColor rgb="FF00B050"/>
  </sheetPr>
  <dimension ref="B2:G30"/>
  <sheetViews>
    <sheetView tabSelected="1" view="pageBreakPreview" zoomScale="130" zoomScaleNormal="75" zoomScaleSheetLayoutView="130" workbookViewId="0">
      <selection activeCell="C37" sqref="C37"/>
    </sheetView>
  </sheetViews>
  <sheetFormatPr defaultColWidth="8.88671875" defaultRowHeight="15.6" x14ac:dyDescent="0.3"/>
  <cols>
    <col min="1" max="2" style="2" width="8.88671875"/>
    <col min="3" max="3" customWidth="true" style="2" width="43.44140625"/>
    <col min="4" max="4" customWidth="true" style="2" width="25.88671875"/>
    <col min="5" max="5" customWidth="true" style="2" width="20.6640625"/>
    <col min="6" max="6" customWidth="true" style="2" width="34.109375"/>
    <col min="7" max="7" customWidth="true" style="2" width="20.44140625"/>
    <col min="8" max="8" bestFit="true" customWidth="true" style="2" width="11.5546875"/>
    <col min="9" max="16384" style="2" width="8.88671875"/>
  </cols>
  <sheetData>
    <row r="2" spans="2:7" x14ac:dyDescent="0.3">
      <c r="B2" s="4" t="s">
        <v>6</v>
      </c>
      <c r="C2" s="4"/>
      <c r="D2" s="4" t="s">
        <v>8</v>
      </c>
      <c r="E2" s="4" t="s">
        <v>5</v>
      </c>
      <c r="F2" s="4" t="s">
        <v>12</v>
      </c>
    </row>
    <row r="3" spans="2:7" x14ac:dyDescent="0.3">
      <c r="B3" s="6"/>
      <c r="C3" s="6" t="s">
        <v>11</v>
      </c>
      <c r="D3" s="6"/>
      <c r="E3" s="6"/>
      <c r="F3" s="6"/>
    </row>
    <row r="4" spans="2:7" x14ac:dyDescent="0.3">
      <c r="B4" s="1">
        <v>1</v>
      </c>
      <c r="C4" s="3" t="s">
        <v>7</v>
      </c>
      <c r="D4" s="1" t="s">
        <v>34</v>
      </c>
      <c r="E4" s="1"/>
      <c r="F4" s="1"/>
    </row>
    <row r="5" spans="2:7" ht="46.8" x14ac:dyDescent="0.3">
      <c r="B5" s="1">
        <v>2</v>
      </c>
      <c r="C5" s="3" t="s">
        <v>0</v>
      </c>
      <c r="D5" s="1" t="s">
        <v>3</v>
      </c>
      <c r="E5" s="1" t="s">
        <v>145</v>
      </c>
      <c r="F5" s="1"/>
    </row>
    <row r="6" spans="2:7" x14ac:dyDescent="0.3">
      <c r="B6" s="1">
        <v>3</v>
      </c>
      <c r="C6" s="3" t="s">
        <v>1</v>
      </c>
      <c r="D6" t="s" s="2">
        <v>3</v>
      </c>
      <c r="E6" t="s" s="2">
        <v>148</v>
      </c>
      <c r="F6" s="1"/>
    </row>
    <row r="7" spans="2:7" x14ac:dyDescent="0.3">
      <c r="B7" s="1">
        <v>4</v>
      </c>
      <c r="C7" s="3" t="s">
        <v>14</v>
      </c>
      <c r="D7" s="1">
        <v>9966</v>
      </c>
      <c r="E7" s="1"/>
      <c r="F7" s="1" t="s">
        <v>13</v>
      </c>
    </row>
    <row r="8" spans="2:7" x14ac:dyDescent="0.3">
      <c r="B8" s="1">
        <v>5</v>
      </c>
      <c r="C8" s="3" t="s">
        <v>9</v>
      </c>
      <c r="D8" s="1" t="s">
        <v>3</v>
      </c>
      <c r="E8" s="1"/>
      <c r="F8" s="1"/>
    </row>
    <row r="9" spans="2:7" x14ac:dyDescent="0.3">
      <c r="B9" s="1">
        <v>6</v>
      </c>
      <c r="C9" s="3" t="s">
        <v>10</v>
      </c>
      <c r="D9" s="1" t="s">
        <v>3</v>
      </c>
      <c r="E9" s="1" t="s">
        <v>137</v>
      </c>
      <c r="F9" s="7"/>
    </row>
    <row r="10" spans="2:7" x14ac:dyDescent="0.3">
      <c r="B10" s="1">
        <v>7</v>
      </c>
      <c r="C10" s="3" t="s">
        <v>17</v>
      </c>
      <c r="D10" s="1" t="s">
        <v>4</v>
      </c>
      <c r="E10" s="1" t="s">
        <v>36</v>
      </c>
      <c r="F10" s="1"/>
    </row>
    <row r="11" spans="2:7" x14ac:dyDescent="0.3">
      <c r="B11" s="1">
        <v>8</v>
      </c>
      <c r="C11" s="3" t="s">
        <v>21</v>
      </c>
      <c r="D11" s="1" t="s">
        <v>4</v>
      </c>
      <c r="E11" s="1"/>
      <c r="F11" s="1"/>
    </row>
    <row r="12" spans="2:7" x14ac:dyDescent="0.3">
      <c r="B12" s="1">
        <v>9</v>
      </c>
      <c r="C12" s="3" t="s">
        <v>18</v>
      </c>
      <c r="D12" s="1" t="s">
        <v>4</v>
      </c>
      <c r="E12" s="1"/>
      <c r="F12" s="1"/>
    </row>
    <row r="13" spans="2:7" ht="31.2" x14ac:dyDescent="0.3">
      <c r="B13" s="1">
        <v>10</v>
      </c>
      <c r="C13" s="3" t="s">
        <v>23</v>
      </c>
      <c r="D13" s="5">
        <v>864000000</v>
      </c>
      <c r="E13" s="1"/>
      <c r="F13" s="1" t="s">
        <v>25</v>
      </c>
    </row>
    <row r="14" spans="2:7" x14ac:dyDescent="0.3">
      <c r="B14" s="1">
        <v>11</v>
      </c>
      <c r="C14" s="3" t="s">
        <v>20</v>
      </c>
      <c r="D14" s="5">
        <f>D7</f>
        <v>9966</v>
      </c>
      <c r="E14" s="1"/>
      <c r="F14" s="1"/>
    </row>
    <row r="15" spans="2:7" x14ac:dyDescent="0.3">
      <c r="B15" s="1">
        <v>12</v>
      </c>
      <c r="C15" s="3" t="s">
        <v>19</v>
      </c>
      <c r="D15" s="5" t="e">
        <f ca="1">_xludf.sumifs(D4="Центр г.Казань",D14*25000,D4="Районы г.Казань", D14*18000,D4="Пригород г.Казань",D14*5000,D4="Районы Татарстана",D14*5000)</f>
        <v>#NAME?</v>
      </c>
      <c r="E15" s="1"/>
      <c r="F15" s="1"/>
      <c r="G15" s="2" t="e">
        <f ca="1">еслимн(D4="Центр г.Казань",D14*25000,D4="Районы г.Казань", D14*18000,D4="Пригород г.Казань",D14*5000,D4="Районы Татарстана",D14*5000)</f>
        <v>#NAME?</v>
      </c>
    </row>
    <row r="16" spans="2:7" ht="31.2" x14ac:dyDescent="0.3">
      <c r="B16" s="1">
        <v>13</v>
      </c>
      <c r="C16" s="3" t="s">
        <v>24</v>
      </c>
      <c r="D16" s="5" t="e">
        <f ca="1">D15-D13</f>
        <v>#NAME?</v>
      </c>
      <c r="E16" s="1"/>
      <c r="F16" s="1"/>
    </row>
    <row r="17" spans="2:6" x14ac:dyDescent="0.3">
      <c r="B17" s="6"/>
      <c r="C17" s="6" t="s">
        <v>16</v>
      </c>
      <c r="D17" s="6"/>
      <c r="E17" s="6"/>
      <c r="F17" s="6"/>
    </row>
    <row r="18" spans="2:6" ht="62.4" x14ac:dyDescent="0.3">
      <c r="B18" s="1">
        <v>14</v>
      </c>
      <c r="C18" s="3" t="s">
        <v>22</v>
      </c>
      <c r="D18" s="1" t="str">
        <f>IF(OR(E18=120,E18=123, E18=124, E18=200, E18=202, E18=203, E18=204, E18=210, E18=230, E18=320), "Да", "Нет")</f>
        <v>Да</v>
      </c>
      <c r="E18" s="1">
        <v>123</v>
      </c>
      <c r="F18" s="1" t="str">
        <f>VLOOKUP(E18,Генплан!A1:B29,2)</f>
        <v>Многофункциональная зона развития, освоение территории при условии разработки проекта планировки</v>
      </c>
    </row>
    <row r="19" spans="2:6" ht="31.2" x14ac:dyDescent="0.3">
      <c r="B19" s="1">
        <v>15</v>
      </c>
      <c r="C19" s="3" t="s">
        <v>15</v>
      </c>
      <c r="D19" s="1" t="s">
        <v>3</v>
      </c>
      <c r="E19" s="1">
        <v>1077</v>
      </c>
      <c r="F19" s="1" t="s">
        <v>138</v>
      </c>
    </row>
    <row r="20" spans="2:6" ht="31.2" x14ac:dyDescent="0.3">
      <c r="B20" s="1">
        <v>16</v>
      </c>
      <c r="C20" s="3" t="s">
        <v>29</v>
      </c>
      <c r="D20" s="1" t="str">
        <f>IF(OR(E20="Ж1",E20="Ж1А",E20="Ж2",E20="Ж3",E20="Ж4",E20="ОЖ",E20="Ц",E20="Ф"),"Да","Нет")</f>
        <v>Да</v>
      </c>
      <c r="E20" s="1" t="s">
        <v>76</v>
      </c>
      <c r="F20" s="1" t="str">
        <f>VLOOKUP(E20,Генплан!F1:G32,2,0)</f>
        <v>Зона смешанной жилой и общественной застройки</v>
      </c>
    </row>
    <row r="21" spans="2:6" ht="124.8" x14ac:dyDescent="0.3">
      <c r="B21" s="1">
        <v>17</v>
      </c>
      <c r="C21" s="3" t="s">
        <v>2</v>
      </c>
      <c r="D21" s="1" t="s">
        <v>3</v>
      </c>
      <c r="E21" s="1" t="s">
        <v>139</v>
      </c>
      <c r="F21" s="1" t="s">
        <v>140</v>
      </c>
    </row>
    <row r="22" spans="2:6" ht="46.8" x14ac:dyDescent="0.3">
      <c r="B22" s="1">
        <v>18</v>
      </c>
      <c r="C22" s="3" t="s">
        <v>128</v>
      </c>
      <c r="D22" s="1" t="s">
        <v>3</v>
      </c>
      <c r="E22" s="1" t="s">
        <v>129</v>
      </c>
      <c r="F22" s="1"/>
    </row>
    <row r="23" spans="2:6" x14ac:dyDescent="0.3">
      <c r="B23" s="1">
        <v>19</v>
      </c>
      <c r="C23" s="3" t="s">
        <v>26</v>
      </c>
      <c r="D23" s="1" t="s">
        <v>4</v>
      </c>
      <c r="E23" s="1"/>
      <c r="F23" s="1"/>
    </row>
    <row r="24" spans="2:6" ht="46.8" x14ac:dyDescent="0.3">
      <c r="B24" s="1">
        <v>20</v>
      </c>
      <c r="C24" s="3" t="s">
        <v>147</v>
      </c>
      <c r="D24" s="1" t="s">
        <v>3</v>
      </c>
      <c r="E24" s="1" t="s">
        <v>141</v>
      </c>
      <c r="F24" s="1"/>
    </row>
    <row r="25" spans="2:6" x14ac:dyDescent="0.3">
      <c r="B25" s="1">
        <v>21</v>
      </c>
      <c r="C25" s="3" t="s">
        <v>27</v>
      </c>
      <c r="D25" s="1" t="s">
        <v>4</v>
      </c>
      <c r="F25" s="1"/>
    </row>
    <row r="26" spans="2:6" ht="62.4" x14ac:dyDescent="0.3">
      <c r="B26" s="1">
        <v>22</v>
      </c>
      <c r="C26" s="3" t="s">
        <v>28</v>
      </c>
      <c r="D26" s="1" t="s">
        <v>3</v>
      </c>
      <c r="E26" s="1" t="s">
        <v>142</v>
      </c>
      <c r="F26" s="1" t="s">
        <v>30</v>
      </c>
    </row>
    <row r="27" spans="2:6" x14ac:dyDescent="0.3">
      <c r="B27" s="1">
        <v>23</v>
      </c>
      <c r="C27" s="3" t="s">
        <v>31</v>
      </c>
      <c r="D27" s="1" t="s">
        <v>4</v>
      </c>
      <c r="E27" s="1" t="s">
        <v>39</v>
      </c>
      <c r="F27" s="1"/>
    </row>
    <row r="28" spans="2:6" x14ac:dyDescent="0.3">
      <c r="B28" s="1">
        <v>24</v>
      </c>
      <c r="C28" s="3" t="s">
        <v>143</v>
      </c>
      <c r="D28" s="1" t="s">
        <v>3</v>
      </c>
      <c r="E28" s="1"/>
      <c r="F28" s="1"/>
    </row>
    <row r="29" spans="2:6" x14ac:dyDescent="0.3">
      <c r="B29" s="1">
        <v>25</v>
      </c>
      <c r="C29" s="3" t="s">
        <v>144</v>
      </c>
      <c r="D29" s="1" t="s">
        <v>3</v>
      </c>
      <c r="E29" s="1"/>
      <c r="F29" s="1"/>
    </row>
    <row r="30" spans="2:6" x14ac:dyDescent="0.3">
      <c r="B30" s="1">
        <v>26</v>
      </c>
      <c r="C30" s="3" t="s">
        <v>32</v>
      </c>
      <c r="D30" s="1" t="s">
        <v>3</v>
      </c>
      <c r="E30" s="1" t="s">
        <v>33</v>
      </c>
      <c r="F30" s="1"/>
    </row>
  </sheetData>
  <dataConsolidate/>
  <dataValidations count="2">
    <dataValidation type="list" allowBlank="1" showInputMessage="1" showErrorMessage="1" sqref="D5:D6 D8:D12 D17:D30" xr:uid="{AA59651C-3494-46A2-AAFE-F5CF447B2A0E}">
      <formula1>"Да,Нет"</formula1>
    </dataValidation>
    <dataValidation type="list" allowBlank="1" showInputMessage="1" showErrorMessage="1" sqref="D4" xr:uid="{9F55198F-93DB-4383-AC0F-25A0440FF7F3}">
      <formula1>"Центр г.Казань, Районы г.Казань, Пригород г.Казань, Районы Татарстана, Город РФ"</formula1>
    </dataValidation>
  </dataValidations>
  <pageMargins left="0.7" right="0.7" top="0.75" bottom="0.75" header="0.3" footer="0.3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BE673D1-A655-40BD-A020-F58C31BFA7CB}">
          <x14:formula1>
            <xm:f>Генплан!$A$1:$A$29</xm:f>
          </x14:formula1>
          <xm:sqref>E18</xm:sqref>
        </x14:dataValidation>
        <x14:dataValidation type="list" allowBlank="1" showInputMessage="1" showErrorMessage="1" xr:uid="{3BCB79D6-0794-496B-B277-CDDCA283FFD5}">
          <x14:formula1>
            <xm:f>Генплан!$F$1:$F$32</xm:f>
          </x14:formula1>
          <xm:sqref>E20</xm:sqref>
        </x14:dataValidation>
        <x14:dataValidation type="list" allowBlank="1" showInputMessage="1" showErrorMessage="1" xr:uid="{F53CB78C-CEF4-4965-97EA-B53BB1B72E71}">
          <x14:formula1>
            <xm:f>Генплан!$I$1:$I$8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4FC5-D422-4498-B24D-141EEF8CB82E}">
  <dimension ref="A1:I255"/>
  <sheetViews>
    <sheetView zoomScaleNormal="100" workbookViewId="0">
      <selection activeCell="I1" sqref="I1:I9"/>
    </sheetView>
  </sheetViews>
  <sheetFormatPr defaultRowHeight="14.4" x14ac:dyDescent="0.3"/>
  <cols>
    <col min="1" max="1" bestFit="true" customWidth="true" width="5.5546875"/>
    <col min="2" max="2" customWidth="true" width="84.44140625"/>
    <col min="6" max="6" customWidth="true" width="9.88671875"/>
    <col min="7" max="7" customWidth="true" width="74.33203125"/>
    <col min="9" max="9" customWidth="true" width="29.5546875"/>
  </cols>
  <sheetData>
    <row r="1" spans="1:9" ht="16.2" thickBot="1" x14ac:dyDescent="0.35">
      <c r="A1" s="16">
        <v>100</v>
      </c>
      <c r="B1" s="17" t="s">
        <v>42</v>
      </c>
      <c r="F1" s="16" t="s">
        <v>69</v>
      </c>
      <c r="G1" s="23" t="s">
        <v>35</v>
      </c>
      <c r="I1" t="s" s="0">
        <v>134</v>
      </c>
    </row>
    <row r="2" spans="1:9" ht="63" customHeight="1" thickBot="1" x14ac:dyDescent="0.35">
      <c r="A2" s="13">
        <v>1001</v>
      </c>
      <c r="B2" s="8" t="s">
        <v>53</v>
      </c>
      <c r="F2" s="12" t="s">
        <v>70</v>
      </c>
      <c r="G2" s="11" t="s">
        <v>71</v>
      </c>
      <c r="I2" t="s" s="0">
        <v>132</v>
      </c>
    </row>
    <row r="3" spans="1:9" ht="95.25" customHeight="1" thickBot="1" x14ac:dyDescent="0.35">
      <c r="A3" s="13">
        <v>1002</v>
      </c>
      <c r="B3" s="8" t="s">
        <v>52</v>
      </c>
      <c r="F3" s="12" t="s">
        <v>72</v>
      </c>
      <c r="G3" s="10" t="s">
        <v>73</v>
      </c>
      <c r="I3" t="s" s="0">
        <v>129</v>
      </c>
    </row>
    <row r="4" spans="1:9" ht="32.25" customHeight="1" thickBot="1" x14ac:dyDescent="0.35">
      <c r="A4" s="16">
        <v>1003</v>
      </c>
      <c r="B4" s="13" t="s">
        <v>54</v>
      </c>
      <c r="F4" s="12" t="s">
        <v>74</v>
      </c>
      <c r="G4" s="10" t="s">
        <v>75</v>
      </c>
      <c r="I4" t="s" s="0">
        <v>135</v>
      </c>
    </row>
    <row r="5" spans="1:9" ht="95.25" customHeight="1" thickBot="1" x14ac:dyDescent="0.35">
      <c r="A5" s="12">
        <v>1004</v>
      </c>
      <c r="B5" s="15" t="s">
        <v>55</v>
      </c>
      <c r="F5" s="12" t="s">
        <v>37</v>
      </c>
      <c r="G5" s="10" t="s">
        <v>38</v>
      </c>
      <c r="I5" t="s" s="0">
        <v>130</v>
      </c>
    </row>
    <row r="6" spans="1:9" ht="16.2" thickBot="1" x14ac:dyDescent="0.35">
      <c r="A6" s="12">
        <v>1005</v>
      </c>
      <c r="B6" s="15" t="s">
        <v>56</v>
      </c>
      <c r="F6" s="16" t="s">
        <v>76</v>
      </c>
      <c r="G6" s="23" t="s">
        <v>77</v>
      </c>
      <c r="I6" t="s" s="0">
        <v>136</v>
      </c>
    </row>
    <row r="7" spans="1:9" ht="32.25" customHeight="1" thickBot="1" x14ac:dyDescent="0.35">
      <c r="A7" s="12">
        <v>120</v>
      </c>
      <c r="B7" s="14" t="s">
        <v>43</v>
      </c>
      <c r="F7" s="12" t="s">
        <v>78</v>
      </c>
      <c r="G7" s="10" t="s">
        <v>79</v>
      </c>
      <c r="I7" t="s" s="0">
        <v>133</v>
      </c>
    </row>
    <row r="8" spans="1:9" ht="16.2" thickBot="1" x14ac:dyDescent="0.35">
      <c r="A8" s="18">
        <v>123</v>
      </c>
      <c r="B8" s="9" t="s">
        <v>57</v>
      </c>
      <c r="C8" s="9"/>
      <c r="F8" s="12" t="s">
        <v>80</v>
      </c>
      <c r="G8" s="10" t="s">
        <v>81</v>
      </c>
      <c r="I8" t="s" s="0">
        <v>131</v>
      </c>
    </row>
    <row r="9" spans="1:9" ht="16.2" thickBot="1" x14ac:dyDescent="0.35">
      <c r="A9" s="18">
        <v>124</v>
      </c>
      <c r="B9" s="14" t="s">
        <v>58</v>
      </c>
      <c r="F9" s="12" t="s">
        <v>82</v>
      </c>
      <c r="G9" s="10" t="s">
        <v>83</v>
      </c>
    </row>
    <row r="10" spans="1:9" ht="31.8" thickBot="1" x14ac:dyDescent="0.35">
      <c r="A10" s="18">
        <v>200</v>
      </c>
      <c r="B10" s="19" t="s">
        <v>59</v>
      </c>
      <c r="F10" s="12" t="s">
        <v>84</v>
      </c>
      <c r="G10" s="10" t="s">
        <v>85</v>
      </c>
    </row>
    <row r="11" spans="1:9" ht="16.2" thickBot="1" x14ac:dyDescent="0.35">
      <c r="A11" s="18">
        <v>201</v>
      </c>
      <c r="B11" s="19" t="s">
        <v>35</v>
      </c>
      <c r="F11" s="12" t="s">
        <v>86</v>
      </c>
      <c r="G11" s="10" t="s">
        <v>87</v>
      </c>
    </row>
    <row r="12" spans="1:9" ht="16.2" thickBot="1" x14ac:dyDescent="0.35">
      <c r="A12" s="9">
        <v>202</v>
      </c>
      <c r="B12" s="19" t="s">
        <v>44</v>
      </c>
      <c r="F12" s="12" t="s">
        <v>88</v>
      </c>
      <c r="G12" s="10" t="s">
        <v>89</v>
      </c>
    </row>
    <row r="13" spans="1:9" ht="16.2" thickBot="1" x14ac:dyDescent="0.35">
      <c r="A13" s="20">
        <v>203</v>
      </c>
      <c r="B13" s="9" t="s">
        <v>45</v>
      </c>
      <c r="F13" s="12" t="s">
        <v>90</v>
      </c>
      <c r="G13" s="10" t="s">
        <v>91</v>
      </c>
    </row>
    <row r="14" spans="1:9" ht="31.8" thickBot="1" x14ac:dyDescent="0.35">
      <c r="A14" s="20">
        <v>204</v>
      </c>
      <c r="B14" s="19" t="s">
        <v>46</v>
      </c>
      <c r="F14" s="12" t="s">
        <v>92</v>
      </c>
      <c r="G14" s="11" t="s">
        <v>93</v>
      </c>
    </row>
    <row r="15" spans="1:9" ht="31.8" thickBot="1" x14ac:dyDescent="0.35">
      <c r="A15" s="20">
        <v>210</v>
      </c>
      <c r="B15" s="19" t="s">
        <v>47</v>
      </c>
      <c r="F15" s="12" t="s">
        <v>94</v>
      </c>
      <c r="G15" s="10" t="s">
        <v>48</v>
      </c>
    </row>
    <row r="16" spans="1:9" ht="31.8" thickBot="1" x14ac:dyDescent="0.35">
      <c r="A16" s="20">
        <v>230</v>
      </c>
      <c r="B16" s="19" t="s">
        <v>60</v>
      </c>
      <c r="F16" s="12" t="s">
        <v>95</v>
      </c>
      <c r="G16" s="10" t="s">
        <v>40</v>
      </c>
    </row>
    <row r="17" spans="1:7" ht="31.8" thickBot="1" x14ac:dyDescent="0.35">
      <c r="A17" s="0">
        <v>3001</v>
      </c>
      <c r="B17" s="19" t="s">
        <v>61</v>
      </c>
      <c r="F17" s="16" t="s">
        <v>96</v>
      </c>
      <c r="G17" s="23" t="s">
        <v>97</v>
      </c>
    </row>
    <row r="18" spans="1:7" ht="78.75" customHeight="1" thickBot="1" x14ac:dyDescent="0.35">
      <c r="A18" s="20">
        <v>3002</v>
      </c>
      <c r="B18" s="19" t="s">
        <v>62</v>
      </c>
      <c r="F18" s="12" t="s">
        <v>98</v>
      </c>
      <c r="G18" s="10" t="s">
        <v>99</v>
      </c>
    </row>
    <row r="19" spans="1:7" ht="31.8" thickBot="1" x14ac:dyDescent="0.35">
      <c r="A19" s="0">
        <v>310</v>
      </c>
      <c r="B19" s="19" t="s">
        <v>63</v>
      </c>
      <c r="F19" s="12" t="s">
        <v>100</v>
      </c>
      <c r="G19" s="10" t="s">
        <v>101</v>
      </c>
    </row>
    <row r="20" spans="1:7" ht="29.4" thickBot="1" x14ac:dyDescent="0.35">
      <c r="A20" s="20">
        <v>320</v>
      </c>
      <c r="B20" s="21" t="s">
        <v>64</v>
      </c>
      <c r="F20" s="12" t="s">
        <v>102</v>
      </c>
      <c r="G20" s="10" t="s">
        <v>103</v>
      </c>
    </row>
    <row r="21" spans="1:7" ht="31.8" thickBot="1" x14ac:dyDescent="0.35">
      <c r="A21" s="0">
        <v>3003</v>
      </c>
      <c r="B21" s="19" t="s">
        <v>65</v>
      </c>
      <c r="F21" s="12" t="s">
        <v>104</v>
      </c>
      <c r="G21" s="10" t="s">
        <v>105</v>
      </c>
    </row>
    <row r="22" spans="1:7" ht="16.2" thickBot="1" x14ac:dyDescent="0.35">
      <c r="A22" s="20">
        <v>400</v>
      </c>
      <c r="B22" s="22" t="s">
        <v>48</v>
      </c>
      <c r="F22" s="12" t="s">
        <v>106</v>
      </c>
      <c r="G22" s="10" t="s">
        <v>107</v>
      </c>
    </row>
    <row r="23" spans="1:7" ht="31.8" thickBot="1" x14ac:dyDescent="0.35">
      <c r="A23" s="0">
        <v>410</v>
      </c>
      <c r="B23" s="19" t="s">
        <v>49</v>
      </c>
      <c r="F23" s="12" t="s">
        <v>108</v>
      </c>
      <c r="G23" s="10" t="s">
        <v>109</v>
      </c>
    </row>
    <row r="24" spans="1:7" ht="16.2" thickBot="1" x14ac:dyDescent="0.35">
      <c r="A24" s="20">
        <v>430</v>
      </c>
      <c r="B24" s="19" t="s">
        <v>66</v>
      </c>
      <c r="F24" s="12" t="s">
        <v>110</v>
      </c>
      <c r="G24" s="10" t="s">
        <v>111</v>
      </c>
    </row>
    <row r="25" spans="1:7" ht="94.5" customHeight="1" thickBot="1" x14ac:dyDescent="0.35">
      <c r="A25" s="0">
        <v>600</v>
      </c>
      <c r="B25" s="19" t="s">
        <v>50</v>
      </c>
      <c r="F25" s="12" t="s">
        <v>112</v>
      </c>
      <c r="G25" s="10" t="s">
        <v>113</v>
      </c>
    </row>
    <row r="26" spans="1:7" ht="16.2" thickBot="1" x14ac:dyDescent="0.35">
      <c r="A26" s="20">
        <v>800</v>
      </c>
      <c r="B26" s="19" t="s">
        <v>67</v>
      </c>
      <c r="F26" s="12" t="s">
        <v>114</v>
      </c>
      <c r="G26" s="10" t="s">
        <v>115</v>
      </c>
    </row>
    <row r="27" spans="1:7" ht="16.2" thickBot="1" x14ac:dyDescent="0.35">
      <c r="A27" s="0">
        <v>830</v>
      </c>
      <c r="B27" s="19" t="s">
        <v>51</v>
      </c>
      <c r="F27" s="16" t="s">
        <v>116</v>
      </c>
      <c r="G27" s="23" t="s">
        <v>117</v>
      </c>
    </row>
    <row r="28" spans="1:7" ht="110.25" customHeight="1" thickBot="1" x14ac:dyDescent="0.35">
      <c r="A28" s="20">
        <v>840</v>
      </c>
      <c r="B28" s="19" t="s">
        <v>68</v>
      </c>
      <c r="F28" s="12" t="s">
        <v>118</v>
      </c>
      <c r="G28" s="10" t="s">
        <v>119</v>
      </c>
    </row>
    <row r="29" spans="1:7" ht="16.2" thickBot="1" x14ac:dyDescent="0.35">
      <c r="A29" s="0">
        <v>920</v>
      </c>
      <c r="B29" s="19" t="s">
        <v>41</v>
      </c>
      <c r="F29" s="12" t="s">
        <v>120</v>
      </c>
      <c r="G29" s="10" t="s">
        <v>121</v>
      </c>
    </row>
    <row r="30" spans="1:7" ht="63" customHeight="1" thickBot="1" x14ac:dyDescent="0.35">
      <c r="F30" s="12" t="s">
        <v>122</v>
      </c>
      <c r="G30" s="10" t="s">
        <v>123</v>
      </c>
    </row>
    <row r="31" spans="1:7" ht="31.8" thickBot="1" x14ac:dyDescent="0.35">
      <c r="F31" s="12" t="s">
        <v>124</v>
      </c>
      <c r="G31" s="11" t="s">
        <v>125</v>
      </c>
    </row>
    <row r="32" spans="1:7" ht="16.2" thickBot="1" x14ac:dyDescent="0.35">
      <c r="F32" s="16" t="s">
        <v>126</v>
      </c>
      <c r="G32" s="17" t="s">
        <v>127</v>
      </c>
    </row>
    <row r="51" ht="204.75" customHeight="1" x14ac:dyDescent="0.3"/>
    <row r="82" ht="141.75" customHeight="1" x14ac:dyDescent="0.3"/>
    <row r="94" ht="141.75" customHeight="1" x14ac:dyDescent="0.3"/>
    <row r="106" ht="204.75" customHeight="1" x14ac:dyDescent="0.3"/>
    <row r="116" ht="110.25" customHeight="1" x14ac:dyDescent="0.3"/>
    <row r="130" ht="110.25" customHeight="1" x14ac:dyDescent="0.3"/>
    <row r="140" ht="126" customHeight="1" x14ac:dyDescent="0.3"/>
    <row r="156" ht="31.5" customHeight="1" x14ac:dyDescent="0.3"/>
    <row r="189" ht="141.75" customHeight="1" x14ac:dyDescent="0.3"/>
    <row r="230" ht="31.5" customHeight="1" x14ac:dyDescent="0.3"/>
    <row r="234" ht="204.75" customHeight="1" x14ac:dyDescent="0.3"/>
    <row r="249" ht="78.75" customHeight="1" x14ac:dyDescent="0.3"/>
    <row r="255" ht="78.75" customHeight="1" x14ac:dyDescent="0.3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n 1 Y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n 1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9 W F c o i k e 4 D g A A A B E A A A A T A B w A R m 9 y b X V s Y X M v U 2 V j d G l v b j E u b S C i G A A o o B Q A A A A A A A A A A A A A A A A A A A A A A A A A A A A r T k 0 u y c z P U w i G 0 I b W A F B L A Q I t A B Q A A g A I A M 5 9 W F f L M s S X p A A A A P U A A A A S A A A A A A A A A A A A A A A A A A A A A A B D b 2 5 m a W c v U G F j a 2 F n Z S 5 4 b W x Q S w E C L Q A U A A I A C A D O f V h X D 8 r p q 6 Q A A A D p A A A A E w A A A A A A A A A A A A A A A A D w A A A A W 0 N v b n R l b n R f V H l w Z X N d L n h t b F B L A Q I t A B Q A A g A I A M 5 9 W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4 7 C L b Z 0 l D S Z p G a 3 E K c I 9 E A A A A A A I A A A A A A B B m A A A A A Q A A I A A A A N M J q 5 v 5 z N R z f N O 2 Y p Z + 0 q K a H d s Q K k o w a R 3 3 c / p m P P t I A A A A A A 6 A A A A A A g A A I A A A A M t e / X y k p 8 Q W j a E 8 b Y 2 8 n i s I T s N J Q T X / b 0 r w q o z x N 5 w F U A A A A N 9 C 7 w 0 g O I d v 3 6 G 2 + d D P z r v i c z p J A 9 P 9 3 7 6 d I z l x I O f C G 8 S q q 6 O a z m 5 b 8 V k 6 a L 5 K R p K i u n D 9 n 5 f / 7 B Y R Y T r J f O l 7 y M 2 b 4 d P D D 0 X E U y o 7 o 4 n E Q A A A A K M h 8 r X R J A J s + 8 j M 5 M J 2 v l 8 6 a p 8 C 9 K l B m 2 x t 1 3 o L 2 K S G J 2 z S X n x Z K b Q b 5 7 0 V L h m Z i / m C Q S 5 b s w t y s S k 4 E t 6 w 2 0 g = < / D a t a M a s h u p > 
</file>

<file path=customXml/itemProps1.xml><?xml version="1.0" encoding="utf-8"?>
<ds:datastoreItem xmlns:ds="http://schemas.openxmlformats.org/officeDocument/2006/customXml" ds:itemID="{2E90ADD9-BAE2-4EA9-B7A9-413ACB330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16 50 080213 20</vt:lpstr>
      <vt:lpstr>Генплан</vt:lpstr>
      <vt:lpstr>'16 50 080213 20'!Область_печати</vt:lpstr>
      <vt:lpstr>'16 50 080213 20'!цуц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ED_new02</dc:creator>
  <cp:lastModifiedBy>ASUS Vivobook 16</cp:lastModifiedBy>
  <dcterms:modified xsi:type="dcterms:W3CDTF">2024-11-12T07:09:01Z</dcterms:modified>
</cp:coreProperties>
</file>