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<sst xmlns="http://schemas.openxmlformats.org/spreadsheetml/2006/main" count="2774" uniqueCount="461">
  <si>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</si>
  <si>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</si>
  <si>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</si>
  <si>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</si>
  <si>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</si>
  <si>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</si>
  <si>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</si>
  <si>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</si>
  <si>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</si>
  <si>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</si>
  <si>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</si>
  <si>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</si>
  <si>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</si>
  <si>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</si>
  <si>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</si>
  <si>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</si>
  <si>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</si>
  <si>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</si>
  <si>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</si>
  <si>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</si>
  <si>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</si>
  <si>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</si>
  <si>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</si>
  <si>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</si>
  <si>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</si>
  <si>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</si>
  <si>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</si>
  <si>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</si>
  <si>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</si>
  <si>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</si>
  <si>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</si>
  <si>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</si>
  <si>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</si>
  <si>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</si>
  <si>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</si>
  <si>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</si>
  <si>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</si>
  <si>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</si>
  <si>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</si>
  <si>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</si>
  <si>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</si>
  <si>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</si>
  <si>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</si>
  <si>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</si>
  <si>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</si>
  <si>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</si>
  <si>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</si>
  <si>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</si>
  <si>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</si>
  <si>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</si>
  <si>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</si>
  <si>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</si>
  <si>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</si>
  <si>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</si>
  <si>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</si>
  <si>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</si>
  <si>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</si>
  <si>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</si>
  <si>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</si>
  <si>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</si>
  <si>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</si>
  <si>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</si>
  <si>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</si>
  <si>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</si>
  <si>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</si>
  <si>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</si>
  <si>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</si>
  <si>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</si>
  <si>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</si>
  <si>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</si>
  <si>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</si>
  <si>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</si>
  <si>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</si>
  <si>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</si>
  <si>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</si>
  <si>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</si>
  <si>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</si>
  <si>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</si>
  <si>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</si>
  <si>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</si>
  <si>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</si>
  <si>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</si>
  <si>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</si>
  <si>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</si>
  <si>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</si>
  <si>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</si>
  <si>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</si>
  <si>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</si>
  <si>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</si>
  <si>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</si>
  <si>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</si>
  <si>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</si>
  <si>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</si>
  <si>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</si>
  <si>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</si>
  <si>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</si>
  <si>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</si>
  <si>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</si>
  <si>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</si>
  <si>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</si>
  <si>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</si>
  <si>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</si>
  <si>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</si>
  <si>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</si>
  <si>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05/11/2024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</si>
  <si>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</si>
  <si>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</si>
  <si>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</si>
  <si>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</si>
  <si>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color theme="1"/>
        <sz val="11.0"/>
      </rPr>
      <t xml:space="preserve">Nº de UBS - Referência 2024. (Fonte: </t>
    </r>
    <r>
      <rPr>
        <rFont val="Calibri"/>
        <color rgb="FF000000"/>
        <sz val="11.0"/>
      </rPr>
      <t>https://cnes2.datasus.gov.br/Mod_Ind_Unidade.asp?VEstado=35&amp;VMun=351380&amp;VComp=00&amp;VUni=02)</t>
    </r>
  </si>
  <si>
    <r>
      <rPr>
        <rFont val="Calibri"/>
        <color theme="1"/>
        <sz val="11.0"/>
      </rPr>
      <t xml:space="preserve">COBERTURA DA ESF/MUNICÍPIO - Referência 2020 (Fonte: </t>
    </r>
    <r>
      <rPr>
        <rFont val="Calibri"/>
        <color rgb="FF000000"/>
        <sz val="11.0"/>
      </rPr>
      <t>https://tabnet.saude.sp.gov.br/tabcgi.exe?tabnet/ind33a_matriz.def)</t>
    </r>
  </si>
  <si>
    <r>
      <rPr>
        <rFont val="Calibri"/>
        <color theme="1"/>
        <sz val="11.0"/>
      </rPr>
      <t xml:space="preserve">COBERTURA DA AB/MUNICÍPIO - Referência 2020 (Fonte: </t>
    </r>
    <r>
      <rPr>
        <rFont val="Calibri"/>
        <color rgb="FF000000"/>
        <sz val="11.0"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</si>
  <si>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</si>
  <si>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</si>
  <si>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</si>
  <si>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</si>
  <si>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</si>
  <si>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</si>
  <si>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</si>
  <si>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</si>
  <si>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</si>
  <si>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(2023)</t>
  </si>
  <si>
    <t>COBERTURA ANS %</t>
  </si>
  <si>
    <t>Nº DE UBS</t>
  </si>
  <si>
    <t>COBERTURA DA ESF/MUNICIPIO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</si>
  <si>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</si>
  <si>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</si>
  <si>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</si>
  <si>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</si>
  <si>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</si>
  <si>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V-BARRETOS</t>
  </si>
  <si>
    <t>NORTE</t>
  </si>
  <si>
    <t>ALTAIR</t>
  </si>
  <si>
    <t>6752233-AME CLINICO</t>
  </si>
  <si>
    <t>BARRETOS</t>
  </si>
  <si>
    <t>2082845-SANTA CASA DE OLIMPIA</t>
  </si>
  <si>
    <t>OLIMPIA</t>
  </si>
  <si>
    <t>2092611-SANTA CASA BARRETOS</t>
  </si>
  <si>
    <t>CAJOBI</t>
  </si>
  <si>
    <t>2081296-HOSPITAL JOÃO DEPIERI E 2082845-SANTA CASA DE OLIMPIA</t>
  </si>
  <si>
    <t>CAJOBI E OLIMPIA</t>
  </si>
  <si>
    <t>COLINA</t>
  </si>
  <si>
    <t>2095912-HOSPITAL JOSÉ VENÂNCIO</t>
  </si>
  <si>
    <t>COLOMBIA</t>
  </si>
  <si>
    <t>GUAIRA</t>
  </si>
  <si>
    <t>2078414-SANTA CASA GUAÍRA</t>
  </si>
  <si>
    <t>GUAÍRA</t>
  </si>
  <si>
    <t>GUARACI</t>
  </si>
  <si>
    <t>JABORANDI</t>
  </si>
  <si>
    <t>SEVERINIA</t>
  </si>
  <si>
    <t>SUL</t>
  </si>
  <si>
    <t>BEBEDOURO</t>
  </si>
  <si>
    <t>2082381-HOSPITAL MUNICIPAL DE BEBEDOURO JULIO PINTO CALDEIRA</t>
  </si>
  <si>
    <t>MONTE A. PTA</t>
  </si>
  <si>
    <t xml:space="preserve">2053519-MATERNIDADE FERNANDO MAGALHÃES </t>
  </si>
  <si>
    <t>MONTE AZUL PAULISTA</t>
  </si>
  <si>
    <t>TAIAÇU</t>
  </si>
  <si>
    <t>TAIUVA</t>
  </si>
  <si>
    <t>TAQUARAL</t>
  </si>
  <si>
    <t>TERRA ROXA</t>
  </si>
  <si>
    <t>VIRADOURO</t>
  </si>
  <si>
    <t>VISTA A.ALTO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</si>
  <si>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</si>
  <si>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</si>
  <si>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</si>
  <si>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</si>
  <si>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</si>
  <si>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</si>
  <si>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</si>
  <si>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</si>
  <si>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Norte</t>
  </si>
  <si>
    <t>Altair</t>
  </si>
  <si>
    <t>Cajobi</t>
  </si>
  <si>
    <t>Colina</t>
  </si>
  <si>
    <t>Colombia</t>
  </si>
  <si>
    <t>Guaíra</t>
  </si>
  <si>
    <t>Guaraci</t>
  </si>
  <si>
    <t>Jaborandi</t>
  </si>
  <si>
    <t>Olímpia</t>
  </si>
  <si>
    <t>Severínia</t>
  </si>
  <si>
    <t>Sul</t>
  </si>
  <si>
    <t>Bebedouro</t>
  </si>
  <si>
    <t>Monte Azul Paulista</t>
  </si>
  <si>
    <t>Taiaçu</t>
  </si>
  <si>
    <t>Taiúva</t>
  </si>
  <si>
    <t>Taquaral</t>
  </si>
  <si>
    <t>Terra Roxa</t>
  </si>
  <si>
    <t>Viradouro</t>
  </si>
  <si>
    <t>Vista Alegre do Alto</t>
  </si>
  <si>
    <t>Ipuã</t>
  </si>
  <si>
    <t>Morro Agudo</t>
  </si>
  <si>
    <t xml:space="preserve">Orlândia </t>
  </si>
  <si>
    <t>Nuporanga</t>
  </si>
  <si>
    <t>Sales Oliveira</t>
  </si>
  <si>
    <t>São Joaquim da Barra</t>
  </si>
  <si>
    <t>Aramina</t>
  </si>
  <si>
    <t>Buritizal</t>
  </si>
  <si>
    <t>Guará</t>
  </si>
  <si>
    <t>Igarapava</t>
  </si>
  <si>
    <t>Ituverava</t>
  </si>
  <si>
    <t xml:space="preserve">Miguelópolis </t>
  </si>
  <si>
    <t>Três Colinas</t>
  </si>
  <si>
    <t>Cristais Paulista</t>
  </si>
  <si>
    <t>Itirapuã</t>
  </si>
  <si>
    <t>Jeriquara</t>
  </si>
  <si>
    <t>Patrocínio Paulista</t>
  </si>
  <si>
    <t>Pedregulho</t>
  </si>
  <si>
    <t>Restinga</t>
  </si>
  <si>
    <t>Ribeirão Corrente</t>
  </si>
  <si>
    <t>Rifaina</t>
  </si>
  <si>
    <t>São José da Bela Vista</t>
  </si>
  <si>
    <t>Ribeirão Preto</t>
  </si>
  <si>
    <t>Aquífero Guarani</t>
  </si>
  <si>
    <t>Cravinhos</t>
  </si>
  <si>
    <t>Guatapará</t>
  </si>
  <si>
    <t>Jardinópolis</t>
  </si>
  <si>
    <t>Luís Antonio</t>
  </si>
  <si>
    <t>Santa Rita do Passa Quatro</t>
  </si>
  <si>
    <t>Santa Rosa do Viterbo</t>
  </si>
  <si>
    <t>São Simão</t>
  </si>
  <si>
    <t>Serra Azul</t>
  </si>
  <si>
    <t>Serrana</t>
  </si>
  <si>
    <t>Barrinha</t>
  </si>
  <si>
    <t>Dumont</t>
  </si>
  <si>
    <t>Guariba</t>
  </si>
  <si>
    <t>Jaboticabal</t>
  </si>
  <si>
    <t>Monte Alto</t>
  </si>
  <si>
    <t>Pitangueiras</t>
  </si>
  <si>
    <t>Pontal</t>
  </si>
  <si>
    <t>Pradópolis</t>
  </si>
  <si>
    <t xml:space="preserve">Sertãozinho </t>
  </si>
  <si>
    <t xml:space="preserve">Vale das Cachoeiras </t>
  </si>
  <si>
    <t xml:space="preserve">Altinópolis </t>
  </si>
  <si>
    <t>Batatais</t>
  </si>
  <si>
    <t>Brodowski</t>
  </si>
  <si>
    <t>Cajuru</t>
  </si>
  <si>
    <t>Cássia dos Coqueiros</t>
  </si>
  <si>
    <t>Santa Cruz da Esperança</t>
  </si>
  <si>
    <t xml:space="preserve">Santo Antonio da Alegria </t>
  </si>
  <si>
    <t>CNES</t>
  </si>
  <si>
    <t>NOME DO ESTABELECIMENTO</t>
  </si>
  <si>
    <t>MUNICÍPIO DO ESTABELECIMENTO</t>
  </si>
  <si>
    <t>AME Geral</t>
  </si>
  <si>
    <t>AME Ituverava</t>
  </si>
  <si>
    <t>AGAR Franca</t>
  </si>
  <si>
    <t>HC FAEPA de Ribeirão Preto</t>
  </si>
  <si>
    <t>Santa Casa de Ribeirão Preto</t>
  </si>
  <si>
    <t>Santa Casa de Olímpia</t>
  </si>
  <si>
    <t>Santa Casa de Barretos</t>
  </si>
  <si>
    <t>Hospital João Depieri</t>
  </si>
  <si>
    <t>Hospital José Venâncio</t>
  </si>
  <si>
    <t>Santa Casa de Guaíra</t>
  </si>
  <si>
    <t>Hospital Municipal de Bebedouro Julia Pinto Caldeira</t>
  </si>
  <si>
    <t>Maternidade Fernando Magalhães</t>
  </si>
  <si>
    <t>Santa Casa de Ipuã</t>
  </si>
  <si>
    <t>Hospital São Marcos</t>
  </si>
  <si>
    <t xml:space="preserve">Morro Agudo </t>
  </si>
  <si>
    <t>Hospital Beneficente Santo Antônio</t>
  </si>
  <si>
    <t xml:space="preserve">Orlandia </t>
  </si>
  <si>
    <t>Hospital Santa Rita de Sales Oliveira</t>
  </si>
  <si>
    <t xml:space="preserve">Sales Oliveira </t>
  </si>
  <si>
    <t>Santa Casa de Misericórdia de São Joaquim da Barra</t>
  </si>
  <si>
    <t xml:space="preserve">São Joaquim da Barra </t>
  </si>
  <si>
    <t>Santa Casa de Misericórdia de Ituverava</t>
  </si>
  <si>
    <t xml:space="preserve">Ituverava </t>
  </si>
  <si>
    <t>Santa Casa de Guará</t>
  </si>
  <si>
    <t xml:space="preserve">Guará </t>
  </si>
  <si>
    <t>Santa Casa de Igarapava</t>
  </si>
  <si>
    <t>Santa Casa de Miguelópolis</t>
  </si>
  <si>
    <t>Miguelópolis</t>
  </si>
  <si>
    <t>Santa Casa de Franca</t>
  </si>
  <si>
    <t>Santa Casa de Patrocinio Paulista</t>
  </si>
  <si>
    <t xml:space="preserve">Patrocinio Paulista </t>
  </si>
  <si>
    <t>Santa Casa de Misericórdia de Pedregulho</t>
  </si>
  <si>
    <t>Santa Casa de Misericórdia de Patrocínio Paulista</t>
  </si>
  <si>
    <t>Centro de Ref. da Saúde da Mulher de R. Preto MATER</t>
  </si>
  <si>
    <t>Hospital Electro Bonini</t>
  </si>
  <si>
    <t>Santa Casa de Santa Rita do Passa Quatro</t>
  </si>
  <si>
    <t>Hospital e Maternidade São José</t>
  </si>
  <si>
    <t>Sertãozinho</t>
  </si>
  <si>
    <t>Santa Casa de Guariba</t>
  </si>
  <si>
    <t>Hospital e Maternidade Santa Isabel</t>
  </si>
  <si>
    <t>Santa Casa de Monte Alto</t>
  </si>
  <si>
    <t>Santa Casa de Misericórdia de Pitangueiras</t>
  </si>
  <si>
    <t>Santa Casa de Pontal</t>
  </si>
  <si>
    <t>Hospital Major Antonio Candido</t>
  </si>
  <si>
    <t>Casa de Caridade São Vicente de Paulo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</si>
  <si>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</si>
  <si>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</si>
  <si>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</si>
  <si>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</si>
  <si>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</si>
  <si>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</si>
  <si>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</si>
  <si>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</si>
  <si>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</si>
  <si>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</si>
  <si>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</si>
  <si>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</si>
  <si>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</si>
  <si>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</si>
  <si>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</si>
  <si>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</si>
  <si>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ESTADUAL</t>
  </si>
  <si>
    <t>N</t>
  </si>
  <si>
    <t>S</t>
  </si>
  <si>
    <t>VISTA  ALEGRE DO ALTO</t>
  </si>
  <si>
    <t>Ipua</t>
  </si>
  <si>
    <t>7033702 AME Ituverava</t>
  </si>
  <si>
    <t xml:space="preserve">Estadual </t>
  </si>
  <si>
    <t xml:space="preserve">Não </t>
  </si>
  <si>
    <t>Sim</t>
  </si>
  <si>
    <t>Orlândia</t>
  </si>
  <si>
    <t xml:space="preserve">São J.Barra </t>
  </si>
  <si>
    <t>5576121 AGAR MUNICIPAL</t>
  </si>
  <si>
    <t>Municipal</t>
  </si>
  <si>
    <t>São José da Vista</t>
  </si>
  <si>
    <t>2082187 - HCRP FAEPA</t>
  </si>
  <si>
    <t>Estadual</t>
  </si>
  <si>
    <t>GAR II</t>
  </si>
  <si>
    <t>2082187 - HCRP FAEPA                      2084414 - SCRP</t>
  </si>
  <si>
    <t>2082187 - HCRP FAEPA                      2084414 - SCRP*</t>
  </si>
  <si>
    <t>44928*</t>
  </si>
  <si>
    <t>Santa  Cruz da Esperança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</si>
  <si>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</si>
  <si>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</si>
  <si>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</si>
  <si>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</si>
  <si>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</si>
  <si>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</si>
  <si>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</si>
  <si>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</si>
  <si>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</si>
  <si>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</si>
  <si>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</si>
  <si>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</si>
  <si>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</si>
  <si>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</si>
  <si>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</si>
  <si>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</si>
  <si>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VOSTA ALEGRE DO ALTO</t>
  </si>
  <si>
    <t xml:space="preserve">São José da Bela Vista 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</si>
  <si>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</si>
  <si>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</si>
  <si>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</si>
  <si>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</si>
  <si>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</si>
  <si>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</si>
  <si>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</si>
  <si>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</si>
  <si>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</si>
  <si>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</si>
  <si>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</si>
  <si>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</si>
  <si>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DRS-V BARRETOS</t>
  </si>
  <si>
    <t>35051 NORTE - BARRETOS</t>
  </si>
  <si>
    <t>35052 SUL - BARRETOS</t>
  </si>
  <si>
    <t>DRS-V BARRETOS Total</t>
  </si>
  <si>
    <t>Franca Total</t>
  </si>
  <si>
    <t>Ribeirao Preto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</si>
  <si>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</si>
  <si>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</si>
  <si>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</si>
  <si>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</si>
  <si>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</si>
  <si>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</si>
  <si>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</si>
  <si>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</si>
  <si>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</si>
  <si>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</si>
  <si>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</si>
  <si>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</si>
  <si>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</si>
  <si>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</si>
  <si>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</si>
  <si>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</si>
  <si>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</si>
  <si>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</si>
  <si>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</si>
  <si>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</si>
  <si>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</si>
  <si>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</si>
  <si>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</si>
  <si>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2053500 HOSPITAL SENHOR BOM JESUS</t>
  </si>
  <si>
    <t>2053519 MATERNIDADE FERNANDO MAGALHAES</t>
  </si>
  <si>
    <t>2078414 SANTA CASA DE GUAIRA</t>
  </si>
  <si>
    <t>Guaira</t>
  </si>
  <si>
    <t>2081296 HOSPITAL JOAO DEPIERI DE CAJOBI</t>
  </si>
  <si>
    <t>2082381 HOSPITAL MUNICIPAL DE BEBEDOURO JULIA PINTO CALDEIRA</t>
  </si>
  <si>
    <t>2082845 SANTA CASA DE OLIMPIA</t>
  </si>
  <si>
    <t>Olimpia</t>
  </si>
  <si>
    <t>2092611 SANTA CASA DE BARRETOS</t>
  </si>
  <si>
    <t>2095912 HOSPITAL JOSE VENANCIO</t>
  </si>
  <si>
    <t>Não</t>
  </si>
  <si>
    <t>2082187- Hospital das Clinicas de Ribeirão Preta FAEPA</t>
  </si>
  <si>
    <t>2084414 - Santa Casa de Ribeirão Preto</t>
  </si>
  <si>
    <t>2079119- CRSM MATER</t>
  </si>
  <si>
    <t>3314766- Hospital Electro Bonini</t>
  </si>
  <si>
    <t>2081164- Santa Lydia RP</t>
  </si>
  <si>
    <t>2746298- Santa Casa de Sta Rosa do Viterbo</t>
  </si>
  <si>
    <t>2058243- Santa Casa de São Simão</t>
  </si>
  <si>
    <t>2091267- Santa Casa Sta Rita Passa Quatro</t>
  </si>
  <si>
    <t>Santa Rita Passa Quatro</t>
  </si>
  <si>
    <t>2079364-Santa Casa de Serrana</t>
  </si>
  <si>
    <t xml:space="preserve"> Serrana</t>
  </si>
  <si>
    <t>2084171 - Santa Casa de Sertãozinho</t>
  </si>
  <si>
    <t>2026805- Santa Casa de Guariba</t>
  </si>
  <si>
    <t>2025477-Hospital e Maternidade Santa Isabel</t>
  </si>
  <si>
    <t>2028204- Santa Casa de Monte Alto</t>
  </si>
  <si>
    <t>2089548- Santa Casa de Pitangueiras</t>
  </si>
  <si>
    <t>2083493- Santa Casa de Pontal</t>
  </si>
  <si>
    <t>2716593- Hospital de Misericordia de Altinópolis</t>
  </si>
  <si>
    <t>Altinópolis</t>
  </si>
  <si>
    <t>2082853- Santa Casa de Batatais</t>
  </si>
  <si>
    <t>2023016- Casa de Caridade São Vicente de Paulo</t>
  </si>
  <si>
    <t>2078198- Unidade mista de Santo Antonio da Alegria</t>
  </si>
  <si>
    <t>Santo Antonio da Alegria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</si>
  <si>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</si>
  <si>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</si>
  <si>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</si>
  <si>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</si>
  <si>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</si>
  <si>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</si>
  <si>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</si>
  <si>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</si>
  <si>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</si>
  <si>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</si>
  <si>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</si>
  <si>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</si>
  <si>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NORTE E SUL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</si>
  <si>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</si>
  <si>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</si>
  <si>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</si>
  <si>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</si>
  <si>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</si>
  <si>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</si>
  <si>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</si>
  <si>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</si>
  <si>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</si>
  <si>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</si>
  <si>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</si>
  <si>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</si>
  <si>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</si>
  <si>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</si>
  <si>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</si>
  <si>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</si>
  <si>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</si>
  <si>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</si>
  <si>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</si>
  <si>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</si>
  <si>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</si>
  <si>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</si>
  <si>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</si>
  <si>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MUNICIPAL</t>
  </si>
  <si>
    <t>NÃO</t>
  </si>
  <si>
    <t>2082845-SANTA CASA OLIMPIA</t>
  </si>
  <si>
    <t>SIM</t>
  </si>
  <si>
    <t>2082391-HOSPITAL MUNICIPAL DE BEBEDOURO JULIO PINTO CALDEIRA</t>
  </si>
  <si>
    <t>3314766 - Hospital Electro Bonini</t>
  </si>
  <si>
    <t xml:space="preserve">2084171 - Hosp Mater São José </t>
  </si>
  <si>
    <t>2082853 -  Hosp Major Antonio Candido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</si>
</sst>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sz val="10.0"/>
      <color rgb="FF00000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AD1DC"/>
        <bgColor rgb="FFEAD1DC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</fills>
  <borders count="53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4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2" fillId="6" fontId="2" numFmtId="0" xfId="0" applyAlignment="1" applyBorder="1" applyFill="1" applyFont="1">
      <alignment horizontal="center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3" fillId="0" fontId="8" numFmtId="2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24" fillId="0" fontId="9" numFmtId="0" xfId="0" applyAlignment="1" applyBorder="1" applyFont="1">
      <alignment horizontal="center" shrinkToFit="0" vertical="center" wrapText="1"/>
    </xf>
    <xf borderId="24" fillId="0" fontId="9" numFmtId="2" xfId="0" applyAlignment="1" applyBorder="1" applyFont="1" applyNumberFormat="1">
      <alignment horizontal="center" shrinkToFit="0" vertical="center" wrapText="1"/>
    </xf>
    <xf borderId="24" fillId="0" fontId="9" numFmtId="0" xfId="0" applyAlignment="1" applyBorder="1" applyFont="1">
      <alignment horizontal="center" shrinkToFit="0" wrapText="1"/>
    </xf>
    <xf borderId="24" fillId="0" fontId="9" numFmtId="2" xfId="0" applyAlignment="1" applyBorder="1" applyFont="1" applyNumberFormat="1">
      <alignment horizontal="center" shrinkToFit="0" wrapText="1"/>
    </xf>
    <xf borderId="0" fillId="0" fontId="4" numFmtId="2" xfId="0" applyFont="1" applyNumberFormat="1"/>
    <xf borderId="0" fillId="0" fontId="4" numFmtId="0" xfId="0" applyAlignment="1" applyFont="1">
      <alignment vertical="bottom"/>
    </xf>
    <xf borderId="24" fillId="0" fontId="9" numFmtId="3" xfId="0" applyAlignment="1" applyBorder="1" applyFont="1" applyNumberFormat="1">
      <alignment horizontal="center" shrinkToFit="0" wrapText="1"/>
    </xf>
    <xf borderId="24" fillId="0" fontId="9" numFmtId="1" xfId="0" applyAlignment="1" applyBorder="1" applyFont="1" applyNumberFormat="1">
      <alignment horizontal="center" shrinkToFit="0" wrapText="1"/>
    </xf>
    <xf borderId="3" fillId="7" fontId="3" numFmtId="49" xfId="0" applyBorder="1" applyFill="1" applyFont="1" applyNumberFormat="1"/>
    <xf borderId="25" fillId="0" fontId="7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0" fillId="0" fontId="4" numFmtId="0" xfId="0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4" fillId="0" fontId="10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vertical="center"/>
    </xf>
    <xf borderId="23" fillId="4" fontId="4" numFmtId="0" xfId="0" applyBorder="1" applyFont="1"/>
    <xf borderId="23" fillId="6" fontId="4" numFmtId="0" xfId="0" applyBorder="1" applyFont="1"/>
    <xf borderId="22" fillId="4" fontId="4" numFmtId="0" xfId="0" applyAlignment="1" applyBorder="1" applyFont="1">
      <alignment horizontal="center" vertical="center"/>
    </xf>
    <xf borderId="3" fillId="7" fontId="3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7" numFmtId="0" xfId="0" applyAlignment="1" applyFont="1">
      <alignment horizont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24" fillId="0" fontId="4" numFmtId="0" xfId="0" applyBorder="1" applyFont="1"/>
    <xf borderId="22" fillId="6" fontId="4" numFmtId="0" xfId="0" applyBorder="1" applyFont="1"/>
    <xf borderId="23" fillId="0" fontId="12" numFmtId="38" xfId="0" applyAlignment="1" applyBorder="1" applyFont="1" applyNumberFormat="1">
      <alignment vertical="top"/>
    </xf>
    <xf borderId="23" fillId="0" fontId="4" numFmtId="38" xfId="0" applyAlignment="1" applyBorder="1" applyFont="1" applyNumberFormat="1">
      <alignment vertical="top"/>
    </xf>
    <xf borderId="0" fillId="0" fontId="13" numFmtId="0" xfId="0" applyFont="1"/>
    <xf borderId="0" fillId="0" fontId="4" numFmtId="0" xfId="0" applyAlignment="1" applyFont="1">
      <alignment shrinkToFit="0" wrapText="1"/>
    </xf>
    <xf borderId="0" fillId="0" fontId="13" numFmtId="3" xfId="0" applyFont="1" applyNumberFormat="1"/>
    <xf borderId="0" fillId="0" fontId="7" numFmtId="0" xfId="0" applyFont="1"/>
    <xf borderId="31" fillId="8" fontId="4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8" fontId="4" numFmtId="0" xfId="0" applyAlignment="1" applyBorder="1" applyFont="1">
      <alignment horizontal="left"/>
    </xf>
    <xf borderId="15" fillId="8" fontId="4" numFmtId="0" xfId="0" applyAlignment="1" applyBorder="1" applyFont="1">
      <alignment horizontal="left"/>
    </xf>
    <xf borderId="25" fillId="0" fontId="3" numFmtId="0" xfId="0" applyAlignment="1" applyBorder="1" applyFont="1">
      <alignment horizontal="center" vertical="center"/>
    </xf>
    <xf borderId="34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left" shrinkToFit="0" vertical="center" wrapText="1"/>
    </xf>
    <xf borderId="37" fillId="0" fontId="4" numFmtId="0" xfId="0" applyAlignment="1" applyBorder="1" applyFont="1">
      <alignment horizontal="left"/>
    </xf>
    <xf borderId="23" fillId="0" fontId="4" numFmtId="0" xfId="0" applyAlignment="1" applyBorder="1" applyFont="1">
      <alignment horizontal="left" shrinkToFit="0" vertical="top" wrapText="1"/>
    </xf>
    <xf borderId="38" fillId="0" fontId="2" numFmtId="3" xfId="0" applyAlignment="1" applyBorder="1" applyFont="1" applyNumberFormat="1">
      <alignment horizontal="center" shrinkToFit="0" wrapText="1"/>
    </xf>
    <xf borderId="23" fillId="0" fontId="4" numFmtId="3" xfId="0" applyAlignment="1" applyBorder="1" applyFont="1" applyNumberFormat="1">
      <alignment horizontal="center" shrinkToFit="0" vertical="top" wrapText="1"/>
    </xf>
    <xf borderId="23" fillId="0" fontId="4" numFmtId="0" xfId="0" applyAlignment="1" applyBorder="1" applyFont="1">
      <alignment horizontal="left" shrinkToFit="0" wrapText="1"/>
    </xf>
    <xf borderId="23" fillId="0" fontId="4" numFmtId="3" xfId="0" applyAlignment="1" applyBorder="1" applyFont="1" applyNumberFormat="1">
      <alignment horizontal="center" shrinkToFit="0" wrapText="1"/>
    </xf>
    <xf borderId="38" fillId="0" fontId="4" numFmtId="0" xfId="0" applyAlignment="1" applyBorder="1" applyFont="1">
      <alignment horizontal="left" shrinkToFit="0" wrapText="1"/>
    </xf>
    <xf borderId="38" fillId="0" fontId="4" numFmtId="3" xfId="0" applyAlignment="1" applyBorder="1" applyFont="1" applyNumberFormat="1">
      <alignment horizontal="center" shrinkToFit="0" wrapText="1"/>
    </xf>
    <xf borderId="23" fillId="0" fontId="4" numFmtId="0" xfId="0" applyAlignment="1" applyBorder="1" applyFont="1">
      <alignment horizontal="left"/>
    </xf>
    <xf borderId="23" fillId="0" fontId="4" numFmtId="3" xfId="0" applyAlignment="1" applyBorder="1" applyFont="1" applyNumberFormat="1">
      <alignment horizontal="center"/>
    </xf>
    <xf borderId="22" fillId="4" fontId="4" numFmtId="0" xfId="0" applyAlignment="1" applyBorder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36" fillId="0" fontId="4" numFmtId="3" xfId="0" applyAlignment="1" applyBorder="1" applyFont="1" applyNumberFormat="1">
      <alignment horizontal="center" shrinkToFit="0" vertical="top" wrapText="1"/>
    </xf>
    <xf borderId="36" fillId="0" fontId="4" numFmtId="3" xfId="0" applyBorder="1" applyFont="1" applyNumberFormat="1"/>
    <xf borderId="23" fillId="0" fontId="4" numFmtId="0" xfId="0" applyAlignment="1" applyBorder="1" applyFont="1">
      <alignment shrinkToFit="0" wrapText="1"/>
    </xf>
    <xf borderId="23" fillId="0" fontId="2" numFmtId="3" xfId="0" applyAlignment="1" applyBorder="1" applyFont="1" applyNumberFormat="1">
      <alignment horizontal="center" shrinkToFit="0" wrapText="1"/>
    </xf>
    <xf borderId="38" fillId="0" fontId="4" numFmtId="0" xfId="0" applyAlignment="1" applyBorder="1" applyFont="1">
      <alignment shrinkToFit="0" wrapText="1"/>
    </xf>
    <xf borderId="39" fillId="0" fontId="4" numFmtId="3" xfId="0" applyAlignment="1" applyBorder="1" applyFont="1" applyNumberFormat="1">
      <alignment horizontal="center" shrinkToFit="0" wrapText="1"/>
    </xf>
    <xf borderId="23" fillId="0" fontId="4" numFmtId="3" xfId="0" applyBorder="1" applyFont="1" applyNumberFormat="1"/>
    <xf borderId="23" fillId="0" fontId="4" numFmtId="0" xfId="0" applyBorder="1" applyFont="1"/>
    <xf borderId="23" fillId="0" fontId="2" numFmtId="3" xfId="0" applyAlignment="1" applyBorder="1" applyFont="1" applyNumberFormat="1">
      <alignment horizontal="center" shrinkToFit="0" vertical="center" wrapText="1"/>
    </xf>
    <xf borderId="23" fillId="0" fontId="4" numFmtId="3" xfId="0" applyAlignment="1" applyBorder="1" applyFont="1" applyNumberFormat="1">
      <alignment horizontal="center" vertical="center"/>
    </xf>
    <xf borderId="36" fillId="0" fontId="4" numFmtId="3" xfId="0" applyAlignment="1" applyBorder="1" applyFont="1" applyNumberFormat="1">
      <alignment horizontal="center" shrinkToFit="0" wrapText="1"/>
    </xf>
    <xf borderId="38" fillId="0" fontId="2" numFmtId="3" xfId="0" applyAlignment="1" applyBorder="1" applyFont="1" applyNumberFormat="1">
      <alignment horizontal="center" shrinkToFit="0" vertical="center" wrapText="1"/>
    </xf>
    <xf borderId="38" fillId="0" fontId="4" numFmtId="0" xfId="0" applyBorder="1" applyFont="1"/>
    <xf borderId="38" fillId="0" fontId="4" numFmtId="3" xfId="0" applyBorder="1" applyFont="1" applyNumberFormat="1"/>
    <xf borderId="39" fillId="0" fontId="4" numFmtId="3" xfId="0" applyBorder="1" applyFont="1" applyNumberFormat="1"/>
    <xf borderId="23" fillId="7" fontId="4" numFmtId="0" xfId="0" applyBorder="1" applyFont="1"/>
    <xf borderId="23" fillId="7" fontId="4" numFmtId="3" xfId="0" applyBorder="1" applyFont="1" applyNumberFormat="1"/>
    <xf borderId="13" fillId="7" fontId="4" numFmtId="0" xfId="0" applyBorder="1" applyFont="1"/>
    <xf borderId="40" fillId="0" fontId="4" numFmtId="0" xfId="0" applyAlignment="1" applyBorder="1" applyFont="1">
      <alignment horizontal="center" shrinkToFit="0" vertical="center" wrapText="1"/>
    </xf>
    <xf borderId="38" fillId="0" fontId="4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center" shrinkToFit="0" vertical="top" wrapText="1"/>
    </xf>
    <xf borderId="41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2" fillId="0" fontId="5" numFmtId="0" xfId="0" applyBorder="1" applyFont="1"/>
    <xf borderId="24" fillId="0" fontId="5" numFmtId="0" xfId="0" applyBorder="1" applyFont="1"/>
    <xf borderId="23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23" fillId="4" fontId="4" numFmtId="0" xfId="0" applyAlignment="1" applyBorder="1" applyFont="1">
      <alignment horizontal="center" shrinkToFit="0" wrapText="1"/>
    </xf>
    <xf borderId="23" fillId="7" fontId="2" numFmtId="1" xfId="0" applyAlignment="1" applyBorder="1" applyFont="1" applyNumberFormat="1">
      <alignment horizontal="center" shrinkToFit="0" vertical="top" wrapText="1"/>
    </xf>
    <xf borderId="23" fillId="7" fontId="4" numFmtId="1" xfId="0" applyAlignment="1" applyBorder="1" applyFont="1" applyNumberFormat="1">
      <alignment horizontal="center" shrinkToFit="0" vertical="top" wrapText="1"/>
    </xf>
    <xf borderId="23" fillId="4" fontId="4" numFmtId="3" xfId="0" applyAlignment="1" applyBorder="1" applyFont="1" applyNumberFormat="1">
      <alignment shrinkToFit="0" wrapText="1"/>
    </xf>
    <xf borderId="43" fillId="4" fontId="4" numFmtId="3" xfId="0" applyBorder="1" applyFont="1" applyNumberFormat="1"/>
    <xf borderId="43" fillId="7" fontId="2" numFmtId="1" xfId="0" applyAlignment="1" applyBorder="1" applyFont="1" applyNumberFormat="1">
      <alignment horizontal="center" shrinkToFit="0" vertical="top" wrapText="1"/>
    </xf>
    <xf borderId="43" fillId="7" fontId="4" numFmtId="1" xfId="0" applyAlignment="1" applyBorder="1" applyFont="1" applyNumberFormat="1">
      <alignment horizontal="center" shrinkToFit="0" vertical="top" wrapText="1"/>
    </xf>
    <xf borderId="43" fillId="4" fontId="4" numFmtId="0" xfId="0" applyBorder="1" applyFont="1"/>
    <xf borderId="25" fillId="9" fontId="7" numFmtId="0" xfId="0" applyAlignment="1" applyBorder="1" applyFill="1" applyFont="1">
      <alignment horizontal="center" shrinkToFit="0" wrapText="1"/>
    </xf>
    <xf borderId="21" fillId="9" fontId="4" numFmtId="1" xfId="0" applyAlignment="1" applyBorder="1" applyFont="1" applyNumberFormat="1">
      <alignment horizontal="center"/>
    </xf>
    <xf borderId="21" fillId="9" fontId="4" numFmtId="0" xfId="0" applyBorder="1" applyFont="1"/>
    <xf borderId="38" fillId="0" fontId="4" numFmtId="0" xfId="0" applyAlignment="1" applyBorder="1" applyFont="1">
      <alignment horizontal="center" shrinkToFit="0" vertical="top" wrapText="1"/>
    </xf>
    <xf borderId="44" fillId="7" fontId="4" numFmtId="49" xfId="0" applyAlignment="1" applyBorder="1" applyFont="1" applyNumberFormat="1">
      <alignment shrinkToFit="0" wrapText="1"/>
    </xf>
    <xf borderId="23" fillId="7" fontId="4" numFmtId="49" xfId="0" applyAlignment="1" applyBorder="1" applyFont="1" applyNumberFormat="1">
      <alignment shrinkToFit="0" wrapText="1"/>
    </xf>
    <xf borderId="23" fillId="7" fontId="4" numFmtId="0" xfId="0" applyAlignment="1" applyBorder="1" applyFont="1">
      <alignment shrinkToFit="0" wrapText="1"/>
    </xf>
    <xf borderId="23" fillId="0" fontId="2" numFmtId="0" xfId="0" applyBorder="1" applyFont="1"/>
    <xf borderId="23" fillId="4" fontId="2" numFmtId="1" xfId="0" applyAlignment="1" applyBorder="1" applyFont="1" applyNumberFormat="1">
      <alignment horizontal="center" shrinkToFit="0" vertical="top" wrapText="1"/>
    </xf>
    <xf borderId="23" fillId="4" fontId="4" numFmtId="1" xfId="0" applyAlignment="1" applyBorder="1" applyFont="1" applyNumberFormat="1">
      <alignment horizontal="center" shrinkToFit="0" vertical="top" wrapText="1"/>
    </xf>
    <xf borderId="45" fillId="4" fontId="4" numFmtId="0" xfId="0" applyAlignment="1" applyBorder="1" applyFont="1">
      <alignment horizontal="center" shrinkToFit="0" wrapText="1"/>
    </xf>
    <xf borderId="43" fillId="4" fontId="4" numFmtId="0" xfId="0" applyAlignment="1" applyBorder="1" applyFont="1">
      <alignment horizontal="center" shrinkToFit="0" wrapText="1"/>
    </xf>
    <xf borderId="46" fillId="4" fontId="4" numFmtId="0" xfId="0" applyAlignment="1" applyBorder="1" applyFont="1">
      <alignment horizontal="center" shrinkToFit="0" wrapText="1"/>
    </xf>
    <xf borderId="23" fillId="4" fontId="4" numFmtId="0" xfId="0" applyAlignment="1" applyBorder="1" applyFont="1">
      <alignment horizontal="center" shrinkToFit="0" vertical="top" wrapText="1"/>
    </xf>
    <xf borderId="23" fillId="7" fontId="4" numFmtId="3" xfId="0" applyAlignment="1" applyBorder="1" applyFont="1" applyNumberFormat="1">
      <alignment shrinkToFit="0" wrapText="1"/>
    </xf>
    <xf borderId="23" fillId="7" fontId="4" numFmtId="1" xfId="0" applyAlignment="1" applyBorder="1" applyFont="1" applyNumberFormat="1">
      <alignment shrinkToFit="0" wrapText="1"/>
    </xf>
    <xf borderId="43" fillId="4" fontId="2" numFmtId="1" xfId="0" applyAlignment="1" applyBorder="1" applyFont="1" applyNumberFormat="1">
      <alignment horizontal="center" shrinkToFit="0" vertical="top" wrapText="1"/>
    </xf>
    <xf borderId="43" fillId="4" fontId="4" numFmtId="1" xfId="0" applyAlignment="1" applyBorder="1" applyFont="1" applyNumberFormat="1">
      <alignment horizontal="center" shrinkToFit="0" vertical="top" wrapText="1"/>
    </xf>
    <xf borderId="43" fillId="4" fontId="4" numFmtId="0" xfId="0" applyAlignment="1" applyBorder="1" applyFont="1">
      <alignment horizontal="center" shrinkToFit="0" vertical="top" wrapText="1"/>
    </xf>
    <xf borderId="46" fillId="4" fontId="4" numFmtId="0" xfId="0" applyBorder="1" applyFont="1"/>
    <xf borderId="47" fillId="9" fontId="7" numFmtId="0" xfId="0" applyAlignment="1" applyBorder="1" applyFont="1">
      <alignment horizontal="center"/>
    </xf>
    <xf borderId="23" fillId="9" fontId="4" numFmtId="0" xfId="0" applyBorder="1" applyFont="1"/>
    <xf borderId="23" fillId="9" fontId="4" numFmtId="1" xfId="0" applyBorder="1" applyFont="1" applyNumberFormat="1"/>
    <xf borderId="43" fillId="7" fontId="4" numFmtId="0" xfId="0" applyAlignment="1" applyBorder="1" applyFont="1">
      <alignment shrinkToFit="0" wrapText="1"/>
    </xf>
    <xf borderId="43" fillId="7" fontId="4" numFmtId="3" xfId="0" applyAlignment="1" applyBorder="1" applyFont="1" applyNumberFormat="1">
      <alignment shrinkToFit="0" wrapText="1"/>
    </xf>
    <xf borderId="25" fillId="9" fontId="7" numFmtId="0" xfId="0" applyAlignment="1" applyBorder="1" applyFont="1">
      <alignment horizontal="center"/>
    </xf>
    <xf borderId="21" fillId="9" fontId="4" numFmtId="1" xfId="0" applyBorder="1" applyFont="1" applyNumberFormat="1"/>
    <xf borderId="3" fillId="9" fontId="4" numFmtId="0" xfId="0" applyBorder="1" applyFont="1"/>
    <xf borderId="0" fillId="0" fontId="4" numFmtId="0" xfId="0" applyAlignment="1" applyFont="1">
      <alignment horizontal="center" shrinkToFit="0" wrapText="1"/>
    </xf>
    <xf borderId="23" fillId="0" fontId="4" numFmtId="0" xfId="0" applyBorder="1" applyFont="1"/>
    <xf borderId="23" fillId="0" fontId="4" numFmtId="0" xfId="0" applyAlignment="1" applyBorder="1" applyFont="1">
      <alignment horizontal="center"/>
    </xf>
    <xf borderId="48" fillId="0" fontId="4" numFmtId="0" xfId="0" applyAlignment="1" applyBorder="1" applyFont="1">
      <alignment horizontal="left" shrinkToFit="0" vertical="top" wrapText="1"/>
    </xf>
    <xf borderId="48" fillId="0" fontId="5" numFmtId="0" xfId="0" applyBorder="1" applyFont="1"/>
    <xf borderId="40" fillId="0" fontId="5" numFmtId="0" xfId="0" applyBorder="1" applyFont="1"/>
    <xf borderId="49" fillId="0" fontId="5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18" fillId="0" fontId="1" numFmtId="0" xfId="0" applyBorder="1" applyFont="1"/>
    <xf borderId="18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0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51" fillId="0" fontId="4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2" fillId="0" fontId="5" numFmtId="0" xfId="0" applyBorder="1" applyFont="1"/>
    <xf borderId="50" fillId="0" fontId="5" numFmtId="0" xfId="0" applyBorder="1" applyFont="1"/>
    <xf borderId="42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center" wrapText="1"/>
    </xf>
    <xf borderId="45" fillId="2" fontId="4" numFmtId="0" xfId="0" applyAlignment="1" applyBorder="1" applyFont="1">
      <alignment horizontal="center" shrinkToFit="0" vertical="center" wrapText="1"/>
    </xf>
    <xf borderId="44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top" wrapText="1"/>
    </xf>
    <xf borderId="23" fillId="7" fontId="4" numFmtId="0" xfId="0" applyAlignment="1" applyBorder="1" applyFont="1">
      <alignment horizontal="center" shrinkToFit="0" vertical="top" wrapText="1"/>
    </xf>
    <xf borderId="23" fillId="10" fontId="4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187" sheet="tabela 4  leitos existentes"/>
  </cacheSource>
  <cacheFields>
    <cacheField name="DRS" numFmtId="0">
      <sharedItems containsBlank="1">
        <s v="DRS-V BARRETOS"/>
        <s v="Franca"/>
        <s v="Ribeirao Preto"/>
        <m/>
      </sharedItems>
    </cacheField>
    <cacheField name="REGIÃO DE SAUDE " numFmtId="0">
      <sharedItems containsBlank="1">
        <s v="35052 SUL - BARRETOS"/>
        <s v="35051 NORTE - BARRETOS"/>
        <s v="Alta Anhanguera"/>
        <s v="Alta Mogiana"/>
        <s v="Tres Colinas"/>
        <s v="Aquifero Guarani"/>
        <s v="Horizonte Verde"/>
        <s v="Vale das Cachoeiras"/>
        <m/>
      </sharedItems>
    </cacheField>
    <cacheField name="CNES/ESTABELECIMENTO">
      <sharedItems containsBlank="1" containsMixedTypes="1" containsNumber="1" containsInteger="1">
        <s v="2053500 HOSPITAL SENHOR BOM JESUS"/>
        <s v="2053519 MATERNIDADE FERNANDO MAGALHAES"/>
        <s v="2078414 SANTA CASA DE GUAIRA"/>
        <s v="2081296 HOSPITAL JOAO DEPIERI DE CAJOBI"/>
        <s v="2082381 HOSPITAL MUNICIPAL DE BEBEDOURO JULIA PINTO CALDEIRA"/>
        <s v="2082845 SANTA CASA DE OLIMPIA"/>
        <s v="2092611 SANTA CASA DE BARRETOS"/>
        <s v="2095912 HOSPITAL JOSE VENANCIO"/>
        <n v="2080451.0"/>
        <n v="2745801.0"/>
        <n v="2745798.0"/>
        <n v="2078112.0"/>
        <n v="2080044.0"/>
        <n v="2083973.0"/>
        <n v="2079348.0"/>
        <n v="2751704.0"/>
        <n v="2088525.0"/>
        <n v="2705982.0"/>
        <n v="2078449.0"/>
        <n v="2080478.0"/>
        <s v="2082187- Hospital das Clinicas de Ribeirão Preta FAEPA"/>
        <s v="2084414 - Santa Casa de Ribeirão Preto"/>
        <s v="2079119- CRSM MATER"/>
        <s v="3314766- Hospital Electro Bonini"/>
        <s v="2081164- Santa Lydia RP"/>
        <s v="2746298- Santa Casa de Sta Rosa do Viterbo"/>
        <s v="2058243- Santa Casa de São Simão"/>
        <s v="2091267- Santa Casa Sta Rita Passa Quatro"/>
        <s v="2079364-Santa Casa de Serrana"/>
        <s v="2084171 - Santa Casa de Sertãozinho"/>
        <s v="2026805- Santa Casa de Guariba"/>
        <s v="2025477-Hospital e Maternidade Santa Isabel"/>
        <s v="2028204- Santa Casa de Monte Alto"/>
        <s v="2089548- Santa Casa de Pitangueiras"/>
        <s v="2083493- Santa Casa de Pontal"/>
        <s v="2716593- Hospital de Misericordia de Altinópolis"/>
        <s v="2082853- Santa Casa de Batatais"/>
        <s v="2023016- Casa de Caridade São Vicente de Paulo"/>
        <s v="2078198- Unidade mista de Santo Antonio da Alegria"/>
        <m/>
      </sharedItems>
    </cacheField>
    <cacheField name="MUNICIPIO" numFmtId="0">
      <sharedItems containsBlank="1">
        <s v="Monte Azul Paulista"/>
        <s v="Guaira"/>
        <s v="Cajobi"/>
        <s v="Bebedouro"/>
        <s v="Olimpia"/>
        <s v="Barretos"/>
        <s v="Colina"/>
        <s v="Ipuã"/>
        <s v="Morro Agudo"/>
        <s v="Orlândia"/>
        <s v="Sales Oliveira"/>
        <s v="São Joaquim da Barra"/>
        <s v="Guará"/>
        <s v="Igarapava"/>
        <s v="Ituverava"/>
        <s v="Miguelópolis"/>
        <s v="Franca"/>
        <s v="Patrocínio Paulista"/>
        <s v="Pedregulho"/>
        <s v="Ribeirão Preto"/>
        <s v="Santa Rosa do Viterbo"/>
        <s v="São Simão"/>
        <s v="Santa Rita Passa Quatro"/>
        <s v=" Serrana"/>
        <s v="Sertãozinho"/>
        <s v="Guariba"/>
        <s v="Jaboticabal"/>
        <s v="Monte Alto"/>
        <s v="Pitangueiras"/>
        <s v="Pontal"/>
        <s v="Altinópolis"/>
        <s v="Batatais"/>
        <s v="Cajuru"/>
        <s v="Santo Antonio da Alegria"/>
        <m/>
      </sharedItems>
    </cacheField>
    <cacheField name="GESTÃO" numFmtId="0">
      <sharedItems containsBlank="1">
        <s v="Municipal"/>
        <s v="Estadual"/>
        <m/>
      </sharedItems>
    </cacheField>
    <cacheField name="OBSTETRICOS" numFmtId="3">
      <sharedItems containsString="0" containsBlank="1" containsNumber="1" containsInteger="1">
        <n v="4.0"/>
        <n v="8.0"/>
        <n v="13.0"/>
        <n v="10.0"/>
        <n v="15.0"/>
        <n v="3.0"/>
        <n v="11.0"/>
        <n v="2.0"/>
        <n v="6.0"/>
        <n v="7.0"/>
        <n v="32.0"/>
        <n v="28.0"/>
        <n v="14.0"/>
        <n v="34.0"/>
        <n v="12.0"/>
        <n v="1.0"/>
        <n v="5.0"/>
        <n v="9.0"/>
        <n v="16.0"/>
        <m/>
      </sharedItems>
    </cacheField>
    <cacheField name="GAR I">
      <sharedItems containsBlank="1" containsMixedTypes="1" containsNumber="1" containsInteger="1">
        <n v="0.0"/>
        <n v="5.0"/>
        <s v="Não"/>
        <m/>
      </sharedItems>
    </cacheField>
    <cacheField name="GAR II">
      <sharedItems containsBlank="1" containsMixedTypes="1" containsNumber="1" containsInteger="1">
        <n v="0.0"/>
        <s v="Não"/>
        <s v="Sim"/>
        <n v="11.0"/>
        <n v="4.0"/>
        <m/>
      </sharedItems>
    </cacheField>
    <cacheField name="SERVIÇO DE ATENDIMENTO SECUNDÁRIO OU TERCIÁRIO A GESTAÇÃO DE ALTO RISCO">
      <sharedItems containsBlank="1" containsMixedTypes="1" containsNumber="1" containsInteger="1">
        <n v="0.0"/>
        <s v="Não"/>
        <s v="Sim"/>
        <m/>
      </sharedItems>
    </cacheField>
    <cacheField name="UTI ADULTO" numFmtId="3">
      <sharedItems containsString="0" containsBlank="1" containsNumber="1" containsInteger="1">
        <n v="0.0"/>
        <n v="5.0"/>
        <n v="30.0"/>
        <n v="10.0"/>
        <n v="4.0"/>
        <n v="9.0"/>
        <n v="2.0"/>
        <m/>
        <n v="1.0"/>
      </sharedItems>
    </cacheField>
    <cacheField name="UTIN II" numFmtId="3">
      <sharedItems containsString="0" containsBlank="1" containsNumber="1" containsInteger="1">
        <n v="0.0"/>
        <n v="13.0"/>
        <m/>
        <n v="6.0"/>
      </sharedItems>
    </cacheField>
    <cacheField name="UTIN III" numFmtId="3">
      <sharedItems containsString="0" containsBlank="1" containsNumber="1" containsInteger="1">
        <n v="0.0"/>
        <n v="8.0"/>
        <n v="20.0"/>
        <n v="10.0"/>
        <m/>
        <n v="6.0"/>
      </sharedItems>
    </cacheField>
    <cacheField name="UCINCO" numFmtId="3">
      <sharedItems containsString="0" containsBlank="1" containsNumber="1" containsInteger="1">
        <n v="0.0"/>
        <n v="8.0"/>
        <n v="21.0"/>
        <n v="5.0"/>
        <m/>
      </sharedItems>
    </cacheField>
    <cacheField name="UCINCA" numFmtId="3">
      <sharedItems containsString="0" containsBlank="1" containsNumber="1" containsInteger="1">
        <n v="0.0"/>
        <n v="4.0"/>
        <n v="2.0"/>
        <m/>
        <n v="1.0"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m/>
      </sharedItems>
    </cacheField>
    <cacheField name="CPN II&#10;3 LEITOS" numFmtId="3">
      <sharedItems containsString="0" containsBlank="1" containsNumber="1" containsInteger="1">
        <n v="0.0"/>
        <m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7" firstHeaderRow="0" firstDataRow="3" firstDataCol="0"/>
  <pivotFields>
    <pivotField name="DRS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REGIÃO DE SAUDE " axis="axisRow" compact="0" outline="0" multipleItemSelectionAllowed="1" showAll="0" sortType="ascending">
      <items>
        <item x="8"/>
        <item x="1"/>
        <item x="0"/>
        <item x="2"/>
        <item x="3"/>
        <item x="5"/>
        <item x="6"/>
        <item x="4"/>
        <item x="7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AR I" dataField="1" compact="0" outline="0" multipleItemSelectionAllowed="1" showAll="0">
      <items>
        <item x="0"/>
        <item x="1"/>
        <item x="2"/>
        <item x="3"/>
        <item t="default"/>
      </items>
    </pivotField>
    <pivotField name="GAR II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x="1"/>
        <item x="2"/>
        <item x="3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t="default"/>
      </items>
    </pivotField>
    <pivotField name="CPN II&#10;3 LEITOS" compact="0" numFmtId="3" outline="0" multipleItemSelectionAllowed="1" showAll="0">
      <items>
        <item x="0"/>
        <item x="1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187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" t="s">
        <v>103</v>
      </c>
      <c r="B1" s="71" t="str">
        <f>'Tabela 1 APS - Descr.'!B1</f>
        <v>RRAS 13</v>
      </c>
    </row>
    <row r="2" ht="14.25" customHeight="1"/>
    <row r="3" ht="14.25" customHeight="1">
      <c r="E3" s="93" t="s">
        <v>417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ht="54.0" customHeight="1">
      <c r="A4" s="131" t="s">
        <v>1</v>
      </c>
      <c r="B4" s="132" t="s">
        <v>342</v>
      </c>
      <c r="C4" s="133" t="s">
        <v>418</v>
      </c>
      <c r="D4" s="133" t="s">
        <v>295</v>
      </c>
      <c r="E4" s="134" t="s">
        <v>367</v>
      </c>
      <c r="F4" s="135" t="s">
        <v>419</v>
      </c>
      <c r="G4" s="135" t="s">
        <v>370</v>
      </c>
      <c r="H4" s="135" t="s">
        <v>420</v>
      </c>
      <c r="I4" s="135" t="s">
        <v>373</v>
      </c>
      <c r="J4" s="135" t="s">
        <v>374</v>
      </c>
      <c r="K4" s="136" t="s">
        <v>421</v>
      </c>
      <c r="L4" s="137"/>
      <c r="M4" s="136" t="s">
        <v>422</v>
      </c>
      <c r="N4" s="137"/>
      <c r="O4" s="136" t="s">
        <v>423</v>
      </c>
      <c r="P4" s="138"/>
      <c r="Q4" s="137"/>
      <c r="R4" s="135" t="s">
        <v>382</v>
      </c>
    </row>
    <row r="5" ht="18.0" customHeight="1">
      <c r="A5" s="137"/>
      <c r="B5" s="139"/>
      <c r="C5" s="139"/>
      <c r="D5" s="139"/>
      <c r="E5" s="139"/>
      <c r="F5" s="139"/>
      <c r="G5" s="139"/>
      <c r="H5" s="139"/>
      <c r="I5" s="139"/>
      <c r="J5" s="139"/>
      <c r="K5" s="140" t="s">
        <v>424</v>
      </c>
      <c r="L5" s="140" t="s">
        <v>425</v>
      </c>
      <c r="M5" s="140" t="s">
        <v>424</v>
      </c>
      <c r="N5" s="141" t="s">
        <v>425</v>
      </c>
      <c r="O5" s="140" t="s">
        <v>426</v>
      </c>
      <c r="P5" s="140" t="s">
        <v>427</v>
      </c>
      <c r="Q5" s="140" t="s">
        <v>428</v>
      </c>
      <c r="R5" s="139"/>
    </row>
    <row r="6" ht="14.25" customHeight="1">
      <c r="A6" s="31" t="s">
        <v>130</v>
      </c>
      <c r="B6" s="31" t="s">
        <v>429</v>
      </c>
      <c r="C6" s="33">
        <v>3404.5438000000004</v>
      </c>
      <c r="D6" s="142">
        <v>3744.9981800000005</v>
      </c>
      <c r="E6" s="143">
        <f>((D6*2.5)/(365*0.7))*1.21</f>
        <v>44.33901955</v>
      </c>
      <c r="F6" s="144">
        <f>E6*15/100</f>
        <v>6.650852932</v>
      </c>
      <c r="G6" s="144">
        <f>(E6*6/100)</f>
        <v>2.660341173</v>
      </c>
      <c r="H6" s="144">
        <f>C6*2/1000</f>
        <v>6.8090876</v>
      </c>
      <c r="I6" s="144">
        <f>C6*2/1000</f>
        <v>6.8090876</v>
      </c>
      <c r="J6" s="144">
        <f>C6*1/1000</f>
        <v>3.4045438</v>
      </c>
      <c r="K6" s="142"/>
      <c r="L6" s="142"/>
      <c r="M6" s="142"/>
      <c r="N6" s="142"/>
      <c r="O6" s="68"/>
      <c r="P6" s="68"/>
      <c r="Q6" s="68"/>
      <c r="R6" s="68"/>
    </row>
    <row r="7" ht="14.25" customHeight="1">
      <c r="A7" s="31" t="s">
        <v>31</v>
      </c>
      <c r="B7" s="31" t="s">
        <v>12</v>
      </c>
      <c r="C7" s="31">
        <v>1692.0</v>
      </c>
      <c r="D7" s="142">
        <v>1174.0</v>
      </c>
      <c r="E7" s="143">
        <v>13.899608610567517</v>
      </c>
      <c r="F7" s="144">
        <v>2.0849412915851273</v>
      </c>
      <c r="G7" s="144">
        <v>0.833976516634051</v>
      </c>
      <c r="H7" s="144">
        <v>3.384</v>
      </c>
      <c r="I7" s="144">
        <v>3.384</v>
      </c>
      <c r="J7" s="144">
        <v>1.692</v>
      </c>
      <c r="K7" s="142"/>
      <c r="L7" s="142"/>
      <c r="M7" s="142"/>
      <c r="N7" s="142"/>
      <c r="O7" s="68"/>
      <c r="P7" s="68"/>
      <c r="Q7" s="68"/>
      <c r="R7" s="68"/>
    </row>
    <row r="8" ht="14.25" customHeight="1">
      <c r="A8" s="31" t="s">
        <v>31</v>
      </c>
      <c r="B8" s="31" t="s">
        <v>17</v>
      </c>
      <c r="C8" s="31">
        <v>1348.0</v>
      </c>
      <c r="D8" s="145">
        <v>1002.0</v>
      </c>
      <c r="E8" s="143">
        <v>11.863209393346379</v>
      </c>
      <c r="F8" s="144">
        <v>1.7794814090019568</v>
      </c>
      <c r="G8" s="144">
        <v>0.7117925636007827</v>
      </c>
      <c r="H8" s="144">
        <v>2.696</v>
      </c>
      <c r="I8" s="144">
        <v>2.696</v>
      </c>
      <c r="J8" s="144">
        <v>1.348</v>
      </c>
      <c r="K8" s="142"/>
      <c r="L8" s="142"/>
      <c r="M8" s="142"/>
      <c r="N8" s="142"/>
      <c r="O8" s="68"/>
      <c r="P8" s="68"/>
      <c r="Q8" s="68"/>
      <c r="R8" s="68"/>
    </row>
    <row r="9" ht="14.25" customHeight="1">
      <c r="A9" s="31" t="s">
        <v>31</v>
      </c>
      <c r="B9" s="31" t="s">
        <v>96</v>
      </c>
      <c r="C9" s="31">
        <v>5344.0</v>
      </c>
      <c r="D9" s="145">
        <v>4043.0</v>
      </c>
      <c r="E9" s="143">
        <v>47.86722113502936</v>
      </c>
      <c r="F9" s="144">
        <v>7.180083170254404</v>
      </c>
      <c r="G9" s="144">
        <v>2.8720332681017617</v>
      </c>
      <c r="H9" s="144">
        <v>10.688</v>
      </c>
      <c r="I9" s="144">
        <v>10.688</v>
      </c>
      <c r="J9" s="144">
        <v>5.344</v>
      </c>
      <c r="K9" s="142"/>
      <c r="L9" s="142"/>
      <c r="M9" s="142"/>
      <c r="N9" s="142"/>
      <c r="O9" s="68"/>
      <c r="P9" s="68"/>
      <c r="Q9" s="68"/>
      <c r="R9" s="68"/>
    </row>
    <row r="10" ht="14.25" customHeight="1">
      <c r="A10" s="31" t="s">
        <v>49</v>
      </c>
      <c r="B10" s="31" t="s">
        <v>38</v>
      </c>
      <c r="C10" s="14">
        <v>10371.999999999998</v>
      </c>
      <c r="D10" s="142">
        <v>6593.0</v>
      </c>
      <c r="E10" s="143">
        <f t="shared" ref="E10:E13" si="1">((D10*2.5)/(365*0.7))*1.21</f>
        <v>78.05802348</v>
      </c>
      <c r="F10" s="144">
        <f t="shared" ref="F10:F13" si="2">E10*15/100</f>
        <v>11.70870352</v>
      </c>
      <c r="G10" s="144">
        <f t="shared" ref="G10:G13" si="3">(E10*6/100)</f>
        <v>4.683481409</v>
      </c>
      <c r="H10" s="144">
        <f t="shared" ref="H10:H13" si="4">C10*2/1000</f>
        <v>20.744</v>
      </c>
      <c r="I10" s="144">
        <f t="shared" ref="I10:I13" si="5">C10*2/1000</f>
        <v>20.744</v>
      </c>
      <c r="J10" s="144">
        <f t="shared" ref="J10:J13" si="6">C10*1/1000</f>
        <v>10.372</v>
      </c>
      <c r="K10" s="142"/>
      <c r="L10" s="142"/>
      <c r="M10" s="142"/>
      <c r="N10" s="142"/>
      <c r="O10" s="68"/>
      <c r="P10" s="68"/>
      <c r="Q10" s="68"/>
      <c r="R10" s="68"/>
    </row>
    <row r="11" ht="14.25" customHeight="1">
      <c r="A11" s="31" t="s">
        <v>49</v>
      </c>
      <c r="B11" s="31" t="s">
        <v>71</v>
      </c>
      <c r="C11" s="145">
        <v>4900.0</v>
      </c>
      <c r="D11" s="145">
        <v>3958.0</v>
      </c>
      <c r="E11" s="143">
        <f t="shared" si="1"/>
        <v>46.86086106</v>
      </c>
      <c r="F11" s="144">
        <f t="shared" si="2"/>
        <v>7.029129159</v>
      </c>
      <c r="G11" s="144">
        <f t="shared" si="3"/>
        <v>2.811651663</v>
      </c>
      <c r="H11" s="144">
        <f t="shared" si="4"/>
        <v>9.8</v>
      </c>
      <c r="I11" s="144">
        <f t="shared" si="5"/>
        <v>9.8</v>
      </c>
      <c r="J11" s="144">
        <f t="shared" si="6"/>
        <v>4.9</v>
      </c>
      <c r="K11" s="142"/>
      <c r="L11" s="142"/>
      <c r="M11" s="142"/>
      <c r="N11" s="142"/>
      <c r="O11" s="68"/>
      <c r="P11" s="68"/>
      <c r="Q11" s="68"/>
      <c r="R11" s="68"/>
    </row>
    <row r="12" ht="14.25" customHeight="1">
      <c r="A12" s="31" t="s">
        <v>49</v>
      </c>
      <c r="B12" s="31" t="s">
        <v>99</v>
      </c>
      <c r="C12" s="145">
        <v>1625.0</v>
      </c>
      <c r="D12" s="145">
        <v>1413.0</v>
      </c>
      <c r="E12" s="143">
        <f t="shared" si="1"/>
        <v>16.72925636</v>
      </c>
      <c r="F12" s="144">
        <f t="shared" si="2"/>
        <v>2.509388454</v>
      </c>
      <c r="G12" s="144">
        <f t="shared" si="3"/>
        <v>1.003755382</v>
      </c>
      <c r="H12" s="144">
        <f t="shared" si="4"/>
        <v>3.25</v>
      </c>
      <c r="I12" s="144">
        <f t="shared" si="5"/>
        <v>3.25</v>
      </c>
      <c r="J12" s="144">
        <f t="shared" si="6"/>
        <v>1.625</v>
      </c>
      <c r="K12" s="142"/>
      <c r="L12" s="142"/>
      <c r="M12" s="142"/>
      <c r="N12" s="142"/>
      <c r="O12" s="68"/>
      <c r="P12" s="68"/>
      <c r="Q12" s="68"/>
      <c r="R12" s="68"/>
    </row>
    <row r="13" ht="14.25" customHeight="1">
      <c r="A13" s="31"/>
      <c r="B13" s="31"/>
      <c r="C13" s="146"/>
      <c r="D13" s="146"/>
      <c r="E13" s="147">
        <f t="shared" si="1"/>
        <v>0</v>
      </c>
      <c r="F13" s="148">
        <f t="shared" si="2"/>
        <v>0</v>
      </c>
      <c r="G13" s="148">
        <f t="shared" si="3"/>
        <v>0</v>
      </c>
      <c r="H13" s="148">
        <f t="shared" si="4"/>
        <v>0</v>
      </c>
      <c r="I13" s="148">
        <f t="shared" si="5"/>
        <v>0</v>
      </c>
      <c r="J13" s="148">
        <f t="shared" si="6"/>
        <v>0</v>
      </c>
      <c r="K13" s="149"/>
      <c r="L13" s="149"/>
      <c r="M13" s="149"/>
      <c r="N13" s="149"/>
      <c r="O13" s="149"/>
      <c r="P13" s="149"/>
      <c r="Q13" s="149"/>
      <c r="R13" s="149"/>
    </row>
    <row r="14" ht="15.0" customHeight="1">
      <c r="A14" s="150" t="s">
        <v>430</v>
      </c>
      <c r="B14" s="47"/>
      <c r="C14" s="47"/>
      <c r="D14" s="47"/>
      <c r="E14" s="151">
        <f t="shared" ref="E14:J14" si="7">ROUNDUP(SUM(E6:E12),0)</f>
        <v>260</v>
      </c>
      <c r="F14" s="151">
        <f t="shared" si="7"/>
        <v>39</v>
      </c>
      <c r="G14" s="151">
        <f t="shared" si="7"/>
        <v>16</v>
      </c>
      <c r="H14" s="151">
        <f t="shared" si="7"/>
        <v>58</v>
      </c>
      <c r="I14" s="151">
        <f t="shared" si="7"/>
        <v>58</v>
      </c>
      <c r="J14" s="151">
        <f t="shared" si="7"/>
        <v>29</v>
      </c>
      <c r="K14" s="152"/>
      <c r="L14" s="152"/>
      <c r="M14" s="152"/>
      <c r="N14" s="152"/>
      <c r="O14" s="152"/>
      <c r="P14" s="152"/>
      <c r="Q14" s="152"/>
      <c r="R14" s="152"/>
    </row>
    <row r="15" ht="14.25" customHeight="1">
      <c r="A15" s="74"/>
      <c r="B15" s="74"/>
      <c r="C15" s="51"/>
      <c r="D15" s="51"/>
      <c r="E15" s="14"/>
      <c r="F15" s="14"/>
      <c r="G15" s="14"/>
      <c r="H15" s="14"/>
      <c r="I15" s="14"/>
      <c r="J15" s="14"/>
      <c r="K15" s="51"/>
      <c r="L15" s="51"/>
      <c r="M15" s="51"/>
      <c r="N15" s="51"/>
      <c r="O15" s="51"/>
      <c r="P15" s="51"/>
      <c r="Q15" s="51"/>
      <c r="R15" s="51"/>
    </row>
    <row r="16" ht="14.25" customHeight="1">
      <c r="A16" s="74"/>
      <c r="B16" s="74"/>
      <c r="C16" s="51"/>
      <c r="D16" s="51"/>
      <c r="E16" s="14"/>
      <c r="F16" s="14"/>
      <c r="G16" s="14"/>
      <c r="H16" s="14"/>
      <c r="I16" s="14"/>
      <c r="J16" s="14"/>
      <c r="K16" s="51"/>
      <c r="L16" s="51"/>
      <c r="M16" s="51"/>
      <c r="N16" s="51"/>
      <c r="O16" s="51"/>
      <c r="P16" s="51"/>
      <c r="Q16" s="51"/>
      <c r="R16" s="51"/>
    </row>
    <row r="17" ht="14.25" customHeight="1"/>
    <row r="18" ht="14.25" customHeight="1">
      <c r="E18" s="93" t="s">
        <v>431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</row>
    <row r="19" ht="55.5" customHeight="1">
      <c r="A19" s="153" t="s">
        <v>1</v>
      </c>
      <c r="B19" s="153" t="s">
        <v>342</v>
      </c>
      <c r="C19" s="133" t="s">
        <v>418</v>
      </c>
      <c r="D19" s="133" t="s">
        <v>295</v>
      </c>
      <c r="E19" s="134" t="s">
        <v>367</v>
      </c>
      <c r="F19" s="135" t="s">
        <v>419</v>
      </c>
      <c r="G19" s="135" t="s">
        <v>370</v>
      </c>
      <c r="H19" s="135" t="s">
        <v>420</v>
      </c>
      <c r="I19" s="135" t="s">
        <v>373</v>
      </c>
      <c r="J19" s="135" t="s">
        <v>374</v>
      </c>
      <c r="K19" s="136" t="s">
        <v>375</v>
      </c>
      <c r="L19" s="137"/>
      <c r="M19" s="136" t="s">
        <v>422</v>
      </c>
      <c r="N19" s="137"/>
      <c r="O19" s="136" t="s">
        <v>423</v>
      </c>
      <c r="P19" s="138"/>
      <c r="Q19" s="137"/>
      <c r="R19" s="135" t="s">
        <v>382</v>
      </c>
    </row>
    <row r="20" ht="17.25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40" t="s">
        <v>424</v>
      </c>
      <c r="L20" s="140" t="s">
        <v>425</v>
      </c>
      <c r="M20" s="140" t="s">
        <v>424</v>
      </c>
      <c r="N20" s="141" t="s">
        <v>425</v>
      </c>
      <c r="O20" s="140" t="s">
        <v>426</v>
      </c>
      <c r="P20" s="140" t="s">
        <v>427</v>
      </c>
      <c r="Q20" s="140" t="s">
        <v>428</v>
      </c>
      <c r="R20" s="139"/>
    </row>
    <row r="21" ht="14.25" customHeight="1">
      <c r="A21" s="154" t="str">
        <f t="shared" ref="A21:D21" si="8">#REF!</f>
        <v>#REF!</v>
      </c>
      <c r="B21" s="155" t="str">
        <f t="shared" si="8"/>
        <v>#REF!</v>
      </c>
      <c r="C21" s="156" t="str">
        <f t="shared" si="8"/>
        <v>#REF!</v>
      </c>
      <c r="D21" s="156" t="str">
        <f t="shared" si="8"/>
        <v>#REF!</v>
      </c>
      <c r="E21" s="157">
        <v>36.0</v>
      </c>
      <c r="F21" s="158">
        <v>3.0</v>
      </c>
      <c r="G21" s="159"/>
      <c r="H21" s="157">
        <v>7.0</v>
      </c>
      <c r="I21" s="157">
        <v>9.0</v>
      </c>
      <c r="J21" s="157">
        <v>3.0</v>
      </c>
      <c r="K21" s="142"/>
      <c r="L21" s="142"/>
      <c r="M21" s="142"/>
      <c r="N21" s="160"/>
      <c r="O21" s="157">
        <v>1.0</v>
      </c>
      <c r="P21" s="68"/>
      <c r="Q21" s="68"/>
      <c r="R21" s="68"/>
    </row>
    <row r="22" ht="14.25" customHeight="1">
      <c r="A22" s="154" t="str">
        <f t="shared" ref="A22:D22" si="9">#REF!</f>
        <v>#REF!</v>
      </c>
      <c r="B22" s="155" t="str">
        <f t="shared" si="9"/>
        <v>#REF!</v>
      </c>
      <c r="C22" s="156" t="str">
        <f t="shared" si="9"/>
        <v>#REF!</v>
      </c>
      <c r="D22" s="156" t="str">
        <f t="shared" si="9"/>
        <v>#REF!</v>
      </c>
      <c r="E22" s="157">
        <v>18.0</v>
      </c>
      <c r="F22" s="158">
        <v>0.0</v>
      </c>
      <c r="G22" s="159"/>
      <c r="H22" s="157"/>
      <c r="I22" s="157"/>
      <c r="J22" s="157"/>
      <c r="K22" s="161"/>
      <c r="L22" s="161"/>
      <c r="M22" s="161"/>
      <c r="N22" s="162"/>
      <c r="O22" s="157"/>
      <c r="P22" s="68"/>
      <c r="Q22" s="68"/>
      <c r="R22" s="68"/>
    </row>
    <row r="23" ht="14.25" customHeight="1">
      <c r="A23" s="154" t="str">
        <f t="shared" ref="A23:D23" si="10">#REF!</f>
        <v>#REF!</v>
      </c>
      <c r="B23" s="155" t="str">
        <f t="shared" si="10"/>
        <v>#REF!</v>
      </c>
      <c r="C23" s="156" t="str">
        <f t="shared" si="10"/>
        <v>#REF!</v>
      </c>
      <c r="D23" s="156" t="str">
        <f t="shared" si="10"/>
        <v>#REF!</v>
      </c>
      <c r="E23" s="157">
        <v>49.0</v>
      </c>
      <c r="F23" s="158">
        <v>4.0</v>
      </c>
      <c r="G23" s="159">
        <v>30.0</v>
      </c>
      <c r="H23" s="157">
        <v>5.0</v>
      </c>
      <c r="I23" s="157"/>
      <c r="J23" s="157"/>
      <c r="K23" s="161"/>
      <c r="L23" s="161"/>
      <c r="M23" s="161"/>
      <c r="N23" s="162"/>
      <c r="O23" s="157">
        <v>1.0</v>
      </c>
      <c r="P23" s="68"/>
      <c r="Q23" s="68"/>
      <c r="R23" s="68"/>
    </row>
    <row r="24" ht="14.25" customHeight="1">
      <c r="A24" s="154" t="str">
        <f t="shared" ref="A24:D24" si="11">#REF!</f>
        <v>#REF!</v>
      </c>
      <c r="B24" s="155" t="str">
        <f t="shared" si="11"/>
        <v>#REF!</v>
      </c>
      <c r="C24" s="156" t="str">
        <f t="shared" si="11"/>
        <v>#REF!</v>
      </c>
      <c r="D24" s="156" t="str">
        <f t="shared" si="11"/>
        <v>#REF!</v>
      </c>
      <c r="E24" s="157">
        <v>31.0</v>
      </c>
      <c r="F24" s="158">
        <v>4.0</v>
      </c>
      <c r="G24" s="159">
        <v>20.0</v>
      </c>
      <c r="H24" s="157">
        <v>9.0</v>
      </c>
      <c r="I24" s="157">
        <v>9.0</v>
      </c>
      <c r="J24" s="157">
        <v>4.0</v>
      </c>
      <c r="K24" s="161"/>
      <c r="L24" s="161"/>
      <c r="M24" s="161"/>
      <c r="N24" s="162"/>
      <c r="O24" s="157">
        <v>1.0</v>
      </c>
      <c r="P24" s="68"/>
      <c r="Q24" s="68"/>
      <c r="R24" s="68"/>
    </row>
    <row r="25" ht="48.0" customHeight="1">
      <c r="A25" s="154" t="str">
        <f t="shared" ref="A25:D25" si="12">A6</f>
        <v>V-BARRETOS</v>
      </c>
      <c r="B25" s="155" t="str">
        <f t="shared" si="12"/>
        <v>NORTE E SUL</v>
      </c>
      <c r="C25" s="156">
        <f t="shared" si="12"/>
        <v>3404.5438</v>
      </c>
      <c r="D25" s="156">
        <f t="shared" si="12"/>
        <v>3744.99818</v>
      </c>
      <c r="E25" s="129">
        <v>66.0</v>
      </c>
      <c r="F25" s="129">
        <v>5.0</v>
      </c>
      <c r="G25" s="129">
        <v>45.0</v>
      </c>
      <c r="H25" s="129">
        <v>8.0</v>
      </c>
      <c r="I25" s="129">
        <v>8.0</v>
      </c>
      <c r="J25" s="129">
        <v>4.0</v>
      </c>
      <c r="K25" s="142"/>
      <c r="L25" s="142"/>
      <c r="M25" s="142"/>
      <c r="N25" s="160"/>
      <c r="O25" s="68"/>
      <c r="P25" s="68"/>
      <c r="Q25" s="68"/>
      <c r="R25" s="68"/>
    </row>
    <row r="26" ht="14.25" customHeight="1">
      <c r="A26" s="154" t="str">
        <f t="shared" ref="A26:D26" si="13">A7</f>
        <v>Franca</v>
      </c>
      <c r="B26" s="155" t="str">
        <f t="shared" si="13"/>
        <v>Alta Anhanguera</v>
      </c>
      <c r="C26" s="156">
        <f t="shared" si="13"/>
        <v>1692</v>
      </c>
      <c r="D26" s="156">
        <f t="shared" si="13"/>
        <v>1174</v>
      </c>
      <c r="E26" s="158">
        <v>28.0</v>
      </c>
      <c r="F26" s="159">
        <v>0.0</v>
      </c>
      <c r="G26" s="159">
        <v>0.0</v>
      </c>
      <c r="H26" s="163">
        <v>0.0</v>
      </c>
      <c r="I26" s="163">
        <v>0.0</v>
      </c>
      <c r="J26" s="163">
        <v>0.0</v>
      </c>
      <c r="K26" s="142">
        <v>0.0</v>
      </c>
      <c r="L26" s="142">
        <v>0.0</v>
      </c>
      <c r="M26" s="142">
        <v>0.0</v>
      </c>
      <c r="N26" s="160">
        <v>0.0</v>
      </c>
      <c r="O26" s="68">
        <v>0.0</v>
      </c>
      <c r="P26" s="68">
        <v>0.0</v>
      </c>
      <c r="Q26" s="68">
        <v>0.0</v>
      </c>
      <c r="R26" s="68">
        <v>0.0</v>
      </c>
    </row>
    <row r="27" ht="14.25" customHeight="1">
      <c r="A27" s="154" t="str">
        <f t="shared" ref="A27:D27" si="14">A8</f>
        <v>Franca</v>
      </c>
      <c r="B27" s="155" t="str">
        <f t="shared" si="14"/>
        <v>Alta Mogiana</v>
      </c>
      <c r="C27" s="156">
        <f t="shared" si="14"/>
        <v>1348</v>
      </c>
      <c r="D27" s="164">
        <f t="shared" si="14"/>
        <v>1002</v>
      </c>
      <c r="E27" s="158">
        <v>23.0</v>
      </c>
      <c r="F27" s="159">
        <v>0.0</v>
      </c>
      <c r="G27" s="159">
        <v>0.0</v>
      </c>
      <c r="H27" s="163">
        <v>0.0</v>
      </c>
      <c r="I27" s="163">
        <v>0.0</v>
      </c>
      <c r="J27" s="163">
        <v>0.0</v>
      </c>
      <c r="K27" s="142">
        <v>0.0</v>
      </c>
      <c r="L27" s="142">
        <v>0.0</v>
      </c>
      <c r="M27" s="142">
        <v>0.0</v>
      </c>
      <c r="N27" s="160">
        <v>0.0</v>
      </c>
      <c r="O27" s="68">
        <v>0.0</v>
      </c>
      <c r="P27" s="68">
        <v>0.0</v>
      </c>
      <c r="Q27" s="68">
        <v>0.0</v>
      </c>
      <c r="R27" s="68">
        <v>0.0</v>
      </c>
    </row>
    <row r="28" ht="14.25" customHeight="1">
      <c r="A28" s="154" t="str">
        <f t="shared" ref="A28:D28" si="15">A9</f>
        <v>Franca</v>
      </c>
      <c r="B28" s="155" t="str">
        <f t="shared" si="15"/>
        <v>Tres Colinas</v>
      </c>
      <c r="C28" s="156">
        <f t="shared" si="15"/>
        <v>5344</v>
      </c>
      <c r="D28" s="164">
        <f t="shared" si="15"/>
        <v>4043</v>
      </c>
      <c r="E28" s="158">
        <v>40.0</v>
      </c>
      <c r="F28" s="159">
        <v>9.0</v>
      </c>
      <c r="G28" s="159">
        <v>4.0</v>
      </c>
      <c r="H28" s="163">
        <v>13.0</v>
      </c>
      <c r="I28" s="163">
        <v>0.0</v>
      </c>
      <c r="J28" s="163">
        <v>0.0</v>
      </c>
      <c r="K28" s="142">
        <v>0.0</v>
      </c>
      <c r="L28" s="142">
        <v>0.0</v>
      </c>
      <c r="M28" s="142">
        <v>0.0</v>
      </c>
      <c r="N28" s="160">
        <v>0.0</v>
      </c>
      <c r="O28" s="68">
        <v>0.0</v>
      </c>
      <c r="P28" s="68">
        <v>0.0</v>
      </c>
      <c r="Q28" s="68">
        <v>0.0</v>
      </c>
      <c r="R28" s="68">
        <v>1.0</v>
      </c>
    </row>
    <row r="29" ht="14.25" customHeight="1">
      <c r="A29" s="154" t="str">
        <f t="shared" ref="A29:D29" si="16">A10</f>
        <v>Ribeirao Preto</v>
      </c>
      <c r="B29" s="155" t="str">
        <f t="shared" si="16"/>
        <v>Aquifero Guarani</v>
      </c>
      <c r="C29" s="165">
        <f t="shared" si="16"/>
        <v>10372</v>
      </c>
      <c r="D29" s="156">
        <f t="shared" si="16"/>
        <v>6593</v>
      </c>
      <c r="E29" s="158">
        <v>110.0</v>
      </c>
      <c r="F29" s="159">
        <v>15.0</v>
      </c>
      <c r="G29" s="159">
        <v>12.0</v>
      </c>
      <c r="H29" s="163">
        <v>36.0</v>
      </c>
      <c r="I29" s="163">
        <v>26.0</v>
      </c>
      <c r="J29" s="163">
        <v>2.0</v>
      </c>
      <c r="K29" s="142"/>
      <c r="L29" s="142"/>
      <c r="M29" s="142"/>
      <c r="N29" s="160"/>
      <c r="O29" s="68"/>
      <c r="P29" s="68"/>
      <c r="Q29" s="68"/>
      <c r="R29" s="68">
        <v>1.0</v>
      </c>
    </row>
    <row r="30" ht="14.25" customHeight="1">
      <c r="A30" s="154" t="str">
        <f t="shared" ref="A30:D30" si="17">A11</f>
        <v>Ribeirao Preto</v>
      </c>
      <c r="B30" s="155" t="str">
        <f t="shared" si="17"/>
        <v>Horizonte Verde</v>
      </c>
      <c r="C30" s="164">
        <f t="shared" si="17"/>
        <v>4900</v>
      </c>
      <c r="D30" s="164">
        <f t="shared" si="17"/>
        <v>3958</v>
      </c>
      <c r="E30" s="158">
        <v>62.0</v>
      </c>
      <c r="F30" s="159">
        <v>0.0</v>
      </c>
      <c r="G30" s="159">
        <v>2.0</v>
      </c>
      <c r="H30" s="163">
        <v>6.0</v>
      </c>
      <c r="I30" s="163">
        <v>5.0</v>
      </c>
      <c r="J30" s="163">
        <v>1.0</v>
      </c>
      <c r="K30" s="161"/>
      <c r="L30" s="161"/>
      <c r="M30" s="161"/>
      <c r="N30" s="162"/>
      <c r="O30" s="68"/>
      <c r="P30" s="68"/>
      <c r="Q30" s="68"/>
      <c r="R30" s="68"/>
    </row>
    <row r="31" ht="14.25" customHeight="1">
      <c r="A31" s="154" t="str">
        <f t="shared" ref="A31:D31" si="18">A12</f>
        <v>Ribeirao Preto</v>
      </c>
      <c r="B31" s="155" t="str">
        <f t="shared" si="18"/>
        <v>Vale das Cachoeiras</v>
      </c>
      <c r="C31" s="164">
        <f t="shared" si="18"/>
        <v>1625</v>
      </c>
      <c r="D31" s="164">
        <f t="shared" si="18"/>
        <v>1413</v>
      </c>
      <c r="E31" s="158">
        <v>24.0</v>
      </c>
      <c r="F31" s="159">
        <v>0.0</v>
      </c>
      <c r="G31" s="159">
        <v>0.0</v>
      </c>
      <c r="H31" s="163">
        <v>0.0</v>
      </c>
      <c r="I31" s="163">
        <v>0.0</v>
      </c>
      <c r="J31" s="163">
        <v>0.0</v>
      </c>
      <c r="K31" s="161"/>
      <c r="L31" s="161"/>
      <c r="M31" s="161"/>
      <c r="N31" s="162"/>
      <c r="O31" s="68"/>
      <c r="P31" s="68"/>
      <c r="Q31" s="68"/>
      <c r="R31" s="68"/>
    </row>
    <row r="32" ht="14.25" customHeight="1">
      <c r="A32" s="154" t="str">
        <f t="shared" ref="A32:D32" si="19">A13</f>
        <v/>
      </c>
      <c r="B32" s="155" t="str">
        <f t="shared" si="19"/>
        <v/>
      </c>
      <c r="C32" s="164" t="str">
        <f t="shared" si="19"/>
        <v/>
      </c>
      <c r="D32" s="164" t="str">
        <f t="shared" si="19"/>
        <v/>
      </c>
      <c r="E32" s="166"/>
      <c r="F32" s="167"/>
      <c r="G32" s="167"/>
      <c r="H32" s="168"/>
      <c r="I32" s="168"/>
      <c r="J32" s="168"/>
      <c r="K32" s="149"/>
      <c r="L32" s="149"/>
      <c r="M32" s="149"/>
      <c r="N32" s="169"/>
      <c r="O32" s="149"/>
      <c r="P32" s="149"/>
      <c r="Q32" s="149"/>
      <c r="R32" s="149"/>
    </row>
    <row r="33" ht="14.25" customHeight="1">
      <c r="A33" s="170" t="s">
        <v>432</v>
      </c>
      <c r="B33" s="47"/>
      <c r="C33" s="47"/>
      <c r="D33" s="47"/>
      <c r="E33" s="171">
        <f t="shared" ref="E33:R33" si="20">SUM(E21:E32)</f>
        <v>487</v>
      </c>
      <c r="F33" s="172">
        <f t="shared" si="20"/>
        <v>40</v>
      </c>
      <c r="G33" s="172">
        <f t="shared" si="20"/>
        <v>113</v>
      </c>
      <c r="H33" s="172">
        <f t="shared" si="20"/>
        <v>84</v>
      </c>
      <c r="I33" s="172">
        <f t="shared" si="20"/>
        <v>57</v>
      </c>
      <c r="J33" s="172">
        <f t="shared" si="20"/>
        <v>14</v>
      </c>
      <c r="K33" s="172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3</v>
      </c>
      <c r="P33" s="172">
        <f t="shared" si="20"/>
        <v>0</v>
      </c>
      <c r="Q33" s="172">
        <f t="shared" si="20"/>
        <v>0</v>
      </c>
      <c r="R33" s="172">
        <f t="shared" si="20"/>
        <v>2</v>
      </c>
    </row>
    <row r="34" ht="14.25" customHeight="1"/>
    <row r="35" ht="14.25" customHeight="1"/>
    <row r="36" ht="14.2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 ht="14.2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</row>
    <row r="38" ht="14.25" customHeight="1">
      <c r="E38" s="93" t="s">
        <v>433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</row>
    <row r="39" ht="54.75" customHeight="1">
      <c r="A39" s="132" t="s">
        <v>1</v>
      </c>
      <c r="B39" s="132" t="s">
        <v>342</v>
      </c>
      <c r="C39" s="133" t="s">
        <v>418</v>
      </c>
      <c r="D39" s="133" t="s">
        <v>295</v>
      </c>
      <c r="E39" s="134" t="s">
        <v>367</v>
      </c>
      <c r="F39" s="135" t="s">
        <v>419</v>
      </c>
      <c r="G39" s="135" t="s">
        <v>370</v>
      </c>
      <c r="H39" s="135" t="s">
        <v>420</v>
      </c>
      <c r="I39" s="135" t="s">
        <v>373</v>
      </c>
      <c r="J39" s="135" t="s">
        <v>374</v>
      </c>
      <c r="K39" s="136" t="s">
        <v>421</v>
      </c>
      <c r="L39" s="137"/>
      <c r="M39" s="136" t="s">
        <v>422</v>
      </c>
      <c r="N39" s="137"/>
      <c r="O39" s="136" t="s">
        <v>423</v>
      </c>
      <c r="P39" s="138"/>
      <c r="Q39" s="137"/>
      <c r="R39" s="135" t="s">
        <v>382</v>
      </c>
    </row>
    <row r="40" ht="19.5" customHeight="1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40" t="s">
        <v>424</v>
      </c>
      <c r="L40" s="140" t="s">
        <v>425</v>
      </c>
      <c r="M40" s="140" t="s">
        <v>424</v>
      </c>
      <c r="N40" s="141" t="s">
        <v>425</v>
      </c>
      <c r="O40" s="140" t="s">
        <v>426</v>
      </c>
      <c r="P40" s="140" t="s">
        <v>427</v>
      </c>
      <c r="Q40" s="140" t="s">
        <v>428</v>
      </c>
      <c r="R40" s="139"/>
    </row>
    <row r="41" ht="14.25" customHeight="1">
      <c r="A41" s="156" t="str">
        <f t="shared" ref="A41:D41" si="21">#REF!</f>
        <v>#REF!</v>
      </c>
      <c r="B41" s="156" t="str">
        <f t="shared" si="21"/>
        <v>#REF!</v>
      </c>
      <c r="C41" s="156" t="str">
        <f t="shared" si="21"/>
        <v>#REF!</v>
      </c>
      <c r="D41" s="156" t="str">
        <f t="shared" si="21"/>
        <v>#REF!</v>
      </c>
      <c r="E41" s="143" t="str">
        <f t="shared" ref="E41:J41" si="22">E21-#REF!</f>
        <v>#REF!</v>
      </c>
      <c r="F41" s="143" t="str">
        <f t="shared" si="22"/>
        <v>#REF!</v>
      </c>
      <c r="G41" s="143" t="str">
        <f t="shared" si="22"/>
        <v>#REF!</v>
      </c>
      <c r="H41" s="143" t="str">
        <f t="shared" si="22"/>
        <v>#REF!</v>
      </c>
      <c r="I41" s="143" t="str">
        <f t="shared" si="22"/>
        <v>#REF!</v>
      </c>
      <c r="J41" s="143" t="str">
        <f t="shared" si="22"/>
        <v>#REF!</v>
      </c>
      <c r="K41" s="142"/>
      <c r="L41" s="142"/>
      <c r="M41" s="142"/>
      <c r="N41" s="160"/>
      <c r="O41" s="68"/>
      <c r="P41" s="68"/>
      <c r="Q41" s="68"/>
      <c r="R41" s="68"/>
    </row>
    <row r="42" ht="14.25" customHeight="1">
      <c r="A42" s="156" t="str">
        <f t="shared" ref="A42:D42" si="23">#REF!</f>
        <v>#REF!</v>
      </c>
      <c r="B42" s="156" t="str">
        <f t="shared" si="23"/>
        <v>#REF!</v>
      </c>
      <c r="C42" s="156" t="str">
        <f t="shared" si="23"/>
        <v>#REF!</v>
      </c>
      <c r="D42" s="156" t="str">
        <f t="shared" si="23"/>
        <v>#REF!</v>
      </c>
      <c r="E42" s="143" t="str">
        <f t="shared" ref="E42:J42" si="24">E22-#REF!</f>
        <v>#REF!</v>
      </c>
      <c r="F42" s="143" t="str">
        <f t="shared" si="24"/>
        <v>#REF!</v>
      </c>
      <c r="G42" s="143" t="str">
        <f t="shared" si="24"/>
        <v>#REF!</v>
      </c>
      <c r="H42" s="143" t="str">
        <f t="shared" si="24"/>
        <v>#REF!</v>
      </c>
      <c r="I42" s="143" t="str">
        <f t="shared" si="24"/>
        <v>#REF!</v>
      </c>
      <c r="J42" s="143" t="str">
        <f t="shared" si="24"/>
        <v>#REF!</v>
      </c>
      <c r="K42" s="161"/>
      <c r="L42" s="161"/>
      <c r="M42" s="161"/>
      <c r="N42" s="162"/>
      <c r="O42" s="68"/>
      <c r="P42" s="68"/>
      <c r="Q42" s="68"/>
      <c r="R42" s="68"/>
    </row>
    <row r="43" ht="14.25" customHeight="1">
      <c r="A43" s="156" t="str">
        <f t="shared" ref="A43:D43" si="25">#REF!</f>
        <v>#REF!</v>
      </c>
      <c r="B43" s="156" t="str">
        <f t="shared" si="25"/>
        <v>#REF!</v>
      </c>
      <c r="C43" s="156" t="str">
        <f t="shared" si="25"/>
        <v>#REF!</v>
      </c>
      <c r="D43" s="156" t="str">
        <f t="shared" si="25"/>
        <v>#REF!</v>
      </c>
      <c r="E43" s="143" t="str">
        <f t="shared" ref="E43:J43" si="26">E23-#REF!</f>
        <v>#REF!</v>
      </c>
      <c r="F43" s="143" t="str">
        <f t="shared" si="26"/>
        <v>#REF!</v>
      </c>
      <c r="G43" s="143" t="str">
        <f t="shared" si="26"/>
        <v>#REF!</v>
      </c>
      <c r="H43" s="143" t="str">
        <f t="shared" si="26"/>
        <v>#REF!</v>
      </c>
      <c r="I43" s="143" t="str">
        <f t="shared" si="26"/>
        <v>#REF!</v>
      </c>
      <c r="J43" s="143" t="str">
        <f t="shared" si="26"/>
        <v>#REF!</v>
      </c>
      <c r="K43" s="161"/>
      <c r="L43" s="161"/>
      <c r="M43" s="161"/>
      <c r="N43" s="162"/>
      <c r="O43" s="68"/>
      <c r="P43" s="68"/>
      <c r="Q43" s="68"/>
      <c r="R43" s="68"/>
    </row>
    <row r="44" ht="14.25" customHeight="1">
      <c r="A44" s="156" t="str">
        <f t="shared" ref="A44:D44" si="27">#REF!</f>
        <v>#REF!</v>
      </c>
      <c r="B44" s="156" t="str">
        <f t="shared" si="27"/>
        <v>#REF!</v>
      </c>
      <c r="C44" s="156" t="str">
        <f t="shared" si="27"/>
        <v>#REF!</v>
      </c>
      <c r="D44" s="156" t="str">
        <f t="shared" si="27"/>
        <v>#REF!</v>
      </c>
      <c r="E44" s="143" t="str">
        <f t="shared" ref="E44:J44" si="28">E24-#REF!</f>
        <v>#REF!</v>
      </c>
      <c r="F44" s="143" t="str">
        <f t="shared" si="28"/>
        <v>#REF!</v>
      </c>
      <c r="G44" s="143" t="str">
        <f t="shared" si="28"/>
        <v>#REF!</v>
      </c>
      <c r="H44" s="143" t="str">
        <f t="shared" si="28"/>
        <v>#REF!</v>
      </c>
      <c r="I44" s="143" t="str">
        <f t="shared" si="28"/>
        <v>#REF!</v>
      </c>
      <c r="J44" s="143" t="str">
        <f t="shared" si="28"/>
        <v>#REF!</v>
      </c>
      <c r="K44" s="161"/>
      <c r="L44" s="161"/>
      <c r="M44" s="161"/>
      <c r="N44" s="162"/>
      <c r="O44" s="68"/>
      <c r="P44" s="68"/>
      <c r="Q44" s="68"/>
      <c r="R44" s="68"/>
    </row>
    <row r="45" ht="14.25" customHeight="1">
      <c r="A45" s="156" t="str">
        <f t="shared" ref="A45:D45" si="29">A6</f>
        <v>V-BARRETOS</v>
      </c>
      <c r="B45" s="156" t="str">
        <f t="shared" si="29"/>
        <v>NORTE E SUL</v>
      </c>
      <c r="C45" s="156">
        <f t="shared" si="29"/>
        <v>3404.5438</v>
      </c>
      <c r="D45" s="156">
        <f t="shared" si="29"/>
        <v>3744.99818</v>
      </c>
      <c r="E45" s="143">
        <f t="shared" ref="E45:J45" si="30">E25-E6</f>
        <v>21.66098045</v>
      </c>
      <c r="F45" s="143">
        <f t="shared" si="30"/>
        <v>-1.650852932</v>
      </c>
      <c r="G45" s="143">
        <f t="shared" si="30"/>
        <v>42.33965883</v>
      </c>
      <c r="H45" s="143">
        <f t="shared" si="30"/>
        <v>1.1909124</v>
      </c>
      <c r="I45" s="143">
        <f t="shared" si="30"/>
        <v>1.1909124</v>
      </c>
      <c r="J45" s="143">
        <f t="shared" si="30"/>
        <v>0.5954562</v>
      </c>
      <c r="K45" s="161"/>
      <c r="L45" s="161"/>
      <c r="M45" s="161"/>
      <c r="N45" s="162"/>
      <c r="O45" s="68"/>
      <c r="P45" s="68"/>
      <c r="Q45" s="68"/>
      <c r="R45" s="68"/>
    </row>
    <row r="46" ht="14.25" customHeight="1">
      <c r="A46" s="156" t="str">
        <f t="shared" ref="A46:D46" si="31">A7</f>
        <v>Franca</v>
      </c>
      <c r="B46" s="156" t="str">
        <f t="shared" si="31"/>
        <v>Alta Anhanguera</v>
      </c>
      <c r="C46" s="156">
        <f t="shared" si="31"/>
        <v>1692</v>
      </c>
      <c r="D46" s="156">
        <f t="shared" si="31"/>
        <v>1174</v>
      </c>
      <c r="E46" s="143">
        <f t="shared" ref="E46:J46" si="32">E26-E7</f>
        <v>14.10039139</v>
      </c>
      <c r="F46" s="143">
        <f t="shared" si="32"/>
        <v>-2.084941292</v>
      </c>
      <c r="G46" s="143">
        <f t="shared" si="32"/>
        <v>-0.8339765166</v>
      </c>
      <c r="H46" s="143">
        <f t="shared" si="32"/>
        <v>-3.384</v>
      </c>
      <c r="I46" s="143">
        <f t="shared" si="32"/>
        <v>-3.384</v>
      </c>
      <c r="J46" s="143">
        <f t="shared" si="32"/>
        <v>-1.692</v>
      </c>
      <c r="K46" s="161"/>
      <c r="L46" s="161"/>
      <c r="M46" s="161"/>
      <c r="N46" s="162"/>
      <c r="O46" s="68"/>
      <c r="P46" s="68"/>
      <c r="Q46" s="68"/>
      <c r="R46" s="68"/>
    </row>
    <row r="47" ht="14.25" customHeight="1">
      <c r="A47" s="156" t="str">
        <f t="shared" ref="A47:D47" si="33">A8</f>
        <v>Franca</v>
      </c>
      <c r="B47" s="156" t="str">
        <f t="shared" si="33"/>
        <v>Alta Mogiana</v>
      </c>
      <c r="C47" s="156">
        <f t="shared" si="33"/>
        <v>1348</v>
      </c>
      <c r="D47" s="164">
        <f t="shared" si="33"/>
        <v>1002</v>
      </c>
      <c r="E47" s="143">
        <f t="shared" ref="E47:J47" si="34">E27-E8</f>
        <v>11.13679061</v>
      </c>
      <c r="F47" s="143">
        <f t="shared" si="34"/>
        <v>-1.779481409</v>
      </c>
      <c r="G47" s="143">
        <f t="shared" si="34"/>
        <v>-0.7117925636</v>
      </c>
      <c r="H47" s="143">
        <f t="shared" si="34"/>
        <v>-2.696</v>
      </c>
      <c r="I47" s="143">
        <f t="shared" si="34"/>
        <v>-2.696</v>
      </c>
      <c r="J47" s="143">
        <f t="shared" si="34"/>
        <v>-1.348</v>
      </c>
      <c r="K47" s="161"/>
      <c r="L47" s="161"/>
      <c r="M47" s="161"/>
      <c r="N47" s="162"/>
      <c r="O47" s="68"/>
      <c r="P47" s="68"/>
      <c r="Q47" s="68"/>
      <c r="R47" s="68"/>
    </row>
    <row r="48" ht="14.25" customHeight="1">
      <c r="A48" s="156" t="str">
        <f t="shared" ref="A48:D48" si="35">A9</f>
        <v>Franca</v>
      </c>
      <c r="B48" s="156" t="str">
        <f t="shared" si="35"/>
        <v>Tres Colinas</v>
      </c>
      <c r="C48" s="156">
        <f t="shared" si="35"/>
        <v>5344</v>
      </c>
      <c r="D48" s="164">
        <f t="shared" si="35"/>
        <v>4043</v>
      </c>
      <c r="E48" s="143">
        <f t="shared" ref="E48:J48" si="36">E28-E9</f>
        <v>-7.867221135</v>
      </c>
      <c r="F48" s="143">
        <f t="shared" si="36"/>
        <v>1.81991683</v>
      </c>
      <c r="G48" s="143">
        <f t="shared" si="36"/>
        <v>1.127966732</v>
      </c>
      <c r="H48" s="143">
        <f t="shared" si="36"/>
        <v>2.312</v>
      </c>
      <c r="I48" s="143">
        <f t="shared" si="36"/>
        <v>-10.688</v>
      </c>
      <c r="J48" s="143">
        <f t="shared" si="36"/>
        <v>-5.344</v>
      </c>
      <c r="K48" s="161"/>
      <c r="L48" s="161"/>
      <c r="M48" s="161"/>
      <c r="N48" s="162"/>
      <c r="O48" s="68"/>
      <c r="P48" s="68"/>
      <c r="Q48" s="68"/>
      <c r="R48" s="68"/>
    </row>
    <row r="49" ht="14.25" customHeight="1">
      <c r="A49" s="156" t="str">
        <f t="shared" ref="A49:D49" si="37">A10</f>
        <v>Ribeirao Preto</v>
      </c>
      <c r="B49" s="156" t="str">
        <f t="shared" si="37"/>
        <v>Aquifero Guarani</v>
      </c>
      <c r="C49" s="165">
        <f t="shared" si="37"/>
        <v>10372</v>
      </c>
      <c r="D49" s="156">
        <f t="shared" si="37"/>
        <v>6593</v>
      </c>
      <c r="E49" s="143">
        <f t="shared" ref="E49:J49" si="38">E29-E10</f>
        <v>31.94197652</v>
      </c>
      <c r="F49" s="143">
        <f t="shared" si="38"/>
        <v>3.291296477</v>
      </c>
      <c r="G49" s="143">
        <f t="shared" si="38"/>
        <v>7.316518591</v>
      </c>
      <c r="H49" s="143">
        <f t="shared" si="38"/>
        <v>15.256</v>
      </c>
      <c r="I49" s="143">
        <f t="shared" si="38"/>
        <v>5.256</v>
      </c>
      <c r="J49" s="143">
        <f t="shared" si="38"/>
        <v>-8.372</v>
      </c>
      <c r="K49" s="161"/>
      <c r="L49" s="161"/>
      <c r="M49" s="161"/>
      <c r="N49" s="162"/>
      <c r="O49" s="68"/>
      <c r="P49" s="68"/>
      <c r="Q49" s="68"/>
      <c r="R49" s="68"/>
    </row>
    <row r="50" ht="14.25" customHeight="1">
      <c r="A50" s="156" t="str">
        <f t="shared" ref="A50:D50" si="39">A11</f>
        <v>Ribeirao Preto</v>
      </c>
      <c r="B50" s="156" t="str">
        <f t="shared" si="39"/>
        <v>Horizonte Verde</v>
      </c>
      <c r="C50" s="164">
        <f t="shared" si="39"/>
        <v>4900</v>
      </c>
      <c r="D50" s="164">
        <f t="shared" si="39"/>
        <v>3958</v>
      </c>
      <c r="E50" s="143">
        <f t="shared" ref="E50:J50" si="40">E30-E11</f>
        <v>15.13913894</v>
      </c>
      <c r="F50" s="143">
        <f t="shared" si="40"/>
        <v>-7.029129159</v>
      </c>
      <c r="G50" s="143">
        <f t="shared" si="40"/>
        <v>-0.8116516634</v>
      </c>
      <c r="H50" s="143">
        <f t="shared" si="40"/>
        <v>-3.8</v>
      </c>
      <c r="I50" s="143">
        <f t="shared" si="40"/>
        <v>-4.8</v>
      </c>
      <c r="J50" s="143">
        <f t="shared" si="40"/>
        <v>-3.9</v>
      </c>
      <c r="K50" s="161"/>
      <c r="L50" s="161"/>
      <c r="M50" s="161"/>
      <c r="N50" s="162"/>
      <c r="O50" s="68"/>
      <c r="P50" s="68"/>
      <c r="Q50" s="68"/>
      <c r="R50" s="68"/>
    </row>
    <row r="51" ht="14.25" customHeight="1">
      <c r="A51" s="173" t="str">
        <f t="shared" ref="A51:D51" si="41">A12</f>
        <v>Ribeirao Preto</v>
      </c>
      <c r="B51" s="173" t="str">
        <f t="shared" si="41"/>
        <v>Vale das Cachoeiras</v>
      </c>
      <c r="C51" s="174">
        <f t="shared" si="41"/>
        <v>1625</v>
      </c>
      <c r="D51" s="174">
        <f t="shared" si="41"/>
        <v>1413</v>
      </c>
      <c r="E51" s="147">
        <f t="shared" ref="E51:J51" si="42">E32-E12</f>
        <v>-16.72925636</v>
      </c>
      <c r="F51" s="147">
        <f t="shared" si="42"/>
        <v>-2.509388454</v>
      </c>
      <c r="G51" s="147">
        <f t="shared" si="42"/>
        <v>-1.003755382</v>
      </c>
      <c r="H51" s="147">
        <f t="shared" si="42"/>
        <v>-3.25</v>
      </c>
      <c r="I51" s="147">
        <f t="shared" si="42"/>
        <v>-3.25</v>
      </c>
      <c r="J51" s="147">
        <f t="shared" si="42"/>
        <v>-1.625</v>
      </c>
      <c r="K51" s="149"/>
      <c r="L51" s="149"/>
      <c r="M51" s="149"/>
      <c r="N51" s="169"/>
      <c r="O51" s="149"/>
      <c r="P51" s="149"/>
      <c r="Q51" s="149"/>
      <c r="R51" s="149"/>
    </row>
    <row r="52" ht="14.25" customHeight="1">
      <c r="A52" s="175" t="s">
        <v>434</v>
      </c>
      <c r="B52" s="47"/>
      <c r="C52" s="47"/>
      <c r="D52" s="47"/>
      <c r="E52" s="176" t="str">
        <f t="shared" ref="E52:J52" si="43">SUM(E41:E51)</f>
        <v>#REF!</v>
      </c>
      <c r="F52" s="176" t="str">
        <f t="shared" si="43"/>
        <v>#REF!</v>
      </c>
      <c r="G52" s="176" t="str">
        <f t="shared" si="43"/>
        <v>#REF!</v>
      </c>
      <c r="H52" s="176" t="str">
        <f t="shared" si="43"/>
        <v>#REF!</v>
      </c>
      <c r="I52" s="176" t="str">
        <f t="shared" si="43"/>
        <v>#REF!</v>
      </c>
      <c r="J52" s="176" t="str">
        <f t="shared" si="43"/>
        <v>#REF!</v>
      </c>
      <c r="K52" s="152"/>
      <c r="L52" s="152"/>
      <c r="M52" s="152"/>
      <c r="N52" s="152"/>
      <c r="O52" s="152"/>
      <c r="P52" s="152"/>
      <c r="Q52" s="152"/>
      <c r="R52" s="177"/>
    </row>
    <row r="53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</row>
    <row r="54" ht="14.2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ht="14.25" customHeight="1"/>
    <row r="56" ht="14.25" customHeight="1"/>
    <row r="57" ht="13.5" customHeight="1">
      <c r="A57" s="85"/>
      <c r="B57" s="85"/>
      <c r="C57" s="85"/>
    </row>
    <row r="58" ht="15.0" customHeight="1">
      <c r="A58" s="85"/>
      <c r="B58" s="85"/>
      <c r="C58" s="85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>
      <c r="A71" s="178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>
      <c r="A86" s="179"/>
      <c r="B86" s="179"/>
      <c r="C86" s="180" t="s">
        <v>435</v>
      </c>
    </row>
    <row r="87" ht="14.25" customHeight="1">
      <c r="A87" s="179"/>
      <c r="B87" s="179"/>
      <c r="C87" s="179">
        <v>1.0</v>
      </c>
    </row>
    <row r="88" ht="14.25" customHeight="1">
      <c r="A88" s="179"/>
      <c r="B88" s="179"/>
      <c r="C88" s="179">
        <v>2.0</v>
      </c>
    </row>
    <row r="89" ht="14.25" customHeight="1">
      <c r="A89" s="179"/>
      <c r="B89" s="179"/>
      <c r="C89" s="179">
        <v>3.0</v>
      </c>
    </row>
    <row r="90" ht="14.25" customHeight="1">
      <c r="A90" s="179"/>
      <c r="B90" s="179"/>
      <c r="C90" s="179">
        <v>4.0</v>
      </c>
    </row>
    <row r="91" ht="14.25" customHeight="1">
      <c r="A91" s="179"/>
      <c r="B91" s="179"/>
      <c r="C91" s="179">
        <v>5.0</v>
      </c>
    </row>
    <row r="92" ht="14.25" customHeight="1">
      <c r="A92" s="179"/>
      <c r="B92" s="179"/>
      <c r="C92" s="179">
        <v>6.0</v>
      </c>
    </row>
    <row r="93" ht="14.25" customHeight="1">
      <c r="A93" s="181"/>
      <c r="B93" s="182"/>
      <c r="C93" s="183"/>
    </row>
    <row r="94" ht="14.25" customHeight="1">
      <c r="C94" s="184"/>
    </row>
    <row r="95" ht="7.5" customHeight="1">
      <c r="C95" s="184"/>
    </row>
    <row r="96" ht="14.25" hidden="1" customHeight="1">
      <c r="A96" s="138"/>
      <c r="B96" s="138"/>
      <c r="C96" s="137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19:N19"/>
    <mergeCell ref="O19:Q19"/>
    <mergeCell ref="E38:R38"/>
    <mergeCell ref="G4:G5"/>
    <mergeCell ref="H4:H5"/>
    <mergeCell ref="A14:D14"/>
    <mergeCell ref="E18:R18"/>
    <mergeCell ref="A19:A20"/>
    <mergeCell ref="B19:B20"/>
    <mergeCell ref="R19:R20"/>
    <mergeCell ref="O39:Q39"/>
    <mergeCell ref="R39:R40"/>
    <mergeCell ref="F39:F40"/>
    <mergeCell ref="G39:G40"/>
    <mergeCell ref="H39:H40"/>
    <mergeCell ref="I39:I40"/>
    <mergeCell ref="J39:J40"/>
    <mergeCell ref="K39:L39"/>
    <mergeCell ref="M39:N39"/>
    <mergeCell ref="A52:D52"/>
    <mergeCell ref="A71:C72"/>
    <mergeCell ref="A93:C96"/>
    <mergeCell ref="C19:C20"/>
    <mergeCell ref="A33:D33"/>
    <mergeCell ref="A39:A40"/>
    <mergeCell ref="B39:B40"/>
    <mergeCell ref="C39:C40"/>
    <mergeCell ref="D39:D40"/>
    <mergeCell ref="E39:E40"/>
    <mergeCell ref="I4:I5"/>
    <mergeCell ref="J4:J5"/>
    <mergeCell ref="K4:L4"/>
    <mergeCell ref="M4:N4"/>
    <mergeCell ref="O4:Q4"/>
    <mergeCell ref="R4:R5"/>
    <mergeCell ref="D19:D20"/>
    <mergeCell ref="E19:E20"/>
    <mergeCell ref="F19:F20"/>
    <mergeCell ref="G19:G20"/>
    <mergeCell ref="H19:H20"/>
    <mergeCell ref="I19:I20"/>
    <mergeCell ref="J19:J20"/>
    <mergeCell ref="K19:L19"/>
  </mergeCells>
  <conditionalFormatting sqref="E45:J51">
    <cfRule type="cellIs" dxfId="6" priority="1" operator="lessThan">
      <formula>0</formula>
    </cfRule>
  </conditionalFormatting>
  <conditionalFormatting sqref="E45:J51">
    <cfRule type="cellIs" dxfId="6" priority="2" operator="lessThan">
      <formula>-5</formula>
    </cfRule>
  </conditionalFormatting>
  <conditionalFormatting sqref="E45:J51">
    <cfRule type="cellIs" dxfId="6" priority="3" operator="lessThan">
      <formula>-5</formula>
    </cfRule>
  </conditionalFormatting>
  <conditionalFormatting sqref="E41:J44">
    <cfRule type="cellIs" dxfId="6" priority="4" operator="lessThan">
      <formula>0</formula>
    </cfRule>
  </conditionalFormatting>
  <conditionalFormatting sqref="E41:J44">
    <cfRule type="cellIs" dxfId="6" priority="5" operator="lessThan">
      <formula>-5</formula>
    </cfRule>
  </conditionalFormatting>
  <conditionalFormatting sqref="E41:J44">
    <cfRule type="cellIs" dxfId="6" priority="6" operator="lessThan">
      <formula>-5</formula>
    </cfRule>
  </conditionalFormatting>
  <dataValidations>
    <dataValidation type="list" allowBlank="1" showErrorMessage="1" sqref="B7:B9 B13">
      <formula1>'listas de opções'!$E$2:$E$64</formula1>
    </dataValidation>
    <dataValidation type="list" allowBlank="1" showErrorMessage="1" sqref="A7:A9 A13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3" t="s">
        <v>103</v>
      </c>
      <c r="B1" s="4" t="str">
        <f>'Tabela 1 APS - Descr.'!B1</f>
        <v>RRAS 13</v>
      </c>
    </row>
    <row r="2" ht="14.25" customHeight="1"/>
    <row r="3" ht="14.25" customHeight="1">
      <c r="A3" s="185" t="s">
        <v>436</v>
      </c>
    </row>
    <row r="4" ht="14.25" customHeight="1">
      <c r="A4" s="186" t="s">
        <v>437</v>
      </c>
    </row>
    <row r="5" ht="14.25" customHeight="1"/>
    <row r="6" ht="18.0" customHeight="1">
      <c r="A6" s="187" t="s">
        <v>438</v>
      </c>
    </row>
    <row r="7" ht="18.0" customHeight="1">
      <c r="A7" s="187" t="s">
        <v>439</v>
      </c>
    </row>
    <row r="8" ht="14.25" customHeight="1">
      <c r="A8" s="185" t="s">
        <v>440</v>
      </c>
    </row>
    <row r="9" ht="14.25" customHeight="1">
      <c r="A9" s="185" t="s">
        <v>441</v>
      </c>
    </row>
    <row r="10" ht="14.25" customHeight="1">
      <c r="A10" s="185" t="s">
        <v>442</v>
      </c>
    </row>
    <row r="11" ht="14.25" customHeight="1"/>
    <row r="12" ht="14.25" customHeight="1">
      <c r="A12" s="87" t="s">
        <v>443</v>
      </c>
    </row>
    <row r="13" ht="14.25" customHeight="1">
      <c r="A13" s="188"/>
      <c r="B13" s="188"/>
      <c r="C13" s="188"/>
      <c r="D13" s="188"/>
      <c r="E13" s="188"/>
      <c r="F13" s="188"/>
      <c r="G13" s="93" t="s">
        <v>444</v>
      </c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90"/>
      <c r="U13" s="190"/>
      <c r="V13" s="190"/>
      <c r="W13" s="190"/>
      <c r="X13" s="190"/>
      <c r="Y13" s="190"/>
      <c r="Z13" s="190"/>
      <c r="AA13" s="190"/>
    </row>
    <row r="14" ht="43.5" customHeight="1">
      <c r="A14" s="191" t="s">
        <v>1</v>
      </c>
      <c r="B14" s="191" t="s">
        <v>342</v>
      </c>
      <c r="C14" s="191" t="s">
        <v>366</v>
      </c>
      <c r="D14" s="191" t="s">
        <v>120</v>
      </c>
      <c r="E14" s="191" t="s">
        <v>299</v>
      </c>
      <c r="F14" s="191" t="s">
        <v>445</v>
      </c>
      <c r="G14" s="192" t="s">
        <v>446</v>
      </c>
      <c r="H14" s="193" t="s">
        <v>419</v>
      </c>
      <c r="J14" s="184"/>
      <c r="K14" s="193" t="s">
        <v>447</v>
      </c>
      <c r="M14" s="184"/>
      <c r="N14" s="193" t="s">
        <v>373</v>
      </c>
      <c r="P14" s="184"/>
      <c r="Q14" s="193" t="s">
        <v>374</v>
      </c>
      <c r="S14" s="184"/>
      <c r="T14" s="141" t="s">
        <v>421</v>
      </c>
      <c r="U14" s="194"/>
      <c r="V14" s="141" t="s">
        <v>422</v>
      </c>
      <c r="W14" s="194"/>
      <c r="X14" s="141" t="s">
        <v>423</v>
      </c>
      <c r="Y14" s="195"/>
      <c r="Z14" s="194"/>
      <c r="AA14" s="140" t="s">
        <v>382</v>
      </c>
    </row>
    <row r="15" ht="43.5" customHeight="1">
      <c r="A15" s="196"/>
      <c r="B15" s="196"/>
      <c r="C15" s="196"/>
      <c r="D15" s="196"/>
      <c r="E15" s="196"/>
      <c r="F15" s="196"/>
      <c r="G15" s="197"/>
      <c r="H15" s="198"/>
      <c r="I15" s="138"/>
      <c r="J15" s="137"/>
      <c r="K15" s="198"/>
      <c r="L15" s="138"/>
      <c r="M15" s="137"/>
      <c r="N15" s="198"/>
      <c r="O15" s="138"/>
      <c r="P15" s="137"/>
      <c r="Q15" s="198"/>
      <c r="R15" s="138"/>
      <c r="S15" s="137"/>
      <c r="T15" s="140" t="s">
        <v>424</v>
      </c>
      <c r="U15" s="140" t="s">
        <v>425</v>
      </c>
      <c r="V15" s="140" t="s">
        <v>424</v>
      </c>
      <c r="W15" s="140" t="s">
        <v>425</v>
      </c>
      <c r="X15" s="140" t="s">
        <v>426</v>
      </c>
      <c r="Y15" s="140" t="s">
        <v>427</v>
      </c>
      <c r="Z15" s="140" t="s">
        <v>448</v>
      </c>
      <c r="AA15" s="140"/>
    </row>
    <row r="16" ht="14.25" customHeight="1">
      <c r="A16" s="139"/>
      <c r="B16" s="139"/>
      <c r="C16" s="139"/>
      <c r="D16" s="139"/>
      <c r="E16" s="139"/>
      <c r="F16" s="139"/>
      <c r="G16" s="199" t="s">
        <v>4</v>
      </c>
      <c r="H16" s="200" t="s">
        <v>449</v>
      </c>
      <c r="I16" s="140" t="s">
        <v>450</v>
      </c>
      <c r="J16" s="140" t="s">
        <v>451</v>
      </c>
      <c r="K16" s="200" t="s">
        <v>449</v>
      </c>
      <c r="L16" s="140" t="s">
        <v>450</v>
      </c>
      <c r="M16" s="140" t="s">
        <v>451</v>
      </c>
      <c r="N16" s="200" t="s">
        <v>452</v>
      </c>
      <c r="O16" s="140" t="s">
        <v>450</v>
      </c>
      <c r="P16" s="140" t="s">
        <v>451</v>
      </c>
      <c r="Q16" s="200" t="s">
        <v>452</v>
      </c>
      <c r="R16" s="140" t="s">
        <v>450</v>
      </c>
      <c r="S16" s="140" t="s">
        <v>451</v>
      </c>
      <c r="T16" s="200" t="s">
        <v>3</v>
      </c>
      <c r="U16" s="200" t="s">
        <v>3</v>
      </c>
      <c r="V16" s="200" t="s">
        <v>3</v>
      </c>
      <c r="W16" s="200" t="s">
        <v>3</v>
      </c>
      <c r="X16" s="200" t="s">
        <v>3</v>
      </c>
      <c r="Y16" s="200" t="s">
        <v>3</v>
      </c>
      <c r="Z16" s="200" t="s">
        <v>3</v>
      </c>
      <c r="AA16" s="200" t="s">
        <v>3</v>
      </c>
    </row>
    <row r="17" ht="45.0" customHeight="1">
      <c r="A17" s="31" t="s">
        <v>130</v>
      </c>
      <c r="B17" s="31" t="s">
        <v>131</v>
      </c>
      <c r="C17" s="31" t="s">
        <v>137</v>
      </c>
      <c r="D17" s="201" t="s">
        <v>134</v>
      </c>
      <c r="E17" s="202" t="s">
        <v>453</v>
      </c>
      <c r="F17" s="201">
        <v>1145.0</v>
      </c>
      <c r="G17" s="203" t="s">
        <v>454</v>
      </c>
      <c r="H17" s="204">
        <v>5.0</v>
      </c>
      <c r="I17" s="205">
        <v>2.0</v>
      </c>
      <c r="J17" s="206">
        <f t="shared" ref="J17:J19" si="1">SUM(H17:I17)</f>
        <v>7</v>
      </c>
      <c r="K17" s="204">
        <v>8.0</v>
      </c>
      <c r="L17" s="205">
        <v>0.0</v>
      </c>
      <c r="M17" s="206">
        <f t="shared" ref="M17:M19" si="2">SUM(K17:L17)</f>
        <v>8</v>
      </c>
      <c r="N17" s="204">
        <v>8.0</v>
      </c>
      <c r="O17" s="205">
        <v>0.0</v>
      </c>
      <c r="P17" s="206">
        <f t="shared" ref="P17:P19" si="3">SUM(N17:O17)</f>
        <v>8</v>
      </c>
      <c r="Q17" s="204">
        <v>4.0</v>
      </c>
      <c r="R17" s="205">
        <v>0.0</v>
      </c>
      <c r="S17" s="206">
        <f t="shared" ref="S17:S19" si="4">SUM(Q17:R17)</f>
        <v>4</v>
      </c>
      <c r="T17" s="205"/>
      <c r="U17" s="205"/>
      <c r="V17" s="205"/>
      <c r="W17" s="205"/>
      <c r="X17" s="205"/>
      <c r="Y17" s="205"/>
      <c r="Z17" s="205"/>
      <c r="AA17" s="205"/>
    </row>
    <row r="18" ht="45.0" customHeight="1">
      <c r="A18" s="31" t="s">
        <v>130</v>
      </c>
      <c r="B18" s="31" t="s">
        <v>131</v>
      </c>
      <c r="C18" s="201" t="s">
        <v>455</v>
      </c>
      <c r="D18" s="201" t="s">
        <v>151</v>
      </c>
      <c r="E18" s="202" t="s">
        <v>453</v>
      </c>
      <c r="F18" s="201">
        <v>454.0</v>
      </c>
      <c r="G18" s="203" t="s">
        <v>456</v>
      </c>
      <c r="H18" s="204">
        <v>0.0</v>
      </c>
      <c r="I18" s="205">
        <v>0.0</v>
      </c>
      <c r="J18" s="206">
        <f t="shared" si="1"/>
        <v>0</v>
      </c>
      <c r="K18" s="204">
        <v>0.0</v>
      </c>
      <c r="L18" s="205">
        <v>0.0</v>
      </c>
      <c r="M18" s="206">
        <f t="shared" si="2"/>
        <v>0</v>
      </c>
      <c r="N18" s="204">
        <v>0.0</v>
      </c>
      <c r="O18" s="205">
        <v>0.0</v>
      </c>
      <c r="P18" s="206">
        <f t="shared" si="3"/>
        <v>0</v>
      </c>
      <c r="Q18" s="204">
        <v>0.0</v>
      </c>
      <c r="R18" s="205">
        <v>0.0</v>
      </c>
      <c r="S18" s="206">
        <f t="shared" si="4"/>
        <v>0</v>
      </c>
      <c r="T18" s="205"/>
      <c r="U18" s="205"/>
      <c r="V18" s="205"/>
      <c r="W18" s="205"/>
      <c r="X18" s="205"/>
      <c r="Y18" s="205"/>
      <c r="Z18" s="205"/>
      <c r="AA18" s="205"/>
    </row>
    <row r="19" ht="45.0" customHeight="1">
      <c r="A19" s="31" t="s">
        <v>130</v>
      </c>
      <c r="B19" s="31" t="s">
        <v>150</v>
      </c>
      <c r="C19" s="201" t="s">
        <v>457</v>
      </c>
      <c r="D19" s="201" t="s">
        <v>151</v>
      </c>
      <c r="E19" s="202" t="s">
        <v>453</v>
      </c>
      <c r="F19" s="201">
        <v>778.0</v>
      </c>
      <c r="G19" s="203" t="s">
        <v>456</v>
      </c>
      <c r="H19" s="204">
        <v>0.0</v>
      </c>
      <c r="I19" s="205">
        <v>0.0</v>
      </c>
      <c r="J19" s="206">
        <f t="shared" si="1"/>
        <v>0</v>
      </c>
      <c r="K19" s="204">
        <v>0.0</v>
      </c>
      <c r="L19" s="205">
        <v>0.0</v>
      </c>
      <c r="M19" s="206">
        <f t="shared" si="2"/>
        <v>0</v>
      </c>
      <c r="N19" s="204">
        <v>0.0</v>
      </c>
      <c r="O19" s="205">
        <v>0.0</v>
      </c>
      <c r="P19" s="206">
        <f t="shared" si="3"/>
        <v>0</v>
      </c>
      <c r="Q19" s="204">
        <v>0.0</v>
      </c>
      <c r="R19" s="205">
        <v>0.0</v>
      </c>
      <c r="S19" s="206">
        <f t="shared" si="4"/>
        <v>0</v>
      </c>
      <c r="T19" s="205"/>
      <c r="U19" s="205"/>
      <c r="V19" s="205"/>
      <c r="W19" s="205"/>
      <c r="X19" s="205"/>
      <c r="Y19" s="205"/>
      <c r="Z19" s="205"/>
      <c r="AA19" s="205"/>
    </row>
    <row r="20" ht="45.0" customHeight="1">
      <c r="A20" s="31" t="s">
        <v>31</v>
      </c>
      <c r="B20" s="31" t="s">
        <v>12</v>
      </c>
      <c r="C20" s="201">
        <v>2080451.0</v>
      </c>
      <c r="D20" s="201" t="s">
        <v>189</v>
      </c>
      <c r="E20" s="202" t="s">
        <v>315</v>
      </c>
      <c r="F20" s="201">
        <v>80.0</v>
      </c>
      <c r="G20" s="203" t="s">
        <v>23</v>
      </c>
      <c r="H20" s="204">
        <v>0.0</v>
      </c>
      <c r="I20" s="205">
        <v>0.0</v>
      </c>
      <c r="J20" s="206">
        <v>0.0</v>
      </c>
      <c r="K20" s="204">
        <v>0.0</v>
      </c>
      <c r="L20" s="205">
        <v>0.0</v>
      </c>
      <c r="M20" s="206">
        <v>0.0</v>
      </c>
      <c r="N20" s="204">
        <v>0.0</v>
      </c>
      <c r="O20" s="205">
        <v>0.0</v>
      </c>
      <c r="P20" s="206">
        <v>0.0</v>
      </c>
      <c r="Q20" s="204">
        <v>0.0</v>
      </c>
      <c r="R20" s="205">
        <v>0.0</v>
      </c>
      <c r="S20" s="206">
        <v>0.0</v>
      </c>
      <c r="T20" s="205"/>
      <c r="U20" s="205"/>
      <c r="V20" s="205"/>
      <c r="W20" s="205"/>
      <c r="X20" s="205"/>
      <c r="Y20" s="205"/>
      <c r="Z20" s="205"/>
      <c r="AA20" s="205"/>
    </row>
    <row r="21" ht="45.0" customHeight="1">
      <c r="A21" s="31" t="s">
        <v>31</v>
      </c>
      <c r="B21" s="31" t="s">
        <v>12</v>
      </c>
      <c r="C21" s="201">
        <v>2745801.0</v>
      </c>
      <c r="D21" s="201" t="s">
        <v>190</v>
      </c>
      <c r="E21" s="202" t="s">
        <v>315</v>
      </c>
      <c r="F21" s="201">
        <v>219.0</v>
      </c>
      <c r="G21" s="203" t="s">
        <v>23</v>
      </c>
      <c r="H21" s="204">
        <v>0.0</v>
      </c>
      <c r="I21" s="205">
        <v>0.0</v>
      </c>
      <c r="J21" s="206">
        <v>0.0</v>
      </c>
      <c r="K21" s="204">
        <v>0.0</v>
      </c>
      <c r="L21" s="205">
        <v>0.0</v>
      </c>
      <c r="M21" s="206">
        <v>0.0</v>
      </c>
      <c r="N21" s="204">
        <v>0.0</v>
      </c>
      <c r="O21" s="205">
        <v>0.0</v>
      </c>
      <c r="P21" s="206">
        <v>0.0</v>
      </c>
      <c r="Q21" s="204">
        <v>0.0</v>
      </c>
      <c r="R21" s="205">
        <v>0.0</v>
      </c>
      <c r="S21" s="206">
        <v>0.0</v>
      </c>
      <c r="T21" s="205"/>
      <c r="U21" s="205"/>
      <c r="V21" s="205"/>
      <c r="W21" s="205"/>
      <c r="X21" s="205"/>
      <c r="Y21" s="205"/>
      <c r="Z21" s="205"/>
      <c r="AA21" s="205"/>
    </row>
    <row r="22" ht="45.0" customHeight="1">
      <c r="A22" s="31" t="s">
        <v>31</v>
      </c>
      <c r="B22" s="31" t="s">
        <v>12</v>
      </c>
      <c r="C22" s="201">
        <v>2745798.0</v>
      </c>
      <c r="D22" s="201" t="s">
        <v>312</v>
      </c>
      <c r="E22" s="202" t="s">
        <v>315</v>
      </c>
      <c r="F22" s="201">
        <v>303.0</v>
      </c>
      <c r="G22" s="203" t="s">
        <v>23</v>
      </c>
      <c r="H22" s="204">
        <v>0.0</v>
      </c>
      <c r="I22" s="205">
        <v>0.0</v>
      </c>
      <c r="J22" s="206">
        <v>0.0</v>
      </c>
      <c r="K22" s="204">
        <v>0.0</v>
      </c>
      <c r="L22" s="205">
        <v>0.0</v>
      </c>
      <c r="M22" s="206">
        <v>0.0</v>
      </c>
      <c r="N22" s="204">
        <v>0.0</v>
      </c>
      <c r="O22" s="205">
        <v>0.0</v>
      </c>
      <c r="P22" s="206">
        <v>0.0</v>
      </c>
      <c r="Q22" s="204">
        <v>0.0</v>
      </c>
      <c r="R22" s="205">
        <v>0.0</v>
      </c>
      <c r="S22" s="206">
        <v>0.0</v>
      </c>
      <c r="T22" s="205"/>
      <c r="U22" s="205"/>
      <c r="V22" s="205"/>
      <c r="W22" s="205"/>
      <c r="X22" s="205"/>
      <c r="Y22" s="205"/>
      <c r="Z22" s="205"/>
      <c r="AA22" s="205"/>
    </row>
    <row r="23" ht="45.0" customHeight="1">
      <c r="A23" s="31" t="s">
        <v>31</v>
      </c>
      <c r="B23" s="31" t="s">
        <v>12</v>
      </c>
      <c r="C23" s="201">
        <v>2078112.0</v>
      </c>
      <c r="D23" s="201" t="s">
        <v>193</v>
      </c>
      <c r="E23" s="202" t="s">
        <v>315</v>
      </c>
      <c r="F23" s="201">
        <v>33.0</v>
      </c>
      <c r="G23" s="203" t="s">
        <v>23</v>
      </c>
      <c r="H23" s="204">
        <v>0.0</v>
      </c>
      <c r="I23" s="205">
        <v>0.0</v>
      </c>
      <c r="J23" s="206">
        <v>0.0</v>
      </c>
      <c r="K23" s="204">
        <v>0.0</v>
      </c>
      <c r="L23" s="205">
        <v>0.0</v>
      </c>
      <c r="M23" s="206">
        <v>0.0</v>
      </c>
      <c r="N23" s="204">
        <v>0.0</v>
      </c>
      <c r="O23" s="205">
        <v>0.0</v>
      </c>
      <c r="P23" s="206">
        <v>0.0</v>
      </c>
      <c r="Q23" s="204">
        <v>0.0</v>
      </c>
      <c r="R23" s="205">
        <v>0.0</v>
      </c>
      <c r="S23" s="206">
        <v>0.0</v>
      </c>
      <c r="T23" s="205"/>
      <c r="U23" s="205"/>
      <c r="V23" s="205"/>
      <c r="W23" s="205"/>
      <c r="X23" s="205"/>
      <c r="Y23" s="205"/>
      <c r="Z23" s="205"/>
      <c r="AA23" s="205"/>
    </row>
    <row r="24" ht="45.0" customHeight="1">
      <c r="A24" s="31" t="s">
        <v>31</v>
      </c>
      <c r="B24" s="31" t="s">
        <v>12</v>
      </c>
      <c r="C24" s="201">
        <v>2080044.0</v>
      </c>
      <c r="D24" s="201" t="s">
        <v>194</v>
      </c>
      <c r="E24" s="202" t="s">
        <v>318</v>
      </c>
      <c r="F24" s="201">
        <v>328.0</v>
      </c>
      <c r="G24" s="203" t="s">
        <v>9</v>
      </c>
      <c r="H24" s="204">
        <v>0.0</v>
      </c>
      <c r="I24" s="205">
        <v>0.0</v>
      </c>
      <c r="J24" s="206">
        <v>0.0</v>
      </c>
      <c r="K24" s="204">
        <v>0.0</v>
      </c>
      <c r="L24" s="205">
        <v>0.0</v>
      </c>
      <c r="M24" s="206">
        <v>0.0</v>
      </c>
      <c r="N24" s="204">
        <v>0.0</v>
      </c>
      <c r="O24" s="205">
        <v>0.0</v>
      </c>
      <c r="P24" s="206">
        <v>0.0</v>
      </c>
      <c r="Q24" s="204">
        <v>0.0</v>
      </c>
      <c r="R24" s="205">
        <v>0.0</v>
      </c>
      <c r="S24" s="206">
        <v>0.0</v>
      </c>
      <c r="T24" s="205"/>
      <c r="U24" s="205"/>
      <c r="V24" s="205"/>
      <c r="W24" s="205"/>
      <c r="X24" s="205"/>
      <c r="Y24" s="205"/>
      <c r="Z24" s="205"/>
      <c r="AA24" s="205"/>
    </row>
    <row r="25" ht="45.0" customHeight="1">
      <c r="A25" s="31" t="s">
        <v>31</v>
      </c>
      <c r="B25" s="31" t="s">
        <v>17</v>
      </c>
      <c r="C25" s="201">
        <v>2083973.0</v>
      </c>
      <c r="D25" s="201" t="s">
        <v>197</v>
      </c>
      <c r="E25" s="202" t="s">
        <v>315</v>
      </c>
      <c r="F25" s="201">
        <v>91.0</v>
      </c>
      <c r="G25" s="203" t="s">
        <v>23</v>
      </c>
      <c r="H25" s="204">
        <v>0.0</v>
      </c>
      <c r="I25" s="205">
        <v>0.0</v>
      </c>
      <c r="J25" s="206">
        <v>0.0</v>
      </c>
      <c r="K25" s="204">
        <v>0.0</v>
      </c>
      <c r="L25" s="205">
        <v>0.0</v>
      </c>
      <c r="M25" s="206">
        <v>0.0</v>
      </c>
      <c r="N25" s="204">
        <v>0.0</v>
      </c>
      <c r="O25" s="205">
        <v>0.0</v>
      </c>
      <c r="P25" s="206">
        <v>0.0</v>
      </c>
      <c r="Q25" s="204">
        <v>0.0</v>
      </c>
      <c r="R25" s="205">
        <v>0.0</v>
      </c>
      <c r="S25" s="206">
        <v>0.0</v>
      </c>
      <c r="T25" s="205"/>
      <c r="U25" s="205"/>
      <c r="V25" s="205"/>
      <c r="W25" s="205"/>
      <c r="X25" s="205"/>
      <c r="Y25" s="205"/>
      <c r="Z25" s="205"/>
      <c r="AA25" s="205"/>
    </row>
    <row r="26" ht="45.0" customHeight="1">
      <c r="A26" s="31" t="s">
        <v>31</v>
      </c>
      <c r="B26" s="31" t="s">
        <v>17</v>
      </c>
      <c r="C26" s="201">
        <v>2079348.0</v>
      </c>
      <c r="D26" s="201" t="s">
        <v>198</v>
      </c>
      <c r="E26" s="202" t="s">
        <v>315</v>
      </c>
      <c r="F26" s="201">
        <v>155.0</v>
      </c>
      <c r="G26" s="203" t="s">
        <v>23</v>
      </c>
      <c r="H26" s="204">
        <v>0.0</v>
      </c>
      <c r="I26" s="205">
        <v>0.0</v>
      </c>
      <c r="J26" s="206">
        <v>0.0</v>
      </c>
      <c r="K26" s="204">
        <v>0.0</v>
      </c>
      <c r="L26" s="205">
        <v>0.0</v>
      </c>
      <c r="M26" s="206">
        <v>0.0</v>
      </c>
      <c r="N26" s="204">
        <v>0.0</v>
      </c>
      <c r="O26" s="205">
        <v>0.0</v>
      </c>
      <c r="P26" s="206">
        <v>0.0</v>
      </c>
      <c r="Q26" s="204">
        <v>0.0</v>
      </c>
      <c r="R26" s="205">
        <v>0.0</v>
      </c>
      <c r="S26" s="206">
        <v>0.0</v>
      </c>
      <c r="T26" s="205"/>
      <c r="U26" s="205"/>
      <c r="V26" s="205"/>
      <c r="W26" s="205"/>
      <c r="X26" s="205"/>
      <c r="Y26" s="205"/>
      <c r="Z26" s="205"/>
      <c r="AA26" s="205"/>
    </row>
    <row r="27" ht="45.0" customHeight="1">
      <c r="A27" s="31" t="s">
        <v>31</v>
      </c>
      <c r="B27" s="31" t="s">
        <v>17</v>
      </c>
      <c r="C27" s="201">
        <v>2751704.0</v>
      </c>
      <c r="D27" s="201" t="s">
        <v>199</v>
      </c>
      <c r="E27" s="202" t="s">
        <v>315</v>
      </c>
      <c r="F27" s="201">
        <v>339.0</v>
      </c>
      <c r="G27" s="203" t="s">
        <v>9</v>
      </c>
      <c r="H27" s="204">
        <v>0.0</v>
      </c>
      <c r="I27" s="205">
        <v>0.0</v>
      </c>
      <c r="J27" s="206">
        <v>0.0</v>
      </c>
      <c r="K27" s="204">
        <v>0.0</v>
      </c>
      <c r="L27" s="205">
        <v>0.0</v>
      </c>
      <c r="M27" s="206">
        <v>0.0</v>
      </c>
      <c r="N27" s="204">
        <v>0.0</v>
      </c>
      <c r="O27" s="205">
        <v>0.0</v>
      </c>
      <c r="P27" s="206">
        <v>0.0</v>
      </c>
      <c r="Q27" s="204">
        <v>0.0</v>
      </c>
      <c r="R27" s="205">
        <v>0.0</v>
      </c>
      <c r="S27" s="206">
        <v>0.0</v>
      </c>
      <c r="T27" s="205" t="s">
        <v>13</v>
      </c>
      <c r="U27" s="205"/>
      <c r="V27" s="205"/>
      <c r="W27" s="205"/>
      <c r="X27" s="205"/>
      <c r="Y27" s="205"/>
      <c r="Z27" s="205"/>
      <c r="AA27" s="205"/>
    </row>
    <row r="28" ht="45.0" customHeight="1">
      <c r="A28" s="31" t="s">
        <v>31</v>
      </c>
      <c r="B28" s="31" t="s">
        <v>17</v>
      </c>
      <c r="C28" s="201">
        <v>2088525.0</v>
      </c>
      <c r="D28" s="201" t="s">
        <v>269</v>
      </c>
      <c r="E28" s="202" t="s">
        <v>315</v>
      </c>
      <c r="F28" s="201">
        <v>122.0</v>
      </c>
      <c r="G28" s="203" t="s">
        <v>23</v>
      </c>
      <c r="H28" s="204">
        <v>0.0</v>
      </c>
      <c r="I28" s="205">
        <v>0.0</v>
      </c>
      <c r="J28" s="206">
        <v>0.0</v>
      </c>
      <c r="K28" s="204">
        <v>0.0</v>
      </c>
      <c r="L28" s="205">
        <v>0.0</v>
      </c>
      <c r="M28" s="206">
        <v>0.0</v>
      </c>
      <c r="N28" s="204">
        <v>0.0</v>
      </c>
      <c r="O28" s="205">
        <v>0.0</v>
      </c>
      <c r="P28" s="206">
        <v>0.0</v>
      </c>
      <c r="Q28" s="204">
        <v>0.0</v>
      </c>
      <c r="R28" s="205">
        <v>0.0</v>
      </c>
      <c r="S28" s="206">
        <v>0.0</v>
      </c>
      <c r="T28" s="205"/>
      <c r="U28" s="205"/>
      <c r="V28" s="205"/>
      <c r="W28" s="205"/>
      <c r="X28" s="205"/>
      <c r="Y28" s="205"/>
      <c r="Z28" s="205"/>
      <c r="AA28" s="205"/>
    </row>
    <row r="29" ht="45.0" customHeight="1">
      <c r="A29" s="31" t="s">
        <v>31</v>
      </c>
      <c r="B29" s="31" t="s">
        <v>96</v>
      </c>
      <c r="C29" s="201">
        <v>2705982.0</v>
      </c>
      <c r="D29" s="201" t="s">
        <v>31</v>
      </c>
      <c r="E29" s="202" t="s">
        <v>318</v>
      </c>
      <c r="F29" s="201">
        <v>3193.0</v>
      </c>
      <c r="G29" s="203" t="s">
        <v>23</v>
      </c>
      <c r="H29" s="204">
        <v>9.0</v>
      </c>
      <c r="I29" s="205">
        <v>3.0</v>
      </c>
      <c r="J29" s="206">
        <v>12.0</v>
      </c>
      <c r="K29" s="204">
        <v>13.0</v>
      </c>
      <c r="L29" s="205">
        <v>4.0</v>
      </c>
      <c r="M29" s="206">
        <v>17.0</v>
      </c>
      <c r="N29" s="204">
        <v>0.0</v>
      </c>
      <c r="O29" s="205">
        <v>5.0</v>
      </c>
      <c r="P29" s="206">
        <v>5.0</v>
      </c>
      <c r="Q29" s="204">
        <v>0.0</v>
      </c>
      <c r="R29" s="205">
        <v>5.0</v>
      </c>
      <c r="S29" s="206">
        <v>5.0</v>
      </c>
      <c r="T29" s="205"/>
      <c r="U29" s="205" t="s">
        <v>13</v>
      </c>
      <c r="V29" s="205"/>
      <c r="W29" s="205"/>
      <c r="X29" s="205"/>
      <c r="Y29" s="205"/>
      <c r="Z29" s="205"/>
      <c r="AA29" s="205"/>
    </row>
    <row r="30" ht="45.0" customHeight="1">
      <c r="A30" s="31" t="s">
        <v>31</v>
      </c>
      <c r="B30" s="31" t="s">
        <v>96</v>
      </c>
      <c r="C30" s="201">
        <v>2078449.0</v>
      </c>
      <c r="D30" s="201" t="s">
        <v>205</v>
      </c>
      <c r="E30" s="202" t="s">
        <v>318</v>
      </c>
      <c r="F30" s="201">
        <v>179.0</v>
      </c>
      <c r="G30" s="203" t="s">
        <v>23</v>
      </c>
      <c r="H30" s="204">
        <v>0.0</v>
      </c>
      <c r="I30" s="205">
        <v>0.0</v>
      </c>
      <c r="J30" s="206">
        <v>0.0</v>
      </c>
      <c r="K30" s="204">
        <v>0.0</v>
      </c>
      <c r="L30" s="205">
        <v>0.0</v>
      </c>
      <c r="M30" s="206">
        <v>0.0</v>
      </c>
      <c r="N30" s="204">
        <v>0.0</v>
      </c>
      <c r="O30" s="205">
        <v>0.0</v>
      </c>
      <c r="P30" s="206">
        <v>0.0</v>
      </c>
      <c r="Q30" s="204">
        <v>0.0</v>
      </c>
      <c r="R30" s="205">
        <v>0.0</v>
      </c>
      <c r="S30" s="206">
        <v>0.0</v>
      </c>
      <c r="T30" s="205"/>
      <c r="U30" s="205"/>
      <c r="V30" s="205"/>
      <c r="W30" s="205"/>
      <c r="X30" s="205"/>
      <c r="Y30" s="205"/>
      <c r="Z30" s="205"/>
      <c r="AA30" s="205"/>
    </row>
    <row r="31" ht="45.0" customHeight="1">
      <c r="A31" s="31" t="s">
        <v>31</v>
      </c>
      <c r="B31" s="31" t="s">
        <v>96</v>
      </c>
      <c r="C31" s="201">
        <v>2080478.0</v>
      </c>
      <c r="D31" s="201" t="s">
        <v>206</v>
      </c>
      <c r="E31" s="202" t="s">
        <v>318</v>
      </c>
      <c r="F31" s="201">
        <v>165.0</v>
      </c>
      <c r="G31" s="203" t="s">
        <v>23</v>
      </c>
      <c r="H31" s="204">
        <v>0.0</v>
      </c>
      <c r="I31" s="205">
        <v>0.0</v>
      </c>
      <c r="J31" s="206">
        <v>0.0</v>
      </c>
      <c r="K31" s="204">
        <v>0.0</v>
      </c>
      <c r="L31" s="205">
        <v>0.0</v>
      </c>
      <c r="M31" s="206">
        <v>0.0</v>
      </c>
      <c r="N31" s="204">
        <v>0.0</v>
      </c>
      <c r="O31" s="205">
        <v>0.0</v>
      </c>
      <c r="P31" s="206">
        <v>0.0</v>
      </c>
      <c r="Q31" s="204">
        <v>0.0</v>
      </c>
      <c r="R31" s="205">
        <v>0.0</v>
      </c>
      <c r="S31" s="206">
        <v>0.0</v>
      </c>
      <c r="T31" s="205"/>
      <c r="U31" s="205"/>
      <c r="V31" s="205"/>
      <c r="W31" s="205"/>
      <c r="X31" s="205"/>
      <c r="Y31" s="205"/>
      <c r="Z31" s="205"/>
      <c r="AA31" s="205"/>
    </row>
    <row r="32" ht="45.0" customHeight="1">
      <c r="A32" s="31" t="s">
        <v>49</v>
      </c>
      <c r="B32" s="31" t="s">
        <v>38</v>
      </c>
      <c r="C32" s="207" t="s">
        <v>396</v>
      </c>
      <c r="D32" s="201" t="s">
        <v>211</v>
      </c>
      <c r="E32" s="202" t="s">
        <v>318</v>
      </c>
      <c r="F32" s="201">
        <v>2641.0</v>
      </c>
      <c r="G32" s="203" t="s">
        <v>19</v>
      </c>
      <c r="H32" s="204">
        <v>0.0</v>
      </c>
      <c r="I32" s="205">
        <v>0.0</v>
      </c>
      <c r="J32" s="206">
        <f t="shared" ref="J32:J189" si="5">SUM(H32:I32)</f>
        <v>0</v>
      </c>
      <c r="K32" s="204">
        <v>0.0</v>
      </c>
      <c r="L32" s="205">
        <v>0.0</v>
      </c>
      <c r="M32" s="206">
        <f t="shared" ref="M32:M189" si="6">SUM(K32:L32)</f>
        <v>0</v>
      </c>
      <c r="N32" s="204">
        <v>5.0</v>
      </c>
      <c r="O32" s="205">
        <v>0.0</v>
      </c>
      <c r="P32" s="206">
        <f t="shared" ref="P32:P189" si="7">SUM(N32:O32)</f>
        <v>5</v>
      </c>
      <c r="Q32" s="204">
        <v>0.0</v>
      </c>
      <c r="R32" s="205">
        <v>0.0</v>
      </c>
      <c r="S32" s="206">
        <f t="shared" ref="S32:S189" si="8">SUM(Q32:R32)</f>
        <v>0</v>
      </c>
      <c r="T32" s="205"/>
      <c r="U32" s="205"/>
      <c r="V32" s="205"/>
      <c r="W32" s="205"/>
      <c r="X32" s="205"/>
      <c r="Y32" s="205"/>
      <c r="Z32" s="205"/>
      <c r="AA32" s="205"/>
    </row>
    <row r="33" ht="45.0" customHeight="1">
      <c r="A33" s="31" t="s">
        <v>49</v>
      </c>
      <c r="B33" s="31" t="s">
        <v>38</v>
      </c>
      <c r="C33" s="201" t="s">
        <v>317</v>
      </c>
      <c r="D33" s="201" t="s">
        <v>211</v>
      </c>
      <c r="E33" s="202" t="s">
        <v>318</v>
      </c>
      <c r="F33" s="201">
        <v>1401.0</v>
      </c>
      <c r="G33" s="203" t="s">
        <v>23</v>
      </c>
      <c r="H33" s="204">
        <v>11.0</v>
      </c>
      <c r="I33" s="205">
        <v>14.0</v>
      </c>
      <c r="J33" s="206">
        <f t="shared" si="5"/>
        <v>25</v>
      </c>
      <c r="K33" s="204">
        <v>20.0</v>
      </c>
      <c r="L33" s="205">
        <v>10.0</v>
      </c>
      <c r="M33" s="206">
        <f t="shared" si="6"/>
        <v>30</v>
      </c>
      <c r="N33" s="204">
        <v>21.0</v>
      </c>
      <c r="O33" s="205">
        <v>10.0</v>
      </c>
      <c r="P33" s="206">
        <f t="shared" si="7"/>
        <v>31</v>
      </c>
      <c r="Q33" s="204">
        <v>2.0</v>
      </c>
      <c r="R33" s="205">
        <v>3.0</v>
      </c>
      <c r="S33" s="206">
        <f t="shared" si="8"/>
        <v>5</v>
      </c>
      <c r="T33" s="205"/>
      <c r="U33" s="205"/>
      <c r="V33" s="205"/>
      <c r="W33" s="205"/>
      <c r="X33" s="205" t="s">
        <v>13</v>
      </c>
      <c r="Y33" s="205"/>
      <c r="Z33" s="205"/>
      <c r="AA33" s="205" t="s">
        <v>8</v>
      </c>
    </row>
    <row r="34" ht="45.0" customHeight="1">
      <c r="A34" s="31" t="s">
        <v>49</v>
      </c>
      <c r="B34" s="31" t="s">
        <v>38</v>
      </c>
      <c r="C34" s="201" t="s">
        <v>458</v>
      </c>
      <c r="D34" s="201" t="s">
        <v>211</v>
      </c>
      <c r="E34" s="202" t="s">
        <v>315</v>
      </c>
      <c r="F34" s="201">
        <v>1186.0</v>
      </c>
      <c r="G34" s="203" t="s">
        <v>14</v>
      </c>
      <c r="H34" s="204">
        <v>0.0</v>
      </c>
      <c r="I34" s="205">
        <v>0.0</v>
      </c>
      <c r="J34" s="206">
        <f t="shared" si="5"/>
        <v>0</v>
      </c>
      <c r="K34" s="204">
        <v>0.0</v>
      </c>
      <c r="L34" s="204">
        <v>0.0</v>
      </c>
      <c r="M34" s="206">
        <f t="shared" si="6"/>
        <v>0</v>
      </c>
      <c r="N34" s="204">
        <v>0.0</v>
      </c>
      <c r="O34" s="205">
        <v>0.0</v>
      </c>
      <c r="P34" s="206">
        <f t="shared" si="7"/>
        <v>0</v>
      </c>
      <c r="Q34" s="204">
        <v>0.0</v>
      </c>
      <c r="R34" s="205">
        <v>0.0</v>
      </c>
      <c r="S34" s="206">
        <f t="shared" si="8"/>
        <v>0</v>
      </c>
      <c r="T34" s="205"/>
      <c r="U34" s="205"/>
      <c r="V34" s="205"/>
      <c r="W34" s="205" t="s">
        <v>13</v>
      </c>
      <c r="X34" s="205"/>
      <c r="Y34" s="205"/>
      <c r="Z34" s="205"/>
      <c r="AA34" s="205"/>
    </row>
    <row r="35" ht="45.0" customHeight="1">
      <c r="A35" s="31" t="s">
        <v>49</v>
      </c>
      <c r="B35" s="31" t="s">
        <v>71</v>
      </c>
      <c r="C35" s="201" t="s">
        <v>459</v>
      </c>
      <c r="D35" s="201" t="s">
        <v>279</v>
      </c>
      <c r="E35" s="202" t="s">
        <v>315</v>
      </c>
      <c r="F35" s="201">
        <v>1172.0</v>
      </c>
      <c r="G35" s="203" t="s">
        <v>14</v>
      </c>
      <c r="H35" s="204">
        <v>0.0</v>
      </c>
      <c r="I35" s="205">
        <v>0.0</v>
      </c>
      <c r="J35" s="206">
        <f t="shared" si="5"/>
        <v>0</v>
      </c>
      <c r="K35" s="204">
        <v>6.0</v>
      </c>
      <c r="L35" s="205">
        <v>0.0</v>
      </c>
      <c r="M35" s="206">
        <f t="shared" si="6"/>
        <v>6</v>
      </c>
      <c r="N35" s="204">
        <v>5.0</v>
      </c>
      <c r="O35" s="205">
        <v>0.0</v>
      </c>
      <c r="P35" s="206">
        <f t="shared" si="7"/>
        <v>5</v>
      </c>
      <c r="Q35" s="204">
        <v>1.0</v>
      </c>
      <c r="R35" s="205">
        <v>0.0</v>
      </c>
      <c r="S35" s="206">
        <f t="shared" si="8"/>
        <v>1</v>
      </c>
      <c r="T35" s="205"/>
      <c r="U35" s="205"/>
      <c r="V35" s="205"/>
      <c r="W35" s="205"/>
      <c r="X35" s="205"/>
      <c r="Y35" s="205"/>
      <c r="Z35" s="205"/>
      <c r="AA35" s="205"/>
    </row>
    <row r="36" ht="45.0" customHeight="1">
      <c r="A36" s="31" t="s">
        <v>49</v>
      </c>
      <c r="B36" s="31" t="s">
        <v>99</v>
      </c>
      <c r="C36" s="201" t="s">
        <v>460</v>
      </c>
      <c r="D36" s="201" t="s">
        <v>233</v>
      </c>
      <c r="E36" s="202" t="s">
        <v>315</v>
      </c>
      <c r="F36" s="201">
        <v>544.0</v>
      </c>
      <c r="G36" s="203" t="s">
        <v>9</v>
      </c>
      <c r="H36" s="204">
        <v>0.0</v>
      </c>
      <c r="I36" s="205">
        <v>0.0</v>
      </c>
      <c r="J36" s="206">
        <f t="shared" si="5"/>
        <v>0</v>
      </c>
      <c r="K36" s="204">
        <v>0.0</v>
      </c>
      <c r="L36" s="205">
        <v>0.0</v>
      </c>
      <c r="M36" s="206">
        <f t="shared" si="6"/>
        <v>0</v>
      </c>
      <c r="N36" s="204">
        <v>0.0</v>
      </c>
      <c r="O36" s="205">
        <v>0.0</v>
      </c>
      <c r="P36" s="206">
        <f t="shared" si="7"/>
        <v>0</v>
      </c>
      <c r="Q36" s="204">
        <v>0.0</v>
      </c>
      <c r="R36" s="205">
        <v>0.0</v>
      </c>
      <c r="S36" s="206">
        <f t="shared" si="8"/>
        <v>0</v>
      </c>
      <c r="T36" s="205"/>
      <c r="U36" s="205"/>
      <c r="V36" s="205"/>
      <c r="W36" s="205"/>
      <c r="X36" s="205"/>
      <c r="Y36" s="205"/>
      <c r="Z36" s="205"/>
      <c r="AA36" s="205"/>
    </row>
    <row r="37" ht="19.5" customHeight="1">
      <c r="A37" s="31"/>
      <c r="B37" s="31"/>
      <c r="C37" s="201"/>
      <c r="D37" s="201"/>
      <c r="E37" s="202"/>
      <c r="F37" s="201"/>
      <c r="G37" s="203"/>
      <c r="H37" s="204"/>
      <c r="I37" s="205"/>
      <c r="J37" s="206">
        <f t="shared" si="5"/>
        <v>0</v>
      </c>
      <c r="K37" s="204"/>
      <c r="L37" s="205"/>
      <c r="M37" s="206">
        <f t="shared" si="6"/>
        <v>0</v>
      </c>
      <c r="N37" s="204"/>
      <c r="O37" s="205"/>
      <c r="P37" s="206">
        <f t="shared" si="7"/>
        <v>0</v>
      </c>
      <c r="Q37" s="204"/>
      <c r="R37" s="205"/>
      <c r="S37" s="206">
        <f t="shared" si="8"/>
        <v>0</v>
      </c>
      <c r="T37" s="205"/>
      <c r="U37" s="205"/>
      <c r="V37" s="205"/>
      <c r="W37" s="205"/>
      <c r="X37" s="205"/>
      <c r="Y37" s="205"/>
      <c r="Z37" s="205"/>
      <c r="AA37" s="205"/>
    </row>
    <row r="38" ht="19.5" customHeight="1">
      <c r="A38" s="31"/>
      <c r="B38" s="31"/>
      <c r="C38" s="201"/>
      <c r="D38" s="201"/>
      <c r="E38" s="202"/>
      <c r="F38" s="201"/>
      <c r="G38" s="203"/>
      <c r="H38" s="204"/>
      <c r="I38" s="205"/>
      <c r="J38" s="206">
        <f t="shared" si="5"/>
        <v>0</v>
      </c>
      <c r="K38" s="204"/>
      <c r="L38" s="205"/>
      <c r="M38" s="206">
        <f t="shared" si="6"/>
        <v>0</v>
      </c>
      <c r="N38" s="204"/>
      <c r="O38" s="205"/>
      <c r="P38" s="206">
        <f t="shared" si="7"/>
        <v>0</v>
      </c>
      <c r="Q38" s="204"/>
      <c r="R38" s="205"/>
      <c r="S38" s="206">
        <f t="shared" si="8"/>
        <v>0</v>
      </c>
      <c r="T38" s="205"/>
      <c r="U38" s="205"/>
      <c r="V38" s="205"/>
      <c r="W38" s="205"/>
      <c r="X38" s="205"/>
      <c r="Y38" s="205"/>
      <c r="Z38" s="205"/>
      <c r="AA38" s="205"/>
    </row>
    <row r="39" ht="19.5" customHeight="1">
      <c r="A39" s="31"/>
      <c r="B39" s="31"/>
      <c r="C39" s="201"/>
      <c r="D39" s="201"/>
      <c r="E39" s="202"/>
      <c r="F39" s="201"/>
      <c r="G39" s="203"/>
      <c r="H39" s="204"/>
      <c r="I39" s="205"/>
      <c r="J39" s="206">
        <f t="shared" si="5"/>
        <v>0</v>
      </c>
      <c r="K39" s="204"/>
      <c r="L39" s="205"/>
      <c r="M39" s="206">
        <f t="shared" si="6"/>
        <v>0</v>
      </c>
      <c r="N39" s="204"/>
      <c r="O39" s="205"/>
      <c r="P39" s="206">
        <f t="shared" si="7"/>
        <v>0</v>
      </c>
      <c r="Q39" s="204"/>
      <c r="R39" s="205"/>
      <c r="S39" s="206">
        <f t="shared" si="8"/>
        <v>0</v>
      </c>
      <c r="T39" s="205"/>
      <c r="U39" s="205"/>
      <c r="V39" s="205"/>
      <c r="W39" s="205"/>
      <c r="X39" s="205"/>
      <c r="Y39" s="205"/>
      <c r="Z39" s="205"/>
      <c r="AA39" s="205"/>
    </row>
    <row r="40" ht="19.5" customHeight="1">
      <c r="A40" s="31"/>
      <c r="B40" s="31"/>
      <c r="C40" s="201"/>
      <c r="D40" s="201"/>
      <c r="E40" s="202"/>
      <c r="F40" s="201"/>
      <c r="G40" s="203"/>
      <c r="H40" s="204"/>
      <c r="I40" s="205"/>
      <c r="J40" s="206">
        <f t="shared" si="5"/>
        <v>0</v>
      </c>
      <c r="K40" s="204"/>
      <c r="L40" s="205"/>
      <c r="M40" s="206">
        <f t="shared" si="6"/>
        <v>0</v>
      </c>
      <c r="N40" s="204"/>
      <c r="O40" s="205"/>
      <c r="P40" s="206">
        <f t="shared" si="7"/>
        <v>0</v>
      </c>
      <c r="Q40" s="204"/>
      <c r="R40" s="205"/>
      <c r="S40" s="206">
        <f t="shared" si="8"/>
        <v>0</v>
      </c>
      <c r="T40" s="205"/>
      <c r="U40" s="205"/>
      <c r="V40" s="205"/>
      <c r="W40" s="205"/>
      <c r="X40" s="205"/>
      <c r="Y40" s="205"/>
      <c r="Z40" s="205"/>
      <c r="AA40" s="205"/>
    </row>
    <row r="41" ht="19.5" customHeight="1">
      <c r="A41" s="31"/>
      <c r="B41" s="31"/>
      <c r="C41" s="201"/>
      <c r="D41" s="201"/>
      <c r="E41" s="202"/>
      <c r="F41" s="201"/>
      <c r="G41" s="203"/>
      <c r="H41" s="204"/>
      <c r="I41" s="205"/>
      <c r="J41" s="206">
        <f t="shared" si="5"/>
        <v>0</v>
      </c>
      <c r="K41" s="204"/>
      <c r="L41" s="205"/>
      <c r="M41" s="206">
        <f t="shared" si="6"/>
        <v>0</v>
      </c>
      <c r="N41" s="204"/>
      <c r="O41" s="205"/>
      <c r="P41" s="206">
        <f t="shared" si="7"/>
        <v>0</v>
      </c>
      <c r="Q41" s="204"/>
      <c r="R41" s="205"/>
      <c r="S41" s="206">
        <f t="shared" si="8"/>
        <v>0</v>
      </c>
      <c r="T41" s="205"/>
      <c r="U41" s="205"/>
      <c r="V41" s="205"/>
      <c r="W41" s="205"/>
      <c r="X41" s="205"/>
      <c r="Y41" s="205"/>
      <c r="Z41" s="205"/>
      <c r="AA41" s="205"/>
    </row>
    <row r="42" ht="19.5" customHeight="1">
      <c r="A42" s="31"/>
      <c r="B42" s="31"/>
      <c r="C42" s="201"/>
      <c r="D42" s="201"/>
      <c r="E42" s="202"/>
      <c r="F42" s="201"/>
      <c r="G42" s="203"/>
      <c r="H42" s="204"/>
      <c r="I42" s="205"/>
      <c r="J42" s="206">
        <f t="shared" si="5"/>
        <v>0</v>
      </c>
      <c r="K42" s="204"/>
      <c r="L42" s="205"/>
      <c r="M42" s="206">
        <f t="shared" si="6"/>
        <v>0</v>
      </c>
      <c r="N42" s="204"/>
      <c r="O42" s="205"/>
      <c r="P42" s="206">
        <f t="shared" si="7"/>
        <v>0</v>
      </c>
      <c r="Q42" s="204"/>
      <c r="R42" s="205"/>
      <c r="S42" s="206">
        <f t="shared" si="8"/>
        <v>0</v>
      </c>
      <c r="T42" s="205"/>
      <c r="U42" s="205"/>
      <c r="V42" s="205"/>
      <c r="W42" s="205"/>
      <c r="X42" s="205"/>
      <c r="Y42" s="205"/>
      <c r="Z42" s="205"/>
      <c r="AA42" s="205"/>
    </row>
    <row r="43" ht="19.5" customHeight="1">
      <c r="A43" s="31"/>
      <c r="B43" s="31"/>
      <c r="C43" s="201"/>
      <c r="D43" s="201"/>
      <c r="E43" s="202"/>
      <c r="F43" s="201"/>
      <c r="G43" s="203"/>
      <c r="H43" s="204"/>
      <c r="I43" s="205"/>
      <c r="J43" s="206">
        <f t="shared" si="5"/>
        <v>0</v>
      </c>
      <c r="K43" s="204"/>
      <c r="L43" s="205"/>
      <c r="M43" s="206">
        <f t="shared" si="6"/>
        <v>0</v>
      </c>
      <c r="N43" s="204"/>
      <c r="O43" s="205"/>
      <c r="P43" s="206">
        <f t="shared" si="7"/>
        <v>0</v>
      </c>
      <c r="Q43" s="204"/>
      <c r="R43" s="205"/>
      <c r="S43" s="206">
        <f t="shared" si="8"/>
        <v>0</v>
      </c>
      <c r="T43" s="205"/>
      <c r="U43" s="205"/>
      <c r="V43" s="205"/>
      <c r="W43" s="205"/>
      <c r="X43" s="205"/>
      <c r="Y43" s="205"/>
      <c r="Z43" s="205"/>
      <c r="AA43" s="205"/>
    </row>
    <row r="44" ht="19.5" customHeight="1">
      <c r="A44" s="31"/>
      <c r="B44" s="31"/>
      <c r="C44" s="201"/>
      <c r="D44" s="201"/>
      <c r="E44" s="202"/>
      <c r="F44" s="201"/>
      <c r="G44" s="203"/>
      <c r="H44" s="204"/>
      <c r="I44" s="205"/>
      <c r="J44" s="206">
        <f t="shared" si="5"/>
        <v>0</v>
      </c>
      <c r="K44" s="204"/>
      <c r="L44" s="205"/>
      <c r="M44" s="206">
        <f t="shared" si="6"/>
        <v>0</v>
      </c>
      <c r="N44" s="204"/>
      <c r="O44" s="205"/>
      <c r="P44" s="206">
        <f t="shared" si="7"/>
        <v>0</v>
      </c>
      <c r="Q44" s="204"/>
      <c r="R44" s="205"/>
      <c r="S44" s="206">
        <f t="shared" si="8"/>
        <v>0</v>
      </c>
      <c r="T44" s="205"/>
      <c r="U44" s="205"/>
      <c r="V44" s="205"/>
      <c r="W44" s="205"/>
      <c r="X44" s="205"/>
      <c r="Y44" s="205"/>
      <c r="Z44" s="205"/>
      <c r="AA44" s="205"/>
    </row>
    <row r="45" ht="19.5" customHeight="1">
      <c r="A45" s="31"/>
      <c r="B45" s="31"/>
      <c r="C45" s="201"/>
      <c r="D45" s="201"/>
      <c r="E45" s="202"/>
      <c r="F45" s="201"/>
      <c r="G45" s="203"/>
      <c r="H45" s="204"/>
      <c r="I45" s="205"/>
      <c r="J45" s="206">
        <f t="shared" si="5"/>
        <v>0</v>
      </c>
      <c r="K45" s="204"/>
      <c r="L45" s="205"/>
      <c r="M45" s="206">
        <f t="shared" si="6"/>
        <v>0</v>
      </c>
      <c r="N45" s="204"/>
      <c r="O45" s="205"/>
      <c r="P45" s="206">
        <f t="shared" si="7"/>
        <v>0</v>
      </c>
      <c r="Q45" s="204"/>
      <c r="R45" s="205"/>
      <c r="S45" s="206">
        <f t="shared" si="8"/>
        <v>0</v>
      </c>
      <c r="T45" s="205"/>
      <c r="U45" s="205"/>
      <c r="V45" s="205"/>
      <c r="W45" s="205"/>
      <c r="X45" s="205"/>
      <c r="Y45" s="205"/>
      <c r="Z45" s="205"/>
      <c r="AA45" s="205"/>
    </row>
    <row r="46" ht="19.5" customHeight="1">
      <c r="A46" s="31"/>
      <c r="B46" s="31"/>
      <c r="C46" s="201"/>
      <c r="D46" s="201"/>
      <c r="E46" s="202"/>
      <c r="F46" s="201"/>
      <c r="G46" s="203"/>
      <c r="H46" s="204"/>
      <c r="I46" s="205"/>
      <c r="J46" s="206">
        <f t="shared" si="5"/>
        <v>0</v>
      </c>
      <c r="K46" s="204"/>
      <c r="L46" s="205"/>
      <c r="M46" s="206">
        <f t="shared" si="6"/>
        <v>0</v>
      </c>
      <c r="N46" s="204"/>
      <c r="O46" s="205"/>
      <c r="P46" s="206">
        <f t="shared" si="7"/>
        <v>0</v>
      </c>
      <c r="Q46" s="204"/>
      <c r="R46" s="205"/>
      <c r="S46" s="206">
        <f t="shared" si="8"/>
        <v>0</v>
      </c>
      <c r="T46" s="205"/>
      <c r="U46" s="205"/>
      <c r="V46" s="205"/>
      <c r="W46" s="205"/>
      <c r="X46" s="205"/>
      <c r="Y46" s="205"/>
      <c r="Z46" s="205"/>
      <c r="AA46" s="205"/>
    </row>
    <row r="47" ht="19.5" customHeight="1">
      <c r="A47" s="31"/>
      <c r="B47" s="31"/>
      <c r="C47" s="201"/>
      <c r="D47" s="201"/>
      <c r="E47" s="202"/>
      <c r="F47" s="201"/>
      <c r="G47" s="203"/>
      <c r="H47" s="204"/>
      <c r="I47" s="205"/>
      <c r="J47" s="206">
        <f t="shared" si="5"/>
        <v>0</v>
      </c>
      <c r="K47" s="204"/>
      <c r="L47" s="205"/>
      <c r="M47" s="206">
        <f t="shared" si="6"/>
        <v>0</v>
      </c>
      <c r="N47" s="204"/>
      <c r="O47" s="205"/>
      <c r="P47" s="206">
        <f t="shared" si="7"/>
        <v>0</v>
      </c>
      <c r="Q47" s="204"/>
      <c r="R47" s="205"/>
      <c r="S47" s="206">
        <f t="shared" si="8"/>
        <v>0</v>
      </c>
      <c r="T47" s="205"/>
      <c r="U47" s="205"/>
      <c r="V47" s="205"/>
      <c r="W47" s="205"/>
      <c r="X47" s="205"/>
      <c r="Y47" s="205"/>
      <c r="Z47" s="205"/>
      <c r="AA47" s="205"/>
    </row>
    <row r="48" ht="19.5" customHeight="1">
      <c r="A48" s="31"/>
      <c r="B48" s="31"/>
      <c r="C48" s="201"/>
      <c r="D48" s="201"/>
      <c r="E48" s="202"/>
      <c r="F48" s="201"/>
      <c r="G48" s="203"/>
      <c r="H48" s="204"/>
      <c r="I48" s="205"/>
      <c r="J48" s="206">
        <f t="shared" si="5"/>
        <v>0</v>
      </c>
      <c r="K48" s="204"/>
      <c r="L48" s="205"/>
      <c r="M48" s="206">
        <f t="shared" si="6"/>
        <v>0</v>
      </c>
      <c r="N48" s="204"/>
      <c r="O48" s="205"/>
      <c r="P48" s="206">
        <f t="shared" si="7"/>
        <v>0</v>
      </c>
      <c r="Q48" s="204"/>
      <c r="R48" s="205"/>
      <c r="S48" s="206">
        <f t="shared" si="8"/>
        <v>0</v>
      </c>
      <c r="T48" s="205"/>
      <c r="U48" s="205"/>
      <c r="V48" s="205"/>
      <c r="W48" s="205"/>
      <c r="X48" s="205"/>
      <c r="Y48" s="205"/>
      <c r="Z48" s="205"/>
      <c r="AA48" s="205"/>
    </row>
    <row r="49" ht="19.5" customHeight="1">
      <c r="A49" s="31"/>
      <c r="B49" s="31"/>
      <c r="C49" s="201"/>
      <c r="D49" s="201"/>
      <c r="E49" s="202"/>
      <c r="F49" s="201"/>
      <c r="G49" s="203"/>
      <c r="H49" s="204"/>
      <c r="I49" s="205"/>
      <c r="J49" s="206">
        <f t="shared" si="5"/>
        <v>0</v>
      </c>
      <c r="K49" s="204"/>
      <c r="L49" s="205"/>
      <c r="M49" s="206">
        <f t="shared" si="6"/>
        <v>0</v>
      </c>
      <c r="N49" s="204"/>
      <c r="O49" s="205"/>
      <c r="P49" s="206">
        <f t="shared" si="7"/>
        <v>0</v>
      </c>
      <c r="Q49" s="204"/>
      <c r="R49" s="205"/>
      <c r="S49" s="206">
        <f t="shared" si="8"/>
        <v>0</v>
      </c>
      <c r="T49" s="205"/>
      <c r="U49" s="205"/>
      <c r="V49" s="205"/>
      <c r="W49" s="205"/>
      <c r="X49" s="205"/>
      <c r="Y49" s="205"/>
      <c r="Z49" s="205"/>
      <c r="AA49" s="205"/>
    </row>
    <row r="50" ht="19.5" customHeight="1">
      <c r="A50" s="31"/>
      <c r="B50" s="31"/>
      <c r="C50" s="201"/>
      <c r="D50" s="201"/>
      <c r="E50" s="202"/>
      <c r="F50" s="201"/>
      <c r="G50" s="203"/>
      <c r="H50" s="204"/>
      <c r="I50" s="205"/>
      <c r="J50" s="206">
        <f t="shared" si="5"/>
        <v>0</v>
      </c>
      <c r="K50" s="204"/>
      <c r="L50" s="205"/>
      <c r="M50" s="206">
        <f t="shared" si="6"/>
        <v>0</v>
      </c>
      <c r="N50" s="204"/>
      <c r="O50" s="205"/>
      <c r="P50" s="206">
        <f t="shared" si="7"/>
        <v>0</v>
      </c>
      <c r="Q50" s="204"/>
      <c r="R50" s="205"/>
      <c r="S50" s="206">
        <f t="shared" si="8"/>
        <v>0</v>
      </c>
      <c r="T50" s="205"/>
      <c r="U50" s="205"/>
      <c r="V50" s="205"/>
      <c r="W50" s="205"/>
      <c r="X50" s="205"/>
      <c r="Y50" s="205"/>
      <c r="Z50" s="205"/>
      <c r="AA50" s="205"/>
    </row>
    <row r="51" ht="19.5" customHeight="1">
      <c r="A51" s="31"/>
      <c r="B51" s="31"/>
      <c r="C51" s="201"/>
      <c r="D51" s="201"/>
      <c r="E51" s="202"/>
      <c r="F51" s="201"/>
      <c r="G51" s="203"/>
      <c r="H51" s="204"/>
      <c r="I51" s="205"/>
      <c r="J51" s="206">
        <f t="shared" si="5"/>
        <v>0</v>
      </c>
      <c r="K51" s="204"/>
      <c r="L51" s="205"/>
      <c r="M51" s="206">
        <f t="shared" si="6"/>
        <v>0</v>
      </c>
      <c r="N51" s="204"/>
      <c r="O51" s="205"/>
      <c r="P51" s="206">
        <f t="shared" si="7"/>
        <v>0</v>
      </c>
      <c r="Q51" s="204"/>
      <c r="R51" s="205"/>
      <c r="S51" s="206">
        <f t="shared" si="8"/>
        <v>0</v>
      </c>
      <c r="T51" s="205"/>
      <c r="U51" s="205"/>
      <c r="V51" s="205"/>
      <c r="W51" s="205"/>
      <c r="X51" s="205"/>
      <c r="Y51" s="205"/>
      <c r="Z51" s="205"/>
      <c r="AA51" s="205"/>
    </row>
    <row r="52" ht="19.5" customHeight="1">
      <c r="A52" s="31"/>
      <c r="B52" s="31"/>
      <c r="C52" s="201"/>
      <c r="D52" s="201"/>
      <c r="E52" s="202"/>
      <c r="F52" s="201"/>
      <c r="G52" s="203"/>
      <c r="H52" s="204"/>
      <c r="I52" s="205"/>
      <c r="J52" s="206">
        <f t="shared" si="5"/>
        <v>0</v>
      </c>
      <c r="K52" s="204"/>
      <c r="L52" s="205"/>
      <c r="M52" s="206">
        <f t="shared" si="6"/>
        <v>0</v>
      </c>
      <c r="N52" s="204"/>
      <c r="O52" s="205"/>
      <c r="P52" s="206">
        <f t="shared" si="7"/>
        <v>0</v>
      </c>
      <c r="Q52" s="204"/>
      <c r="R52" s="205"/>
      <c r="S52" s="206">
        <f t="shared" si="8"/>
        <v>0</v>
      </c>
      <c r="T52" s="205"/>
      <c r="U52" s="205"/>
      <c r="V52" s="205"/>
      <c r="W52" s="205"/>
      <c r="X52" s="205"/>
      <c r="Y52" s="205"/>
      <c r="Z52" s="205"/>
      <c r="AA52" s="205"/>
    </row>
    <row r="53" ht="19.5" customHeight="1">
      <c r="A53" s="31"/>
      <c r="B53" s="31"/>
      <c r="C53" s="201"/>
      <c r="D53" s="201"/>
      <c r="E53" s="202"/>
      <c r="F53" s="201"/>
      <c r="G53" s="203"/>
      <c r="H53" s="204"/>
      <c r="I53" s="205"/>
      <c r="J53" s="206">
        <f t="shared" si="5"/>
        <v>0</v>
      </c>
      <c r="K53" s="204"/>
      <c r="L53" s="205"/>
      <c r="M53" s="206">
        <f t="shared" si="6"/>
        <v>0</v>
      </c>
      <c r="N53" s="204"/>
      <c r="O53" s="205"/>
      <c r="P53" s="206">
        <f t="shared" si="7"/>
        <v>0</v>
      </c>
      <c r="Q53" s="204"/>
      <c r="R53" s="205"/>
      <c r="S53" s="206">
        <f t="shared" si="8"/>
        <v>0</v>
      </c>
      <c r="T53" s="205"/>
      <c r="U53" s="205"/>
      <c r="V53" s="205"/>
      <c r="W53" s="205"/>
      <c r="X53" s="205"/>
      <c r="Y53" s="205"/>
      <c r="Z53" s="205"/>
      <c r="AA53" s="205"/>
    </row>
    <row r="54" ht="19.5" customHeight="1">
      <c r="A54" s="31"/>
      <c r="B54" s="31"/>
      <c r="C54" s="201"/>
      <c r="D54" s="201"/>
      <c r="E54" s="202"/>
      <c r="F54" s="201"/>
      <c r="G54" s="203"/>
      <c r="H54" s="204"/>
      <c r="I54" s="205"/>
      <c r="J54" s="206">
        <f t="shared" si="5"/>
        <v>0</v>
      </c>
      <c r="K54" s="204"/>
      <c r="L54" s="205"/>
      <c r="M54" s="206">
        <f t="shared" si="6"/>
        <v>0</v>
      </c>
      <c r="N54" s="204"/>
      <c r="O54" s="205"/>
      <c r="P54" s="206">
        <f t="shared" si="7"/>
        <v>0</v>
      </c>
      <c r="Q54" s="204"/>
      <c r="R54" s="205"/>
      <c r="S54" s="206">
        <f t="shared" si="8"/>
        <v>0</v>
      </c>
      <c r="T54" s="205"/>
      <c r="U54" s="205"/>
      <c r="V54" s="205"/>
      <c r="W54" s="205"/>
      <c r="X54" s="205"/>
      <c r="Y54" s="205"/>
      <c r="Z54" s="205"/>
      <c r="AA54" s="205"/>
    </row>
    <row r="55" ht="19.5" customHeight="1">
      <c r="A55" s="31"/>
      <c r="B55" s="31"/>
      <c r="C55" s="201"/>
      <c r="D55" s="201"/>
      <c r="E55" s="202"/>
      <c r="F55" s="201"/>
      <c r="G55" s="203"/>
      <c r="H55" s="204"/>
      <c r="I55" s="205"/>
      <c r="J55" s="206">
        <f t="shared" si="5"/>
        <v>0</v>
      </c>
      <c r="K55" s="204"/>
      <c r="L55" s="205"/>
      <c r="M55" s="206">
        <f t="shared" si="6"/>
        <v>0</v>
      </c>
      <c r="N55" s="204"/>
      <c r="O55" s="205"/>
      <c r="P55" s="206">
        <f t="shared" si="7"/>
        <v>0</v>
      </c>
      <c r="Q55" s="204"/>
      <c r="R55" s="205"/>
      <c r="S55" s="206">
        <f t="shared" si="8"/>
        <v>0</v>
      </c>
      <c r="T55" s="205"/>
      <c r="U55" s="205"/>
      <c r="V55" s="205"/>
      <c r="W55" s="205"/>
      <c r="X55" s="205"/>
      <c r="Y55" s="205"/>
      <c r="Z55" s="205"/>
      <c r="AA55" s="205"/>
    </row>
    <row r="56" ht="19.5" customHeight="1">
      <c r="A56" s="31"/>
      <c r="B56" s="31"/>
      <c r="C56" s="201"/>
      <c r="D56" s="201"/>
      <c r="E56" s="202"/>
      <c r="F56" s="201"/>
      <c r="G56" s="203"/>
      <c r="H56" s="204"/>
      <c r="I56" s="205"/>
      <c r="J56" s="206">
        <f t="shared" si="5"/>
        <v>0</v>
      </c>
      <c r="K56" s="204"/>
      <c r="L56" s="205"/>
      <c r="M56" s="206">
        <f t="shared" si="6"/>
        <v>0</v>
      </c>
      <c r="N56" s="204"/>
      <c r="O56" s="205"/>
      <c r="P56" s="206">
        <f t="shared" si="7"/>
        <v>0</v>
      </c>
      <c r="Q56" s="204"/>
      <c r="R56" s="205"/>
      <c r="S56" s="206">
        <f t="shared" si="8"/>
        <v>0</v>
      </c>
      <c r="T56" s="205"/>
      <c r="U56" s="205"/>
      <c r="V56" s="205"/>
      <c r="W56" s="205"/>
      <c r="X56" s="205"/>
      <c r="Y56" s="205"/>
      <c r="Z56" s="205"/>
      <c r="AA56" s="205"/>
    </row>
    <row r="57" ht="19.5" customHeight="1">
      <c r="A57" s="31"/>
      <c r="B57" s="31"/>
      <c r="C57" s="201"/>
      <c r="D57" s="201"/>
      <c r="E57" s="202"/>
      <c r="F57" s="201"/>
      <c r="G57" s="203"/>
      <c r="H57" s="204"/>
      <c r="I57" s="205"/>
      <c r="J57" s="206">
        <f t="shared" si="5"/>
        <v>0</v>
      </c>
      <c r="K57" s="204"/>
      <c r="L57" s="205"/>
      <c r="M57" s="206">
        <f t="shared" si="6"/>
        <v>0</v>
      </c>
      <c r="N57" s="204"/>
      <c r="O57" s="205"/>
      <c r="P57" s="206">
        <f t="shared" si="7"/>
        <v>0</v>
      </c>
      <c r="Q57" s="204"/>
      <c r="R57" s="205"/>
      <c r="S57" s="206">
        <f t="shared" si="8"/>
        <v>0</v>
      </c>
      <c r="T57" s="205"/>
      <c r="U57" s="205"/>
      <c r="V57" s="205"/>
      <c r="W57" s="205"/>
      <c r="X57" s="205"/>
      <c r="Y57" s="205"/>
      <c r="Z57" s="205"/>
      <c r="AA57" s="205"/>
    </row>
    <row r="58" ht="19.5" customHeight="1">
      <c r="A58" s="31"/>
      <c r="B58" s="31"/>
      <c r="C58" s="201"/>
      <c r="D58" s="201"/>
      <c r="E58" s="202"/>
      <c r="F58" s="201"/>
      <c r="G58" s="203"/>
      <c r="H58" s="204"/>
      <c r="I58" s="205"/>
      <c r="J58" s="206">
        <f t="shared" si="5"/>
        <v>0</v>
      </c>
      <c r="K58" s="204"/>
      <c r="L58" s="205"/>
      <c r="M58" s="206">
        <f t="shared" si="6"/>
        <v>0</v>
      </c>
      <c r="N58" s="204"/>
      <c r="O58" s="205"/>
      <c r="P58" s="206">
        <f t="shared" si="7"/>
        <v>0</v>
      </c>
      <c r="Q58" s="204"/>
      <c r="R58" s="205"/>
      <c r="S58" s="206">
        <f t="shared" si="8"/>
        <v>0</v>
      </c>
      <c r="T58" s="205"/>
      <c r="U58" s="205"/>
      <c r="V58" s="205"/>
      <c r="W58" s="205"/>
      <c r="X58" s="205"/>
      <c r="Y58" s="205"/>
      <c r="Z58" s="205"/>
      <c r="AA58" s="205"/>
    </row>
    <row r="59" ht="19.5" customHeight="1">
      <c r="A59" s="31"/>
      <c r="B59" s="31"/>
      <c r="C59" s="201"/>
      <c r="D59" s="201"/>
      <c r="E59" s="202"/>
      <c r="F59" s="201"/>
      <c r="G59" s="203"/>
      <c r="H59" s="204"/>
      <c r="I59" s="205"/>
      <c r="J59" s="206">
        <f t="shared" si="5"/>
        <v>0</v>
      </c>
      <c r="K59" s="204"/>
      <c r="L59" s="205"/>
      <c r="M59" s="206">
        <f t="shared" si="6"/>
        <v>0</v>
      </c>
      <c r="N59" s="204"/>
      <c r="O59" s="205"/>
      <c r="P59" s="206">
        <f t="shared" si="7"/>
        <v>0</v>
      </c>
      <c r="Q59" s="204"/>
      <c r="R59" s="205"/>
      <c r="S59" s="206">
        <f t="shared" si="8"/>
        <v>0</v>
      </c>
      <c r="T59" s="205"/>
      <c r="U59" s="205"/>
      <c r="V59" s="205"/>
      <c r="W59" s="205"/>
      <c r="X59" s="205"/>
      <c r="Y59" s="205"/>
      <c r="Z59" s="205"/>
      <c r="AA59" s="205"/>
    </row>
    <row r="60" ht="21.75" customHeight="1">
      <c r="A60" s="31"/>
      <c r="B60" s="31"/>
      <c r="C60" s="201"/>
      <c r="D60" s="201"/>
      <c r="E60" s="202"/>
      <c r="F60" s="201"/>
      <c r="G60" s="203"/>
      <c r="H60" s="204"/>
      <c r="I60" s="205"/>
      <c r="J60" s="206">
        <f t="shared" si="5"/>
        <v>0</v>
      </c>
      <c r="K60" s="204"/>
      <c r="L60" s="205"/>
      <c r="M60" s="206">
        <f t="shared" si="6"/>
        <v>0</v>
      </c>
      <c r="N60" s="204"/>
      <c r="O60" s="205"/>
      <c r="P60" s="206">
        <f t="shared" si="7"/>
        <v>0</v>
      </c>
      <c r="Q60" s="204"/>
      <c r="R60" s="205"/>
      <c r="S60" s="206">
        <f t="shared" si="8"/>
        <v>0</v>
      </c>
      <c r="T60" s="205"/>
      <c r="U60" s="205"/>
      <c r="V60" s="205"/>
      <c r="W60" s="205"/>
      <c r="X60" s="205"/>
      <c r="Y60" s="205"/>
      <c r="Z60" s="205"/>
      <c r="AA60" s="205"/>
    </row>
    <row r="61" ht="21.75" customHeight="1">
      <c r="A61" s="31"/>
      <c r="B61" s="31"/>
      <c r="C61" s="201"/>
      <c r="D61" s="201"/>
      <c r="E61" s="202"/>
      <c r="F61" s="201"/>
      <c r="G61" s="203"/>
      <c r="H61" s="204"/>
      <c r="I61" s="205"/>
      <c r="J61" s="206">
        <f t="shared" si="5"/>
        <v>0</v>
      </c>
      <c r="K61" s="204"/>
      <c r="L61" s="205"/>
      <c r="M61" s="206">
        <f t="shared" si="6"/>
        <v>0</v>
      </c>
      <c r="N61" s="204"/>
      <c r="O61" s="205"/>
      <c r="P61" s="206">
        <f t="shared" si="7"/>
        <v>0</v>
      </c>
      <c r="Q61" s="204"/>
      <c r="R61" s="205"/>
      <c r="S61" s="206">
        <f t="shared" si="8"/>
        <v>0</v>
      </c>
      <c r="T61" s="205"/>
      <c r="U61" s="205"/>
      <c r="V61" s="205"/>
      <c r="W61" s="205"/>
      <c r="X61" s="205"/>
      <c r="Y61" s="205"/>
      <c r="Z61" s="205"/>
      <c r="AA61" s="205"/>
    </row>
    <row r="62" ht="21.75" customHeight="1">
      <c r="A62" s="31"/>
      <c r="B62" s="31"/>
      <c r="C62" s="201"/>
      <c r="D62" s="201"/>
      <c r="E62" s="202"/>
      <c r="F62" s="201"/>
      <c r="G62" s="203"/>
      <c r="H62" s="204"/>
      <c r="I62" s="205"/>
      <c r="J62" s="206">
        <f t="shared" si="5"/>
        <v>0</v>
      </c>
      <c r="K62" s="204"/>
      <c r="L62" s="205"/>
      <c r="M62" s="206">
        <f t="shared" si="6"/>
        <v>0</v>
      </c>
      <c r="N62" s="204"/>
      <c r="O62" s="205"/>
      <c r="P62" s="206">
        <f t="shared" si="7"/>
        <v>0</v>
      </c>
      <c r="Q62" s="204"/>
      <c r="R62" s="205"/>
      <c r="S62" s="206">
        <f t="shared" si="8"/>
        <v>0</v>
      </c>
      <c r="T62" s="205"/>
      <c r="U62" s="205"/>
      <c r="V62" s="205"/>
      <c r="W62" s="205"/>
      <c r="X62" s="205"/>
      <c r="Y62" s="205"/>
      <c r="Z62" s="205"/>
      <c r="AA62" s="205"/>
    </row>
    <row r="63" ht="14.25" customHeight="1">
      <c r="A63" s="31"/>
      <c r="B63" s="31"/>
      <c r="C63" s="201"/>
      <c r="D63" s="201"/>
      <c r="E63" s="202"/>
      <c r="F63" s="201"/>
      <c r="G63" s="203"/>
      <c r="H63" s="204"/>
      <c r="I63" s="205"/>
      <c r="J63" s="206">
        <f t="shared" si="5"/>
        <v>0</v>
      </c>
      <c r="K63" s="204"/>
      <c r="L63" s="205"/>
      <c r="M63" s="206">
        <f t="shared" si="6"/>
        <v>0</v>
      </c>
      <c r="N63" s="204"/>
      <c r="O63" s="205"/>
      <c r="P63" s="206">
        <f t="shared" si="7"/>
        <v>0</v>
      </c>
      <c r="Q63" s="204"/>
      <c r="R63" s="205"/>
      <c r="S63" s="206">
        <f t="shared" si="8"/>
        <v>0</v>
      </c>
      <c r="T63" s="205"/>
      <c r="U63" s="205"/>
      <c r="V63" s="205"/>
      <c r="W63" s="205"/>
      <c r="X63" s="205"/>
      <c r="Y63" s="205"/>
      <c r="Z63" s="205"/>
      <c r="AA63" s="205"/>
    </row>
    <row r="64" ht="14.25" customHeight="1">
      <c r="A64" s="31"/>
      <c r="B64" s="31"/>
      <c r="C64" s="201"/>
      <c r="D64" s="201"/>
      <c r="E64" s="202"/>
      <c r="F64" s="201"/>
      <c r="G64" s="203"/>
      <c r="H64" s="204"/>
      <c r="I64" s="205"/>
      <c r="J64" s="206">
        <f t="shared" si="5"/>
        <v>0</v>
      </c>
      <c r="K64" s="204"/>
      <c r="L64" s="205"/>
      <c r="M64" s="206">
        <f t="shared" si="6"/>
        <v>0</v>
      </c>
      <c r="N64" s="204"/>
      <c r="O64" s="205"/>
      <c r="P64" s="206">
        <f t="shared" si="7"/>
        <v>0</v>
      </c>
      <c r="Q64" s="204"/>
      <c r="R64" s="205"/>
      <c r="S64" s="206">
        <f t="shared" si="8"/>
        <v>0</v>
      </c>
      <c r="T64" s="205"/>
      <c r="U64" s="205"/>
      <c r="V64" s="205"/>
      <c r="W64" s="205"/>
      <c r="X64" s="205"/>
      <c r="Y64" s="205"/>
      <c r="Z64" s="205"/>
      <c r="AA64" s="205"/>
    </row>
    <row r="65" ht="14.25" customHeight="1">
      <c r="A65" s="31"/>
      <c r="B65" s="31"/>
      <c r="C65" s="201"/>
      <c r="D65" s="201"/>
      <c r="E65" s="202"/>
      <c r="F65" s="201"/>
      <c r="G65" s="203"/>
      <c r="H65" s="204"/>
      <c r="I65" s="205"/>
      <c r="J65" s="206">
        <f t="shared" si="5"/>
        <v>0</v>
      </c>
      <c r="K65" s="204"/>
      <c r="L65" s="205"/>
      <c r="M65" s="206">
        <f t="shared" si="6"/>
        <v>0</v>
      </c>
      <c r="N65" s="204"/>
      <c r="O65" s="205"/>
      <c r="P65" s="206">
        <f t="shared" si="7"/>
        <v>0</v>
      </c>
      <c r="Q65" s="204"/>
      <c r="R65" s="205"/>
      <c r="S65" s="206">
        <f t="shared" si="8"/>
        <v>0</v>
      </c>
      <c r="T65" s="205"/>
      <c r="U65" s="205"/>
      <c r="V65" s="205"/>
      <c r="W65" s="205"/>
      <c r="X65" s="205"/>
      <c r="Y65" s="205"/>
      <c r="Z65" s="205"/>
      <c r="AA65" s="205"/>
    </row>
    <row r="66" ht="14.25" customHeight="1">
      <c r="A66" s="31"/>
      <c r="B66" s="31"/>
      <c r="C66" s="201"/>
      <c r="D66" s="201"/>
      <c r="E66" s="202"/>
      <c r="F66" s="201"/>
      <c r="G66" s="203"/>
      <c r="H66" s="204"/>
      <c r="I66" s="205"/>
      <c r="J66" s="206">
        <f t="shared" si="5"/>
        <v>0</v>
      </c>
      <c r="K66" s="204"/>
      <c r="L66" s="205"/>
      <c r="M66" s="206">
        <f t="shared" si="6"/>
        <v>0</v>
      </c>
      <c r="N66" s="204"/>
      <c r="O66" s="205"/>
      <c r="P66" s="206">
        <f t="shared" si="7"/>
        <v>0</v>
      </c>
      <c r="Q66" s="204"/>
      <c r="R66" s="205"/>
      <c r="S66" s="206">
        <f t="shared" si="8"/>
        <v>0</v>
      </c>
      <c r="T66" s="205"/>
      <c r="U66" s="205"/>
      <c r="V66" s="205"/>
      <c r="W66" s="205"/>
      <c r="X66" s="205"/>
      <c r="Y66" s="205"/>
      <c r="Z66" s="205"/>
      <c r="AA66" s="205"/>
    </row>
    <row r="67" ht="14.25" customHeight="1">
      <c r="A67" s="31"/>
      <c r="B67" s="31"/>
      <c r="C67" s="201"/>
      <c r="D67" s="201"/>
      <c r="E67" s="202"/>
      <c r="F67" s="201"/>
      <c r="G67" s="203"/>
      <c r="H67" s="204"/>
      <c r="I67" s="205"/>
      <c r="J67" s="206">
        <f t="shared" si="5"/>
        <v>0</v>
      </c>
      <c r="K67" s="204"/>
      <c r="L67" s="205"/>
      <c r="M67" s="206">
        <f t="shared" si="6"/>
        <v>0</v>
      </c>
      <c r="N67" s="204"/>
      <c r="O67" s="205"/>
      <c r="P67" s="206">
        <f t="shared" si="7"/>
        <v>0</v>
      </c>
      <c r="Q67" s="204"/>
      <c r="R67" s="205"/>
      <c r="S67" s="206">
        <f t="shared" si="8"/>
        <v>0</v>
      </c>
      <c r="T67" s="205"/>
      <c r="U67" s="205"/>
      <c r="V67" s="205"/>
      <c r="W67" s="205"/>
      <c r="X67" s="205"/>
      <c r="Y67" s="205"/>
      <c r="Z67" s="205"/>
      <c r="AA67" s="205"/>
    </row>
    <row r="68" ht="14.25" customHeight="1">
      <c r="A68" s="31"/>
      <c r="B68" s="31"/>
      <c r="C68" s="201"/>
      <c r="D68" s="201"/>
      <c r="E68" s="202"/>
      <c r="F68" s="201"/>
      <c r="G68" s="203"/>
      <c r="H68" s="204"/>
      <c r="I68" s="205"/>
      <c r="J68" s="206">
        <f t="shared" si="5"/>
        <v>0</v>
      </c>
      <c r="K68" s="204"/>
      <c r="L68" s="205"/>
      <c r="M68" s="206">
        <f t="shared" si="6"/>
        <v>0</v>
      </c>
      <c r="N68" s="204"/>
      <c r="O68" s="205"/>
      <c r="P68" s="206">
        <f t="shared" si="7"/>
        <v>0</v>
      </c>
      <c r="Q68" s="204"/>
      <c r="R68" s="205"/>
      <c r="S68" s="206">
        <f t="shared" si="8"/>
        <v>0</v>
      </c>
      <c r="T68" s="205"/>
      <c r="U68" s="205"/>
      <c r="V68" s="205"/>
      <c r="W68" s="205"/>
      <c r="X68" s="205"/>
      <c r="Y68" s="205"/>
      <c r="Z68" s="205"/>
      <c r="AA68" s="205"/>
    </row>
    <row r="69" ht="14.25" customHeight="1">
      <c r="A69" s="31"/>
      <c r="B69" s="31"/>
      <c r="C69" s="201"/>
      <c r="D69" s="201"/>
      <c r="E69" s="202"/>
      <c r="F69" s="201"/>
      <c r="G69" s="203"/>
      <c r="H69" s="204"/>
      <c r="I69" s="205"/>
      <c r="J69" s="206">
        <f t="shared" si="5"/>
        <v>0</v>
      </c>
      <c r="K69" s="204"/>
      <c r="L69" s="205"/>
      <c r="M69" s="206">
        <f t="shared" si="6"/>
        <v>0</v>
      </c>
      <c r="N69" s="204"/>
      <c r="O69" s="205"/>
      <c r="P69" s="206">
        <f t="shared" si="7"/>
        <v>0</v>
      </c>
      <c r="Q69" s="204"/>
      <c r="R69" s="205"/>
      <c r="S69" s="206">
        <f t="shared" si="8"/>
        <v>0</v>
      </c>
      <c r="T69" s="205"/>
      <c r="U69" s="205"/>
      <c r="V69" s="205"/>
      <c r="W69" s="205"/>
      <c r="X69" s="205"/>
      <c r="Y69" s="205"/>
      <c r="Z69" s="205"/>
      <c r="AA69" s="205"/>
    </row>
    <row r="70" ht="14.25" customHeight="1">
      <c r="A70" s="31"/>
      <c r="B70" s="31"/>
      <c r="C70" s="201"/>
      <c r="D70" s="201"/>
      <c r="E70" s="202"/>
      <c r="F70" s="201"/>
      <c r="G70" s="203"/>
      <c r="H70" s="204"/>
      <c r="I70" s="205"/>
      <c r="J70" s="206">
        <f t="shared" si="5"/>
        <v>0</v>
      </c>
      <c r="K70" s="204"/>
      <c r="L70" s="205"/>
      <c r="M70" s="206">
        <f t="shared" si="6"/>
        <v>0</v>
      </c>
      <c r="N70" s="204"/>
      <c r="O70" s="205"/>
      <c r="P70" s="206">
        <f t="shared" si="7"/>
        <v>0</v>
      </c>
      <c r="Q70" s="204"/>
      <c r="R70" s="205"/>
      <c r="S70" s="206">
        <f t="shared" si="8"/>
        <v>0</v>
      </c>
      <c r="T70" s="205"/>
      <c r="U70" s="205"/>
      <c r="V70" s="205"/>
      <c r="W70" s="205"/>
      <c r="X70" s="205"/>
      <c r="Y70" s="205"/>
      <c r="Z70" s="205"/>
      <c r="AA70" s="205"/>
    </row>
    <row r="71" ht="14.25" customHeight="1">
      <c r="A71" s="31"/>
      <c r="B71" s="31"/>
      <c r="C71" s="201"/>
      <c r="D71" s="201"/>
      <c r="E71" s="202"/>
      <c r="F71" s="201"/>
      <c r="G71" s="203"/>
      <c r="H71" s="204"/>
      <c r="I71" s="205"/>
      <c r="J71" s="206">
        <f t="shared" si="5"/>
        <v>0</v>
      </c>
      <c r="K71" s="204"/>
      <c r="L71" s="205"/>
      <c r="M71" s="206">
        <f t="shared" si="6"/>
        <v>0</v>
      </c>
      <c r="N71" s="204"/>
      <c r="O71" s="205"/>
      <c r="P71" s="206">
        <f t="shared" si="7"/>
        <v>0</v>
      </c>
      <c r="Q71" s="204"/>
      <c r="R71" s="205"/>
      <c r="S71" s="206">
        <f t="shared" si="8"/>
        <v>0</v>
      </c>
      <c r="T71" s="205"/>
      <c r="U71" s="205"/>
      <c r="V71" s="205"/>
      <c r="W71" s="205"/>
      <c r="X71" s="205"/>
      <c r="Y71" s="205"/>
      <c r="Z71" s="205"/>
      <c r="AA71" s="205"/>
    </row>
    <row r="72" ht="14.25" customHeight="1">
      <c r="A72" s="31"/>
      <c r="B72" s="31"/>
      <c r="C72" s="201"/>
      <c r="D72" s="201"/>
      <c r="E72" s="202"/>
      <c r="F72" s="201"/>
      <c r="G72" s="203"/>
      <c r="H72" s="204"/>
      <c r="I72" s="205"/>
      <c r="J72" s="206">
        <f t="shared" si="5"/>
        <v>0</v>
      </c>
      <c r="K72" s="204"/>
      <c r="L72" s="205"/>
      <c r="M72" s="206">
        <f t="shared" si="6"/>
        <v>0</v>
      </c>
      <c r="N72" s="204"/>
      <c r="O72" s="205"/>
      <c r="P72" s="206">
        <f t="shared" si="7"/>
        <v>0</v>
      </c>
      <c r="Q72" s="204"/>
      <c r="R72" s="205"/>
      <c r="S72" s="206">
        <f t="shared" si="8"/>
        <v>0</v>
      </c>
      <c r="T72" s="205"/>
      <c r="U72" s="205"/>
      <c r="V72" s="205"/>
      <c r="W72" s="205"/>
      <c r="X72" s="205"/>
      <c r="Y72" s="205"/>
      <c r="Z72" s="205"/>
      <c r="AA72" s="205"/>
    </row>
    <row r="73" ht="14.25" customHeight="1">
      <c r="A73" s="31"/>
      <c r="B73" s="31"/>
      <c r="C73" s="201"/>
      <c r="D73" s="201"/>
      <c r="E73" s="202"/>
      <c r="F73" s="201"/>
      <c r="G73" s="203"/>
      <c r="H73" s="204"/>
      <c r="I73" s="205"/>
      <c r="J73" s="206">
        <f t="shared" si="5"/>
        <v>0</v>
      </c>
      <c r="K73" s="204"/>
      <c r="L73" s="205"/>
      <c r="M73" s="206">
        <f t="shared" si="6"/>
        <v>0</v>
      </c>
      <c r="N73" s="204"/>
      <c r="O73" s="205"/>
      <c r="P73" s="206">
        <f t="shared" si="7"/>
        <v>0</v>
      </c>
      <c r="Q73" s="204"/>
      <c r="R73" s="205"/>
      <c r="S73" s="206">
        <f t="shared" si="8"/>
        <v>0</v>
      </c>
      <c r="T73" s="205"/>
      <c r="U73" s="205"/>
      <c r="V73" s="205"/>
      <c r="W73" s="205"/>
      <c r="X73" s="205"/>
      <c r="Y73" s="205"/>
      <c r="Z73" s="205"/>
      <c r="AA73" s="205"/>
    </row>
    <row r="74" ht="14.25" customHeight="1">
      <c r="A74" s="31"/>
      <c r="B74" s="31"/>
      <c r="C74" s="201"/>
      <c r="D74" s="201"/>
      <c r="E74" s="202"/>
      <c r="F74" s="201"/>
      <c r="G74" s="203"/>
      <c r="H74" s="204"/>
      <c r="I74" s="205"/>
      <c r="J74" s="206">
        <f t="shared" si="5"/>
        <v>0</v>
      </c>
      <c r="K74" s="204"/>
      <c r="L74" s="205"/>
      <c r="M74" s="206">
        <f t="shared" si="6"/>
        <v>0</v>
      </c>
      <c r="N74" s="204"/>
      <c r="O74" s="205"/>
      <c r="P74" s="206">
        <f t="shared" si="7"/>
        <v>0</v>
      </c>
      <c r="Q74" s="204"/>
      <c r="R74" s="205"/>
      <c r="S74" s="206">
        <f t="shared" si="8"/>
        <v>0</v>
      </c>
      <c r="T74" s="205"/>
      <c r="U74" s="205"/>
      <c r="V74" s="205"/>
      <c r="W74" s="205"/>
      <c r="X74" s="205"/>
      <c r="Y74" s="205"/>
      <c r="Z74" s="205"/>
      <c r="AA74" s="205"/>
    </row>
    <row r="75" ht="14.25" customHeight="1">
      <c r="A75" s="31"/>
      <c r="B75" s="31"/>
      <c r="C75" s="201"/>
      <c r="D75" s="201"/>
      <c r="E75" s="202"/>
      <c r="F75" s="201"/>
      <c r="G75" s="203"/>
      <c r="H75" s="204"/>
      <c r="I75" s="205"/>
      <c r="J75" s="206">
        <f t="shared" si="5"/>
        <v>0</v>
      </c>
      <c r="K75" s="204"/>
      <c r="L75" s="205"/>
      <c r="M75" s="206">
        <f t="shared" si="6"/>
        <v>0</v>
      </c>
      <c r="N75" s="204"/>
      <c r="O75" s="205"/>
      <c r="P75" s="206">
        <f t="shared" si="7"/>
        <v>0</v>
      </c>
      <c r="Q75" s="204"/>
      <c r="R75" s="205"/>
      <c r="S75" s="206">
        <f t="shared" si="8"/>
        <v>0</v>
      </c>
      <c r="T75" s="205"/>
      <c r="U75" s="205"/>
      <c r="V75" s="205"/>
      <c r="W75" s="205"/>
      <c r="X75" s="205"/>
      <c r="Y75" s="205"/>
      <c r="Z75" s="205"/>
      <c r="AA75" s="205"/>
    </row>
    <row r="76" ht="14.25" customHeight="1">
      <c r="A76" s="31"/>
      <c r="B76" s="31"/>
      <c r="C76" s="201"/>
      <c r="D76" s="201"/>
      <c r="E76" s="202"/>
      <c r="F76" s="201"/>
      <c r="G76" s="203"/>
      <c r="H76" s="204"/>
      <c r="I76" s="205"/>
      <c r="J76" s="206">
        <f t="shared" si="5"/>
        <v>0</v>
      </c>
      <c r="K76" s="204"/>
      <c r="L76" s="205"/>
      <c r="M76" s="206">
        <f t="shared" si="6"/>
        <v>0</v>
      </c>
      <c r="N76" s="204"/>
      <c r="O76" s="205"/>
      <c r="P76" s="206">
        <f t="shared" si="7"/>
        <v>0</v>
      </c>
      <c r="Q76" s="204"/>
      <c r="R76" s="205"/>
      <c r="S76" s="206">
        <f t="shared" si="8"/>
        <v>0</v>
      </c>
      <c r="T76" s="205"/>
      <c r="U76" s="205"/>
      <c r="V76" s="205"/>
      <c r="W76" s="205"/>
      <c r="X76" s="205"/>
      <c r="Y76" s="205"/>
      <c r="Z76" s="205"/>
      <c r="AA76" s="205"/>
    </row>
    <row r="77" ht="14.25" customHeight="1">
      <c r="A77" s="31"/>
      <c r="B77" s="31"/>
      <c r="C77" s="201"/>
      <c r="D77" s="201"/>
      <c r="E77" s="202"/>
      <c r="F77" s="201"/>
      <c r="G77" s="203"/>
      <c r="H77" s="204"/>
      <c r="I77" s="205"/>
      <c r="J77" s="206">
        <f t="shared" si="5"/>
        <v>0</v>
      </c>
      <c r="K77" s="204"/>
      <c r="L77" s="205"/>
      <c r="M77" s="206">
        <f t="shared" si="6"/>
        <v>0</v>
      </c>
      <c r="N77" s="204"/>
      <c r="O77" s="205"/>
      <c r="P77" s="206">
        <f t="shared" si="7"/>
        <v>0</v>
      </c>
      <c r="Q77" s="204"/>
      <c r="R77" s="205"/>
      <c r="S77" s="206">
        <f t="shared" si="8"/>
        <v>0</v>
      </c>
      <c r="T77" s="205"/>
      <c r="U77" s="205"/>
      <c r="V77" s="205"/>
      <c r="W77" s="205"/>
      <c r="X77" s="205"/>
      <c r="Y77" s="205"/>
      <c r="Z77" s="205"/>
      <c r="AA77" s="205"/>
    </row>
    <row r="78" ht="14.25" customHeight="1">
      <c r="A78" s="31"/>
      <c r="B78" s="31"/>
      <c r="C78" s="201"/>
      <c r="D78" s="201"/>
      <c r="E78" s="202"/>
      <c r="F78" s="201"/>
      <c r="G78" s="203"/>
      <c r="H78" s="204"/>
      <c r="I78" s="205"/>
      <c r="J78" s="206">
        <f t="shared" si="5"/>
        <v>0</v>
      </c>
      <c r="K78" s="204"/>
      <c r="L78" s="205"/>
      <c r="M78" s="206">
        <f t="shared" si="6"/>
        <v>0</v>
      </c>
      <c r="N78" s="204"/>
      <c r="O78" s="205"/>
      <c r="P78" s="206">
        <f t="shared" si="7"/>
        <v>0</v>
      </c>
      <c r="Q78" s="204"/>
      <c r="R78" s="205"/>
      <c r="S78" s="206">
        <f t="shared" si="8"/>
        <v>0</v>
      </c>
      <c r="T78" s="205"/>
      <c r="U78" s="205"/>
      <c r="V78" s="205"/>
      <c r="W78" s="205"/>
      <c r="X78" s="205"/>
      <c r="Y78" s="205"/>
      <c r="Z78" s="205"/>
      <c r="AA78" s="205"/>
    </row>
    <row r="79" ht="14.25" customHeight="1">
      <c r="A79" s="31"/>
      <c r="B79" s="31"/>
      <c r="C79" s="201"/>
      <c r="D79" s="201"/>
      <c r="E79" s="202"/>
      <c r="F79" s="201"/>
      <c r="G79" s="203"/>
      <c r="H79" s="204"/>
      <c r="I79" s="205"/>
      <c r="J79" s="206">
        <f t="shared" si="5"/>
        <v>0</v>
      </c>
      <c r="K79" s="204"/>
      <c r="L79" s="205"/>
      <c r="M79" s="206">
        <f t="shared" si="6"/>
        <v>0</v>
      </c>
      <c r="N79" s="204"/>
      <c r="O79" s="205"/>
      <c r="P79" s="206">
        <f t="shared" si="7"/>
        <v>0</v>
      </c>
      <c r="Q79" s="204"/>
      <c r="R79" s="205"/>
      <c r="S79" s="206">
        <f t="shared" si="8"/>
        <v>0</v>
      </c>
      <c r="T79" s="205"/>
      <c r="U79" s="205"/>
      <c r="V79" s="205"/>
      <c r="W79" s="205"/>
      <c r="X79" s="205"/>
      <c r="Y79" s="205"/>
      <c r="Z79" s="205"/>
      <c r="AA79" s="205"/>
    </row>
    <row r="80" ht="14.25" customHeight="1">
      <c r="A80" s="31"/>
      <c r="B80" s="31"/>
      <c r="C80" s="201"/>
      <c r="D80" s="201"/>
      <c r="E80" s="202"/>
      <c r="F80" s="201"/>
      <c r="G80" s="203"/>
      <c r="H80" s="204"/>
      <c r="I80" s="205"/>
      <c r="J80" s="206">
        <f t="shared" si="5"/>
        <v>0</v>
      </c>
      <c r="K80" s="204"/>
      <c r="L80" s="205"/>
      <c r="M80" s="206">
        <f t="shared" si="6"/>
        <v>0</v>
      </c>
      <c r="N80" s="204"/>
      <c r="O80" s="205"/>
      <c r="P80" s="206">
        <f t="shared" si="7"/>
        <v>0</v>
      </c>
      <c r="Q80" s="204"/>
      <c r="R80" s="205"/>
      <c r="S80" s="206">
        <f t="shared" si="8"/>
        <v>0</v>
      </c>
      <c r="T80" s="205"/>
      <c r="U80" s="205"/>
      <c r="V80" s="205"/>
      <c r="W80" s="205"/>
      <c r="X80" s="205"/>
      <c r="Y80" s="205"/>
      <c r="Z80" s="205"/>
      <c r="AA80" s="205"/>
    </row>
    <row r="81" ht="14.25" customHeight="1">
      <c r="A81" s="31"/>
      <c r="B81" s="31"/>
      <c r="C81" s="201"/>
      <c r="D81" s="201"/>
      <c r="E81" s="202"/>
      <c r="F81" s="201"/>
      <c r="G81" s="203"/>
      <c r="H81" s="204"/>
      <c r="I81" s="205"/>
      <c r="J81" s="206">
        <f t="shared" si="5"/>
        <v>0</v>
      </c>
      <c r="K81" s="204"/>
      <c r="L81" s="205"/>
      <c r="M81" s="206">
        <f t="shared" si="6"/>
        <v>0</v>
      </c>
      <c r="N81" s="204"/>
      <c r="O81" s="205"/>
      <c r="P81" s="206">
        <f t="shared" si="7"/>
        <v>0</v>
      </c>
      <c r="Q81" s="204"/>
      <c r="R81" s="205"/>
      <c r="S81" s="206">
        <f t="shared" si="8"/>
        <v>0</v>
      </c>
      <c r="T81" s="205"/>
      <c r="U81" s="205"/>
      <c r="V81" s="205"/>
      <c r="W81" s="205"/>
      <c r="X81" s="205"/>
      <c r="Y81" s="205"/>
      <c r="Z81" s="205"/>
      <c r="AA81" s="205"/>
    </row>
    <row r="82" ht="14.25" customHeight="1">
      <c r="A82" s="31"/>
      <c r="B82" s="31"/>
      <c r="C82" s="201"/>
      <c r="D82" s="201"/>
      <c r="E82" s="202"/>
      <c r="F82" s="201"/>
      <c r="G82" s="203"/>
      <c r="H82" s="204"/>
      <c r="I82" s="205"/>
      <c r="J82" s="206">
        <f t="shared" si="5"/>
        <v>0</v>
      </c>
      <c r="K82" s="204"/>
      <c r="L82" s="205"/>
      <c r="M82" s="206">
        <f t="shared" si="6"/>
        <v>0</v>
      </c>
      <c r="N82" s="204"/>
      <c r="O82" s="205"/>
      <c r="P82" s="206">
        <f t="shared" si="7"/>
        <v>0</v>
      </c>
      <c r="Q82" s="204"/>
      <c r="R82" s="205"/>
      <c r="S82" s="206">
        <f t="shared" si="8"/>
        <v>0</v>
      </c>
      <c r="T82" s="205"/>
      <c r="U82" s="205"/>
      <c r="V82" s="205"/>
      <c r="W82" s="205"/>
      <c r="X82" s="205"/>
      <c r="Y82" s="205"/>
      <c r="Z82" s="205"/>
      <c r="AA82" s="205"/>
    </row>
    <row r="83" ht="14.25" customHeight="1">
      <c r="A83" s="31"/>
      <c r="B83" s="31"/>
      <c r="C83" s="201"/>
      <c r="D83" s="201"/>
      <c r="E83" s="202"/>
      <c r="F83" s="201"/>
      <c r="G83" s="203"/>
      <c r="H83" s="204"/>
      <c r="I83" s="205"/>
      <c r="J83" s="206">
        <f t="shared" si="5"/>
        <v>0</v>
      </c>
      <c r="K83" s="204"/>
      <c r="L83" s="205"/>
      <c r="M83" s="206">
        <f t="shared" si="6"/>
        <v>0</v>
      </c>
      <c r="N83" s="204"/>
      <c r="O83" s="205"/>
      <c r="P83" s="206">
        <f t="shared" si="7"/>
        <v>0</v>
      </c>
      <c r="Q83" s="204"/>
      <c r="R83" s="205"/>
      <c r="S83" s="206">
        <f t="shared" si="8"/>
        <v>0</v>
      </c>
      <c r="T83" s="205"/>
      <c r="U83" s="205"/>
      <c r="V83" s="205"/>
      <c r="W83" s="205"/>
      <c r="X83" s="205"/>
      <c r="Y83" s="205"/>
      <c r="Z83" s="205"/>
      <c r="AA83" s="205"/>
    </row>
    <row r="84" ht="14.25" customHeight="1">
      <c r="A84" s="31"/>
      <c r="B84" s="31"/>
      <c r="C84" s="201"/>
      <c r="D84" s="201"/>
      <c r="E84" s="202"/>
      <c r="F84" s="201"/>
      <c r="G84" s="203"/>
      <c r="H84" s="204"/>
      <c r="I84" s="205"/>
      <c r="J84" s="206">
        <f t="shared" si="5"/>
        <v>0</v>
      </c>
      <c r="K84" s="204"/>
      <c r="L84" s="205"/>
      <c r="M84" s="206">
        <f t="shared" si="6"/>
        <v>0</v>
      </c>
      <c r="N84" s="204"/>
      <c r="O84" s="205"/>
      <c r="P84" s="206">
        <f t="shared" si="7"/>
        <v>0</v>
      </c>
      <c r="Q84" s="204"/>
      <c r="R84" s="205"/>
      <c r="S84" s="206">
        <f t="shared" si="8"/>
        <v>0</v>
      </c>
      <c r="T84" s="205"/>
      <c r="U84" s="205"/>
      <c r="V84" s="205"/>
      <c r="W84" s="205"/>
      <c r="X84" s="205"/>
      <c r="Y84" s="205"/>
      <c r="Z84" s="205"/>
      <c r="AA84" s="205"/>
    </row>
    <row r="85" ht="14.25" customHeight="1">
      <c r="A85" s="31"/>
      <c r="B85" s="31"/>
      <c r="C85" s="201"/>
      <c r="D85" s="201"/>
      <c r="E85" s="202"/>
      <c r="F85" s="201"/>
      <c r="G85" s="203"/>
      <c r="H85" s="204"/>
      <c r="I85" s="205"/>
      <c r="J85" s="206">
        <f t="shared" si="5"/>
        <v>0</v>
      </c>
      <c r="K85" s="204"/>
      <c r="L85" s="205"/>
      <c r="M85" s="206">
        <f t="shared" si="6"/>
        <v>0</v>
      </c>
      <c r="N85" s="204"/>
      <c r="O85" s="205"/>
      <c r="P85" s="206">
        <f t="shared" si="7"/>
        <v>0</v>
      </c>
      <c r="Q85" s="204"/>
      <c r="R85" s="205"/>
      <c r="S85" s="206">
        <f t="shared" si="8"/>
        <v>0</v>
      </c>
      <c r="T85" s="205"/>
      <c r="U85" s="205"/>
      <c r="V85" s="205"/>
      <c r="W85" s="205"/>
      <c r="X85" s="205"/>
      <c r="Y85" s="205"/>
      <c r="Z85" s="205"/>
      <c r="AA85" s="205"/>
    </row>
    <row r="86" ht="14.25" customHeight="1">
      <c r="A86" s="31"/>
      <c r="B86" s="31"/>
      <c r="C86" s="201"/>
      <c r="D86" s="201"/>
      <c r="E86" s="202"/>
      <c r="F86" s="201"/>
      <c r="G86" s="203"/>
      <c r="H86" s="204"/>
      <c r="I86" s="205"/>
      <c r="J86" s="206">
        <f t="shared" si="5"/>
        <v>0</v>
      </c>
      <c r="K86" s="204"/>
      <c r="L86" s="205"/>
      <c r="M86" s="206">
        <f t="shared" si="6"/>
        <v>0</v>
      </c>
      <c r="N86" s="204"/>
      <c r="O86" s="205"/>
      <c r="P86" s="206">
        <f t="shared" si="7"/>
        <v>0</v>
      </c>
      <c r="Q86" s="204"/>
      <c r="R86" s="205"/>
      <c r="S86" s="206">
        <f t="shared" si="8"/>
        <v>0</v>
      </c>
      <c r="T86" s="205"/>
      <c r="U86" s="205"/>
      <c r="V86" s="205"/>
      <c r="W86" s="205"/>
      <c r="X86" s="205"/>
      <c r="Y86" s="205"/>
      <c r="Z86" s="205"/>
      <c r="AA86" s="205"/>
    </row>
    <row r="87" ht="14.25" customHeight="1">
      <c r="A87" s="31"/>
      <c r="B87" s="31"/>
      <c r="C87" s="201"/>
      <c r="D87" s="201"/>
      <c r="E87" s="202"/>
      <c r="F87" s="201"/>
      <c r="G87" s="203"/>
      <c r="H87" s="204"/>
      <c r="I87" s="205"/>
      <c r="J87" s="206">
        <f t="shared" si="5"/>
        <v>0</v>
      </c>
      <c r="K87" s="204"/>
      <c r="L87" s="205"/>
      <c r="M87" s="206">
        <f t="shared" si="6"/>
        <v>0</v>
      </c>
      <c r="N87" s="204"/>
      <c r="O87" s="205"/>
      <c r="P87" s="206">
        <f t="shared" si="7"/>
        <v>0</v>
      </c>
      <c r="Q87" s="204"/>
      <c r="R87" s="205"/>
      <c r="S87" s="206">
        <f t="shared" si="8"/>
        <v>0</v>
      </c>
      <c r="T87" s="205"/>
      <c r="U87" s="205"/>
      <c r="V87" s="205"/>
      <c r="W87" s="205"/>
      <c r="X87" s="205"/>
      <c r="Y87" s="205"/>
      <c r="Z87" s="205"/>
      <c r="AA87" s="205"/>
    </row>
    <row r="88" ht="14.25" customHeight="1">
      <c r="A88" s="31"/>
      <c r="B88" s="31"/>
      <c r="C88" s="201"/>
      <c r="D88" s="201"/>
      <c r="E88" s="202"/>
      <c r="F88" s="201"/>
      <c r="G88" s="203"/>
      <c r="H88" s="204"/>
      <c r="I88" s="205"/>
      <c r="J88" s="206">
        <f t="shared" si="5"/>
        <v>0</v>
      </c>
      <c r="K88" s="204"/>
      <c r="L88" s="205"/>
      <c r="M88" s="206">
        <f t="shared" si="6"/>
        <v>0</v>
      </c>
      <c r="N88" s="204"/>
      <c r="O88" s="205"/>
      <c r="P88" s="206">
        <f t="shared" si="7"/>
        <v>0</v>
      </c>
      <c r="Q88" s="204"/>
      <c r="R88" s="205"/>
      <c r="S88" s="206">
        <f t="shared" si="8"/>
        <v>0</v>
      </c>
      <c r="T88" s="205"/>
      <c r="U88" s="205"/>
      <c r="V88" s="205"/>
      <c r="W88" s="205"/>
      <c r="X88" s="205"/>
      <c r="Y88" s="205"/>
      <c r="Z88" s="205"/>
      <c r="AA88" s="205"/>
    </row>
    <row r="89" ht="14.25" customHeight="1">
      <c r="A89" s="31"/>
      <c r="B89" s="31"/>
      <c r="C89" s="201"/>
      <c r="D89" s="201"/>
      <c r="E89" s="202"/>
      <c r="F89" s="201"/>
      <c r="G89" s="203"/>
      <c r="H89" s="204"/>
      <c r="I89" s="205"/>
      <c r="J89" s="206">
        <f t="shared" si="5"/>
        <v>0</v>
      </c>
      <c r="K89" s="204"/>
      <c r="L89" s="205"/>
      <c r="M89" s="206">
        <f t="shared" si="6"/>
        <v>0</v>
      </c>
      <c r="N89" s="204"/>
      <c r="O89" s="205"/>
      <c r="P89" s="206">
        <f t="shared" si="7"/>
        <v>0</v>
      </c>
      <c r="Q89" s="204"/>
      <c r="R89" s="205"/>
      <c r="S89" s="206">
        <f t="shared" si="8"/>
        <v>0</v>
      </c>
      <c r="T89" s="205"/>
      <c r="U89" s="205"/>
      <c r="V89" s="205"/>
      <c r="W89" s="205"/>
      <c r="X89" s="205"/>
      <c r="Y89" s="205"/>
      <c r="Z89" s="205"/>
      <c r="AA89" s="205"/>
    </row>
    <row r="90" ht="14.25" customHeight="1">
      <c r="A90" s="31"/>
      <c r="B90" s="31"/>
      <c r="C90" s="201"/>
      <c r="D90" s="201"/>
      <c r="E90" s="202"/>
      <c r="F90" s="201"/>
      <c r="G90" s="203"/>
      <c r="H90" s="204"/>
      <c r="I90" s="205"/>
      <c r="J90" s="206">
        <f t="shared" si="5"/>
        <v>0</v>
      </c>
      <c r="K90" s="204"/>
      <c r="L90" s="205"/>
      <c r="M90" s="206">
        <f t="shared" si="6"/>
        <v>0</v>
      </c>
      <c r="N90" s="204"/>
      <c r="O90" s="205"/>
      <c r="P90" s="206">
        <f t="shared" si="7"/>
        <v>0</v>
      </c>
      <c r="Q90" s="204"/>
      <c r="R90" s="205"/>
      <c r="S90" s="206">
        <f t="shared" si="8"/>
        <v>0</v>
      </c>
      <c r="T90" s="205"/>
      <c r="U90" s="205"/>
      <c r="V90" s="205"/>
      <c r="W90" s="205"/>
      <c r="X90" s="205"/>
      <c r="Y90" s="205"/>
      <c r="Z90" s="205"/>
      <c r="AA90" s="205"/>
    </row>
    <row r="91" ht="14.25" customHeight="1">
      <c r="A91" s="31"/>
      <c r="B91" s="31"/>
      <c r="C91" s="201"/>
      <c r="D91" s="201"/>
      <c r="E91" s="202"/>
      <c r="F91" s="201"/>
      <c r="G91" s="203"/>
      <c r="H91" s="204"/>
      <c r="I91" s="205"/>
      <c r="J91" s="206">
        <f t="shared" si="5"/>
        <v>0</v>
      </c>
      <c r="K91" s="204"/>
      <c r="L91" s="205"/>
      <c r="M91" s="206">
        <f t="shared" si="6"/>
        <v>0</v>
      </c>
      <c r="N91" s="204"/>
      <c r="O91" s="205"/>
      <c r="P91" s="206">
        <f t="shared" si="7"/>
        <v>0</v>
      </c>
      <c r="Q91" s="204"/>
      <c r="R91" s="205"/>
      <c r="S91" s="206">
        <f t="shared" si="8"/>
        <v>0</v>
      </c>
      <c r="T91" s="205"/>
      <c r="U91" s="205"/>
      <c r="V91" s="205"/>
      <c r="W91" s="205"/>
      <c r="X91" s="205"/>
      <c r="Y91" s="205"/>
      <c r="Z91" s="205"/>
      <c r="AA91" s="205"/>
    </row>
    <row r="92" ht="14.25" customHeight="1">
      <c r="A92" s="31"/>
      <c r="B92" s="31"/>
      <c r="C92" s="201"/>
      <c r="D92" s="201"/>
      <c r="E92" s="202"/>
      <c r="F92" s="201"/>
      <c r="G92" s="203"/>
      <c r="H92" s="204"/>
      <c r="I92" s="205"/>
      <c r="J92" s="206">
        <f t="shared" si="5"/>
        <v>0</v>
      </c>
      <c r="K92" s="204"/>
      <c r="L92" s="205"/>
      <c r="M92" s="206">
        <f t="shared" si="6"/>
        <v>0</v>
      </c>
      <c r="N92" s="204"/>
      <c r="O92" s="205"/>
      <c r="P92" s="206">
        <f t="shared" si="7"/>
        <v>0</v>
      </c>
      <c r="Q92" s="204"/>
      <c r="R92" s="205"/>
      <c r="S92" s="206">
        <f t="shared" si="8"/>
        <v>0</v>
      </c>
      <c r="T92" s="205"/>
      <c r="U92" s="205"/>
      <c r="V92" s="205"/>
      <c r="W92" s="205"/>
      <c r="X92" s="205"/>
      <c r="Y92" s="205"/>
      <c r="Z92" s="205"/>
      <c r="AA92" s="205"/>
    </row>
    <row r="93" ht="14.25" customHeight="1">
      <c r="A93" s="31"/>
      <c r="B93" s="31"/>
      <c r="C93" s="201"/>
      <c r="D93" s="201"/>
      <c r="E93" s="202"/>
      <c r="F93" s="201"/>
      <c r="G93" s="203"/>
      <c r="H93" s="204"/>
      <c r="I93" s="205"/>
      <c r="J93" s="206">
        <f t="shared" si="5"/>
        <v>0</v>
      </c>
      <c r="K93" s="204"/>
      <c r="L93" s="205"/>
      <c r="M93" s="206">
        <f t="shared" si="6"/>
        <v>0</v>
      </c>
      <c r="N93" s="204"/>
      <c r="O93" s="205"/>
      <c r="P93" s="206">
        <f t="shared" si="7"/>
        <v>0</v>
      </c>
      <c r="Q93" s="204"/>
      <c r="R93" s="205"/>
      <c r="S93" s="206">
        <f t="shared" si="8"/>
        <v>0</v>
      </c>
      <c r="T93" s="205"/>
      <c r="U93" s="205"/>
      <c r="V93" s="205"/>
      <c r="W93" s="205"/>
      <c r="X93" s="205"/>
      <c r="Y93" s="205"/>
      <c r="Z93" s="205"/>
      <c r="AA93" s="205"/>
    </row>
    <row r="94" ht="14.25" customHeight="1">
      <c r="A94" s="31"/>
      <c r="B94" s="31"/>
      <c r="C94" s="201"/>
      <c r="D94" s="201"/>
      <c r="E94" s="202"/>
      <c r="F94" s="201"/>
      <c r="G94" s="203"/>
      <c r="H94" s="204"/>
      <c r="I94" s="205"/>
      <c r="J94" s="206">
        <f t="shared" si="5"/>
        <v>0</v>
      </c>
      <c r="K94" s="204"/>
      <c r="L94" s="205"/>
      <c r="M94" s="206">
        <f t="shared" si="6"/>
        <v>0</v>
      </c>
      <c r="N94" s="204"/>
      <c r="O94" s="205"/>
      <c r="P94" s="206">
        <f t="shared" si="7"/>
        <v>0</v>
      </c>
      <c r="Q94" s="204"/>
      <c r="R94" s="205"/>
      <c r="S94" s="206">
        <f t="shared" si="8"/>
        <v>0</v>
      </c>
      <c r="T94" s="205"/>
      <c r="U94" s="205"/>
      <c r="V94" s="205"/>
      <c r="W94" s="205"/>
      <c r="X94" s="205"/>
      <c r="Y94" s="205"/>
      <c r="Z94" s="205"/>
      <c r="AA94" s="205"/>
    </row>
    <row r="95" ht="14.25" customHeight="1">
      <c r="A95" s="31"/>
      <c r="B95" s="31"/>
      <c r="C95" s="201"/>
      <c r="D95" s="201"/>
      <c r="E95" s="202"/>
      <c r="F95" s="201"/>
      <c r="G95" s="203"/>
      <c r="H95" s="204"/>
      <c r="I95" s="205"/>
      <c r="J95" s="206">
        <f t="shared" si="5"/>
        <v>0</v>
      </c>
      <c r="K95" s="204"/>
      <c r="L95" s="205"/>
      <c r="M95" s="206">
        <f t="shared" si="6"/>
        <v>0</v>
      </c>
      <c r="N95" s="204"/>
      <c r="O95" s="205"/>
      <c r="P95" s="206">
        <f t="shared" si="7"/>
        <v>0</v>
      </c>
      <c r="Q95" s="204"/>
      <c r="R95" s="205"/>
      <c r="S95" s="206">
        <f t="shared" si="8"/>
        <v>0</v>
      </c>
      <c r="T95" s="205"/>
      <c r="U95" s="205"/>
      <c r="V95" s="205"/>
      <c r="W95" s="205"/>
      <c r="X95" s="205"/>
      <c r="Y95" s="205"/>
      <c r="Z95" s="205"/>
      <c r="AA95" s="205"/>
    </row>
    <row r="96" ht="14.25" customHeight="1">
      <c r="A96" s="31"/>
      <c r="B96" s="31"/>
      <c r="C96" s="201"/>
      <c r="D96" s="201"/>
      <c r="E96" s="202"/>
      <c r="F96" s="201"/>
      <c r="G96" s="203"/>
      <c r="H96" s="204"/>
      <c r="I96" s="205"/>
      <c r="J96" s="206">
        <f t="shared" si="5"/>
        <v>0</v>
      </c>
      <c r="K96" s="204"/>
      <c r="L96" s="205"/>
      <c r="M96" s="206">
        <f t="shared" si="6"/>
        <v>0</v>
      </c>
      <c r="N96" s="204"/>
      <c r="O96" s="205"/>
      <c r="P96" s="206">
        <f t="shared" si="7"/>
        <v>0</v>
      </c>
      <c r="Q96" s="204"/>
      <c r="R96" s="205"/>
      <c r="S96" s="206">
        <f t="shared" si="8"/>
        <v>0</v>
      </c>
      <c r="T96" s="205"/>
      <c r="U96" s="205"/>
      <c r="V96" s="205"/>
      <c r="W96" s="205"/>
      <c r="X96" s="205"/>
      <c r="Y96" s="205"/>
      <c r="Z96" s="205"/>
      <c r="AA96" s="205"/>
    </row>
    <row r="97" ht="14.25" customHeight="1">
      <c r="A97" s="31"/>
      <c r="B97" s="31"/>
      <c r="C97" s="201"/>
      <c r="D97" s="201"/>
      <c r="E97" s="202"/>
      <c r="F97" s="201"/>
      <c r="G97" s="203"/>
      <c r="H97" s="204"/>
      <c r="I97" s="205"/>
      <c r="J97" s="206">
        <f t="shared" si="5"/>
        <v>0</v>
      </c>
      <c r="K97" s="204"/>
      <c r="L97" s="205"/>
      <c r="M97" s="206">
        <f t="shared" si="6"/>
        <v>0</v>
      </c>
      <c r="N97" s="204"/>
      <c r="O97" s="205"/>
      <c r="P97" s="206">
        <f t="shared" si="7"/>
        <v>0</v>
      </c>
      <c r="Q97" s="204"/>
      <c r="R97" s="205"/>
      <c r="S97" s="206">
        <f t="shared" si="8"/>
        <v>0</v>
      </c>
      <c r="T97" s="205"/>
      <c r="U97" s="205"/>
      <c r="V97" s="205"/>
      <c r="W97" s="205"/>
      <c r="X97" s="205"/>
      <c r="Y97" s="205"/>
      <c r="Z97" s="205"/>
      <c r="AA97" s="205"/>
    </row>
    <row r="98" ht="14.25" customHeight="1">
      <c r="A98" s="31"/>
      <c r="B98" s="31"/>
      <c r="C98" s="201"/>
      <c r="D98" s="201"/>
      <c r="E98" s="202"/>
      <c r="F98" s="201"/>
      <c r="G98" s="203"/>
      <c r="H98" s="204"/>
      <c r="I98" s="205"/>
      <c r="J98" s="206">
        <f t="shared" si="5"/>
        <v>0</v>
      </c>
      <c r="K98" s="204"/>
      <c r="L98" s="205"/>
      <c r="M98" s="206">
        <f t="shared" si="6"/>
        <v>0</v>
      </c>
      <c r="N98" s="204"/>
      <c r="O98" s="205"/>
      <c r="P98" s="206">
        <f t="shared" si="7"/>
        <v>0</v>
      </c>
      <c r="Q98" s="204"/>
      <c r="R98" s="205"/>
      <c r="S98" s="206">
        <f t="shared" si="8"/>
        <v>0</v>
      </c>
      <c r="T98" s="205"/>
      <c r="U98" s="205"/>
      <c r="V98" s="205"/>
      <c r="W98" s="205"/>
      <c r="X98" s="205"/>
      <c r="Y98" s="205"/>
      <c r="Z98" s="205"/>
      <c r="AA98" s="205"/>
    </row>
    <row r="99" ht="14.25" customHeight="1">
      <c r="A99" s="31"/>
      <c r="B99" s="31"/>
      <c r="C99" s="201"/>
      <c r="D99" s="201"/>
      <c r="E99" s="202"/>
      <c r="F99" s="201"/>
      <c r="G99" s="203"/>
      <c r="H99" s="204"/>
      <c r="I99" s="205"/>
      <c r="J99" s="206">
        <f t="shared" si="5"/>
        <v>0</v>
      </c>
      <c r="K99" s="204"/>
      <c r="L99" s="205"/>
      <c r="M99" s="206">
        <f t="shared" si="6"/>
        <v>0</v>
      </c>
      <c r="N99" s="204"/>
      <c r="O99" s="205"/>
      <c r="P99" s="206">
        <f t="shared" si="7"/>
        <v>0</v>
      </c>
      <c r="Q99" s="204"/>
      <c r="R99" s="205"/>
      <c r="S99" s="206">
        <f t="shared" si="8"/>
        <v>0</v>
      </c>
      <c r="T99" s="205"/>
      <c r="U99" s="205"/>
      <c r="V99" s="205"/>
      <c r="W99" s="205"/>
      <c r="X99" s="205"/>
      <c r="Y99" s="205"/>
      <c r="Z99" s="205"/>
      <c r="AA99" s="205"/>
    </row>
    <row r="100" ht="14.25" customHeight="1">
      <c r="A100" s="31"/>
      <c r="B100" s="31"/>
      <c r="C100" s="201"/>
      <c r="D100" s="201"/>
      <c r="E100" s="202"/>
      <c r="F100" s="201"/>
      <c r="G100" s="203"/>
      <c r="H100" s="204"/>
      <c r="I100" s="205"/>
      <c r="J100" s="206">
        <f t="shared" si="5"/>
        <v>0</v>
      </c>
      <c r="K100" s="204"/>
      <c r="L100" s="205"/>
      <c r="M100" s="206">
        <f t="shared" si="6"/>
        <v>0</v>
      </c>
      <c r="N100" s="204"/>
      <c r="O100" s="205"/>
      <c r="P100" s="206">
        <f t="shared" si="7"/>
        <v>0</v>
      </c>
      <c r="Q100" s="204"/>
      <c r="R100" s="205"/>
      <c r="S100" s="206">
        <f t="shared" si="8"/>
        <v>0</v>
      </c>
      <c r="T100" s="205"/>
      <c r="U100" s="205"/>
      <c r="V100" s="205"/>
      <c r="W100" s="205"/>
      <c r="X100" s="205"/>
      <c r="Y100" s="205"/>
      <c r="Z100" s="205"/>
      <c r="AA100" s="205"/>
    </row>
    <row r="101" ht="14.25" customHeight="1">
      <c r="A101" s="31"/>
      <c r="B101" s="31"/>
      <c r="C101" s="201"/>
      <c r="D101" s="201"/>
      <c r="E101" s="202"/>
      <c r="F101" s="201"/>
      <c r="G101" s="203"/>
      <c r="H101" s="204"/>
      <c r="I101" s="205"/>
      <c r="J101" s="206">
        <f t="shared" si="5"/>
        <v>0</v>
      </c>
      <c r="K101" s="204"/>
      <c r="L101" s="205"/>
      <c r="M101" s="206">
        <f t="shared" si="6"/>
        <v>0</v>
      </c>
      <c r="N101" s="204"/>
      <c r="O101" s="205"/>
      <c r="P101" s="206">
        <f t="shared" si="7"/>
        <v>0</v>
      </c>
      <c r="Q101" s="204"/>
      <c r="R101" s="205"/>
      <c r="S101" s="206">
        <f t="shared" si="8"/>
        <v>0</v>
      </c>
      <c r="T101" s="205"/>
      <c r="U101" s="205"/>
      <c r="V101" s="205"/>
      <c r="W101" s="205"/>
      <c r="X101" s="205"/>
      <c r="Y101" s="205"/>
      <c r="Z101" s="205"/>
      <c r="AA101" s="205"/>
    </row>
    <row r="102" ht="14.25" customHeight="1">
      <c r="A102" s="31"/>
      <c r="B102" s="31"/>
      <c r="C102" s="201"/>
      <c r="D102" s="201"/>
      <c r="E102" s="202"/>
      <c r="F102" s="201"/>
      <c r="G102" s="203"/>
      <c r="H102" s="204"/>
      <c r="I102" s="205"/>
      <c r="J102" s="206">
        <f t="shared" si="5"/>
        <v>0</v>
      </c>
      <c r="K102" s="204"/>
      <c r="L102" s="205"/>
      <c r="M102" s="206">
        <f t="shared" si="6"/>
        <v>0</v>
      </c>
      <c r="N102" s="204"/>
      <c r="O102" s="205"/>
      <c r="P102" s="206">
        <f t="shared" si="7"/>
        <v>0</v>
      </c>
      <c r="Q102" s="204"/>
      <c r="R102" s="205"/>
      <c r="S102" s="206">
        <f t="shared" si="8"/>
        <v>0</v>
      </c>
      <c r="T102" s="205"/>
      <c r="U102" s="205"/>
      <c r="V102" s="205"/>
      <c r="W102" s="205"/>
      <c r="X102" s="205"/>
      <c r="Y102" s="205"/>
      <c r="Z102" s="205"/>
      <c r="AA102" s="205"/>
    </row>
    <row r="103" ht="14.25" customHeight="1">
      <c r="A103" s="31"/>
      <c r="B103" s="31"/>
      <c r="C103" s="201"/>
      <c r="D103" s="201"/>
      <c r="E103" s="202"/>
      <c r="F103" s="201"/>
      <c r="G103" s="203"/>
      <c r="H103" s="204"/>
      <c r="I103" s="205"/>
      <c r="J103" s="206">
        <f t="shared" si="5"/>
        <v>0</v>
      </c>
      <c r="K103" s="204"/>
      <c r="L103" s="205"/>
      <c r="M103" s="206">
        <f t="shared" si="6"/>
        <v>0</v>
      </c>
      <c r="N103" s="204"/>
      <c r="O103" s="205"/>
      <c r="P103" s="206">
        <f t="shared" si="7"/>
        <v>0</v>
      </c>
      <c r="Q103" s="204"/>
      <c r="R103" s="205"/>
      <c r="S103" s="206">
        <f t="shared" si="8"/>
        <v>0</v>
      </c>
      <c r="T103" s="205"/>
      <c r="U103" s="205"/>
      <c r="V103" s="205"/>
      <c r="W103" s="205"/>
      <c r="X103" s="205"/>
      <c r="Y103" s="205"/>
      <c r="Z103" s="205"/>
      <c r="AA103" s="205"/>
    </row>
    <row r="104" ht="14.25" customHeight="1">
      <c r="A104" s="31"/>
      <c r="B104" s="31"/>
      <c r="C104" s="201"/>
      <c r="D104" s="201"/>
      <c r="E104" s="202"/>
      <c r="F104" s="201"/>
      <c r="G104" s="203"/>
      <c r="H104" s="204"/>
      <c r="I104" s="205"/>
      <c r="J104" s="206">
        <f t="shared" si="5"/>
        <v>0</v>
      </c>
      <c r="K104" s="204"/>
      <c r="L104" s="205"/>
      <c r="M104" s="206">
        <f t="shared" si="6"/>
        <v>0</v>
      </c>
      <c r="N104" s="204"/>
      <c r="O104" s="205"/>
      <c r="P104" s="206">
        <f t="shared" si="7"/>
        <v>0</v>
      </c>
      <c r="Q104" s="204"/>
      <c r="R104" s="205"/>
      <c r="S104" s="206">
        <f t="shared" si="8"/>
        <v>0</v>
      </c>
      <c r="T104" s="205"/>
      <c r="U104" s="205"/>
      <c r="V104" s="205"/>
      <c r="W104" s="205"/>
      <c r="X104" s="205"/>
      <c r="Y104" s="205"/>
      <c r="Z104" s="205"/>
      <c r="AA104" s="205"/>
    </row>
    <row r="105" ht="14.25" customHeight="1">
      <c r="A105" s="31"/>
      <c r="B105" s="31"/>
      <c r="C105" s="201"/>
      <c r="D105" s="201"/>
      <c r="E105" s="202"/>
      <c r="F105" s="201"/>
      <c r="G105" s="203"/>
      <c r="H105" s="204"/>
      <c r="I105" s="205"/>
      <c r="J105" s="206">
        <f t="shared" si="5"/>
        <v>0</v>
      </c>
      <c r="K105" s="204"/>
      <c r="L105" s="205"/>
      <c r="M105" s="206">
        <f t="shared" si="6"/>
        <v>0</v>
      </c>
      <c r="N105" s="204"/>
      <c r="O105" s="205"/>
      <c r="P105" s="206">
        <f t="shared" si="7"/>
        <v>0</v>
      </c>
      <c r="Q105" s="204"/>
      <c r="R105" s="205"/>
      <c r="S105" s="206">
        <f t="shared" si="8"/>
        <v>0</v>
      </c>
      <c r="T105" s="205"/>
      <c r="U105" s="205"/>
      <c r="V105" s="205"/>
      <c r="W105" s="205"/>
      <c r="X105" s="205"/>
      <c r="Y105" s="205"/>
      <c r="Z105" s="205"/>
      <c r="AA105" s="205"/>
    </row>
    <row r="106" ht="14.25" customHeight="1">
      <c r="A106" s="31"/>
      <c r="B106" s="31"/>
      <c r="C106" s="201"/>
      <c r="D106" s="201"/>
      <c r="E106" s="202"/>
      <c r="F106" s="201"/>
      <c r="G106" s="203"/>
      <c r="H106" s="204"/>
      <c r="I106" s="205"/>
      <c r="J106" s="206">
        <f t="shared" si="5"/>
        <v>0</v>
      </c>
      <c r="K106" s="204"/>
      <c r="L106" s="205"/>
      <c r="M106" s="206">
        <f t="shared" si="6"/>
        <v>0</v>
      </c>
      <c r="N106" s="204"/>
      <c r="O106" s="205"/>
      <c r="P106" s="206">
        <f t="shared" si="7"/>
        <v>0</v>
      </c>
      <c r="Q106" s="204"/>
      <c r="R106" s="205"/>
      <c r="S106" s="206">
        <f t="shared" si="8"/>
        <v>0</v>
      </c>
      <c r="T106" s="205"/>
      <c r="U106" s="205"/>
      <c r="V106" s="205"/>
      <c r="W106" s="205"/>
      <c r="X106" s="205"/>
      <c r="Y106" s="205"/>
      <c r="Z106" s="205"/>
      <c r="AA106" s="205"/>
    </row>
    <row r="107" ht="14.25" customHeight="1">
      <c r="A107" s="31"/>
      <c r="B107" s="31"/>
      <c r="C107" s="201"/>
      <c r="D107" s="201"/>
      <c r="E107" s="202"/>
      <c r="F107" s="201"/>
      <c r="G107" s="203"/>
      <c r="H107" s="204"/>
      <c r="I107" s="205"/>
      <c r="J107" s="206">
        <f t="shared" si="5"/>
        <v>0</v>
      </c>
      <c r="K107" s="204"/>
      <c r="L107" s="205"/>
      <c r="M107" s="206">
        <f t="shared" si="6"/>
        <v>0</v>
      </c>
      <c r="N107" s="204"/>
      <c r="O107" s="205"/>
      <c r="P107" s="206">
        <f t="shared" si="7"/>
        <v>0</v>
      </c>
      <c r="Q107" s="204"/>
      <c r="R107" s="205"/>
      <c r="S107" s="206">
        <f t="shared" si="8"/>
        <v>0</v>
      </c>
      <c r="T107" s="205"/>
      <c r="U107" s="205"/>
      <c r="V107" s="205"/>
      <c r="W107" s="205"/>
      <c r="X107" s="205"/>
      <c r="Y107" s="205"/>
      <c r="Z107" s="205"/>
      <c r="AA107" s="205"/>
    </row>
    <row r="108" ht="14.25" customHeight="1">
      <c r="A108" s="31"/>
      <c r="B108" s="31"/>
      <c r="C108" s="201"/>
      <c r="D108" s="201"/>
      <c r="E108" s="202"/>
      <c r="F108" s="201"/>
      <c r="G108" s="203"/>
      <c r="H108" s="204"/>
      <c r="I108" s="205"/>
      <c r="J108" s="206">
        <f t="shared" si="5"/>
        <v>0</v>
      </c>
      <c r="K108" s="204"/>
      <c r="L108" s="205"/>
      <c r="M108" s="206">
        <f t="shared" si="6"/>
        <v>0</v>
      </c>
      <c r="N108" s="204"/>
      <c r="O108" s="205"/>
      <c r="P108" s="206">
        <f t="shared" si="7"/>
        <v>0</v>
      </c>
      <c r="Q108" s="204"/>
      <c r="R108" s="205"/>
      <c r="S108" s="206">
        <f t="shared" si="8"/>
        <v>0</v>
      </c>
      <c r="T108" s="205"/>
      <c r="U108" s="205"/>
      <c r="V108" s="205"/>
      <c r="W108" s="205"/>
      <c r="X108" s="205"/>
      <c r="Y108" s="205"/>
      <c r="Z108" s="205"/>
      <c r="AA108" s="205"/>
    </row>
    <row r="109" ht="14.25" customHeight="1">
      <c r="A109" s="31"/>
      <c r="B109" s="31"/>
      <c r="C109" s="201"/>
      <c r="D109" s="201"/>
      <c r="E109" s="202"/>
      <c r="F109" s="201"/>
      <c r="G109" s="203"/>
      <c r="H109" s="204"/>
      <c r="I109" s="205"/>
      <c r="J109" s="206">
        <f t="shared" si="5"/>
        <v>0</v>
      </c>
      <c r="K109" s="204"/>
      <c r="L109" s="205"/>
      <c r="M109" s="206">
        <f t="shared" si="6"/>
        <v>0</v>
      </c>
      <c r="N109" s="204"/>
      <c r="O109" s="205"/>
      <c r="P109" s="206">
        <f t="shared" si="7"/>
        <v>0</v>
      </c>
      <c r="Q109" s="204"/>
      <c r="R109" s="205"/>
      <c r="S109" s="206">
        <f t="shared" si="8"/>
        <v>0</v>
      </c>
      <c r="T109" s="205"/>
      <c r="U109" s="205"/>
      <c r="V109" s="205"/>
      <c r="W109" s="205"/>
      <c r="X109" s="205"/>
      <c r="Y109" s="205"/>
      <c r="Z109" s="205"/>
      <c r="AA109" s="205"/>
    </row>
    <row r="110" ht="14.25" customHeight="1">
      <c r="A110" s="31"/>
      <c r="B110" s="31"/>
      <c r="C110" s="201"/>
      <c r="D110" s="201"/>
      <c r="E110" s="202"/>
      <c r="F110" s="201"/>
      <c r="G110" s="203"/>
      <c r="H110" s="204"/>
      <c r="I110" s="205"/>
      <c r="J110" s="206">
        <f t="shared" si="5"/>
        <v>0</v>
      </c>
      <c r="K110" s="204"/>
      <c r="L110" s="205"/>
      <c r="M110" s="206">
        <f t="shared" si="6"/>
        <v>0</v>
      </c>
      <c r="N110" s="204"/>
      <c r="O110" s="205"/>
      <c r="P110" s="206">
        <f t="shared" si="7"/>
        <v>0</v>
      </c>
      <c r="Q110" s="204"/>
      <c r="R110" s="205"/>
      <c r="S110" s="206">
        <f t="shared" si="8"/>
        <v>0</v>
      </c>
      <c r="T110" s="205"/>
      <c r="U110" s="205"/>
      <c r="V110" s="205"/>
      <c r="W110" s="205"/>
      <c r="X110" s="205"/>
      <c r="Y110" s="205"/>
      <c r="Z110" s="205"/>
      <c r="AA110" s="205"/>
    </row>
    <row r="111" ht="14.25" customHeight="1">
      <c r="A111" s="31"/>
      <c r="B111" s="31"/>
      <c r="C111" s="201"/>
      <c r="D111" s="201"/>
      <c r="E111" s="202"/>
      <c r="F111" s="201"/>
      <c r="G111" s="203"/>
      <c r="H111" s="204"/>
      <c r="I111" s="205"/>
      <c r="J111" s="206">
        <f t="shared" si="5"/>
        <v>0</v>
      </c>
      <c r="K111" s="204"/>
      <c r="L111" s="205"/>
      <c r="M111" s="206">
        <f t="shared" si="6"/>
        <v>0</v>
      </c>
      <c r="N111" s="204"/>
      <c r="O111" s="205"/>
      <c r="P111" s="206">
        <f t="shared" si="7"/>
        <v>0</v>
      </c>
      <c r="Q111" s="204"/>
      <c r="R111" s="205"/>
      <c r="S111" s="206">
        <f t="shared" si="8"/>
        <v>0</v>
      </c>
      <c r="T111" s="205"/>
      <c r="U111" s="205"/>
      <c r="V111" s="205"/>
      <c r="W111" s="205"/>
      <c r="X111" s="205"/>
      <c r="Y111" s="205"/>
      <c r="Z111" s="205"/>
      <c r="AA111" s="205"/>
    </row>
    <row r="112" ht="14.25" customHeight="1">
      <c r="A112" s="31"/>
      <c r="B112" s="31"/>
      <c r="C112" s="201"/>
      <c r="D112" s="201"/>
      <c r="E112" s="202"/>
      <c r="F112" s="201"/>
      <c r="G112" s="203"/>
      <c r="H112" s="204"/>
      <c r="I112" s="205"/>
      <c r="J112" s="206">
        <f t="shared" si="5"/>
        <v>0</v>
      </c>
      <c r="K112" s="204"/>
      <c r="L112" s="205"/>
      <c r="M112" s="206">
        <f t="shared" si="6"/>
        <v>0</v>
      </c>
      <c r="N112" s="204"/>
      <c r="O112" s="205"/>
      <c r="P112" s="206">
        <f t="shared" si="7"/>
        <v>0</v>
      </c>
      <c r="Q112" s="204"/>
      <c r="R112" s="205"/>
      <c r="S112" s="206">
        <f t="shared" si="8"/>
        <v>0</v>
      </c>
      <c r="T112" s="205"/>
      <c r="U112" s="205"/>
      <c r="V112" s="205"/>
      <c r="W112" s="205"/>
      <c r="X112" s="205"/>
      <c r="Y112" s="205"/>
      <c r="Z112" s="205"/>
      <c r="AA112" s="205"/>
    </row>
    <row r="113" ht="14.25" customHeight="1">
      <c r="A113" s="31"/>
      <c r="B113" s="31"/>
      <c r="C113" s="201"/>
      <c r="D113" s="201"/>
      <c r="E113" s="202"/>
      <c r="F113" s="201"/>
      <c r="G113" s="203"/>
      <c r="H113" s="204"/>
      <c r="I113" s="205"/>
      <c r="J113" s="206">
        <f t="shared" si="5"/>
        <v>0</v>
      </c>
      <c r="K113" s="204"/>
      <c r="L113" s="205"/>
      <c r="M113" s="206">
        <f t="shared" si="6"/>
        <v>0</v>
      </c>
      <c r="N113" s="204"/>
      <c r="O113" s="205"/>
      <c r="P113" s="206">
        <f t="shared" si="7"/>
        <v>0</v>
      </c>
      <c r="Q113" s="204"/>
      <c r="R113" s="205"/>
      <c r="S113" s="206">
        <f t="shared" si="8"/>
        <v>0</v>
      </c>
      <c r="T113" s="205"/>
      <c r="U113" s="205"/>
      <c r="V113" s="205"/>
      <c r="W113" s="205"/>
      <c r="X113" s="205"/>
      <c r="Y113" s="205"/>
      <c r="Z113" s="205"/>
      <c r="AA113" s="205"/>
    </row>
    <row r="114" ht="14.25" customHeight="1">
      <c r="A114" s="31"/>
      <c r="B114" s="31"/>
      <c r="C114" s="201"/>
      <c r="D114" s="201"/>
      <c r="E114" s="202"/>
      <c r="F114" s="201"/>
      <c r="G114" s="203"/>
      <c r="H114" s="204"/>
      <c r="I114" s="205"/>
      <c r="J114" s="206">
        <f t="shared" si="5"/>
        <v>0</v>
      </c>
      <c r="K114" s="204"/>
      <c r="L114" s="205"/>
      <c r="M114" s="206">
        <f t="shared" si="6"/>
        <v>0</v>
      </c>
      <c r="N114" s="204"/>
      <c r="O114" s="205"/>
      <c r="P114" s="206">
        <f t="shared" si="7"/>
        <v>0</v>
      </c>
      <c r="Q114" s="204"/>
      <c r="R114" s="205"/>
      <c r="S114" s="206">
        <f t="shared" si="8"/>
        <v>0</v>
      </c>
      <c r="T114" s="205"/>
      <c r="U114" s="205"/>
      <c r="V114" s="205"/>
      <c r="W114" s="205"/>
      <c r="X114" s="205"/>
      <c r="Y114" s="205"/>
      <c r="Z114" s="205"/>
      <c r="AA114" s="205"/>
    </row>
    <row r="115" ht="14.25" customHeight="1">
      <c r="A115" s="31"/>
      <c r="B115" s="31"/>
      <c r="C115" s="201"/>
      <c r="D115" s="201"/>
      <c r="E115" s="202"/>
      <c r="F115" s="201"/>
      <c r="G115" s="203"/>
      <c r="H115" s="204"/>
      <c r="I115" s="205"/>
      <c r="J115" s="206">
        <f t="shared" si="5"/>
        <v>0</v>
      </c>
      <c r="K115" s="204"/>
      <c r="L115" s="205"/>
      <c r="M115" s="206">
        <f t="shared" si="6"/>
        <v>0</v>
      </c>
      <c r="N115" s="204"/>
      <c r="O115" s="205"/>
      <c r="P115" s="206">
        <f t="shared" si="7"/>
        <v>0</v>
      </c>
      <c r="Q115" s="204"/>
      <c r="R115" s="205"/>
      <c r="S115" s="206">
        <f t="shared" si="8"/>
        <v>0</v>
      </c>
      <c r="T115" s="205"/>
      <c r="U115" s="205"/>
      <c r="V115" s="205"/>
      <c r="W115" s="205"/>
      <c r="X115" s="205"/>
      <c r="Y115" s="205"/>
      <c r="Z115" s="205"/>
      <c r="AA115" s="205"/>
    </row>
    <row r="116" ht="14.25" customHeight="1">
      <c r="A116" s="31"/>
      <c r="B116" s="31"/>
      <c r="C116" s="201"/>
      <c r="D116" s="201"/>
      <c r="E116" s="202"/>
      <c r="F116" s="201"/>
      <c r="G116" s="203"/>
      <c r="H116" s="204"/>
      <c r="I116" s="205"/>
      <c r="J116" s="206">
        <f t="shared" si="5"/>
        <v>0</v>
      </c>
      <c r="K116" s="204"/>
      <c r="L116" s="205"/>
      <c r="M116" s="206">
        <f t="shared" si="6"/>
        <v>0</v>
      </c>
      <c r="N116" s="204"/>
      <c r="O116" s="205"/>
      <c r="P116" s="206">
        <f t="shared" si="7"/>
        <v>0</v>
      </c>
      <c r="Q116" s="204"/>
      <c r="R116" s="205"/>
      <c r="S116" s="206">
        <f t="shared" si="8"/>
        <v>0</v>
      </c>
      <c r="T116" s="205"/>
      <c r="U116" s="205"/>
      <c r="V116" s="205"/>
      <c r="W116" s="205"/>
      <c r="X116" s="205"/>
      <c r="Y116" s="205"/>
      <c r="Z116" s="205"/>
      <c r="AA116" s="205"/>
    </row>
    <row r="117" ht="14.25" customHeight="1">
      <c r="A117" s="31"/>
      <c r="B117" s="31"/>
      <c r="C117" s="201"/>
      <c r="D117" s="201"/>
      <c r="E117" s="202"/>
      <c r="F117" s="201"/>
      <c r="G117" s="203"/>
      <c r="H117" s="204"/>
      <c r="I117" s="205"/>
      <c r="J117" s="206">
        <f t="shared" si="5"/>
        <v>0</v>
      </c>
      <c r="K117" s="204"/>
      <c r="L117" s="205"/>
      <c r="M117" s="206">
        <f t="shared" si="6"/>
        <v>0</v>
      </c>
      <c r="N117" s="204"/>
      <c r="O117" s="205"/>
      <c r="P117" s="206">
        <f t="shared" si="7"/>
        <v>0</v>
      </c>
      <c r="Q117" s="204"/>
      <c r="R117" s="205"/>
      <c r="S117" s="206">
        <f t="shared" si="8"/>
        <v>0</v>
      </c>
      <c r="T117" s="205"/>
      <c r="U117" s="205"/>
      <c r="V117" s="205"/>
      <c r="W117" s="205"/>
      <c r="X117" s="205"/>
      <c r="Y117" s="205"/>
      <c r="Z117" s="205"/>
      <c r="AA117" s="205"/>
    </row>
    <row r="118" ht="14.25" customHeight="1">
      <c r="A118" s="31"/>
      <c r="B118" s="31"/>
      <c r="C118" s="201"/>
      <c r="D118" s="201"/>
      <c r="E118" s="202"/>
      <c r="F118" s="201"/>
      <c r="G118" s="203"/>
      <c r="H118" s="204"/>
      <c r="I118" s="205"/>
      <c r="J118" s="206">
        <f t="shared" si="5"/>
        <v>0</v>
      </c>
      <c r="K118" s="204"/>
      <c r="L118" s="205"/>
      <c r="M118" s="206">
        <f t="shared" si="6"/>
        <v>0</v>
      </c>
      <c r="N118" s="204"/>
      <c r="O118" s="205"/>
      <c r="P118" s="206">
        <f t="shared" si="7"/>
        <v>0</v>
      </c>
      <c r="Q118" s="204"/>
      <c r="R118" s="205"/>
      <c r="S118" s="206">
        <f t="shared" si="8"/>
        <v>0</v>
      </c>
      <c r="T118" s="205"/>
      <c r="U118" s="205"/>
      <c r="V118" s="205"/>
      <c r="W118" s="205"/>
      <c r="X118" s="205"/>
      <c r="Y118" s="205"/>
      <c r="Z118" s="205"/>
      <c r="AA118" s="205"/>
    </row>
    <row r="119" ht="14.25" customHeight="1">
      <c r="A119" s="31"/>
      <c r="B119" s="31"/>
      <c r="C119" s="201"/>
      <c r="D119" s="201"/>
      <c r="E119" s="202"/>
      <c r="F119" s="201"/>
      <c r="G119" s="203"/>
      <c r="H119" s="204"/>
      <c r="I119" s="205"/>
      <c r="J119" s="206">
        <f t="shared" si="5"/>
        <v>0</v>
      </c>
      <c r="K119" s="204"/>
      <c r="L119" s="205"/>
      <c r="M119" s="206">
        <f t="shared" si="6"/>
        <v>0</v>
      </c>
      <c r="N119" s="204"/>
      <c r="O119" s="205"/>
      <c r="P119" s="206">
        <f t="shared" si="7"/>
        <v>0</v>
      </c>
      <c r="Q119" s="204"/>
      <c r="R119" s="205"/>
      <c r="S119" s="206">
        <f t="shared" si="8"/>
        <v>0</v>
      </c>
      <c r="T119" s="205"/>
      <c r="U119" s="205"/>
      <c r="V119" s="205"/>
      <c r="W119" s="205"/>
      <c r="X119" s="205"/>
      <c r="Y119" s="205"/>
      <c r="Z119" s="205"/>
      <c r="AA119" s="205"/>
    </row>
    <row r="120" ht="14.25" customHeight="1">
      <c r="A120" s="31"/>
      <c r="B120" s="31"/>
      <c r="C120" s="201"/>
      <c r="D120" s="201"/>
      <c r="E120" s="202"/>
      <c r="F120" s="201"/>
      <c r="G120" s="203"/>
      <c r="H120" s="204"/>
      <c r="I120" s="205"/>
      <c r="J120" s="206">
        <f t="shared" si="5"/>
        <v>0</v>
      </c>
      <c r="K120" s="204"/>
      <c r="L120" s="205"/>
      <c r="M120" s="206">
        <f t="shared" si="6"/>
        <v>0</v>
      </c>
      <c r="N120" s="204"/>
      <c r="O120" s="205"/>
      <c r="P120" s="206">
        <f t="shared" si="7"/>
        <v>0</v>
      </c>
      <c r="Q120" s="204"/>
      <c r="R120" s="205"/>
      <c r="S120" s="206">
        <f t="shared" si="8"/>
        <v>0</v>
      </c>
      <c r="T120" s="205"/>
      <c r="U120" s="205"/>
      <c r="V120" s="205"/>
      <c r="W120" s="205"/>
      <c r="X120" s="205"/>
      <c r="Y120" s="205"/>
      <c r="Z120" s="205"/>
      <c r="AA120" s="205"/>
    </row>
    <row r="121" ht="14.25" customHeight="1">
      <c r="A121" s="31"/>
      <c r="B121" s="31"/>
      <c r="C121" s="201"/>
      <c r="D121" s="201"/>
      <c r="E121" s="202"/>
      <c r="F121" s="201"/>
      <c r="G121" s="203"/>
      <c r="H121" s="204"/>
      <c r="I121" s="205"/>
      <c r="J121" s="206">
        <f t="shared" si="5"/>
        <v>0</v>
      </c>
      <c r="K121" s="204"/>
      <c r="L121" s="205"/>
      <c r="M121" s="206">
        <f t="shared" si="6"/>
        <v>0</v>
      </c>
      <c r="N121" s="204"/>
      <c r="O121" s="205"/>
      <c r="P121" s="206">
        <f t="shared" si="7"/>
        <v>0</v>
      </c>
      <c r="Q121" s="204"/>
      <c r="R121" s="205"/>
      <c r="S121" s="206">
        <f t="shared" si="8"/>
        <v>0</v>
      </c>
      <c r="T121" s="205"/>
      <c r="U121" s="205"/>
      <c r="V121" s="205"/>
      <c r="W121" s="205"/>
      <c r="X121" s="205"/>
      <c r="Y121" s="205"/>
      <c r="Z121" s="205"/>
      <c r="AA121" s="205"/>
    </row>
    <row r="122" ht="14.25" customHeight="1">
      <c r="A122" s="31"/>
      <c r="B122" s="31"/>
      <c r="C122" s="201"/>
      <c r="D122" s="201"/>
      <c r="E122" s="202"/>
      <c r="F122" s="201"/>
      <c r="G122" s="203"/>
      <c r="H122" s="204"/>
      <c r="I122" s="205"/>
      <c r="J122" s="206">
        <f t="shared" si="5"/>
        <v>0</v>
      </c>
      <c r="K122" s="204"/>
      <c r="L122" s="205"/>
      <c r="M122" s="206">
        <f t="shared" si="6"/>
        <v>0</v>
      </c>
      <c r="N122" s="204"/>
      <c r="O122" s="205"/>
      <c r="P122" s="206">
        <f t="shared" si="7"/>
        <v>0</v>
      </c>
      <c r="Q122" s="204"/>
      <c r="R122" s="205"/>
      <c r="S122" s="206">
        <f t="shared" si="8"/>
        <v>0</v>
      </c>
      <c r="T122" s="205"/>
      <c r="U122" s="205"/>
      <c r="V122" s="205"/>
      <c r="W122" s="205"/>
      <c r="X122" s="205"/>
      <c r="Y122" s="205"/>
      <c r="Z122" s="205"/>
      <c r="AA122" s="205"/>
    </row>
    <row r="123" ht="14.25" customHeight="1">
      <c r="A123" s="31"/>
      <c r="B123" s="31"/>
      <c r="C123" s="201"/>
      <c r="D123" s="201"/>
      <c r="E123" s="202"/>
      <c r="F123" s="201"/>
      <c r="G123" s="203"/>
      <c r="H123" s="204"/>
      <c r="I123" s="205"/>
      <c r="J123" s="206">
        <f t="shared" si="5"/>
        <v>0</v>
      </c>
      <c r="K123" s="204"/>
      <c r="L123" s="205"/>
      <c r="M123" s="206">
        <f t="shared" si="6"/>
        <v>0</v>
      </c>
      <c r="N123" s="204"/>
      <c r="O123" s="205"/>
      <c r="P123" s="206">
        <f t="shared" si="7"/>
        <v>0</v>
      </c>
      <c r="Q123" s="204"/>
      <c r="R123" s="205"/>
      <c r="S123" s="206">
        <f t="shared" si="8"/>
        <v>0</v>
      </c>
      <c r="T123" s="205"/>
      <c r="U123" s="205"/>
      <c r="V123" s="205"/>
      <c r="W123" s="205"/>
      <c r="X123" s="205"/>
      <c r="Y123" s="205"/>
      <c r="Z123" s="205"/>
      <c r="AA123" s="205"/>
    </row>
    <row r="124" ht="14.25" customHeight="1">
      <c r="A124" s="31"/>
      <c r="B124" s="31"/>
      <c r="C124" s="201"/>
      <c r="D124" s="201"/>
      <c r="E124" s="202"/>
      <c r="F124" s="201"/>
      <c r="G124" s="203"/>
      <c r="H124" s="204"/>
      <c r="I124" s="205"/>
      <c r="J124" s="206">
        <f t="shared" si="5"/>
        <v>0</v>
      </c>
      <c r="K124" s="204"/>
      <c r="L124" s="205"/>
      <c r="M124" s="206">
        <f t="shared" si="6"/>
        <v>0</v>
      </c>
      <c r="N124" s="204"/>
      <c r="O124" s="205"/>
      <c r="P124" s="206">
        <f t="shared" si="7"/>
        <v>0</v>
      </c>
      <c r="Q124" s="204"/>
      <c r="R124" s="205"/>
      <c r="S124" s="206">
        <f t="shared" si="8"/>
        <v>0</v>
      </c>
      <c r="T124" s="205"/>
      <c r="U124" s="205"/>
      <c r="V124" s="205"/>
      <c r="W124" s="205"/>
      <c r="X124" s="205"/>
      <c r="Y124" s="205"/>
      <c r="Z124" s="205"/>
      <c r="AA124" s="205"/>
    </row>
    <row r="125" ht="14.25" customHeight="1">
      <c r="A125" s="31"/>
      <c r="B125" s="31"/>
      <c r="C125" s="201"/>
      <c r="D125" s="201"/>
      <c r="E125" s="202"/>
      <c r="F125" s="201"/>
      <c r="G125" s="203"/>
      <c r="H125" s="204"/>
      <c r="I125" s="205"/>
      <c r="J125" s="206">
        <f t="shared" si="5"/>
        <v>0</v>
      </c>
      <c r="K125" s="204"/>
      <c r="L125" s="205"/>
      <c r="M125" s="206">
        <f t="shared" si="6"/>
        <v>0</v>
      </c>
      <c r="N125" s="204"/>
      <c r="O125" s="205"/>
      <c r="P125" s="206">
        <f t="shared" si="7"/>
        <v>0</v>
      </c>
      <c r="Q125" s="204"/>
      <c r="R125" s="205"/>
      <c r="S125" s="206">
        <f t="shared" si="8"/>
        <v>0</v>
      </c>
      <c r="T125" s="205"/>
      <c r="U125" s="205"/>
      <c r="V125" s="205"/>
      <c r="W125" s="205"/>
      <c r="X125" s="205"/>
      <c r="Y125" s="205"/>
      <c r="Z125" s="205"/>
      <c r="AA125" s="205"/>
    </row>
    <row r="126" ht="14.25" customHeight="1">
      <c r="A126" s="31"/>
      <c r="B126" s="31"/>
      <c r="C126" s="201"/>
      <c r="D126" s="201"/>
      <c r="E126" s="202"/>
      <c r="F126" s="201"/>
      <c r="G126" s="203"/>
      <c r="H126" s="204"/>
      <c r="I126" s="205"/>
      <c r="J126" s="206">
        <f t="shared" si="5"/>
        <v>0</v>
      </c>
      <c r="K126" s="204"/>
      <c r="L126" s="205"/>
      <c r="M126" s="206">
        <f t="shared" si="6"/>
        <v>0</v>
      </c>
      <c r="N126" s="204"/>
      <c r="O126" s="205"/>
      <c r="P126" s="206">
        <f t="shared" si="7"/>
        <v>0</v>
      </c>
      <c r="Q126" s="204"/>
      <c r="R126" s="205"/>
      <c r="S126" s="206">
        <f t="shared" si="8"/>
        <v>0</v>
      </c>
      <c r="T126" s="205"/>
      <c r="U126" s="205"/>
      <c r="V126" s="205"/>
      <c r="W126" s="205"/>
      <c r="X126" s="205"/>
      <c r="Y126" s="205"/>
      <c r="Z126" s="205"/>
      <c r="AA126" s="205"/>
    </row>
    <row r="127" ht="14.25" customHeight="1">
      <c r="A127" s="31"/>
      <c r="B127" s="31"/>
      <c r="C127" s="201"/>
      <c r="D127" s="201"/>
      <c r="E127" s="202"/>
      <c r="F127" s="201"/>
      <c r="G127" s="203"/>
      <c r="H127" s="204"/>
      <c r="I127" s="205"/>
      <c r="J127" s="206">
        <f t="shared" si="5"/>
        <v>0</v>
      </c>
      <c r="K127" s="204"/>
      <c r="L127" s="205"/>
      <c r="M127" s="206">
        <f t="shared" si="6"/>
        <v>0</v>
      </c>
      <c r="N127" s="204"/>
      <c r="O127" s="205"/>
      <c r="P127" s="206">
        <f t="shared" si="7"/>
        <v>0</v>
      </c>
      <c r="Q127" s="204"/>
      <c r="R127" s="205"/>
      <c r="S127" s="206">
        <f t="shared" si="8"/>
        <v>0</v>
      </c>
      <c r="T127" s="205"/>
      <c r="U127" s="205"/>
      <c r="V127" s="205"/>
      <c r="W127" s="205"/>
      <c r="X127" s="205"/>
      <c r="Y127" s="205"/>
      <c r="Z127" s="205"/>
      <c r="AA127" s="205"/>
    </row>
    <row r="128" ht="14.25" customHeight="1">
      <c r="A128" s="31"/>
      <c r="B128" s="31"/>
      <c r="C128" s="201"/>
      <c r="D128" s="201"/>
      <c r="E128" s="202"/>
      <c r="F128" s="201"/>
      <c r="G128" s="203"/>
      <c r="H128" s="204"/>
      <c r="I128" s="205"/>
      <c r="J128" s="206">
        <f t="shared" si="5"/>
        <v>0</v>
      </c>
      <c r="K128" s="204"/>
      <c r="L128" s="205"/>
      <c r="M128" s="206">
        <f t="shared" si="6"/>
        <v>0</v>
      </c>
      <c r="N128" s="204"/>
      <c r="O128" s="205"/>
      <c r="P128" s="206">
        <f t="shared" si="7"/>
        <v>0</v>
      </c>
      <c r="Q128" s="204"/>
      <c r="R128" s="205"/>
      <c r="S128" s="206">
        <f t="shared" si="8"/>
        <v>0</v>
      </c>
      <c r="T128" s="205"/>
      <c r="U128" s="205"/>
      <c r="V128" s="205"/>
      <c r="W128" s="205"/>
      <c r="X128" s="205"/>
      <c r="Y128" s="205"/>
      <c r="Z128" s="205"/>
      <c r="AA128" s="205"/>
    </row>
    <row r="129" ht="14.25" customHeight="1">
      <c r="A129" s="31"/>
      <c r="B129" s="31"/>
      <c r="C129" s="201"/>
      <c r="D129" s="201"/>
      <c r="E129" s="202"/>
      <c r="F129" s="201"/>
      <c r="G129" s="203"/>
      <c r="H129" s="204"/>
      <c r="I129" s="205"/>
      <c r="J129" s="206">
        <f t="shared" si="5"/>
        <v>0</v>
      </c>
      <c r="K129" s="204"/>
      <c r="L129" s="205"/>
      <c r="M129" s="206">
        <f t="shared" si="6"/>
        <v>0</v>
      </c>
      <c r="N129" s="204"/>
      <c r="O129" s="205"/>
      <c r="P129" s="206">
        <f t="shared" si="7"/>
        <v>0</v>
      </c>
      <c r="Q129" s="204"/>
      <c r="R129" s="205"/>
      <c r="S129" s="206">
        <f t="shared" si="8"/>
        <v>0</v>
      </c>
      <c r="T129" s="205"/>
      <c r="U129" s="205"/>
      <c r="V129" s="205"/>
      <c r="W129" s="205"/>
      <c r="X129" s="205"/>
      <c r="Y129" s="205"/>
      <c r="Z129" s="205"/>
      <c r="AA129" s="205"/>
    </row>
    <row r="130" ht="14.25" customHeight="1">
      <c r="A130" s="31"/>
      <c r="B130" s="31"/>
      <c r="C130" s="201"/>
      <c r="D130" s="201"/>
      <c r="E130" s="202"/>
      <c r="F130" s="201"/>
      <c r="G130" s="203"/>
      <c r="H130" s="204"/>
      <c r="I130" s="205"/>
      <c r="J130" s="206">
        <f t="shared" si="5"/>
        <v>0</v>
      </c>
      <c r="K130" s="204"/>
      <c r="L130" s="205"/>
      <c r="M130" s="206">
        <f t="shared" si="6"/>
        <v>0</v>
      </c>
      <c r="N130" s="204"/>
      <c r="O130" s="205"/>
      <c r="P130" s="206">
        <f t="shared" si="7"/>
        <v>0</v>
      </c>
      <c r="Q130" s="204"/>
      <c r="R130" s="205"/>
      <c r="S130" s="206">
        <f t="shared" si="8"/>
        <v>0</v>
      </c>
      <c r="T130" s="205"/>
      <c r="U130" s="205"/>
      <c r="V130" s="205"/>
      <c r="W130" s="205"/>
      <c r="X130" s="205"/>
      <c r="Y130" s="205"/>
      <c r="Z130" s="205"/>
      <c r="AA130" s="205"/>
    </row>
    <row r="131" ht="14.25" customHeight="1">
      <c r="A131" s="31"/>
      <c r="B131" s="31"/>
      <c r="C131" s="201"/>
      <c r="D131" s="201"/>
      <c r="E131" s="202"/>
      <c r="F131" s="201"/>
      <c r="G131" s="203"/>
      <c r="H131" s="204"/>
      <c r="I131" s="205"/>
      <c r="J131" s="206">
        <f t="shared" si="5"/>
        <v>0</v>
      </c>
      <c r="K131" s="204"/>
      <c r="L131" s="205"/>
      <c r="M131" s="206">
        <f t="shared" si="6"/>
        <v>0</v>
      </c>
      <c r="N131" s="204"/>
      <c r="O131" s="205"/>
      <c r="P131" s="206">
        <f t="shared" si="7"/>
        <v>0</v>
      </c>
      <c r="Q131" s="204"/>
      <c r="R131" s="205"/>
      <c r="S131" s="206">
        <f t="shared" si="8"/>
        <v>0</v>
      </c>
      <c r="T131" s="205"/>
      <c r="U131" s="205"/>
      <c r="V131" s="205"/>
      <c r="W131" s="205"/>
      <c r="X131" s="205"/>
      <c r="Y131" s="205"/>
      <c r="Z131" s="205"/>
      <c r="AA131" s="205"/>
    </row>
    <row r="132" ht="14.25" customHeight="1">
      <c r="A132" s="31"/>
      <c r="B132" s="31"/>
      <c r="C132" s="201"/>
      <c r="D132" s="201"/>
      <c r="E132" s="202"/>
      <c r="F132" s="201"/>
      <c r="G132" s="203"/>
      <c r="H132" s="204"/>
      <c r="I132" s="205"/>
      <c r="J132" s="206">
        <f t="shared" si="5"/>
        <v>0</v>
      </c>
      <c r="K132" s="204"/>
      <c r="L132" s="205"/>
      <c r="M132" s="206">
        <f t="shared" si="6"/>
        <v>0</v>
      </c>
      <c r="N132" s="204"/>
      <c r="O132" s="205"/>
      <c r="P132" s="206">
        <f t="shared" si="7"/>
        <v>0</v>
      </c>
      <c r="Q132" s="204"/>
      <c r="R132" s="205"/>
      <c r="S132" s="206">
        <f t="shared" si="8"/>
        <v>0</v>
      </c>
      <c r="T132" s="205"/>
      <c r="U132" s="205"/>
      <c r="V132" s="205"/>
      <c r="W132" s="205"/>
      <c r="X132" s="205"/>
      <c r="Y132" s="205"/>
      <c r="Z132" s="205"/>
      <c r="AA132" s="205"/>
    </row>
    <row r="133" ht="14.25" customHeight="1">
      <c r="A133" s="31"/>
      <c r="B133" s="31"/>
      <c r="C133" s="201"/>
      <c r="D133" s="201"/>
      <c r="E133" s="202"/>
      <c r="F133" s="201"/>
      <c r="G133" s="203"/>
      <c r="H133" s="204"/>
      <c r="I133" s="205"/>
      <c r="J133" s="206">
        <f t="shared" si="5"/>
        <v>0</v>
      </c>
      <c r="K133" s="204"/>
      <c r="L133" s="205"/>
      <c r="M133" s="206">
        <f t="shared" si="6"/>
        <v>0</v>
      </c>
      <c r="N133" s="204"/>
      <c r="O133" s="205"/>
      <c r="P133" s="206">
        <f t="shared" si="7"/>
        <v>0</v>
      </c>
      <c r="Q133" s="204"/>
      <c r="R133" s="205"/>
      <c r="S133" s="206">
        <f t="shared" si="8"/>
        <v>0</v>
      </c>
      <c r="T133" s="205"/>
      <c r="U133" s="205"/>
      <c r="V133" s="205"/>
      <c r="W133" s="205"/>
      <c r="X133" s="205"/>
      <c r="Y133" s="205"/>
      <c r="Z133" s="205"/>
      <c r="AA133" s="205"/>
    </row>
    <row r="134" ht="14.25" customHeight="1">
      <c r="A134" s="31"/>
      <c r="B134" s="31"/>
      <c r="C134" s="201"/>
      <c r="D134" s="201"/>
      <c r="E134" s="202"/>
      <c r="F134" s="201"/>
      <c r="G134" s="203"/>
      <c r="H134" s="204"/>
      <c r="I134" s="205"/>
      <c r="J134" s="206">
        <f t="shared" si="5"/>
        <v>0</v>
      </c>
      <c r="K134" s="204"/>
      <c r="L134" s="205"/>
      <c r="M134" s="206">
        <f t="shared" si="6"/>
        <v>0</v>
      </c>
      <c r="N134" s="204"/>
      <c r="O134" s="205"/>
      <c r="P134" s="206">
        <f t="shared" si="7"/>
        <v>0</v>
      </c>
      <c r="Q134" s="204"/>
      <c r="R134" s="205"/>
      <c r="S134" s="206">
        <f t="shared" si="8"/>
        <v>0</v>
      </c>
      <c r="T134" s="205"/>
      <c r="U134" s="205"/>
      <c r="V134" s="205"/>
      <c r="W134" s="205"/>
      <c r="X134" s="205"/>
      <c r="Y134" s="205"/>
      <c r="Z134" s="205"/>
      <c r="AA134" s="205"/>
    </row>
    <row r="135" ht="14.25" customHeight="1">
      <c r="A135" s="31"/>
      <c r="B135" s="31"/>
      <c r="C135" s="201"/>
      <c r="D135" s="201"/>
      <c r="E135" s="202"/>
      <c r="F135" s="201"/>
      <c r="G135" s="203"/>
      <c r="H135" s="204"/>
      <c r="I135" s="205"/>
      <c r="J135" s="206">
        <f t="shared" si="5"/>
        <v>0</v>
      </c>
      <c r="K135" s="204"/>
      <c r="L135" s="205"/>
      <c r="M135" s="206">
        <f t="shared" si="6"/>
        <v>0</v>
      </c>
      <c r="N135" s="204"/>
      <c r="O135" s="205"/>
      <c r="P135" s="206">
        <f t="shared" si="7"/>
        <v>0</v>
      </c>
      <c r="Q135" s="204"/>
      <c r="R135" s="205"/>
      <c r="S135" s="206">
        <f t="shared" si="8"/>
        <v>0</v>
      </c>
      <c r="T135" s="205"/>
      <c r="U135" s="205"/>
      <c r="V135" s="205"/>
      <c r="W135" s="205"/>
      <c r="X135" s="205"/>
      <c r="Y135" s="205"/>
      <c r="Z135" s="205"/>
      <c r="AA135" s="205"/>
    </row>
    <row r="136" ht="14.25" customHeight="1">
      <c r="A136" s="31"/>
      <c r="B136" s="31"/>
      <c r="C136" s="201"/>
      <c r="D136" s="201"/>
      <c r="E136" s="202"/>
      <c r="F136" s="201"/>
      <c r="G136" s="203"/>
      <c r="H136" s="204"/>
      <c r="I136" s="205"/>
      <c r="J136" s="206">
        <f t="shared" si="5"/>
        <v>0</v>
      </c>
      <c r="K136" s="204"/>
      <c r="L136" s="205"/>
      <c r="M136" s="206">
        <f t="shared" si="6"/>
        <v>0</v>
      </c>
      <c r="N136" s="204"/>
      <c r="O136" s="205"/>
      <c r="P136" s="206">
        <f t="shared" si="7"/>
        <v>0</v>
      </c>
      <c r="Q136" s="204"/>
      <c r="R136" s="205"/>
      <c r="S136" s="206">
        <f t="shared" si="8"/>
        <v>0</v>
      </c>
      <c r="T136" s="205"/>
      <c r="U136" s="205"/>
      <c r="V136" s="205"/>
      <c r="W136" s="205"/>
      <c r="X136" s="205"/>
      <c r="Y136" s="205"/>
      <c r="Z136" s="205"/>
      <c r="AA136" s="205"/>
    </row>
    <row r="137" ht="14.25" customHeight="1">
      <c r="A137" s="31"/>
      <c r="B137" s="31"/>
      <c r="C137" s="201"/>
      <c r="D137" s="201"/>
      <c r="E137" s="202"/>
      <c r="F137" s="201"/>
      <c r="G137" s="203"/>
      <c r="H137" s="204"/>
      <c r="I137" s="205"/>
      <c r="J137" s="206">
        <f t="shared" si="5"/>
        <v>0</v>
      </c>
      <c r="K137" s="204"/>
      <c r="L137" s="205"/>
      <c r="M137" s="206">
        <f t="shared" si="6"/>
        <v>0</v>
      </c>
      <c r="N137" s="204"/>
      <c r="O137" s="205"/>
      <c r="P137" s="206">
        <f t="shared" si="7"/>
        <v>0</v>
      </c>
      <c r="Q137" s="204"/>
      <c r="R137" s="205"/>
      <c r="S137" s="206">
        <f t="shared" si="8"/>
        <v>0</v>
      </c>
      <c r="T137" s="205"/>
      <c r="U137" s="205"/>
      <c r="V137" s="205"/>
      <c r="W137" s="205"/>
      <c r="X137" s="205"/>
      <c r="Y137" s="205"/>
      <c r="Z137" s="205"/>
      <c r="AA137" s="205"/>
    </row>
    <row r="138" ht="14.25" customHeight="1">
      <c r="A138" s="31"/>
      <c r="B138" s="31"/>
      <c r="C138" s="201"/>
      <c r="D138" s="201"/>
      <c r="E138" s="202"/>
      <c r="F138" s="201"/>
      <c r="G138" s="203"/>
      <c r="H138" s="204"/>
      <c r="I138" s="205"/>
      <c r="J138" s="206">
        <f t="shared" si="5"/>
        <v>0</v>
      </c>
      <c r="K138" s="204"/>
      <c r="L138" s="205"/>
      <c r="M138" s="206">
        <f t="shared" si="6"/>
        <v>0</v>
      </c>
      <c r="N138" s="204"/>
      <c r="O138" s="205"/>
      <c r="P138" s="206">
        <f t="shared" si="7"/>
        <v>0</v>
      </c>
      <c r="Q138" s="204"/>
      <c r="R138" s="205"/>
      <c r="S138" s="206">
        <f t="shared" si="8"/>
        <v>0</v>
      </c>
      <c r="T138" s="205"/>
      <c r="U138" s="205"/>
      <c r="V138" s="205"/>
      <c r="W138" s="205"/>
      <c r="X138" s="205"/>
      <c r="Y138" s="205"/>
      <c r="Z138" s="205"/>
      <c r="AA138" s="205"/>
    </row>
    <row r="139" ht="14.25" customHeight="1">
      <c r="A139" s="31"/>
      <c r="B139" s="31"/>
      <c r="C139" s="201"/>
      <c r="D139" s="201"/>
      <c r="E139" s="202"/>
      <c r="F139" s="201"/>
      <c r="G139" s="203"/>
      <c r="H139" s="204"/>
      <c r="I139" s="205"/>
      <c r="J139" s="206">
        <f t="shared" si="5"/>
        <v>0</v>
      </c>
      <c r="K139" s="204"/>
      <c r="L139" s="205"/>
      <c r="M139" s="206">
        <f t="shared" si="6"/>
        <v>0</v>
      </c>
      <c r="N139" s="204"/>
      <c r="O139" s="205"/>
      <c r="P139" s="206">
        <f t="shared" si="7"/>
        <v>0</v>
      </c>
      <c r="Q139" s="204"/>
      <c r="R139" s="205"/>
      <c r="S139" s="206">
        <f t="shared" si="8"/>
        <v>0</v>
      </c>
      <c r="T139" s="205"/>
      <c r="U139" s="205"/>
      <c r="V139" s="205"/>
      <c r="W139" s="205"/>
      <c r="X139" s="205"/>
      <c r="Y139" s="205"/>
      <c r="Z139" s="205"/>
      <c r="AA139" s="205"/>
    </row>
    <row r="140" ht="14.25" customHeight="1">
      <c r="A140" s="31"/>
      <c r="B140" s="31"/>
      <c r="C140" s="201"/>
      <c r="D140" s="201"/>
      <c r="E140" s="202"/>
      <c r="F140" s="201"/>
      <c r="G140" s="203"/>
      <c r="H140" s="204"/>
      <c r="I140" s="205"/>
      <c r="J140" s="206">
        <f t="shared" si="5"/>
        <v>0</v>
      </c>
      <c r="K140" s="204"/>
      <c r="L140" s="205"/>
      <c r="M140" s="206">
        <f t="shared" si="6"/>
        <v>0</v>
      </c>
      <c r="N140" s="204"/>
      <c r="O140" s="205"/>
      <c r="P140" s="206">
        <f t="shared" si="7"/>
        <v>0</v>
      </c>
      <c r="Q140" s="204"/>
      <c r="R140" s="205"/>
      <c r="S140" s="206">
        <f t="shared" si="8"/>
        <v>0</v>
      </c>
      <c r="T140" s="205"/>
      <c r="U140" s="205"/>
      <c r="V140" s="205"/>
      <c r="W140" s="205"/>
      <c r="X140" s="205"/>
      <c r="Y140" s="205"/>
      <c r="Z140" s="205"/>
      <c r="AA140" s="205"/>
    </row>
    <row r="141" ht="14.25" customHeight="1">
      <c r="A141" s="31"/>
      <c r="B141" s="31"/>
      <c r="C141" s="201"/>
      <c r="D141" s="201"/>
      <c r="E141" s="202"/>
      <c r="F141" s="201"/>
      <c r="G141" s="203"/>
      <c r="H141" s="204"/>
      <c r="I141" s="205"/>
      <c r="J141" s="206">
        <f t="shared" si="5"/>
        <v>0</v>
      </c>
      <c r="K141" s="204"/>
      <c r="L141" s="205"/>
      <c r="M141" s="206">
        <f t="shared" si="6"/>
        <v>0</v>
      </c>
      <c r="N141" s="204"/>
      <c r="O141" s="205"/>
      <c r="P141" s="206">
        <f t="shared" si="7"/>
        <v>0</v>
      </c>
      <c r="Q141" s="204"/>
      <c r="R141" s="205"/>
      <c r="S141" s="206">
        <f t="shared" si="8"/>
        <v>0</v>
      </c>
      <c r="T141" s="205"/>
      <c r="U141" s="205"/>
      <c r="V141" s="205"/>
      <c r="W141" s="205"/>
      <c r="X141" s="205"/>
      <c r="Y141" s="205"/>
      <c r="Z141" s="205"/>
      <c r="AA141" s="205"/>
    </row>
    <row r="142" ht="14.25" customHeight="1">
      <c r="A142" s="31"/>
      <c r="B142" s="31"/>
      <c r="C142" s="201"/>
      <c r="D142" s="201"/>
      <c r="E142" s="202"/>
      <c r="F142" s="201"/>
      <c r="G142" s="203"/>
      <c r="H142" s="204"/>
      <c r="I142" s="205"/>
      <c r="J142" s="206">
        <f t="shared" si="5"/>
        <v>0</v>
      </c>
      <c r="K142" s="204"/>
      <c r="L142" s="205"/>
      <c r="M142" s="206">
        <f t="shared" si="6"/>
        <v>0</v>
      </c>
      <c r="N142" s="204"/>
      <c r="O142" s="205"/>
      <c r="P142" s="206">
        <f t="shared" si="7"/>
        <v>0</v>
      </c>
      <c r="Q142" s="204"/>
      <c r="R142" s="205"/>
      <c r="S142" s="206">
        <f t="shared" si="8"/>
        <v>0</v>
      </c>
      <c r="T142" s="205"/>
      <c r="U142" s="205"/>
      <c r="V142" s="205"/>
      <c r="W142" s="205"/>
      <c r="X142" s="205"/>
      <c r="Y142" s="205"/>
      <c r="Z142" s="205"/>
      <c r="AA142" s="205"/>
    </row>
    <row r="143" ht="14.25" customHeight="1">
      <c r="A143" s="31"/>
      <c r="B143" s="31"/>
      <c r="C143" s="201"/>
      <c r="D143" s="201"/>
      <c r="E143" s="202"/>
      <c r="F143" s="201"/>
      <c r="G143" s="203"/>
      <c r="H143" s="204"/>
      <c r="I143" s="205"/>
      <c r="J143" s="206">
        <f t="shared" si="5"/>
        <v>0</v>
      </c>
      <c r="K143" s="204"/>
      <c r="L143" s="205"/>
      <c r="M143" s="206">
        <f t="shared" si="6"/>
        <v>0</v>
      </c>
      <c r="N143" s="204"/>
      <c r="O143" s="205"/>
      <c r="P143" s="206">
        <f t="shared" si="7"/>
        <v>0</v>
      </c>
      <c r="Q143" s="204"/>
      <c r="R143" s="205"/>
      <c r="S143" s="206">
        <f t="shared" si="8"/>
        <v>0</v>
      </c>
      <c r="T143" s="205"/>
      <c r="U143" s="205"/>
      <c r="V143" s="205"/>
      <c r="W143" s="205"/>
      <c r="X143" s="205"/>
      <c r="Y143" s="205"/>
      <c r="Z143" s="205"/>
      <c r="AA143" s="205"/>
    </row>
    <row r="144" ht="14.25" customHeight="1">
      <c r="A144" s="31"/>
      <c r="B144" s="31"/>
      <c r="C144" s="201"/>
      <c r="D144" s="201"/>
      <c r="E144" s="202"/>
      <c r="F144" s="201"/>
      <c r="G144" s="203"/>
      <c r="H144" s="204"/>
      <c r="I144" s="205"/>
      <c r="J144" s="206">
        <f t="shared" si="5"/>
        <v>0</v>
      </c>
      <c r="K144" s="204"/>
      <c r="L144" s="205"/>
      <c r="M144" s="206">
        <f t="shared" si="6"/>
        <v>0</v>
      </c>
      <c r="N144" s="204"/>
      <c r="O144" s="205"/>
      <c r="P144" s="206">
        <f t="shared" si="7"/>
        <v>0</v>
      </c>
      <c r="Q144" s="204"/>
      <c r="R144" s="205"/>
      <c r="S144" s="206">
        <f t="shared" si="8"/>
        <v>0</v>
      </c>
      <c r="T144" s="205"/>
      <c r="U144" s="205"/>
      <c r="V144" s="205"/>
      <c r="W144" s="205"/>
      <c r="X144" s="205"/>
      <c r="Y144" s="205"/>
      <c r="Z144" s="205"/>
      <c r="AA144" s="205"/>
    </row>
    <row r="145" ht="14.25" customHeight="1">
      <c r="A145" s="31"/>
      <c r="B145" s="31"/>
      <c r="C145" s="201"/>
      <c r="D145" s="201"/>
      <c r="E145" s="202"/>
      <c r="F145" s="201"/>
      <c r="G145" s="203"/>
      <c r="H145" s="204"/>
      <c r="I145" s="205"/>
      <c r="J145" s="206">
        <f t="shared" si="5"/>
        <v>0</v>
      </c>
      <c r="K145" s="204"/>
      <c r="L145" s="205"/>
      <c r="M145" s="206">
        <f t="shared" si="6"/>
        <v>0</v>
      </c>
      <c r="N145" s="204"/>
      <c r="O145" s="205"/>
      <c r="P145" s="206">
        <f t="shared" si="7"/>
        <v>0</v>
      </c>
      <c r="Q145" s="204"/>
      <c r="R145" s="205"/>
      <c r="S145" s="206">
        <f t="shared" si="8"/>
        <v>0</v>
      </c>
      <c r="T145" s="205"/>
      <c r="U145" s="205"/>
      <c r="V145" s="205"/>
      <c r="W145" s="205"/>
      <c r="X145" s="205"/>
      <c r="Y145" s="205"/>
      <c r="Z145" s="205"/>
      <c r="AA145" s="205"/>
    </row>
    <row r="146" ht="14.25" customHeight="1">
      <c r="A146" s="31"/>
      <c r="B146" s="31"/>
      <c r="C146" s="201"/>
      <c r="D146" s="201"/>
      <c r="E146" s="202"/>
      <c r="F146" s="201"/>
      <c r="G146" s="203"/>
      <c r="H146" s="204"/>
      <c r="I146" s="205"/>
      <c r="J146" s="206">
        <f t="shared" si="5"/>
        <v>0</v>
      </c>
      <c r="K146" s="204"/>
      <c r="L146" s="205"/>
      <c r="M146" s="206">
        <f t="shared" si="6"/>
        <v>0</v>
      </c>
      <c r="N146" s="204"/>
      <c r="O146" s="205"/>
      <c r="P146" s="206">
        <f t="shared" si="7"/>
        <v>0</v>
      </c>
      <c r="Q146" s="204"/>
      <c r="R146" s="205"/>
      <c r="S146" s="206">
        <f t="shared" si="8"/>
        <v>0</v>
      </c>
      <c r="T146" s="205"/>
      <c r="U146" s="205"/>
      <c r="V146" s="205"/>
      <c r="W146" s="205"/>
      <c r="X146" s="205"/>
      <c r="Y146" s="205"/>
      <c r="Z146" s="205"/>
      <c r="AA146" s="205"/>
    </row>
    <row r="147" ht="14.25" customHeight="1">
      <c r="A147" s="31"/>
      <c r="B147" s="31"/>
      <c r="C147" s="201"/>
      <c r="D147" s="201"/>
      <c r="E147" s="202"/>
      <c r="F147" s="201"/>
      <c r="G147" s="203"/>
      <c r="H147" s="204"/>
      <c r="I147" s="205"/>
      <c r="J147" s="206">
        <f t="shared" si="5"/>
        <v>0</v>
      </c>
      <c r="K147" s="204"/>
      <c r="L147" s="205"/>
      <c r="M147" s="206">
        <f t="shared" si="6"/>
        <v>0</v>
      </c>
      <c r="N147" s="204"/>
      <c r="O147" s="205"/>
      <c r="P147" s="206">
        <f t="shared" si="7"/>
        <v>0</v>
      </c>
      <c r="Q147" s="204"/>
      <c r="R147" s="205"/>
      <c r="S147" s="206">
        <f t="shared" si="8"/>
        <v>0</v>
      </c>
      <c r="T147" s="205"/>
      <c r="U147" s="205"/>
      <c r="V147" s="205"/>
      <c r="W147" s="205"/>
      <c r="X147" s="205"/>
      <c r="Y147" s="205"/>
      <c r="Z147" s="205"/>
      <c r="AA147" s="205"/>
    </row>
    <row r="148" ht="14.25" customHeight="1">
      <c r="A148" s="31"/>
      <c r="B148" s="31"/>
      <c r="C148" s="201"/>
      <c r="D148" s="201"/>
      <c r="E148" s="202"/>
      <c r="F148" s="201"/>
      <c r="G148" s="203"/>
      <c r="H148" s="204"/>
      <c r="I148" s="205"/>
      <c r="J148" s="206">
        <f t="shared" si="5"/>
        <v>0</v>
      </c>
      <c r="K148" s="204"/>
      <c r="L148" s="205"/>
      <c r="M148" s="206">
        <f t="shared" si="6"/>
        <v>0</v>
      </c>
      <c r="N148" s="204"/>
      <c r="O148" s="205"/>
      <c r="P148" s="206">
        <f t="shared" si="7"/>
        <v>0</v>
      </c>
      <c r="Q148" s="204"/>
      <c r="R148" s="205"/>
      <c r="S148" s="206">
        <f t="shared" si="8"/>
        <v>0</v>
      </c>
      <c r="T148" s="205"/>
      <c r="U148" s="205"/>
      <c r="V148" s="205"/>
      <c r="W148" s="205"/>
      <c r="X148" s="205"/>
      <c r="Y148" s="205"/>
      <c r="Z148" s="205"/>
      <c r="AA148" s="205"/>
    </row>
    <row r="149" ht="14.25" customHeight="1">
      <c r="A149" s="31"/>
      <c r="B149" s="31"/>
      <c r="C149" s="201"/>
      <c r="D149" s="201"/>
      <c r="E149" s="202"/>
      <c r="F149" s="201"/>
      <c r="G149" s="203"/>
      <c r="H149" s="204"/>
      <c r="I149" s="205"/>
      <c r="J149" s="206">
        <f t="shared" si="5"/>
        <v>0</v>
      </c>
      <c r="K149" s="204"/>
      <c r="L149" s="205"/>
      <c r="M149" s="206">
        <f t="shared" si="6"/>
        <v>0</v>
      </c>
      <c r="N149" s="204"/>
      <c r="O149" s="205"/>
      <c r="P149" s="206">
        <f t="shared" si="7"/>
        <v>0</v>
      </c>
      <c r="Q149" s="204"/>
      <c r="R149" s="205"/>
      <c r="S149" s="206">
        <f t="shared" si="8"/>
        <v>0</v>
      </c>
      <c r="T149" s="205"/>
      <c r="U149" s="205"/>
      <c r="V149" s="205"/>
      <c r="W149" s="205"/>
      <c r="X149" s="205"/>
      <c r="Y149" s="205"/>
      <c r="Z149" s="205"/>
      <c r="AA149" s="205"/>
    </row>
    <row r="150" ht="14.25" customHeight="1">
      <c r="A150" s="31"/>
      <c r="B150" s="31"/>
      <c r="C150" s="201"/>
      <c r="D150" s="201"/>
      <c r="E150" s="202"/>
      <c r="F150" s="201"/>
      <c r="G150" s="203"/>
      <c r="H150" s="204"/>
      <c r="I150" s="205"/>
      <c r="J150" s="206">
        <f t="shared" si="5"/>
        <v>0</v>
      </c>
      <c r="K150" s="204"/>
      <c r="L150" s="205"/>
      <c r="M150" s="206">
        <f t="shared" si="6"/>
        <v>0</v>
      </c>
      <c r="N150" s="204"/>
      <c r="O150" s="205"/>
      <c r="P150" s="206">
        <f t="shared" si="7"/>
        <v>0</v>
      </c>
      <c r="Q150" s="204"/>
      <c r="R150" s="205"/>
      <c r="S150" s="206">
        <f t="shared" si="8"/>
        <v>0</v>
      </c>
      <c r="T150" s="205"/>
      <c r="U150" s="205"/>
      <c r="V150" s="205"/>
      <c r="W150" s="205"/>
      <c r="X150" s="205"/>
      <c r="Y150" s="205"/>
      <c r="Z150" s="205"/>
      <c r="AA150" s="205"/>
    </row>
    <row r="151" ht="14.25" customHeight="1">
      <c r="A151" s="31"/>
      <c r="B151" s="31"/>
      <c r="C151" s="201"/>
      <c r="D151" s="201"/>
      <c r="E151" s="202"/>
      <c r="F151" s="201"/>
      <c r="G151" s="203"/>
      <c r="H151" s="204"/>
      <c r="I151" s="205"/>
      <c r="J151" s="206">
        <f t="shared" si="5"/>
        <v>0</v>
      </c>
      <c r="K151" s="204"/>
      <c r="L151" s="205"/>
      <c r="M151" s="206">
        <f t="shared" si="6"/>
        <v>0</v>
      </c>
      <c r="N151" s="204"/>
      <c r="O151" s="205"/>
      <c r="P151" s="206">
        <f t="shared" si="7"/>
        <v>0</v>
      </c>
      <c r="Q151" s="204"/>
      <c r="R151" s="205"/>
      <c r="S151" s="206">
        <f t="shared" si="8"/>
        <v>0</v>
      </c>
      <c r="T151" s="205"/>
      <c r="U151" s="205"/>
      <c r="V151" s="205"/>
      <c r="W151" s="205"/>
      <c r="X151" s="205"/>
      <c r="Y151" s="205"/>
      <c r="Z151" s="205"/>
      <c r="AA151" s="205"/>
    </row>
    <row r="152" ht="14.25" customHeight="1">
      <c r="A152" s="31"/>
      <c r="B152" s="31"/>
      <c r="C152" s="201"/>
      <c r="D152" s="201"/>
      <c r="E152" s="202"/>
      <c r="F152" s="201"/>
      <c r="G152" s="203"/>
      <c r="H152" s="204"/>
      <c r="I152" s="205"/>
      <c r="J152" s="206">
        <f t="shared" si="5"/>
        <v>0</v>
      </c>
      <c r="K152" s="204"/>
      <c r="L152" s="205"/>
      <c r="M152" s="206">
        <f t="shared" si="6"/>
        <v>0</v>
      </c>
      <c r="N152" s="204"/>
      <c r="O152" s="205"/>
      <c r="P152" s="206">
        <f t="shared" si="7"/>
        <v>0</v>
      </c>
      <c r="Q152" s="204"/>
      <c r="R152" s="205"/>
      <c r="S152" s="206">
        <f t="shared" si="8"/>
        <v>0</v>
      </c>
      <c r="T152" s="205"/>
      <c r="U152" s="205"/>
      <c r="V152" s="205"/>
      <c r="W152" s="205"/>
      <c r="X152" s="205"/>
      <c r="Y152" s="205"/>
      <c r="Z152" s="205"/>
      <c r="AA152" s="205"/>
    </row>
    <row r="153" ht="14.25" customHeight="1">
      <c r="A153" s="31"/>
      <c r="B153" s="31"/>
      <c r="C153" s="201"/>
      <c r="D153" s="201"/>
      <c r="E153" s="202"/>
      <c r="F153" s="201"/>
      <c r="G153" s="203"/>
      <c r="H153" s="204"/>
      <c r="I153" s="205"/>
      <c r="J153" s="206">
        <f t="shared" si="5"/>
        <v>0</v>
      </c>
      <c r="K153" s="204"/>
      <c r="L153" s="205"/>
      <c r="M153" s="206">
        <f t="shared" si="6"/>
        <v>0</v>
      </c>
      <c r="N153" s="204"/>
      <c r="O153" s="205"/>
      <c r="P153" s="206">
        <f t="shared" si="7"/>
        <v>0</v>
      </c>
      <c r="Q153" s="204"/>
      <c r="R153" s="205"/>
      <c r="S153" s="206">
        <f t="shared" si="8"/>
        <v>0</v>
      </c>
      <c r="T153" s="205"/>
      <c r="U153" s="205"/>
      <c r="V153" s="205"/>
      <c r="W153" s="205"/>
      <c r="X153" s="205"/>
      <c r="Y153" s="205"/>
      <c r="Z153" s="205"/>
      <c r="AA153" s="205"/>
    </row>
    <row r="154" ht="14.25" customHeight="1">
      <c r="A154" s="31"/>
      <c r="B154" s="31"/>
      <c r="C154" s="201"/>
      <c r="D154" s="201"/>
      <c r="E154" s="202"/>
      <c r="F154" s="201"/>
      <c r="G154" s="203"/>
      <c r="H154" s="204"/>
      <c r="I154" s="205"/>
      <c r="J154" s="206">
        <f t="shared" si="5"/>
        <v>0</v>
      </c>
      <c r="K154" s="204"/>
      <c r="L154" s="205"/>
      <c r="M154" s="206">
        <f t="shared" si="6"/>
        <v>0</v>
      </c>
      <c r="N154" s="204"/>
      <c r="O154" s="205"/>
      <c r="P154" s="206">
        <f t="shared" si="7"/>
        <v>0</v>
      </c>
      <c r="Q154" s="204"/>
      <c r="R154" s="205"/>
      <c r="S154" s="206">
        <f t="shared" si="8"/>
        <v>0</v>
      </c>
      <c r="T154" s="205"/>
      <c r="U154" s="205"/>
      <c r="V154" s="205"/>
      <c r="W154" s="205"/>
      <c r="X154" s="205"/>
      <c r="Y154" s="205"/>
      <c r="Z154" s="205"/>
      <c r="AA154" s="205"/>
    </row>
    <row r="155" ht="14.25" customHeight="1">
      <c r="A155" s="31"/>
      <c r="B155" s="31"/>
      <c r="C155" s="201"/>
      <c r="D155" s="201"/>
      <c r="E155" s="202"/>
      <c r="F155" s="201"/>
      <c r="G155" s="203"/>
      <c r="H155" s="204"/>
      <c r="I155" s="205"/>
      <c r="J155" s="206">
        <f t="shared" si="5"/>
        <v>0</v>
      </c>
      <c r="K155" s="204"/>
      <c r="L155" s="205"/>
      <c r="M155" s="206">
        <f t="shared" si="6"/>
        <v>0</v>
      </c>
      <c r="N155" s="204"/>
      <c r="O155" s="205"/>
      <c r="P155" s="206">
        <f t="shared" si="7"/>
        <v>0</v>
      </c>
      <c r="Q155" s="204"/>
      <c r="R155" s="205"/>
      <c r="S155" s="206">
        <f t="shared" si="8"/>
        <v>0</v>
      </c>
      <c r="T155" s="205"/>
      <c r="U155" s="205"/>
      <c r="V155" s="205"/>
      <c r="W155" s="205"/>
      <c r="X155" s="205"/>
      <c r="Y155" s="205"/>
      <c r="Z155" s="205"/>
      <c r="AA155" s="205"/>
    </row>
    <row r="156" ht="14.25" customHeight="1">
      <c r="A156" s="31"/>
      <c r="B156" s="31"/>
      <c r="C156" s="201"/>
      <c r="D156" s="201"/>
      <c r="E156" s="202"/>
      <c r="F156" s="201"/>
      <c r="G156" s="203"/>
      <c r="H156" s="204"/>
      <c r="I156" s="205"/>
      <c r="J156" s="206">
        <f t="shared" si="5"/>
        <v>0</v>
      </c>
      <c r="K156" s="204"/>
      <c r="L156" s="205"/>
      <c r="M156" s="206">
        <f t="shared" si="6"/>
        <v>0</v>
      </c>
      <c r="N156" s="204"/>
      <c r="O156" s="205"/>
      <c r="P156" s="206">
        <f t="shared" si="7"/>
        <v>0</v>
      </c>
      <c r="Q156" s="204"/>
      <c r="R156" s="205"/>
      <c r="S156" s="206">
        <f t="shared" si="8"/>
        <v>0</v>
      </c>
      <c r="T156" s="205"/>
      <c r="U156" s="205"/>
      <c r="V156" s="205"/>
      <c r="W156" s="205"/>
      <c r="X156" s="205"/>
      <c r="Y156" s="205"/>
      <c r="Z156" s="205"/>
      <c r="AA156" s="205"/>
    </row>
    <row r="157" ht="14.25" customHeight="1">
      <c r="A157" s="31"/>
      <c r="B157" s="31"/>
      <c r="C157" s="201"/>
      <c r="D157" s="201"/>
      <c r="E157" s="202"/>
      <c r="F157" s="201"/>
      <c r="G157" s="203"/>
      <c r="H157" s="204"/>
      <c r="I157" s="205"/>
      <c r="J157" s="206">
        <f t="shared" si="5"/>
        <v>0</v>
      </c>
      <c r="K157" s="204"/>
      <c r="L157" s="205"/>
      <c r="M157" s="206">
        <f t="shared" si="6"/>
        <v>0</v>
      </c>
      <c r="N157" s="204"/>
      <c r="O157" s="205"/>
      <c r="P157" s="206">
        <f t="shared" si="7"/>
        <v>0</v>
      </c>
      <c r="Q157" s="204"/>
      <c r="R157" s="205"/>
      <c r="S157" s="206">
        <f t="shared" si="8"/>
        <v>0</v>
      </c>
      <c r="T157" s="205"/>
      <c r="U157" s="205"/>
      <c r="V157" s="205"/>
      <c r="W157" s="205"/>
      <c r="X157" s="205"/>
      <c r="Y157" s="205"/>
      <c r="Z157" s="205"/>
      <c r="AA157" s="205"/>
    </row>
    <row r="158" ht="14.25" customHeight="1">
      <c r="A158" s="31"/>
      <c r="B158" s="31"/>
      <c r="C158" s="201"/>
      <c r="D158" s="201"/>
      <c r="E158" s="202"/>
      <c r="F158" s="201"/>
      <c r="G158" s="203"/>
      <c r="H158" s="204"/>
      <c r="I158" s="205"/>
      <c r="J158" s="206">
        <f t="shared" si="5"/>
        <v>0</v>
      </c>
      <c r="K158" s="204"/>
      <c r="L158" s="205"/>
      <c r="M158" s="206">
        <f t="shared" si="6"/>
        <v>0</v>
      </c>
      <c r="N158" s="204"/>
      <c r="O158" s="205"/>
      <c r="P158" s="206">
        <f t="shared" si="7"/>
        <v>0</v>
      </c>
      <c r="Q158" s="204"/>
      <c r="R158" s="205"/>
      <c r="S158" s="206">
        <f t="shared" si="8"/>
        <v>0</v>
      </c>
      <c r="T158" s="205"/>
      <c r="U158" s="205"/>
      <c r="V158" s="205"/>
      <c r="W158" s="205"/>
      <c r="X158" s="205"/>
      <c r="Y158" s="205"/>
      <c r="Z158" s="205"/>
      <c r="AA158" s="205"/>
    </row>
    <row r="159" ht="14.25" customHeight="1">
      <c r="A159" s="31"/>
      <c r="B159" s="31"/>
      <c r="C159" s="201"/>
      <c r="D159" s="201"/>
      <c r="E159" s="202"/>
      <c r="F159" s="201"/>
      <c r="G159" s="203"/>
      <c r="H159" s="204"/>
      <c r="I159" s="205"/>
      <c r="J159" s="206">
        <f t="shared" si="5"/>
        <v>0</v>
      </c>
      <c r="K159" s="204"/>
      <c r="L159" s="205"/>
      <c r="M159" s="206">
        <f t="shared" si="6"/>
        <v>0</v>
      </c>
      <c r="N159" s="204"/>
      <c r="O159" s="205"/>
      <c r="P159" s="206">
        <f t="shared" si="7"/>
        <v>0</v>
      </c>
      <c r="Q159" s="204"/>
      <c r="R159" s="205"/>
      <c r="S159" s="206">
        <f t="shared" si="8"/>
        <v>0</v>
      </c>
      <c r="T159" s="205"/>
      <c r="U159" s="205"/>
      <c r="V159" s="205"/>
      <c r="W159" s="205"/>
      <c r="X159" s="205"/>
      <c r="Y159" s="205"/>
      <c r="Z159" s="205"/>
      <c r="AA159" s="205"/>
    </row>
    <row r="160" ht="14.25" customHeight="1">
      <c r="A160" s="31"/>
      <c r="B160" s="31"/>
      <c r="C160" s="201"/>
      <c r="D160" s="201"/>
      <c r="E160" s="202"/>
      <c r="F160" s="201"/>
      <c r="G160" s="203"/>
      <c r="H160" s="204"/>
      <c r="I160" s="205"/>
      <c r="J160" s="206">
        <f t="shared" si="5"/>
        <v>0</v>
      </c>
      <c r="K160" s="204"/>
      <c r="L160" s="205"/>
      <c r="M160" s="206">
        <f t="shared" si="6"/>
        <v>0</v>
      </c>
      <c r="N160" s="204"/>
      <c r="O160" s="205"/>
      <c r="P160" s="206">
        <f t="shared" si="7"/>
        <v>0</v>
      </c>
      <c r="Q160" s="204"/>
      <c r="R160" s="205"/>
      <c r="S160" s="206">
        <f t="shared" si="8"/>
        <v>0</v>
      </c>
      <c r="T160" s="205"/>
      <c r="U160" s="205"/>
      <c r="V160" s="205"/>
      <c r="W160" s="205"/>
      <c r="X160" s="205"/>
      <c r="Y160" s="205"/>
      <c r="Z160" s="205"/>
      <c r="AA160" s="205"/>
    </row>
    <row r="161" ht="14.25" customHeight="1">
      <c r="A161" s="31"/>
      <c r="B161" s="31"/>
      <c r="C161" s="201"/>
      <c r="D161" s="201"/>
      <c r="E161" s="202"/>
      <c r="F161" s="201"/>
      <c r="G161" s="203"/>
      <c r="H161" s="204"/>
      <c r="I161" s="205"/>
      <c r="J161" s="206">
        <f t="shared" si="5"/>
        <v>0</v>
      </c>
      <c r="K161" s="204"/>
      <c r="L161" s="205"/>
      <c r="M161" s="206">
        <f t="shared" si="6"/>
        <v>0</v>
      </c>
      <c r="N161" s="204"/>
      <c r="O161" s="205"/>
      <c r="P161" s="206">
        <f t="shared" si="7"/>
        <v>0</v>
      </c>
      <c r="Q161" s="204"/>
      <c r="R161" s="205"/>
      <c r="S161" s="206">
        <f t="shared" si="8"/>
        <v>0</v>
      </c>
      <c r="T161" s="205"/>
      <c r="U161" s="205"/>
      <c r="V161" s="205"/>
      <c r="W161" s="205"/>
      <c r="X161" s="205"/>
      <c r="Y161" s="205"/>
      <c r="Z161" s="205"/>
      <c r="AA161" s="205"/>
    </row>
    <row r="162" ht="14.25" customHeight="1">
      <c r="A162" s="31"/>
      <c r="B162" s="31"/>
      <c r="C162" s="201"/>
      <c r="D162" s="201"/>
      <c r="E162" s="202"/>
      <c r="F162" s="201"/>
      <c r="G162" s="203"/>
      <c r="H162" s="204"/>
      <c r="I162" s="205"/>
      <c r="J162" s="206">
        <f t="shared" si="5"/>
        <v>0</v>
      </c>
      <c r="K162" s="204"/>
      <c r="L162" s="205"/>
      <c r="M162" s="206">
        <f t="shared" si="6"/>
        <v>0</v>
      </c>
      <c r="N162" s="204"/>
      <c r="O162" s="205"/>
      <c r="P162" s="206">
        <f t="shared" si="7"/>
        <v>0</v>
      </c>
      <c r="Q162" s="204"/>
      <c r="R162" s="205"/>
      <c r="S162" s="206">
        <f t="shared" si="8"/>
        <v>0</v>
      </c>
      <c r="T162" s="205"/>
      <c r="U162" s="205"/>
      <c r="V162" s="205"/>
      <c r="W162" s="205"/>
      <c r="X162" s="205"/>
      <c r="Y162" s="205"/>
      <c r="Z162" s="205"/>
      <c r="AA162" s="205"/>
    </row>
    <row r="163" ht="14.25" customHeight="1">
      <c r="A163" s="31"/>
      <c r="B163" s="31"/>
      <c r="C163" s="201"/>
      <c r="D163" s="201"/>
      <c r="E163" s="202"/>
      <c r="F163" s="201"/>
      <c r="G163" s="203"/>
      <c r="H163" s="204"/>
      <c r="I163" s="205"/>
      <c r="J163" s="206">
        <f t="shared" si="5"/>
        <v>0</v>
      </c>
      <c r="K163" s="204"/>
      <c r="L163" s="205"/>
      <c r="M163" s="206">
        <f t="shared" si="6"/>
        <v>0</v>
      </c>
      <c r="N163" s="204"/>
      <c r="O163" s="205"/>
      <c r="P163" s="206">
        <f t="shared" si="7"/>
        <v>0</v>
      </c>
      <c r="Q163" s="204"/>
      <c r="R163" s="205"/>
      <c r="S163" s="206">
        <f t="shared" si="8"/>
        <v>0</v>
      </c>
      <c r="T163" s="205"/>
      <c r="U163" s="205"/>
      <c r="V163" s="205"/>
      <c r="W163" s="205"/>
      <c r="X163" s="205"/>
      <c r="Y163" s="205"/>
      <c r="Z163" s="205"/>
      <c r="AA163" s="205"/>
    </row>
    <row r="164" ht="14.25" customHeight="1">
      <c r="A164" s="31"/>
      <c r="B164" s="31"/>
      <c r="C164" s="201"/>
      <c r="D164" s="201"/>
      <c r="E164" s="202"/>
      <c r="F164" s="201"/>
      <c r="G164" s="203"/>
      <c r="H164" s="204"/>
      <c r="I164" s="205"/>
      <c r="J164" s="206">
        <f t="shared" si="5"/>
        <v>0</v>
      </c>
      <c r="K164" s="204"/>
      <c r="L164" s="205"/>
      <c r="M164" s="206">
        <f t="shared" si="6"/>
        <v>0</v>
      </c>
      <c r="N164" s="204"/>
      <c r="O164" s="205"/>
      <c r="P164" s="206">
        <f t="shared" si="7"/>
        <v>0</v>
      </c>
      <c r="Q164" s="204"/>
      <c r="R164" s="205"/>
      <c r="S164" s="206">
        <f t="shared" si="8"/>
        <v>0</v>
      </c>
      <c r="T164" s="205"/>
      <c r="U164" s="205"/>
      <c r="V164" s="205"/>
      <c r="W164" s="205"/>
      <c r="X164" s="205"/>
      <c r="Y164" s="205"/>
      <c r="Z164" s="205"/>
      <c r="AA164" s="205"/>
    </row>
    <row r="165" ht="14.25" customHeight="1">
      <c r="A165" s="31"/>
      <c r="B165" s="31"/>
      <c r="C165" s="201"/>
      <c r="D165" s="201"/>
      <c r="E165" s="202"/>
      <c r="F165" s="201"/>
      <c r="G165" s="203"/>
      <c r="H165" s="204"/>
      <c r="I165" s="205"/>
      <c r="J165" s="206">
        <f t="shared" si="5"/>
        <v>0</v>
      </c>
      <c r="K165" s="204"/>
      <c r="L165" s="205"/>
      <c r="M165" s="206">
        <f t="shared" si="6"/>
        <v>0</v>
      </c>
      <c r="N165" s="204"/>
      <c r="O165" s="205"/>
      <c r="P165" s="206">
        <f t="shared" si="7"/>
        <v>0</v>
      </c>
      <c r="Q165" s="204"/>
      <c r="R165" s="205"/>
      <c r="S165" s="206">
        <f t="shared" si="8"/>
        <v>0</v>
      </c>
      <c r="T165" s="205"/>
      <c r="U165" s="205"/>
      <c r="V165" s="205"/>
      <c r="W165" s="205"/>
      <c r="X165" s="205"/>
      <c r="Y165" s="205"/>
      <c r="Z165" s="205"/>
      <c r="AA165" s="205"/>
    </row>
    <row r="166" ht="14.25" customHeight="1">
      <c r="A166" s="31"/>
      <c r="B166" s="31"/>
      <c r="C166" s="201"/>
      <c r="D166" s="201"/>
      <c r="E166" s="202"/>
      <c r="F166" s="201"/>
      <c r="G166" s="203"/>
      <c r="H166" s="204"/>
      <c r="I166" s="205"/>
      <c r="J166" s="206">
        <f t="shared" si="5"/>
        <v>0</v>
      </c>
      <c r="K166" s="204"/>
      <c r="L166" s="205"/>
      <c r="M166" s="206">
        <f t="shared" si="6"/>
        <v>0</v>
      </c>
      <c r="N166" s="204"/>
      <c r="O166" s="205"/>
      <c r="P166" s="206">
        <f t="shared" si="7"/>
        <v>0</v>
      </c>
      <c r="Q166" s="204"/>
      <c r="R166" s="205"/>
      <c r="S166" s="206">
        <f t="shared" si="8"/>
        <v>0</v>
      </c>
      <c r="T166" s="205"/>
      <c r="U166" s="205"/>
      <c r="V166" s="205"/>
      <c r="W166" s="205"/>
      <c r="X166" s="205"/>
      <c r="Y166" s="205"/>
      <c r="Z166" s="205"/>
      <c r="AA166" s="205"/>
    </row>
    <row r="167" ht="14.25" customHeight="1">
      <c r="A167" s="31"/>
      <c r="B167" s="31"/>
      <c r="C167" s="201"/>
      <c r="D167" s="201"/>
      <c r="E167" s="202"/>
      <c r="F167" s="201"/>
      <c r="G167" s="203"/>
      <c r="H167" s="204"/>
      <c r="I167" s="205"/>
      <c r="J167" s="206">
        <f t="shared" si="5"/>
        <v>0</v>
      </c>
      <c r="K167" s="204"/>
      <c r="L167" s="205"/>
      <c r="M167" s="206">
        <f t="shared" si="6"/>
        <v>0</v>
      </c>
      <c r="N167" s="204"/>
      <c r="O167" s="205"/>
      <c r="P167" s="206">
        <f t="shared" si="7"/>
        <v>0</v>
      </c>
      <c r="Q167" s="204"/>
      <c r="R167" s="205"/>
      <c r="S167" s="206">
        <f t="shared" si="8"/>
        <v>0</v>
      </c>
      <c r="T167" s="205"/>
      <c r="U167" s="205"/>
      <c r="V167" s="205"/>
      <c r="W167" s="205"/>
      <c r="X167" s="205"/>
      <c r="Y167" s="205"/>
      <c r="Z167" s="205"/>
      <c r="AA167" s="205"/>
    </row>
    <row r="168" ht="14.25" customHeight="1">
      <c r="A168" s="31"/>
      <c r="B168" s="31"/>
      <c r="C168" s="201"/>
      <c r="D168" s="201"/>
      <c r="E168" s="202"/>
      <c r="F168" s="201"/>
      <c r="G168" s="203"/>
      <c r="H168" s="204"/>
      <c r="I168" s="205"/>
      <c r="J168" s="206">
        <f t="shared" si="5"/>
        <v>0</v>
      </c>
      <c r="K168" s="204"/>
      <c r="L168" s="205"/>
      <c r="M168" s="206">
        <f t="shared" si="6"/>
        <v>0</v>
      </c>
      <c r="N168" s="204"/>
      <c r="O168" s="205"/>
      <c r="P168" s="206">
        <f t="shared" si="7"/>
        <v>0</v>
      </c>
      <c r="Q168" s="204"/>
      <c r="R168" s="205"/>
      <c r="S168" s="206">
        <f t="shared" si="8"/>
        <v>0</v>
      </c>
      <c r="T168" s="205"/>
      <c r="U168" s="205"/>
      <c r="V168" s="205"/>
      <c r="W168" s="205"/>
      <c r="X168" s="205"/>
      <c r="Y168" s="205"/>
      <c r="Z168" s="205"/>
      <c r="AA168" s="205"/>
    </row>
    <row r="169" ht="14.25" customHeight="1">
      <c r="A169" s="31"/>
      <c r="B169" s="31"/>
      <c r="C169" s="201"/>
      <c r="D169" s="201"/>
      <c r="E169" s="202"/>
      <c r="F169" s="201"/>
      <c r="G169" s="203"/>
      <c r="H169" s="204"/>
      <c r="I169" s="205"/>
      <c r="J169" s="206">
        <f t="shared" si="5"/>
        <v>0</v>
      </c>
      <c r="K169" s="204"/>
      <c r="L169" s="205"/>
      <c r="M169" s="206">
        <f t="shared" si="6"/>
        <v>0</v>
      </c>
      <c r="N169" s="204"/>
      <c r="O169" s="205"/>
      <c r="P169" s="206">
        <f t="shared" si="7"/>
        <v>0</v>
      </c>
      <c r="Q169" s="204"/>
      <c r="R169" s="205"/>
      <c r="S169" s="206">
        <f t="shared" si="8"/>
        <v>0</v>
      </c>
      <c r="T169" s="205"/>
      <c r="U169" s="205"/>
      <c r="V169" s="205"/>
      <c r="W169" s="205"/>
      <c r="X169" s="205"/>
      <c r="Y169" s="205"/>
      <c r="Z169" s="205"/>
      <c r="AA169" s="205"/>
    </row>
    <row r="170" ht="14.25" customHeight="1">
      <c r="A170" s="31"/>
      <c r="B170" s="31"/>
      <c r="C170" s="201"/>
      <c r="D170" s="201"/>
      <c r="E170" s="202"/>
      <c r="F170" s="201"/>
      <c r="G170" s="203"/>
      <c r="H170" s="204"/>
      <c r="I170" s="205"/>
      <c r="J170" s="206">
        <f t="shared" si="5"/>
        <v>0</v>
      </c>
      <c r="K170" s="204"/>
      <c r="L170" s="205"/>
      <c r="M170" s="206">
        <f t="shared" si="6"/>
        <v>0</v>
      </c>
      <c r="N170" s="204"/>
      <c r="O170" s="205"/>
      <c r="P170" s="206">
        <f t="shared" si="7"/>
        <v>0</v>
      </c>
      <c r="Q170" s="204"/>
      <c r="R170" s="205"/>
      <c r="S170" s="206">
        <f t="shared" si="8"/>
        <v>0</v>
      </c>
      <c r="T170" s="205"/>
      <c r="U170" s="205"/>
      <c r="V170" s="205"/>
      <c r="W170" s="205"/>
      <c r="X170" s="205"/>
      <c r="Y170" s="205"/>
      <c r="Z170" s="205"/>
      <c r="AA170" s="205"/>
    </row>
    <row r="171" ht="14.25" customHeight="1">
      <c r="A171" s="31"/>
      <c r="B171" s="31"/>
      <c r="C171" s="201"/>
      <c r="D171" s="201"/>
      <c r="E171" s="202"/>
      <c r="F171" s="201"/>
      <c r="G171" s="203"/>
      <c r="H171" s="204"/>
      <c r="I171" s="205"/>
      <c r="J171" s="206">
        <f t="shared" si="5"/>
        <v>0</v>
      </c>
      <c r="K171" s="204"/>
      <c r="L171" s="205"/>
      <c r="M171" s="206">
        <f t="shared" si="6"/>
        <v>0</v>
      </c>
      <c r="N171" s="204"/>
      <c r="O171" s="205"/>
      <c r="P171" s="206">
        <f t="shared" si="7"/>
        <v>0</v>
      </c>
      <c r="Q171" s="204"/>
      <c r="R171" s="205"/>
      <c r="S171" s="206">
        <f t="shared" si="8"/>
        <v>0</v>
      </c>
      <c r="T171" s="205"/>
      <c r="U171" s="205"/>
      <c r="V171" s="205"/>
      <c r="W171" s="205"/>
      <c r="X171" s="205"/>
      <c r="Y171" s="205"/>
      <c r="Z171" s="205"/>
      <c r="AA171" s="205"/>
    </row>
    <row r="172" ht="14.25" customHeight="1">
      <c r="A172" s="31"/>
      <c r="B172" s="31"/>
      <c r="C172" s="201"/>
      <c r="D172" s="201"/>
      <c r="E172" s="202"/>
      <c r="F172" s="201"/>
      <c r="G172" s="203"/>
      <c r="H172" s="204"/>
      <c r="I172" s="205"/>
      <c r="J172" s="206">
        <f t="shared" si="5"/>
        <v>0</v>
      </c>
      <c r="K172" s="204"/>
      <c r="L172" s="205"/>
      <c r="M172" s="206">
        <f t="shared" si="6"/>
        <v>0</v>
      </c>
      <c r="N172" s="204"/>
      <c r="O172" s="205"/>
      <c r="P172" s="206">
        <f t="shared" si="7"/>
        <v>0</v>
      </c>
      <c r="Q172" s="204"/>
      <c r="R172" s="205"/>
      <c r="S172" s="206">
        <f t="shared" si="8"/>
        <v>0</v>
      </c>
      <c r="T172" s="205"/>
      <c r="U172" s="205"/>
      <c r="V172" s="205"/>
      <c r="W172" s="205"/>
      <c r="X172" s="205"/>
      <c r="Y172" s="205"/>
      <c r="Z172" s="205"/>
      <c r="AA172" s="205"/>
    </row>
    <row r="173" ht="14.25" customHeight="1">
      <c r="A173" s="31"/>
      <c r="B173" s="31"/>
      <c r="C173" s="201"/>
      <c r="D173" s="201"/>
      <c r="E173" s="202"/>
      <c r="F173" s="201"/>
      <c r="G173" s="203"/>
      <c r="H173" s="204"/>
      <c r="I173" s="205"/>
      <c r="J173" s="206">
        <f t="shared" si="5"/>
        <v>0</v>
      </c>
      <c r="K173" s="204"/>
      <c r="L173" s="205"/>
      <c r="M173" s="206">
        <f t="shared" si="6"/>
        <v>0</v>
      </c>
      <c r="N173" s="204"/>
      <c r="O173" s="205"/>
      <c r="P173" s="206">
        <f t="shared" si="7"/>
        <v>0</v>
      </c>
      <c r="Q173" s="204"/>
      <c r="R173" s="205"/>
      <c r="S173" s="206">
        <f t="shared" si="8"/>
        <v>0</v>
      </c>
      <c r="T173" s="205"/>
      <c r="U173" s="205"/>
      <c r="V173" s="205"/>
      <c r="W173" s="205"/>
      <c r="X173" s="205"/>
      <c r="Y173" s="205"/>
      <c r="Z173" s="205"/>
      <c r="AA173" s="205"/>
    </row>
    <row r="174" ht="14.25" customHeight="1">
      <c r="A174" s="31"/>
      <c r="B174" s="31"/>
      <c r="C174" s="201"/>
      <c r="D174" s="201"/>
      <c r="E174" s="202"/>
      <c r="F174" s="201"/>
      <c r="G174" s="203"/>
      <c r="H174" s="204"/>
      <c r="I174" s="205"/>
      <c r="J174" s="206">
        <f t="shared" si="5"/>
        <v>0</v>
      </c>
      <c r="K174" s="204"/>
      <c r="L174" s="205"/>
      <c r="M174" s="206">
        <f t="shared" si="6"/>
        <v>0</v>
      </c>
      <c r="N174" s="204"/>
      <c r="O174" s="205"/>
      <c r="P174" s="206">
        <f t="shared" si="7"/>
        <v>0</v>
      </c>
      <c r="Q174" s="204"/>
      <c r="R174" s="205"/>
      <c r="S174" s="206">
        <f t="shared" si="8"/>
        <v>0</v>
      </c>
      <c r="T174" s="205"/>
      <c r="U174" s="205"/>
      <c r="V174" s="205"/>
      <c r="W174" s="205"/>
      <c r="X174" s="205"/>
      <c r="Y174" s="205"/>
      <c r="Z174" s="205"/>
      <c r="AA174" s="205"/>
    </row>
    <row r="175" ht="14.25" customHeight="1">
      <c r="A175" s="31"/>
      <c r="B175" s="31"/>
      <c r="C175" s="201"/>
      <c r="D175" s="201"/>
      <c r="E175" s="202"/>
      <c r="F175" s="201"/>
      <c r="G175" s="203"/>
      <c r="H175" s="204"/>
      <c r="I175" s="205"/>
      <c r="J175" s="206">
        <f t="shared" si="5"/>
        <v>0</v>
      </c>
      <c r="K175" s="204"/>
      <c r="L175" s="205"/>
      <c r="M175" s="206">
        <f t="shared" si="6"/>
        <v>0</v>
      </c>
      <c r="N175" s="204"/>
      <c r="O175" s="205"/>
      <c r="P175" s="206">
        <f t="shared" si="7"/>
        <v>0</v>
      </c>
      <c r="Q175" s="204"/>
      <c r="R175" s="205"/>
      <c r="S175" s="206">
        <f t="shared" si="8"/>
        <v>0</v>
      </c>
      <c r="T175" s="205"/>
      <c r="U175" s="205"/>
      <c r="V175" s="205"/>
      <c r="W175" s="205"/>
      <c r="X175" s="205"/>
      <c r="Y175" s="205"/>
      <c r="Z175" s="205"/>
      <c r="AA175" s="205"/>
    </row>
    <row r="176" ht="14.25" customHeight="1">
      <c r="A176" s="31"/>
      <c r="B176" s="31"/>
      <c r="C176" s="201"/>
      <c r="D176" s="201"/>
      <c r="E176" s="202"/>
      <c r="F176" s="201"/>
      <c r="G176" s="203"/>
      <c r="H176" s="204"/>
      <c r="I176" s="205"/>
      <c r="J176" s="206">
        <f t="shared" si="5"/>
        <v>0</v>
      </c>
      <c r="K176" s="204"/>
      <c r="L176" s="205"/>
      <c r="M176" s="206">
        <f t="shared" si="6"/>
        <v>0</v>
      </c>
      <c r="N176" s="204"/>
      <c r="O176" s="205"/>
      <c r="P176" s="206">
        <f t="shared" si="7"/>
        <v>0</v>
      </c>
      <c r="Q176" s="204"/>
      <c r="R176" s="205"/>
      <c r="S176" s="206">
        <f t="shared" si="8"/>
        <v>0</v>
      </c>
      <c r="T176" s="205"/>
      <c r="U176" s="205"/>
      <c r="V176" s="205"/>
      <c r="W176" s="205"/>
      <c r="X176" s="205"/>
      <c r="Y176" s="205"/>
      <c r="Z176" s="205"/>
      <c r="AA176" s="205"/>
    </row>
    <row r="177" ht="14.25" customHeight="1">
      <c r="A177" s="31"/>
      <c r="B177" s="31"/>
      <c r="C177" s="201"/>
      <c r="D177" s="201"/>
      <c r="E177" s="202"/>
      <c r="F177" s="201"/>
      <c r="G177" s="203"/>
      <c r="H177" s="204"/>
      <c r="I177" s="205"/>
      <c r="J177" s="206">
        <f t="shared" si="5"/>
        <v>0</v>
      </c>
      <c r="K177" s="204"/>
      <c r="L177" s="205"/>
      <c r="M177" s="206">
        <f t="shared" si="6"/>
        <v>0</v>
      </c>
      <c r="N177" s="204"/>
      <c r="O177" s="205"/>
      <c r="P177" s="206">
        <f t="shared" si="7"/>
        <v>0</v>
      </c>
      <c r="Q177" s="204"/>
      <c r="R177" s="205"/>
      <c r="S177" s="206">
        <f t="shared" si="8"/>
        <v>0</v>
      </c>
      <c r="T177" s="205"/>
      <c r="U177" s="205"/>
      <c r="V177" s="205"/>
      <c r="W177" s="205"/>
      <c r="X177" s="205"/>
      <c r="Y177" s="205"/>
      <c r="Z177" s="205"/>
      <c r="AA177" s="205"/>
    </row>
    <row r="178" ht="14.25" customHeight="1">
      <c r="A178" s="31"/>
      <c r="B178" s="31"/>
      <c r="C178" s="201"/>
      <c r="D178" s="201"/>
      <c r="E178" s="202"/>
      <c r="F178" s="201"/>
      <c r="G178" s="203"/>
      <c r="H178" s="204"/>
      <c r="I178" s="205"/>
      <c r="J178" s="206">
        <f t="shared" si="5"/>
        <v>0</v>
      </c>
      <c r="K178" s="204"/>
      <c r="L178" s="205"/>
      <c r="M178" s="206">
        <f t="shared" si="6"/>
        <v>0</v>
      </c>
      <c r="N178" s="204"/>
      <c r="O178" s="205"/>
      <c r="P178" s="206">
        <f t="shared" si="7"/>
        <v>0</v>
      </c>
      <c r="Q178" s="204"/>
      <c r="R178" s="205"/>
      <c r="S178" s="206">
        <f t="shared" si="8"/>
        <v>0</v>
      </c>
      <c r="T178" s="205"/>
      <c r="U178" s="205"/>
      <c r="V178" s="205"/>
      <c r="W178" s="205"/>
      <c r="X178" s="205"/>
      <c r="Y178" s="205"/>
      <c r="Z178" s="205"/>
      <c r="AA178" s="205"/>
    </row>
    <row r="179" ht="14.25" customHeight="1">
      <c r="A179" s="31"/>
      <c r="B179" s="31"/>
      <c r="C179" s="201"/>
      <c r="D179" s="201"/>
      <c r="E179" s="202"/>
      <c r="F179" s="201"/>
      <c r="G179" s="203"/>
      <c r="H179" s="204"/>
      <c r="I179" s="205"/>
      <c r="J179" s="206">
        <f t="shared" si="5"/>
        <v>0</v>
      </c>
      <c r="K179" s="204"/>
      <c r="L179" s="205"/>
      <c r="M179" s="206">
        <f t="shared" si="6"/>
        <v>0</v>
      </c>
      <c r="N179" s="204"/>
      <c r="O179" s="205"/>
      <c r="P179" s="206">
        <f t="shared" si="7"/>
        <v>0</v>
      </c>
      <c r="Q179" s="204"/>
      <c r="R179" s="205"/>
      <c r="S179" s="206">
        <f t="shared" si="8"/>
        <v>0</v>
      </c>
      <c r="T179" s="205"/>
      <c r="U179" s="205"/>
      <c r="V179" s="205"/>
      <c r="W179" s="205"/>
      <c r="X179" s="205"/>
      <c r="Y179" s="205"/>
      <c r="Z179" s="205"/>
      <c r="AA179" s="205"/>
    </row>
    <row r="180" ht="14.25" customHeight="1">
      <c r="A180" s="31"/>
      <c r="B180" s="31"/>
      <c r="C180" s="201"/>
      <c r="D180" s="201"/>
      <c r="E180" s="202"/>
      <c r="F180" s="201"/>
      <c r="G180" s="203"/>
      <c r="H180" s="204"/>
      <c r="I180" s="205"/>
      <c r="J180" s="206">
        <f t="shared" si="5"/>
        <v>0</v>
      </c>
      <c r="K180" s="204"/>
      <c r="L180" s="205"/>
      <c r="M180" s="206">
        <f t="shared" si="6"/>
        <v>0</v>
      </c>
      <c r="N180" s="204"/>
      <c r="O180" s="205"/>
      <c r="P180" s="206">
        <f t="shared" si="7"/>
        <v>0</v>
      </c>
      <c r="Q180" s="204"/>
      <c r="R180" s="205"/>
      <c r="S180" s="206">
        <f t="shared" si="8"/>
        <v>0</v>
      </c>
      <c r="T180" s="205"/>
      <c r="U180" s="205"/>
      <c r="V180" s="205"/>
      <c r="W180" s="205"/>
      <c r="X180" s="205"/>
      <c r="Y180" s="205"/>
      <c r="Z180" s="205"/>
      <c r="AA180" s="205"/>
    </row>
    <row r="181" ht="14.25" customHeight="1">
      <c r="A181" s="31"/>
      <c r="B181" s="31"/>
      <c r="C181" s="201"/>
      <c r="D181" s="201"/>
      <c r="E181" s="202"/>
      <c r="F181" s="201"/>
      <c r="G181" s="203"/>
      <c r="H181" s="204"/>
      <c r="I181" s="205"/>
      <c r="J181" s="206">
        <f t="shared" si="5"/>
        <v>0</v>
      </c>
      <c r="K181" s="204"/>
      <c r="L181" s="205"/>
      <c r="M181" s="206">
        <f t="shared" si="6"/>
        <v>0</v>
      </c>
      <c r="N181" s="204"/>
      <c r="O181" s="205"/>
      <c r="P181" s="206">
        <f t="shared" si="7"/>
        <v>0</v>
      </c>
      <c r="Q181" s="204"/>
      <c r="R181" s="205"/>
      <c r="S181" s="206">
        <f t="shared" si="8"/>
        <v>0</v>
      </c>
      <c r="T181" s="205"/>
      <c r="U181" s="205"/>
      <c r="V181" s="205"/>
      <c r="W181" s="205"/>
      <c r="X181" s="205"/>
      <c r="Y181" s="205"/>
      <c r="Z181" s="205"/>
      <c r="AA181" s="205"/>
    </row>
    <row r="182" ht="14.25" customHeight="1">
      <c r="A182" s="31"/>
      <c r="B182" s="31"/>
      <c r="C182" s="201"/>
      <c r="D182" s="201"/>
      <c r="E182" s="202"/>
      <c r="F182" s="201"/>
      <c r="G182" s="203"/>
      <c r="H182" s="204"/>
      <c r="I182" s="205"/>
      <c r="J182" s="206">
        <f t="shared" si="5"/>
        <v>0</v>
      </c>
      <c r="K182" s="204"/>
      <c r="L182" s="205"/>
      <c r="M182" s="206">
        <f t="shared" si="6"/>
        <v>0</v>
      </c>
      <c r="N182" s="204"/>
      <c r="O182" s="205"/>
      <c r="P182" s="206">
        <f t="shared" si="7"/>
        <v>0</v>
      </c>
      <c r="Q182" s="204"/>
      <c r="R182" s="205"/>
      <c r="S182" s="206">
        <f t="shared" si="8"/>
        <v>0</v>
      </c>
      <c r="T182" s="205"/>
      <c r="U182" s="205"/>
      <c r="V182" s="205"/>
      <c r="W182" s="205"/>
      <c r="X182" s="205"/>
      <c r="Y182" s="205"/>
      <c r="Z182" s="205"/>
      <c r="AA182" s="205"/>
    </row>
    <row r="183" ht="14.25" customHeight="1">
      <c r="A183" s="31"/>
      <c r="B183" s="31"/>
      <c r="C183" s="201"/>
      <c r="D183" s="201"/>
      <c r="E183" s="202"/>
      <c r="F183" s="201"/>
      <c r="G183" s="203"/>
      <c r="H183" s="204"/>
      <c r="I183" s="205"/>
      <c r="J183" s="206">
        <f t="shared" si="5"/>
        <v>0</v>
      </c>
      <c r="K183" s="204"/>
      <c r="L183" s="205"/>
      <c r="M183" s="206">
        <f t="shared" si="6"/>
        <v>0</v>
      </c>
      <c r="N183" s="204"/>
      <c r="O183" s="205"/>
      <c r="P183" s="206">
        <f t="shared" si="7"/>
        <v>0</v>
      </c>
      <c r="Q183" s="204"/>
      <c r="R183" s="205"/>
      <c r="S183" s="206">
        <f t="shared" si="8"/>
        <v>0</v>
      </c>
      <c r="T183" s="205"/>
      <c r="U183" s="205"/>
      <c r="V183" s="205"/>
      <c r="W183" s="205"/>
      <c r="X183" s="205"/>
      <c r="Y183" s="205"/>
      <c r="Z183" s="205"/>
      <c r="AA183" s="205"/>
    </row>
    <row r="184" ht="14.25" customHeight="1">
      <c r="A184" s="31"/>
      <c r="B184" s="31"/>
      <c r="C184" s="201"/>
      <c r="D184" s="201"/>
      <c r="E184" s="202"/>
      <c r="F184" s="201"/>
      <c r="G184" s="203"/>
      <c r="H184" s="204"/>
      <c r="I184" s="205"/>
      <c r="J184" s="206">
        <f t="shared" si="5"/>
        <v>0</v>
      </c>
      <c r="K184" s="204"/>
      <c r="L184" s="205"/>
      <c r="M184" s="206">
        <f t="shared" si="6"/>
        <v>0</v>
      </c>
      <c r="N184" s="204"/>
      <c r="O184" s="205"/>
      <c r="P184" s="206">
        <f t="shared" si="7"/>
        <v>0</v>
      </c>
      <c r="Q184" s="204"/>
      <c r="R184" s="205"/>
      <c r="S184" s="206">
        <f t="shared" si="8"/>
        <v>0</v>
      </c>
      <c r="T184" s="205"/>
      <c r="U184" s="205"/>
      <c r="V184" s="205"/>
      <c r="W184" s="205"/>
      <c r="X184" s="205"/>
      <c r="Y184" s="205"/>
      <c r="Z184" s="205"/>
      <c r="AA184" s="205"/>
    </row>
    <row r="185" ht="14.25" customHeight="1">
      <c r="A185" s="31"/>
      <c r="B185" s="31"/>
      <c r="C185" s="201"/>
      <c r="D185" s="201"/>
      <c r="E185" s="202"/>
      <c r="F185" s="201"/>
      <c r="G185" s="203"/>
      <c r="H185" s="204"/>
      <c r="I185" s="205"/>
      <c r="J185" s="206">
        <f t="shared" si="5"/>
        <v>0</v>
      </c>
      <c r="K185" s="204"/>
      <c r="L185" s="205"/>
      <c r="M185" s="206">
        <f t="shared" si="6"/>
        <v>0</v>
      </c>
      <c r="N185" s="204"/>
      <c r="O185" s="205"/>
      <c r="P185" s="206">
        <f t="shared" si="7"/>
        <v>0</v>
      </c>
      <c r="Q185" s="204"/>
      <c r="R185" s="205"/>
      <c r="S185" s="206">
        <f t="shared" si="8"/>
        <v>0</v>
      </c>
      <c r="T185" s="205"/>
      <c r="U185" s="205"/>
      <c r="V185" s="205"/>
      <c r="W185" s="205"/>
      <c r="X185" s="205"/>
      <c r="Y185" s="205"/>
      <c r="Z185" s="205"/>
      <c r="AA185" s="205"/>
    </row>
    <row r="186" ht="14.25" customHeight="1">
      <c r="A186" s="31"/>
      <c r="B186" s="31"/>
      <c r="C186" s="201"/>
      <c r="D186" s="201"/>
      <c r="E186" s="202"/>
      <c r="F186" s="201"/>
      <c r="G186" s="203"/>
      <c r="H186" s="204"/>
      <c r="I186" s="205"/>
      <c r="J186" s="206">
        <f t="shared" si="5"/>
        <v>0</v>
      </c>
      <c r="K186" s="204"/>
      <c r="L186" s="205"/>
      <c r="M186" s="206">
        <f t="shared" si="6"/>
        <v>0</v>
      </c>
      <c r="N186" s="204"/>
      <c r="O186" s="205"/>
      <c r="P186" s="206">
        <f t="shared" si="7"/>
        <v>0</v>
      </c>
      <c r="Q186" s="204"/>
      <c r="R186" s="205"/>
      <c r="S186" s="206">
        <f t="shared" si="8"/>
        <v>0</v>
      </c>
      <c r="T186" s="205"/>
      <c r="U186" s="205"/>
      <c r="V186" s="205"/>
      <c r="W186" s="205"/>
      <c r="X186" s="205"/>
      <c r="Y186" s="205"/>
      <c r="Z186" s="205"/>
      <c r="AA186" s="205"/>
    </row>
    <row r="187" ht="14.25" customHeight="1">
      <c r="A187" s="31"/>
      <c r="B187" s="31"/>
      <c r="C187" s="201"/>
      <c r="D187" s="201"/>
      <c r="E187" s="202"/>
      <c r="F187" s="201"/>
      <c r="G187" s="203"/>
      <c r="H187" s="204"/>
      <c r="I187" s="205"/>
      <c r="J187" s="206">
        <f t="shared" si="5"/>
        <v>0</v>
      </c>
      <c r="K187" s="204"/>
      <c r="L187" s="205"/>
      <c r="M187" s="206">
        <f t="shared" si="6"/>
        <v>0</v>
      </c>
      <c r="N187" s="204"/>
      <c r="O187" s="205"/>
      <c r="P187" s="206">
        <f t="shared" si="7"/>
        <v>0</v>
      </c>
      <c r="Q187" s="204"/>
      <c r="R187" s="205"/>
      <c r="S187" s="206">
        <f t="shared" si="8"/>
        <v>0</v>
      </c>
      <c r="T187" s="205"/>
      <c r="U187" s="205"/>
      <c r="V187" s="205"/>
      <c r="W187" s="205"/>
      <c r="X187" s="205"/>
      <c r="Y187" s="205"/>
      <c r="Z187" s="205"/>
      <c r="AA187" s="205"/>
    </row>
    <row r="188" ht="14.25" customHeight="1">
      <c r="A188" s="31"/>
      <c r="B188" s="31"/>
      <c r="C188" s="201"/>
      <c r="D188" s="201"/>
      <c r="E188" s="202"/>
      <c r="F188" s="201"/>
      <c r="G188" s="203"/>
      <c r="H188" s="204"/>
      <c r="I188" s="205"/>
      <c r="J188" s="206">
        <f t="shared" si="5"/>
        <v>0</v>
      </c>
      <c r="K188" s="204"/>
      <c r="L188" s="205"/>
      <c r="M188" s="206">
        <f t="shared" si="6"/>
        <v>0</v>
      </c>
      <c r="N188" s="204"/>
      <c r="O188" s="205"/>
      <c r="P188" s="206">
        <f t="shared" si="7"/>
        <v>0</v>
      </c>
      <c r="Q188" s="204"/>
      <c r="R188" s="205"/>
      <c r="S188" s="206">
        <f t="shared" si="8"/>
        <v>0</v>
      </c>
      <c r="T188" s="205"/>
      <c r="U188" s="205"/>
      <c r="V188" s="205"/>
      <c r="W188" s="205"/>
      <c r="X188" s="205"/>
      <c r="Y188" s="205"/>
      <c r="Z188" s="205"/>
      <c r="AA188" s="205"/>
    </row>
    <row r="189" ht="14.25" customHeight="1">
      <c r="A189" s="31"/>
      <c r="B189" s="31"/>
      <c r="C189" s="201"/>
      <c r="D189" s="201"/>
      <c r="E189" s="202"/>
      <c r="F189" s="201"/>
      <c r="G189" s="203"/>
      <c r="H189" s="204"/>
      <c r="I189" s="205"/>
      <c r="J189" s="206">
        <f t="shared" si="5"/>
        <v>0</v>
      </c>
      <c r="K189" s="204"/>
      <c r="L189" s="205"/>
      <c r="M189" s="206">
        <f t="shared" si="6"/>
        <v>0</v>
      </c>
      <c r="N189" s="204"/>
      <c r="O189" s="205"/>
      <c r="P189" s="206">
        <f t="shared" si="7"/>
        <v>0</v>
      </c>
      <c r="Q189" s="204"/>
      <c r="R189" s="205"/>
      <c r="S189" s="206">
        <f t="shared" si="8"/>
        <v>0</v>
      </c>
      <c r="T189" s="205"/>
      <c r="U189" s="205"/>
      <c r="V189" s="205"/>
      <c r="W189" s="205"/>
      <c r="X189" s="205"/>
      <c r="Y189" s="205"/>
      <c r="Z189" s="205"/>
      <c r="AA189" s="205"/>
    </row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G20:G31 G38:G189">
      <formula1>'listas de opções'!$I$2:$I$5</formula1>
    </dataValidation>
    <dataValidation type="list" allowBlank="1" showErrorMessage="1" sqref="B20:B31 B38:B189">
      <formula1>'listas de opções'!$E$2:$E$64</formula1>
    </dataValidation>
    <dataValidation type="list" allowBlank="1" showErrorMessage="1" sqref="T20:AA31 T38:AA189">
      <formula1>'listas de opções'!$G$2:$G$4</formula1>
    </dataValidation>
    <dataValidation type="list" allowBlank="1" showErrorMessage="1" sqref="A20:A31 A38:A18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2.57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4.14"/>
    <col customWidth="1" min="15" max="19" width="8.71"/>
  </cols>
  <sheetData>
    <row r="1" ht="14.25" customHeight="1">
      <c r="A1" s="3" t="s">
        <v>103</v>
      </c>
      <c r="B1" s="4" t="s">
        <v>48</v>
      </c>
    </row>
    <row r="2" ht="14.25" customHeight="1"/>
    <row r="3" ht="14.25" customHeight="1">
      <c r="A3" s="5" t="s">
        <v>104</v>
      </c>
    </row>
    <row r="4" ht="14.25" customHeight="1"/>
    <row r="5" ht="14.25" customHeight="1"/>
    <row r="6" ht="14.25" customHeight="1">
      <c r="A6" s="6" t="s">
        <v>105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</row>
    <row r="7" ht="14.25" customHeight="1">
      <c r="A7" s="9"/>
      <c r="L7" s="10"/>
    </row>
    <row r="8" ht="14.25" customHeight="1">
      <c r="A8" s="11" t="s">
        <v>106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S8" s="14"/>
    </row>
    <row r="9" ht="14.25" customHeight="1">
      <c r="A9" s="11" t="s">
        <v>107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ht="14.25" customHeight="1">
      <c r="A10" s="11" t="s">
        <v>108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ht="14.25" customHeight="1">
      <c r="A11" s="15" t="s">
        <v>109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ht="14.25" customHeight="1">
      <c r="A12" s="18" t="s">
        <v>110</v>
      </c>
      <c r="L12" s="10"/>
    </row>
    <row r="13" ht="14.25" customHeight="1">
      <c r="A13" s="18" t="s">
        <v>111</v>
      </c>
      <c r="L13" s="10"/>
    </row>
    <row r="14" ht="14.25" customHeight="1">
      <c r="A14" s="18"/>
      <c r="L14" s="10"/>
    </row>
    <row r="15" ht="14.25" customHeight="1">
      <c r="A15" s="19" t="s">
        <v>112</v>
      </c>
      <c r="L15" s="10"/>
    </row>
    <row r="16" ht="14.25" customHeight="1">
      <c r="A16" s="11" t="s">
        <v>113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ht="14.25" customHeight="1">
      <c r="A17" s="11" t="s">
        <v>114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ht="14.25" customHeight="1">
      <c r="A18" s="11" t="s">
        <v>115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ht="14.25" customHeight="1">
      <c r="A19" s="11" t="s">
        <v>116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ht="14.25" customHeight="1">
      <c r="A20" s="20" t="s">
        <v>117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</row>
    <row r="21" ht="14.25" customHeight="1"/>
    <row r="22" ht="14.25" customHeight="1"/>
    <row r="23" ht="14.25" customHeight="1">
      <c r="A23" s="23" t="s">
        <v>118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ht="14.25" customHeight="1">
      <c r="A25" s="25" t="s">
        <v>1</v>
      </c>
      <c r="B25" s="26" t="s">
        <v>119</v>
      </c>
      <c r="C25" s="27" t="s">
        <v>120</v>
      </c>
      <c r="D25" s="28" t="s">
        <v>121</v>
      </c>
      <c r="E25" s="28" t="s">
        <v>122</v>
      </c>
      <c r="F25" s="28" t="s">
        <v>123</v>
      </c>
      <c r="G25" s="28" t="s">
        <v>124</v>
      </c>
      <c r="H25" s="28" t="s">
        <v>125</v>
      </c>
      <c r="I25" s="29" t="s">
        <v>126</v>
      </c>
      <c r="J25" s="29" t="s">
        <v>127</v>
      </c>
      <c r="K25" s="28" t="s">
        <v>128</v>
      </c>
      <c r="L25" s="28" t="s">
        <v>120</v>
      </c>
      <c r="M25" s="28" t="s">
        <v>129</v>
      </c>
      <c r="N25" s="30" t="s">
        <v>120</v>
      </c>
    </row>
    <row r="26" ht="45.0" customHeight="1">
      <c r="A26" s="31" t="s">
        <v>130</v>
      </c>
      <c r="B26" s="31" t="s">
        <v>131</v>
      </c>
      <c r="C26" s="31" t="s">
        <v>132</v>
      </c>
      <c r="D26" s="32">
        <v>24.0</v>
      </c>
      <c r="E26" s="31">
        <v>24.0</v>
      </c>
      <c r="F26" s="31">
        <v>1.0</v>
      </c>
      <c r="G26" s="31">
        <v>82.93</v>
      </c>
      <c r="H26" s="31">
        <v>100.0</v>
      </c>
      <c r="I26" s="33">
        <v>34.17414</v>
      </c>
      <c r="J26" s="33">
        <v>31.0674</v>
      </c>
      <c r="K26" s="31" t="s">
        <v>133</v>
      </c>
      <c r="L26" s="31" t="s">
        <v>134</v>
      </c>
      <c r="M26" s="31" t="s">
        <v>135</v>
      </c>
      <c r="N26" s="31" t="s">
        <v>136</v>
      </c>
    </row>
    <row r="27" ht="45.0" customHeight="1">
      <c r="A27" s="31" t="s">
        <v>130</v>
      </c>
      <c r="B27" s="31" t="s">
        <v>131</v>
      </c>
      <c r="C27" s="31" t="s">
        <v>134</v>
      </c>
      <c r="D27" s="32">
        <v>1374.0</v>
      </c>
      <c r="E27" s="31">
        <v>25.29</v>
      </c>
      <c r="F27" s="31">
        <v>16.0</v>
      </c>
      <c r="G27" s="31">
        <v>45.21</v>
      </c>
      <c r="H27" s="31">
        <v>69.04</v>
      </c>
      <c r="I27" s="33">
        <v>1158.1246600000002</v>
      </c>
      <c r="J27" s="33">
        <v>1052.8406</v>
      </c>
      <c r="K27" s="31" t="s">
        <v>133</v>
      </c>
      <c r="L27" s="31" t="s">
        <v>134</v>
      </c>
      <c r="M27" s="31" t="s">
        <v>137</v>
      </c>
      <c r="N27" s="31" t="s">
        <v>134</v>
      </c>
    </row>
    <row r="28" ht="45.0" customHeight="1">
      <c r="A28" s="31" t="s">
        <v>130</v>
      </c>
      <c r="B28" s="31" t="s">
        <v>131</v>
      </c>
      <c r="C28" s="31" t="s">
        <v>138</v>
      </c>
      <c r="D28" s="32">
        <v>72.0</v>
      </c>
      <c r="E28" s="31">
        <v>17.17</v>
      </c>
      <c r="F28" s="31">
        <v>3.0</v>
      </c>
      <c r="G28" s="31">
        <v>65.45</v>
      </c>
      <c r="H28" s="31">
        <v>93.91</v>
      </c>
      <c r="I28" s="33">
        <v>91.82800000000002</v>
      </c>
      <c r="J28" s="33">
        <v>83.48</v>
      </c>
      <c r="K28" s="31" t="s">
        <v>133</v>
      </c>
      <c r="L28" s="31" t="s">
        <v>134</v>
      </c>
      <c r="M28" s="31" t="s">
        <v>139</v>
      </c>
      <c r="N28" s="31" t="s">
        <v>140</v>
      </c>
    </row>
    <row r="29" ht="45.0" customHeight="1">
      <c r="A29" s="31" t="s">
        <v>130</v>
      </c>
      <c r="B29" s="31" t="s">
        <v>131</v>
      </c>
      <c r="C29" s="31" t="s">
        <v>141</v>
      </c>
      <c r="D29" s="32">
        <v>204.0</v>
      </c>
      <c r="E29" s="31">
        <v>38.16</v>
      </c>
      <c r="F29" s="31">
        <v>5.0</v>
      </c>
      <c r="G29" s="31">
        <v>18.68</v>
      </c>
      <c r="H29" s="31">
        <v>18.68</v>
      </c>
      <c r="I29" s="33">
        <v>141.06663999999998</v>
      </c>
      <c r="J29" s="33">
        <v>128.24239999999998</v>
      </c>
      <c r="K29" s="31" t="s">
        <v>133</v>
      </c>
      <c r="L29" s="31" t="s">
        <v>134</v>
      </c>
      <c r="M29" s="31" t="s">
        <v>142</v>
      </c>
      <c r="N29" s="31" t="s">
        <v>141</v>
      </c>
    </row>
    <row r="30" ht="45.0" customHeight="1">
      <c r="A30" s="31" t="s">
        <v>130</v>
      </c>
      <c r="B30" s="31" t="s">
        <v>131</v>
      </c>
      <c r="C30" s="31" t="s">
        <v>143</v>
      </c>
      <c r="D30" s="32">
        <v>104.0</v>
      </c>
      <c r="E30" s="31">
        <v>17.48</v>
      </c>
      <c r="F30" s="31">
        <v>3.0</v>
      </c>
      <c r="G30" s="31">
        <v>100.0</v>
      </c>
      <c r="H30" s="31">
        <v>100.0</v>
      </c>
      <c r="I30" s="33">
        <v>70.83450000000002</v>
      </c>
      <c r="J30" s="33">
        <v>64.39500000000001</v>
      </c>
      <c r="K30" s="31" t="s">
        <v>133</v>
      </c>
      <c r="L30" s="31" t="s">
        <v>134</v>
      </c>
      <c r="M30" s="31" t="s">
        <v>137</v>
      </c>
      <c r="N30" s="31" t="s">
        <v>134</v>
      </c>
    </row>
    <row r="31" ht="45.0" customHeight="1">
      <c r="A31" s="31" t="s">
        <v>130</v>
      </c>
      <c r="B31" s="31" t="s">
        <v>131</v>
      </c>
      <c r="C31" s="31" t="s">
        <v>144</v>
      </c>
      <c r="D31" s="32">
        <v>431.0</v>
      </c>
      <c r="E31" s="31">
        <v>40.27</v>
      </c>
      <c r="F31" s="31">
        <v>7.0</v>
      </c>
      <c r="G31" s="31">
        <v>84.58</v>
      </c>
      <c r="H31" s="31">
        <v>100.0</v>
      </c>
      <c r="I31" s="33">
        <v>284.889</v>
      </c>
      <c r="J31" s="33">
        <v>258.99</v>
      </c>
      <c r="K31" s="31" t="s">
        <v>133</v>
      </c>
      <c r="L31" s="31" t="s">
        <v>134</v>
      </c>
      <c r="M31" s="31" t="s">
        <v>145</v>
      </c>
      <c r="N31" s="31" t="s">
        <v>146</v>
      </c>
    </row>
    <row r="32" ht="45.0" customHeight="1">
      <c r="A32" s="31" t="s">
        <v>130</v>
      </c>
      <c r="B32" s="31" t="s">
        <v>131</v>
      </c>
      <c r="C32" s="31" t="s">
        <v>147</v>
      </c>
      <c r="D32" s="32">
        <v>90.0</v>
      </c>
      <c r="E32" s="31">
        <v>25.6</v>
      </c>
      <c r="F32" s="31">
        <v>3.0</v>
      </c>
      <c r="G32" s="31">
        <v>92.51</v>
      </c>
      <c r="H32" s="31">
        <v>92.51</v>
      </c>
      <c r="I32" s="33">
        <v>93.33940000000001</v>
      </c>
      <c r="J32" s="33">
        <v>84.854</v>
      </c>
      <c r="K32" s="31" t="s">
        <v>133</v>
      </c>
      <c r="L32" s="31" t="s">
        <v>134</v>
      </c>
      <c r="M32" s="31" t="s">
        <v>135</v>
      </c>
      <c r="N32" s="31" t="s">
        <v>136</v>
      </c>
    </row>
    <row r="33" ht="45.0" customHeight="1">
      <c r="A33" s="31" t="s">
        <v>130</v>
      </c>
      <c r="B33" s="31" t="s">
        <v>131</v>
      </c>
      <c r="C33" s="31" t="s">
        <v>148</v>
      </c>
      <c r="D33" s="32">
        <v>47.0</v>
      </c>
      <c r="E33" s="31">
        <v>22.34</v>
      </c>
      <c r="F33" s="31">
        <v>2.0</v>
      </c>
      <c r="G33" s="31">
        <v>99.58</v>
      </c>
      <c r="H33" s="31">
        <v>99.58</v>
      </c>
      <c r="I33" s="33">
        <v>51.447</v>
      </c>
      <c r="J33" s="33">
        <v>46.769999999999996</v>
      </c>
      <c r="K33" s="31" t="s">
        <v>133</v>
      </c>
      <c r="L33" s="31" t="s">
        <v>134</v>
      </c>
      <c r="M33" s="31" t="s">
        <v>137</v>
      </c>
      <c r="N33" s="31" t="s">
        <v>134</v>
      </c>
    </row>
    <row r="34" ht="45.0" customHeight="1">
      <c r="A34" s="31" t="s">
        <v>130</v>
      </c>
      <c r="B34" s="31" t="s">
        <v>131</v>
      </c>
      <c r="C34" s="31" t="s">
        <v>136</v>
      </c>
      <c r="D34" s="32">
        <v>665.0</v>
      </c>
      <c r="E34" s="31">
        <v>38.57</v>
      </c>
      <c r="F34" s="31">
        <v>9.0</v>
      </c>
      <c r="G34" s="31">
        <v>44.09</v>
      </c>
      <c r="H34" s="31">
        <v>100.0</v>
      </c>
      <c r="I34" s="33">
        <v>444.19605999999993</v>
      </c>
      <c r="J34" s="33">
        <v>403.8145999999999</v>
      </c>
      <c r="K34" s="31" t="s">
        <v>133</v>
      </c>
      <c r="L34" s="31" t="s">
        <v>134</v>
      </c>
      <c r="M34" s="31" t="s">
        <v>135</v>
      </c>
      <c r="N34" s="31" t="s">
        <v>136</v>
      </c>
    </row>
    <row r="35" ht="45.0" customHeight="1">
      <c r="A35" s="31" t="s">
        <v>130</v>
      </c>
      <c r="B35" s="31" t="s">
        <v>131</v>
      </c>
      <c r="C35" s="31" t="s">
        <v>149</v>
      </c>
      <c r="D35" s="32">
        <v>151.0</v>
      </c>
      <c r="E35" s="31">
        <v>26.38</v>
      </c>
      <c r="F35" s="31">
        <v>3.0</v>
      </c>
      <c r="G35" s="31">
        <v>59.16</v>
      </c>
      <c r="H35" s="31">
        <v>59.16</v>
      </c>
      <c r="I35" s="33">
        <v>157.36050000000003</v>
      </c>
      <c r="J35" s="33">
        <v>143.055</v>
      </c>
      <c r="K35" s="31" t="s">
        <v>133</v>
      </c>
      <c r="L35" s="31" t="s">
        <v>134</v>
      </c>
      <c r="M35" s="31" t="s">
        <v>135</v>
      </c>
      <c r="N35" s="31" t="s">
        <v>136</v>
      </c>
    </row>
    <row r="36" ht="45.0" customHeight="1">
      <c r="A36" s="31" t="s">
        <v>130</v>
      </c>
      <c r="B36" s="31" t="s">
        <v>150</v>
      </c>
      <c r="C36" s="31" t="s">
        <v>151</v>
      </c>
      <c r="D36" s="32">
        <v>783.0</v>
      </c>
      <c r="E36" s="31">
        <v>35.84</v>
      </c>
      <c r="F36" s="31">
        <v>17.0</v>
      </c>
      <c r="G36" s="31">
        <v>57.87</v>
      </c>
      <c r="H36" s="31">
        <v>57.87</v>
      </c>
      <c r="I36" s="33">
        <v>598.3334500000001</v>
      </c>
      <c r="J36" s="33">
        <v>543.9395000000001</v>
      </c>
      <c r="K36" s="31" t="s">
        <v>133</v>
      </c>
      <c r="L36" s="31" t="s">
        <v>134</v>
      </c>
      <c r="M36" s="31" t="s">
        <v>152</v>
      </c>
      <c r="N36" s="31" t="s">
        <v>151</v>
      </c>
    </row>
    <row r="37" ht="45.0" customHeight="1">
      <c r="A37" s="31" t="s">
        <v>130</v>
      </c>
      <c r="B37" s="31" t="s">
        <v>150</v>
      </c>
      <c r="C37" s="31" t="s">
        <v>153</v>
      </c>
      <c r="D37" s="32">
        <v>185.0</v>
      </c>
      <c r="E37" s="31">
        <v>27.9</v>
      </c>
      <c r="F37" s="31">
        <v>9.0</v>
      </c>
      <c r="G37" s="31">
        <v>90.75</v>
      </c>
      <c r="H37" s="31">
        <v>100.0</v>
      </c>
      <c r="I37" s="33">
        <v>164.28038</v>
      </c>
      <c r="J37" s="33">
        <v>149.3458</v>
      </c>
      <c r="K37" s="31" t="s">
        <v>133</v>
      </c>
      <c r="L37" s="31" t="s">
        <v>134</v>
      </c>
      <c r="M37" s="31" t="s">
        <v>154</v>
      </c>
      <c r="N37" s="31" t="s">
        <v>155</v>
      </c>
    </row>
    <row r="38" ht="45.0" customHeight="1">
      <c r="A38" s="31" t="s">
        <v>130</v>
      </c>
      <c r="B38" s="31" t="s">
        <v>150</v>
      </c>
      <c r="C38" s="31" t="s">
        <v>156</v>
      </c>
      <c r="D38" s="32">
        <v>72.0</v>
      </c>
      <c r="E38" s="31">
        <v>14.68</v>
      </c>
      <c r="F38" s="31">
        <v>3.0</v>
      </c>
      <c r="G38" s="31">
        <v>100.0</v>
      </c>
      <c r="H38" s="31">
        <v>100.0</v>
      </c>
      <c r="I38" s="33">
        <v>61.927800000000005</v>
      </c>
      <c r="J38" s="33">
        <v>56.298</v>
      </c>
      <c r="K38" s="31" t="s">
        <v>133</v>
      </c>
      <c r="L38" s="31" t="s">
        <v>134</v>
      </c>
      <c r="M38" s="31" t="s">
        <v>152</v>
      </c>
      <c r="N38" s="31" t="s">
        <v>151</v>
      </c>
    </row>
    <row r="39" ht="45.0" customHeight="1">
      <c r="A39" s="31" t="s">
        <v>130</v>
      </c>
      <c r="B39" s="31" t="s">
        <v>150</v>
      </c>
      <c r="C39" s="31" t="s">
        <v>157</v>
      </c>
      <c r="D39" s="32">
        <v>60.0</v>
      </c>
      <c r="E39" s="31">
        <v>19.09</v>
      </c>
      <c r="F39" s="31">
        <v>3.0</v>
      </c>
      <c r="G39" s="31">
        <v>100.0</v>
      </c>
      <c r="H39" s="31">
        <v>100.0</v>
      </c>
      <c r="I39" s="33">
        <v>44.442420000000006</v>
      </c>
      <c r="J39" s="33">
        <v>40.4022</v>
      </c>
      <c r="K39" s="31" t="s">
        <v>133</v>
      </c>
      <c r="L39" s="31" t="s">
        <v>134</v>
      </c>
      <c r="M39" s="31" t="s">
        <v>152</v>
      </c>
      <c r="N39" s="31" t="s">
        <v>151</v>
      </c>
    </row>
    <row r="40" ht="45.0" customHeight="1">
      <c r="A40" s="31" t="s">
        <v>130</v>
      </c>
      <c r="B40" s="31" t="s">
        <v>150</v>
      </c>
      <c r="C40" s="31" t="s">
        <v>158</v>
      </c>
      <c r="D40" s="32">
        <v>28.0</v>
      </c>
      <c r="E40" s="31">
        <v>17.76</v>
      </c>
      <c r="F40" s="31">
        <v>1.0</v>
      </c>
      <c r="G40" s="31">
        <v>100.0</v>
      </c>
      <c r="H40" s="31">
        <v>100.0</v>
      </c>
      <c r="I40" s="33">
        <v>21.864480000000004</v>
      </c>
      <c r="J40" s="33">
        <v>19.876800000000003</v>
      </c>
      <c r="K40" s="31" t="s">
        <v>133</v>
      </c>
      <c r="L40" s="31" t="s">
        <v>134</v>
      </c>
      <c r="M40" s="31" t="s">
        <v>152</v>
      </c>
      <c r="N40" s="31" t="s">
        <v>151</v>
      </c>
    </row>
    <row r="41" ht="45.0" customHeight="1">
      <c r="A41" s="31" t="s">
        <v>130</v>
      </c>
      <c r="B41" s="31" t="s">
        <v>150</v>
      </c>
      <c r="C41" s="31" t="s">
        <v>159</v>
      </c>
      <c r="D41" s="32">
        <v>95.0</v>
      </c>
      <c r="E41" s="31">
        <v>26.41</v>
      </c>
      <c r="F41" s="31">
        <v>4.0</v>
      </c>
      <c r="G41" s="31">
        <v>100.0</v>
      </c>
      <c r="H41" s="31">
        <v>100.0</v>
      </c>
      <c r="I41" s="33">
        <v>68.88574000000001</v>
      </c>
      <c r="J41" s="33">
        <v>62.623400000000004</v>
      </c>
      <c r="K41" s="31" t="s">
        <v>133</v>
      </c>
      <c r="L41" s="31" t="s">
        <v>134</v>
      </c>
      <c r="M41" s="31" t="s">
        <v>152</v>
      </c>
      <c r="N41" s="31" t="s">
        <v>151</v>
      </c>
    </row>
    <row r="42" ht="45.0" customHeight="1">
      <c r="A42" s="31" t="s">
        <v>130</v>
      </c>
      <c r="B42" s="31" t="s">
        <v>150</v>
      </c>
      <c r="C42" s="31" t="s">
        <v>160</v>
      </c>
      <c r="D42" s="32">
        <v>186.0</v>
      </c>
      <c r="E42" s="31">
        <v>37.13</v>
      </c>
      <c r="F42" s="31">
        <v>5.0</v>
      </c>
      <c r="G42" s="31">
        <v>36.51</v>
      </c>
      <c r="H42" s="31">
        <v>36.51</v>
      </c>
      <c r="I42" s="33">
        <v>145.46377999999999</v>
      </c>
      <c r="J42" s="33">
        <v>132.23979999999997</v>
      </c>
      <c r="K42" s="31" t="s">
        <v>133</v>
      </c>
      <c r="L42" s="31" t="s">
        <v>134</v>
      </c>
      <c r="M42" s="31" t="s">
        <v>152</v>
      </c>
      <c r="N42" s="31" t="s">
        <v>151</v>
      </c>
    </row>
    <row r="43" ht="45.0" customHeight="1">
      <c r="A43" s="31" t="s">
        <v>130</v>
      </c>
      <c r="B43" s="31" t="s">
        <v>150</v>
      </c>
      <c r="C43" s="31" t="s">
        <v>161</v>
      </c>
      <c r="D43" s="32">
        <v>92.0</v>
      </c>
      <c r="E43" s="31">
        <v>14.05</v>
      </c>
      <c r="F43" s="31">
        <v>1.0</v>
      </c>
      <c r="G43" s="31">
        <v>0.0</v>
      </c>
      <c r="H43" s="31">
        <v>0.0</v>
      </c>
      <c r="I43" s="33">
        <v>99.67672</v>
      </c>
      <c r="J43" s="33">
        <v>90.6152</v>
      </c>
      <c r="K43" s="31" t="s">
        <v>133</v>
      </c>
      <c r="L43" s="31" t="s">
        <v>134</v>
      </c>
      <c r="M43" s="31" t="s">
        <v>152</v>
      </c>
      <c r="N43" s="31" t="s">
        <v>151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L14"/>
    <mergeCell ref="A15:L15"/>
    <mergeCell ref="A16:L16"/>
    <mergeCell ref="A17:L17"/>
    <mergeCell ref="A18:L18"/>
    <mergeCell ref="A19:L19"/>
    <mergeCell ref="A20:L20"/>
    <mergeCell ref="A23:N23"/>
    <mergeCell ref="A3:B3"/>
    <mergeCell ref="A6:L7"/>
    <mergeCell ref="A8:L8"/>
    <mergeCell ref="A9:L9"/>
    <mergeCell ref="A10:L10"/>
    <mergeCell ref="A12:L12"/>
    <mergeCell ref="A13:L13"/>
  </mergeCells>
  <dataValidations>
    <dataValidation type="list" allowBlank="1" showErrorMessage="1" sqref="B1">
      <formula1>'listas de opções'!$A$2:$A$18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57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9" width="24.71"/>
    <col customWidth="1" min="10" max="10" width="23.71"/>
    <col customWidth="1" min="11" max="11" width="8.71"/>
  </cols>
  <sheetData>
    <row r="1" ht="14.25" customHeight="1">
      <c r="A1" s="34" t="s">
        <v>1</v>
      </c>
      <c r="B1" s="34" t="s">
        <v>162</v>
      </c>
      <c r="C1" s="34" t="s">
        <v>163</v>
      </c>
      <c r="D1" s="34" t="s">
        <v>164</v>
      </c>
      <c r="E1" s="35" t="s">
        <v>165</v>
      </c>
      <c r="F1" s="34" t="s">
        <v>123</v>
      </c>
      <c r="G1" s="34" t="s">
        <v>166</v>
      </c>
      <c r="H1" s="34" t="s">
        <v>167</v>
      </c>
      <c r="I1" s="34" t="s">
        <v>168</v>
      </c>
      <c r="J1" s="34" t="s">
        <v>169</v>
      </c>
      <c r="K1" s="36"/>
    </row>
    <row r="2" ht="37.5" customHeight="1">
      <c r="A2" s="37" t="s">
        <v>21</v>
      </c>
      <c r="B2" s="37" t="s">
        <v>170</v>
      </c>
      <c r="C2" s="37" t="s">
        <v>171</v>
      </c>
      <c r="D2" s="37">
        <v>24.0</v>
      </c>
      <c r="E2" s="38">
        <v>24.0</v>
      </c>
      <c r="F2" s="37">
        <v>1.0</v>
      </c>
      <c r="G2" s="38">
        <v>82.93</v>
      </c>
      <c r="H2" s="38">
        <v>100.0</v>
      </c>
      <c r="I2" s="38">
        <f t="shared" ref="I2:I19" si="1">(D2*(1-E2/100)*1.1)</f>
        <v>20.064</v>
      </c>
      <c r="J2" s="38">
        <f t="shared" ref="J2:J19" si="2">D2*(1-E2/100)</f>
        <v>18.24</v>
      </c>
      <c r="K2" s="36"/>
    </row>
    <row r="3" ht="37.5" customHeight="1">
      <c r="A3" s="37" t="s">
        <v>21</v>
      </c>
      <c r="B3" s="37" t="s">
        <v>170</v>
      </c>
      <c r="C3" s="37" t="s">
        <v>21</v>
      </c>
      <c r="D3" s="37">
        <v>1374.0</v>
      </c>
      <c r="E3" s="38">
        <v>25.29</v>
      </c>
      <c r="F3" s="37">
        <v>16.0</v>
      </c>
      <c r="G3" s="38">
        <v>45.21</v>
      </c>
      <c r="H3" s="38">
        <v>69.04</v>
      </c>
      <c r="I3" s="38">
        <f t="shared" si="1"/>
        <v>1129.16694</v>
      </c>
      <c r="J3" s="38">
        <f t="shared" si="2"/>
        <v>1026.5154</v>
      </c>
      <c r="K3" s="36"/>
    </row>
    <row r="4" ht="37.5" customHeight="1">
      <c r="A4" s="37" t="s">
        <v>21</v>
      </c>
      <c r="B4" s="37" t="s">
        <v>170</v>
      </c>
      <c r="C4" s="37" t="s">
        <v>172</v>
      </c>
      <c r="D4" s="37">
        <v>72.0</v>
      </c>
      <c r="E4" s="38">
        <v>17.17</v>
      </c>
      <c r="F4" s="37">
        <v>3.0</v>
      </c>
      <c r="G4" s="38">
        <v>65.45</v>
      </c>
      <c r="H4" s="38">
        <v>93.91</v>
      </c>
      <c r="I4" s="38">
        <f t="shared" si="1"/>
        <v>65.60136</v>
      </c>
      <c r="J4" s="38">
        <f t="shared" si="2"/>
        <v>59.6376</v>
      </c>
      <c r="K4" s="36"/>
    </row>
    <row r="5" ht="37.5" customHeight="1">
      <c r="A5" s="37" t="s">
        <v>21</v>
      </c>
      <c r="B5" s="37" t="s">
        <v>170</v>
      </c>
      <c r="C5" s="37" t="s">
        <v>173</v>
      </c>
      <c r="D5" s="37">
        <v>204.0</v>
      </c>
      <c r="E5" s="38">
        <v>38.16</v>
      </c>
      <c r="F5" s="37">
        <v>5.0</v>
      </c>
      <c r="G5" s="38">
        <v>18.68</v>
      </c>
      <c r="H5" s="38">
        <v>18.68</v>
      </c>
      <c r="I5" s="38">
        <f t="shared" si="1"/>
        <v>138.76896</v>
      </c>
      <c r="J5" s="38">
        <f t="shared" si="2"/>
        <v>126.1536</v>
      </c>
      <c r="K5" s="36"/>
    </row>
    <row r="6" ht="37.5" customHeight="1">
      <c r="A6" s="37" t="s">
        <v>21</v>
      </c>
      <c r="B6" s="37" t="s">
        <v>170</v>
      </c>
      <c r="C6" s="37" t="s">
        <v>174</v>
      </c>
      <c r="D6" s="37">
        <v>104.0</v>
      </c>
      <c r="E6" s="38">
        <v>17.48</v>
      </c>
      <c r="F6" s="37">
        <v>3.0</v>
      </c>
      <c r="G6" s="38">
        <v>100.0</v>
      </c>
      <c r="H6" s="38">
        <v>100.0</v>
      </c>
      <c r="I6" s="38">
        <f t="shared" si="1"/>
        <v>94.40288</v>
      </c>
      <c r="J6" s="38">
        <f t="shared" si="2"/>
        <v>85.8208</v>
      </c>
      <c r="K6" s="36"/>
    </row>
    <row r="7" ht="37.5" customHeight="1">
      <c r="A7" s="37" t="s">
        <v>21</v>
      </c>
      <c r="B7" s="37" t="s">
        <v>170</v>
      </c>
      <c r="C7" s="37" t="s">
        <v>175</v>
      </c>
      <c r="D7" s="37">
        <v>431.0</v>
      </c>
      <c r="E7" s="38">
        <v>40.27</v>
      </c>
      <c r="F7" s="37">
        <v>7.0</v>
      </c>
      <c r="G7" s="38">
        <v>84.58</v>
      </c>
      <c r="H7" s="38">
        <v>100.0</v>
      </c>
      <c r="I7" s="38">
        <f t="shared" si="1"/>
        <v>283.17993</v>
      </c>
      <c r="J7" s="38">
        <f t="shared" si="2"/>
        <v>257.4363</v>
      </c>
      <c r="K7" s="36"/>
    </row>
    <row r="8" ht="37.5" customHeight="1">
      <c r="A8" s="37" t="s">
        <v>21</v>
      </c>
      <c r="B8" s="37" t="s">
        <v>170</v>
      </c>
      <c r="C8" s="37" t="s">
        <v>176</v>
      </c>
      <c r="D8" s="37">
        <v>90.0</v>
      </c>
      <c r="E8" s="38">
        <v>25.6</v>
      </c>
      <c r="F8" s="37">
        <v>3.0</v>
      </c>
      <c r="G8" s="38">
        <v>92.51</v>
      </c>
      <c r="H8" s="38">
        <v>92.51</v>
      </c>
      <c r="I8" s="38">
        <f t="shared" si="1"/>
        <v>73.656</v>
      </c>
      <c r="J8" s="38">
        <f t="shared" si="2"/>
        <v>66.96</v>
      </c>
      <c r="K8" s="36"/>
    </row>
    <row r="9" ht="37.5" customHeight="1">
      <c r="A9" s="37" t="s">
        <v>21</v>
      </c>
      <c r="B9" s="37" t="s">
        <v>170</v>
      </c>
      <c r="C9" s="37" t="s">
        <v>177</v>
      </c>
      <c r="D9" s="37">
        <v>47.0</v>
      </c>
      <c r="E9" s="38">
        <v>22.34</v>
      </c>
      <c r="F9" s="37">
        <v>2.0</v>
      </c>
      <c r="G9" s="38">
        <v>99.58</v>
      </c>
      <c r="H9" s="38">
        <v>99.58</v>
      </c>
      <c r="I9" s="38">
        <f t="shared" si="1"/>
        <v>40.15022</v>
      </c>
      <c r="J9" s="38">
        <f t="shared" si="2"/>
        <v>36.5002</v>
      </c>
      <c r="K9" s="36"/>
    </row>
    <row r="10" ht="37.5" customHeight="1">
      <c r="A10" s="37" t="s">
        <v>21</v>
      </c>
      <c r="B10" s="37" t="s">
        <v>170</v>
      </c>
      <c r="C10" s="37" t="s">
        <v>178</v>
      </c>
      <c r="D10" s="37">
        <v>665.0</v>
      </c>
      <c r="E10" s="38">
        <v>38.57</v>
      </c>
      <c r="F10" s="37">
        <v>9.0</v>
      </c>
      <c r="G10" s="38">
        <v>44.09</v>
      </c>
      <c r="H10" s="38">
        <v>100.0</v>
      </c>
      <c r="I10" s="38">
        <f t="shared" si="1"/>
        <v>449.36045</v>
      </c>
      <c r="J10" s="38">
        <f t="shared" si="2"/>
        <v>408.5095</v>
      </c>
      <c r="K10" s="36"/>
    </row>
    <row r="11" ht="37.5" customHeight="1">
      <c r="A11" s="37" t="s">
        <v>21</v>
      </c>
      <c r="B11" s="37" t="s">
        <v>170</v>
      </c>
      <c r="C11" s="37" t="s">
        <v>179</v>
      </c>
      <c r="D11" s="37">
        <v>151.0</v>
      </c>
      <c r="E11" s="38">
        <v>26.38</v>
      </c>
      <c r="F11" s="37">
        <v>3.0</v>
      </c>
      <c r="G11" s="38">
        <v>59.16</v>
      </c>
      <c r="H11" s="38">
        <v>59.16</v>
      </c>
      <c r="I11" s="38">
        <f t="shared" si="1"/>
        <v>122.28282</v>
      </c>
      <c r="J11" s="38">
        <f t="shared" si="2"/>
        <v>111.1662</v>
      </c>
      <c r="K11" s="36"/>
    </row>
    <row r="12" ht="37.5" customHeight="1">
      <c r="A12" s="37" t="s">
        <v>21</v>
      </c>
      <c r="B12" s="37" t="s">
        <v>180</v>
      </c>
      <c r="C12" s="37" t="s">
        <v>181</v>
      </c>
      <c r="D12" s="37">
        <v>783.0</v>
      </c>
      <c r="E12" s="38">
        <v>35.84</v>
      </c>
      <c r="F12" s="37">
        <v>17.0</v>
      </c>
      <c r="G12" s="38">
        <v>57.87</v>
      </c>
      <c r="H12" s="38">
        <v>57.87</v>
      </c>
      <c r="I12" s="38">
        <f t="shared" si="1"/>
        <v>552.61008</v>
      </c>
      <c r="J12" s="38">
        <f t="shared" si="2"/>
        <v>502.3728</v>
      </c>
      <c r="K12" s="36"/>
    </row>
    <row r="13" ht="37.5" customHeight="1">
      <c r="A13" s="37" t="s">
        <v>21</v>
      </c>
      <c r="B13" s="37" t="s">
        <v>180</v>
      </c>
      <c r="C13" s="37" t="s">
        <v>182</v>
      </c>
      <c r="D13" s="37">
        <v>185.0</v>
      </c>
      <c r="E13" s="38">
        <v>27.9</v>
      </c>
      <c r="F13" s="37">
        <v>9.0</v>
      </c>
      <c r="G13" s="38">
        <v>90.75</v>
      </c>
      <c r="H13" s="38">
        <v>100.0</v>
      </c>
      <c r="I13" s="38">
        <f t="shared" si="1"/>
        <v>146.7235</v>
      </c>
      <c r="J13" s="38">
        <f t="shared" si="2"/>
        <v>133.385</v>
      </c>
      <c r="K13" s="36"/>
    </row>
    <row r="14" ht="37.5" customHeight="1">
      <c r="A14" s="37" t="s">
        <v>21</v>
      </c>
      <c r="B14" s="37" t="s">
        <v>180</v>
      </c>
      <c r="C14" s="37" t="s">
        <v>183</v>
      </c>
      <c r="D14" s="37">
        <v>72.0</v>
      </c>
      <c r="E14" s="38">
        <v>14.68</v>
      </c>
      <c r="F14" s="37">
        <v>3.0</v>
      </c>
      <c r="G14" s="38">
        <v>100.0</v>
      </c>
      <c r="H14" s="38">
        <v>100.0</v>
      </c>
      <c r="I14" s="38">
        <f t="shared" si="1"/>
        <v>67.57344</v>
      </c>
      <c r="J14" s="38">
        <f t="shared" si="2"/>
        <v>61.4304</v>
      </c>
      <c r="K14" s="36"/>
    </row>
    <row r="15" ht="37.5" customHeight="1">
      <c r="A15" s="37" t="s">
        <v>21</v>
      </c>
      <c r="B15" s="37" t="s">
        <v>180</v>
      </c>
      <c r="C15" s="37" t="s">
        <v>184</v>
      </c>
      <c r="D15" s="37">
        <v>60.0</v>
      </c>
      <c r="E15" s="38">
        <v>19.09</v>
      </c>
      <c r="F15" s="37">
        <v>3.0</v>
      </c>
      <c r="G15" s="38">
        <v>100.0</v>
      </c>
      <c r="H15" s="38">
        <v>100.0</v>
      </c>
      <c r="I15" s="38">
        <f t="shared" si="1"/>
        <v>53.4006</v>
      </c>
      <c r="J15" s="38">
        <f t="shared" si="2"/>
        <v>48.546</v>
      </c>
      <c r="K15" s="36"/>
    </row>
    <row r="16" ht="37.5" customHeight="1">
      <c r="A16" s="37" t="s">
        <v>21</v>
      </c>
      <c r="B16" s="37" t="s">
        <v>180</v>
      </c>
      <c r="C16" s="37" t="s">
        <v>185</v>
      </c>
      <c r="D16" s="37">
        <v>28.0</v>
      </c>
      <c r="E16" s="38">
        <v>17.76</v>
      </c>
      <c r="F16" s="37">
        <v>1.0</v>
      </c>
      <c r="G16" s="38">
        <v>100.0</v>
      </c>
      <c r="H16" s="38">
        <v>100.0</v>
      </c>
      <c r="I16" s="38">
        <f t="shared" si="1"/>
        <v>25.32992</v>
      </c>
      <c r="J16" s="38">
        <f t="shared" si="2"/>
        <v>23.0272</v>
      </c>
      <c r="K16" s="36"/>
    </row>
    <row r="17" ht="37.5" customHeight="1">
      <c r="A17" s="37" t="s">
        <v>21</v>
      </c>
      <c r="B17" s="37" t="s">
        <v>180</v>
      </c>
      <c r="C17" s="37" t="s">
        <v>186</v>
      </c>
      <c r="D17" s="37">
        <v>95.0</v>
      </c>
      <c r="E17" s="38">
        <v>26.41</v>
      </c>
      <c r="F17" s="37">
        <v>4.0</v>
      </c>
      <c r="G17" s="38">
        <v>100.0</v>
      </c>
      <c r="H17" s="38">
        <v>100.0</v>
      </c>
      <c r="I17" s="38">
        <f t="shared" si="1"/>
        <v>76.90155</v>
      </c>
      <c r="J17" s="38">
        <f t="shared" si="2"/>
        <v>69.9105</v>
      </c>
      <c r="K17" s="36"/>
    </row>
    <row r="18" ht="37.5" customHeight="1">
      <c r="A18" s="37" t="s">
        <v>21</v>
      </c>
      <c r="B18" s="37" t="s">
        <v>180</v>
      </c>
      <c r="C18" s="37" t="s">
        <v>187</v>
      </c>
      <c r="D18" s="37">
        <v>186.0</v>
      </c>
      <c r="E18" s="38">
        <v>37.13</v>
      </c>
      <c r="F18" s="37">
        <v>5.0</v>
      </c>
      <c r="G18" s="38">
        <v>36.51</v>
      </c>
      <c r="H18" s="38">
        <v>36.51</v>
      </c>
      <c r="I18" s="38">
        <f t="shared" si="1"/>
        <v>128.63202</v>
      </c>
      <c r="J18" s="38">
        <f t="shared" si="2"/>
        <v>116.9382</v>
      </c>
      <c r="K18" s="36"/>
    </row>
    <row r="19" ht="37.5" customHeight="1">
      <c r="A19" s="37" t="s">
        <v>21</v>
      </c>
      <c r="B19" s="37" t="s">
        <v>180</v>
      </c>
      <c r="C19" s="37" t="s">
        <v>188</v>
      </c>
      <c r="D19" s="37">
        <v>92.0</v>
      </c>
      <c r="E19" s="38">
        <v>14.05</v>
      </c>
      <c r="F19" s="37">
        <v>1.0</v>
      </c>
      <c r="G19" s="38">
        <v>0.0</v>
      </c>
      <c r="H19" s="38">
        <v>0.0</v>
      </c>
      <c r="I19" s="38">
        <f t="shared" si="1"/>
        <v>86.9814</v>
      </c>
      <c r="J19" s="38">
        <f t="shared" si="2"/>
        <v>79.074</v>
      </c>
      <c r="K19" s="36"/>
    </row>
    <row r="20" ht="14.25" customHeight="1">
      <c r="A20" s="39" t="s">
        <v>31</v>
      </c>
      <c r="B20" s="39" t="s">
        <v>12</v>
      </c>
      <c r="C20" s="39" t="s">
        <v>189</v>
      </c>
      <c r="D20" s="39">
        <v>155.0</v>
      </c>
      <c r="E20" s="40">
        <v>36.14</v>
      </c>
      <c r="F20" s="39">
        <v>7.0</v>
      </c>
      <c r="G20" s="40">
        <v>100.0</v>
      </c>
      <c r="H20" s="40">
        <v>100.0</v>
      </c>
      <c r="I20" s="40">
        <f>(D20*(1-E20/100)*1.1)</f>
        <v>108.8813</v>
      </c>
      <c r="J20" s="40">
        <f>D20*(1-E20/100)</f>
        <v>98.983</v>
      </c>
      <c r="K20" s="41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39" t="s">
        <v>31</v>
      </c>
      <c r="B21" s="39" t="s">
        <v>12</v>
      </c>
      <c r="C21" s="39" t="s">
        <v>190</v>
      </c>
      <c r="D21" s="39">
        <v>330.0</v>
      </c>
      <c r="E21" s="40">
        <v>35.05</v>
      </c>
      <c r="F21" s="39">
        <v>10.0</v>
      </c>
      <c r="G21" s="40">
        <v>41.86</v>
      </c>
      <c r="H21" s="40">
        <v>60.06</v>
      </c>
      <c r="I21" s="40">
        <v>269.07551000000007</v>
      </c>
      <c r="J21" s="40">
        <v>244.61410000000004</v>
      </c>
      <c r="K21" s="41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39" t="s">
        <v>31</v>
      </c>
      <c r="B22" s="39" t="s">
        <v>12</v>
      </c>
      <c r="C22" s="39" t="s">
        <v>191</v>
      </c>
      <c r="D22" s="39">
        <v>437.0</v>
      </c>
      <c r="E22" s="40">
        <v>50.02</v>
      </c>
      <c r="F22" s="39">
        <v>4.0</v>
      </c>
      <c r="G22" s="40">
        <v>31.34</v>
      </c>
      <c r="H22" s="40">
        <v>55.19</v>
      </c>
      <c r="I22" s="40">
        <v>262.28048</v>
      </c>
      <c r="J22" s="40">
        <v>238.4368</v>
      </c>
      <c r="K22" s="41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39" t="s">
        <v>31</v>
      </c>
      <c r="B23" s="39" t="s">
        <v>12</v>
      </c>
      <c r="C23" s="39" t="s">
        <v>192</v>
      </c>
      <c r="D23" s="39">
        <v>70.0</v>
      </c>
      <c r="E23" s="40">
        <v>35.67</v>
      </c>
      <c r="F23" s="39">
        <v>4.0</v>
      </c>
      <c r="G23" s="40">
        <v>92.84</v>
      </c>
      <c r="H23" s="40">
        <v>100.0</v>
      </c>
      <c r="I23" s="40">
        <v>57.630320000000005</v>
      </c>
      <c r="J23" s="40">
        <v>52.3912</v>
      </c>
      <c r="K23" s="41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39" t="s">
        <v>31</v>
      </c>
      <c r="B24" s="39" t="s">
        <v>12</v>
      </c>
      <c r="C24" s="39" t="s">
        <v>193</v>
      </c>
      <c r="D24" s="39">
        <v>132.0</v>
      </c>
      <c r="E24" s="40">
        <v>37.98</v>
      </c>
      <c r="F24" s="39">
        <v>4.0</v>
      </c>
      <c r="G24" s="40">
        <v>100.0</v>
      </c>
      <c r="H24" s="40">
        <v>100.0</v>
      </c>
      <c r="I24" s="40">
        <v>85.95741</v>
      </c>
      <c r="J24" s="40">
        <v>78.14309999999999</v>
      </c>
      <c r="K24" s="41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39" t="s">
        <v>31</v>
      </c>
      <c r="B25" s="39" t="s">
        <v>12</v>
      </c>
      <c r="C25" s="39" t="s">
        <v>194</v>
      </c>
      <c r="D25" s="39">
        <v>569.0</v>
      </c>
      <c r="E25" s="40">
        <v>36.03</v>
      </c>
      <c r="F25" s="39">
        <v>11.0</v>
      </c>
      <c r="G25" s="40">
        <v>59.84</v>
      </c>
      <c r="H25" s="40">
        <v>69.67</v>
      </c>
      <c r="I25" s="40">
        <v>384.00417000000004</v>
      </c>
      <c r="J25" s="40">
        <v>349.0947</v>
      </c>
      <c r="K25" s="41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39" t="s">
        <v>31</v>
      </c>
      <c r="B26" s="39" t="s">
        <v>17</v>
      </c>
      <c r="C26" s="39" t="s">
        <v>195</v>
      </c>
      <c r="D26" s="39">
        <v>67.0</v>
      </c>
      <c r="E26" s="40">
        <v>33.39</v>
      </c>
      <c r="F26" s="39">
        <v>3.0</v>
      </c>
      <c r="G26" s="40">
        <v>100.0</v>
      </c>
      <c r="H26" s="40">
        <v>100.0</v>
      </c>
      <c r="I26" s="40">
        <v>54.53976000000001</v>
      </c>
      <c r="J26" s="40">
        <v>49.5816</v>
      </c>
      <c r="K26" s="41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39" t="s">
        <v>31</v>
      </c>
      <c r="B27" s="39" t="s">
        <v>17</v>
      </c>
      <c r="C27" s="39" t="s">
        <v>196</v>
      </c>
      <c r="D27" s="39">
        <v>39.0</v>
      </c>
      <c r="E27" s="40">
        <v>35.72</v>
      </c>
      <c r="F27" s="39">
        <v>1.0</v>
      </c>
      <c r="G27" s="40">
        <v>76.99</v>
      </c>
      <c r="H27" s="40">
        <v>76.99</v>
      </c>
      <c r="I27" s="40">
        <v>34.6445</v>
      </c>
      <c r="J27" s="40">
        <v>31.495</v>
      </c>
      <c r="K27" s="41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39" t="s">
        <v>31</v>
      </c>
      <c r="B28" s="39" t="s">
        <v>17</v>
      </c>
      <c r="C28" s="39" t="s">
        <v>197</v>
      </c>
      <c r="D28" s="39">
        <v>185.0</v>
      </c>
      <c r="E28" s="40">
        <v>27.5</v>
      </c>
      <c r="F28" s="39">
        <v>7.0</v>
      </c>
      <c r="G28" s="40">
        <v>65.03</v>
      </c>
      <c r="H28" s="40">
        <v>100.0</v>
      </c>
      <c r="I28" s="40">
        <v>157.72185000000005</v>
      </c>
      <c r="J28" s="40">
        <v>143.38350000000003</v>
      </c>
      <c r="K28" s="41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39" t="s">
        <v>31</v>
      </c>
      <c r="B29" s="39" t="s">
        <v>17</v>
      </c>
      <c r="C29" s="39" t="s">
        <v>198</v>
      </c>
      <c r="D29" s="39">
        <v>265.0</v>
      </c>
      <c r="E29" s="40">
        <v>34.95</v>
      </c>
      <c r="F29" s="39">
        <v>6.0</v>
      </c>
      <c r="G29" s="40">
        <v>34.01</v>
      </c>
      <c r="H29" s="40">
        <v>43.87</v>
      </c>
      <c r="I29" s="40">
        <v>213.52485000000004</v>
      </c>
      <c r="J29" s="40">
        <v>194.11350000000002</v>
      </c>
      <c r="K29" s="41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39" t="s">
        <v>31</v>
      </c>
      <c r="B30" s="39" t="s">
        <v>17</v>
      </c>
      <c r="C30" s="39" t="s">
        <v>199</v>
      </c>
      <c r="D30" s="39">
        <v>412.0</v>
      </c>
      <c r="E30" s="40">
        <v>37.08</v>
      </c>
      <c r="F30" s="39">
        <v>10.0</v>
      </c>
      <c r="G30" s="40">
        <v>65.99</v>
      </c>
      <c r="H30" s="40">
        <v>95.83</v>
      </c>
      <c r="I30" s="40">
        <v>344.17955</v>
      </c>
      <c r="J30" s="40">
        <v>312.8905</v>
      </c>
      <c r="K30" s="41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39" t="s">
        <v>31</v>
      </c>
      <c r="B31" s="39" t="s">
        <v>17</v>
      </c>
      <c r="C31" s="39" t="s">
        <v>200</v>
      </c>
      <c r="D31" s="39">
        <v>204.0</v>
      </c>
      <c r="E31" s="40">
        <v>34.86</v>
      </c>
      <c r="F31" s="39">
        <v>7.0</v>
      </c>
      <c r="G31" s="40">
        <v>31.04</v>
      </c>
      <c r="H31" s="40">
        <v>66.81</v>
      </c>
      <c r="I31" s="40">
        <v>197.15256000000002</v>
      </c>
      <c r="J31" s="40">
        <v>179.2296</v>
      </c>
      <c r="K31" s="41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39" t="s">
        <v>31</v>
      </c>
      <c r="B32" s="39" t="s">
        <v>201</v>
      </c>
      <c r="C32" s="39" t="s">
        <v>202</v>
      </c>
      <c r="D32" s="39">
        <v>94.0</v>
      </c>
      <c r="E32" s="40">
        <v>17.83</v>
      </c>
      <c r="F32" s="39">
        <v>3.0</v>
      </c>
      <c r="G32" s="40">
        <v>79.94</v>
      </c>
      <c r="H32" s="40">
        <v>100.0</v>
      </c>
      <c r="I32" s="40">
        <v>91.54288000000001</v>
      </c>
      <c r="J32" s="40">
        <v>83.2208</v>
      </c>
      <c r="K32" s="4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39" t="s">
        <v>31</v>
      </c>
      <c r="B33" s="39" t="s">
        <v>201</v>
      </c>
      <c r="C33" s="39" t="s">
        <v>31</v>
      </c>
      <c r="D33" s="43">
        <v>4254.0</v>
      </c>
      <c r="E33" s="40">
        <v>33.34</v>
      </c>
      <c r="F33" s="39">
        <v>22.0</v>
      </c>
      <c r="G33" s="40">
        <v>8.79</v>
      </c>
      <c r="H33" s="40">
        <v>20.47</v>
      </c>
      <c r="I33" s="40">
        <v>3240.51156</v>
      </c>
      <c r="J33" s="40">
        <v>2945.9195999999997</v>
      </c>
      <c r="K33" s="41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39" t="s">
        <v>31</v>
      </c>
      <c r="B34" s="39" t="s">
        <v>201</v>
      </c>
      <c r="C34" s="39" t="s">
        <v>203</v>
      </c>
      <c r="D34" s="39">
        <v>62.0</v>
      </c>
      <c r="E34" s="40">
        <v>17.82</v>
      </c>
      <c r="F34" s="39">
        <v>2.0</v>
      </c>
      <c r="G34" s="40">
        <v>100.0</v>
      </c>
      <c r="H34" s="40">
        <v>100.0</v>
      </c>
      <c r="I34" s="40">
        <v>65.98669</v>
      </c>
      <c r="J34" s="40">
        <v>59.987899999999996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39" t="s">
        <v>31</v>
      </c>
      <c r="B35" s="39" t="s">
        <v>201</v>
      </c>
      <c r="C35" s="39" t="s">
        <v>204</v>
      </c>
      <c r="D35" s="39">
        <v>44.0</v>
      </c>
      <c r="E35" s="40">
        <v>15.91</v>
      </c>
      <c r="F35" s="39">
        <v>2.0</v>
      </c>
      <c r="G35" s="40">
        <v>100.0</v>
      </c>
      <c r="H35" s="40">
        <v>100.0</v>
      </c>
      <c r="I35" s="40">
        <v>38.383950000000006</v>
      </c>
      <c r="J35" s="40">
        <v>34.8945</v>
      </c>
      <c r="K35" s="4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4.25" customHeight="1">
      <c r="A36" s="39" t="s">
        <v>31</v>
      </c>
      <c r="B36" s="39" t="s">
        <v>201</v>
      </c>
      <c r="C36" s="39" t="s">
        <v>205</v>
      </c>
      <c r="D36" s="39">
        <v>172.0</v>
      </c>
      <c r="E36" s="40">
        <v>21.33</v>
      </c>
      <c r="F36" s="39">
        <v>6.0</v>
      </c>
      <c r="G36" s="40">
        <v>70.55</v>
      </c>
      <c r="H36" s="40">
        <v>70.55</v>
      </c>
      <c r="I36" s="40">
        <v>154.85822</v>
      </c>
      <c r="J36" s="40">
        <v>140.78019999999998</v>
      </c>
      <c r="K36" s="41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39" t="s">
        <v>31</v>
      </c>
      <c r="B37" s="39" t="s">
        <v>201</v>
      </c>
      <c r="C37" s="39" t="s">
        <v>206</v>
      </c>
      <c r="D37" s="39">
        <v>198.0</v>
      </c>
      <c r="E37" s="40">
        <v>21.73</v>
      </c>
      <c r="F37" s="39">
        <v>7.0</v>
      </c>
      <c r="G37" s="40">
        <v>100.0</v>
      </c>
      <c r="H37" s="40">
        <v>100.0</v>
      </c>
      <c r="I37" s="40">
        <v>164.483</v>
      </c>
      <c r="J37" s="40">
        <v>149.53</v>
      </c>
      <c r="K37" s="41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39" t="s">
        <v>31</v>
      </c>
      <c r="B38" s="39" t="s">
        <v>201</v>
      </c>
      <c r="C38" s="39" t="s">
        <v>207</v>
      </c>
      <c r="D38" s="39">
        <v>77.0</v>
      </c>
      <c r="E38" s="40">
        <v>20.58</v>
      </c>
      <c r="F38" s="39">
        <v>2.0</v>
      </c>
      <c r="G38" s="40">
        <v>90.87</v>
      </c>
      <c r="H38" s="40">
        <v>100.0</v>
      </c>
      <c r="I38" s="40">
        <v>108.4479</v>
      </c>
      <c r="J38" s="40">
        <v>98.589</v>
      </c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39" t="s">
        <v>31</v>
      </c>
      <c r="B39" s="39" t="s">
        <v>201</v>
      </c>
      <c r="C39" s="39" t="s">
        <v>208</v>
      </c>
      <c r="D39" s="39">
        <v>45.0</v>
      </c>
      <c r="E39" s="40">
        <v>12.71</v>
      </c>
      <c r="F39" s="39">
        <v>2.0</v>
      </c>
      <c r="G39" s="40">
        <v>73.12</v>
      </c>
      <c r="H39" s="40">
        <v>73.12</v>
      </c>
      <c r="I39" s="40">
        <v>58.175700000000006</v>
      </c>
      <c r="J39" s="40">
        <v>52.887</v>
      </c>
      <c r="K39" s="41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39" t="s">
        <v>31</v>
      </c>
      <c r="B40" s="39" t="s">
        <v>201</v>
      </c>
      <c r="C40" s="39" t="s">
        <v>209</v>
      </c>
      <c r="D40" s="39">
        <v>45.0</v>
      </c>
      <c r="E40" s="40">
        <v>22.73</v>
      </c>
      <c r="F40" s="39">
        <v>1.0</v>
      </c>
      <c r="G40" s="40">
        <v>0.0</v>
      </c>
      <c r="H40" s="40">
        <v>82.67</v>
      </c>
      <c r="I40" s="40">
        <v>41.987</v>
      </c>
      <c r="J40" s="40">
        <v>38.17</v>
      </c>
      <c r="K40" s="41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39" t="s">
        <v>31</v>
      </c>
      <c r="B41" s="39" t="s">
        <v>201</v>
      </c>
      <c r="C41" s="39" t="s">
        <v>210</v>
      </c>
      <c r="D41" s="39">
        <v>70.0</v>
      </c>
      <c r="E41" s="40">
        <v>15.74</v>
      </c>
      <c r="F41" s="39">
        <v>4.0</v>
      </c>
      <c r="G41" s="40">
        <v>77.28</v>
      </c>
      <c r="H41" s="40">
        <v>77.28</v>
      </c>
      <c r="I41" s="40">
        <v>79.12971</v>
      </c>
      <c r="J41" s="40">
        <v>71.9361</v>
      </c>
      <c r="K41" s="41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39" t="s">
        <v>211</v>
      </c>
      <c r="B42" s="39" t="s">
        <v>212</v>
      </c>
      <c r="C42" s="39" t="s">
        <v>213</v>
      </c>
      <c r="D42" s="44">
        <v>353.0</v>
      </c>
      <c r="E42" s="40">
        <v>44.45</v>
      </c>
      <c r="F42" s="39">
        <v>6.0</v>
      </c>
      <c r="G42" s="40">
        <v>19.55</v>
      </c>
      <c r="H42" s="40">
        <v>52.7</v>
      </c>
      <c r="I42" s="40">
        <f t="shared" ref="I42:I67" si="3">(D42*(1-E42/100)*1.1)</f>
        <v>215.70065</v>
      </c>
      <c r="J42" s="40">
        <f t="shared" ref="J42:J67" si="4">D42*(1-E42/100)</f>
        <v>196.0915</v>
      </c>
      <c r="K42" s="41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39" t="s">
        <v>211</v>
      </c>
      <c r="B43" s="39" t="s">
        <v>212</v>
      </c>
      <c r="C43" s="39" t="s">
        <v>214</v>
      </c>
      <c r="D43" s="44">
        <v>88.0</v>
      </c>
      <c r="E43" s="40">
        <v>27.84</v>
      </c>
      <c r="F43" s="39">
        <v>3.0</v>
      </c>
      <c r="G43" s="40">
        <v>90.13</v>
      </c>
      <c r="H43" s="40">
        <v>90.13</v>
      </c>
      <c r="I43" s="40">
        <f t="shared" si="3"/>
        <v>69.85088</v>
      </c>
      <c r="J43" s="40">
        <f t="shared" si="4"/>
        <v>63.5008</v>
      </c>
      <c r="K43" s="41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39" t="s">
        <v>211</v>
      </c>
      <c r="B44" s="39" t="s">
        <v>212</v>
      </c>
      <c r="C44" s="39" t="s">
        <v>215</v>
      </c>
      <c r="D44" s="44">
        <v>475.0</v>
      </c>
      <c r="E44" s="40">
        <v>29.18</v>
      </c>
      <c r="F44" s="39">
        <v>10.0</v>
      </c>
      <c r="G44" s="40">
        <v>54.42</v>
      </c>
      <c r="H44" s="40">
        <v>100.0</v>
      </c>
      <c r="I44" s="40">
        <f t="shared" si="3"/>
        <v>370.0345</v>
      </c>
      <c r="J44" s="40">
        <f t="shared" si="4"/>
        <v>336.395</v>
      </c>
      <c r="K44" s="41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39" t="s">
        <v>211</v>
      </c>
      <c r="B45" s="39" t="s">
        <v>212</v>
      </c>
      <c r="C45" s="39" t="s">
        <v>216</v>
      </c>
      <c r="D45" s="44">
        <v>139.0</v>
      </c>
      <c r="E45" s="40">
        <v>41.03</v>
      </c>
      <c r="F45" s="39">
        <v>3.0</v>
      </c>
      <c r="G45" s="40">
        <v>0.0</v>
      </c>
      <c r="H45" s="40">
        <v>100.0</v>
      </c>
      <c r="I45" s="40">
        <f t="shared" si="3"/>
        <v>90.16513</v>
      </c>
      <c r="J45" s="40">
        <f t="shared" si="4"/>
        <v>81.9683</v>
      </c>
      <c r="K45" s="41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39" t="s">
        <v>211</v>
      </c>
      <c r="B46" s="39" t="s">
        <v>212</v>
      </c>
      <c r="C46" s="39" t="s">
        <v>211</v>
      </c>
      <c r="D46" s="44">
        <v>7500.0</v>
      </c>
      <c r="E46" s="40">
        <v>46.59</v>
      </c>
      <c r="F46" s="39">
        <v>46.0</v>
      </c>
      <c r="G46" s="40">
        <v>23.55</v>
      </c>
      <c r="H46" s="40">
        <v>63.9</v>
      </c>
      <c r="I46" s="40">
        <f t="shared" si="3"/>
        <v>4406.325</v>
      </c>
      <c r="J46" s="40">
        <f t="shared" si="4"/>
        <v>4005.75</v>
      </c>
      <c r="K46" s="41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39" t="s">
        <v>211</v>
      </c>
      <c r="B47" s="39" t="s">
        <v>212</v>
      </c>
      <c r="C47" s="39" t="s">
        <v>217</v>
      </c>
      <c r="D47" s="44">
        <v>203.0</v>
      </c>
      <c r="E47" s="40">
        <v>36.42</v>
      </c>
      <c r="F47" s="39">
        <v>5.0</v>
      </c>
      <c r="G47" s="40">
        <v>25.04</v>
      </c>
      <c r="H47" s="40">
        <v>68.59</v>
      </c>
      <c r="I47" s="40">
        <f t="shared" si="3"/>
        <v>141.97414</v>
      </c>
      <c r="J47" s="40">
        <f t="shared" si="4"/>
        <v>129.0674</v>
      </c>
      <c r="K47" s="41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39" t="s">
        <v>211</v>
      </c>
      <c r="B48" s="39" t="s">
        <v>212</v>
      </c>
      <c r="C48" s="39" t="s">
        <v>218</v>
      </c>
      <c r="D48" s="44">
        <v>201.0</v>
      </c>
      <c r="E48" s="40">
        <v>34.65</v>
      </c>
      <c r="F48" s="39">
        <v>3.0</v>
      </c>
      <c r="G48" s="40">
        <v>26.0</v>
      </c>
      <c r="H48" s="40">
        <v>51.43</v>
      </c>
      <c r="I48" s="40">
        <f t="shared" si="3"/>
        <v>144.48885</v>
      </c>
      <c r="J48" s="40">
        <f t="shared" si="4"/>
        <v>131.3535</v>
      </c>
      <c r="K48" s="41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39" t="s">
        <v>211</v>
      </c>
      <c r="B49" s="39" t="s">
        <v>212</v>
      </c>
      <c r="C49" s="39" t="s">
        <v>219</v>
      </c>
      <c r="D49" s="44">
        <v>126.0</v>
      </c>
      <c r="E49" s="40">
        <v>25.12</v>
      </c>
      <c r="F49" s="39">
        <v>3.0</v>
      </c>
      <c r="G49" s="40">
        <v>0.0</v>
      </c>
      <c r="H49" s="40">
        <v>100.0</v>
      </c>
      <c r="I49" s="40">
        <f t="shared" si="3"/>
        <v>103.78368</v>
      </c>
      <c r="J49" s="40">
        <f t="shared" si="4"/>
        <v>94.3488</v>
      </c>
      <c r="K49" s="41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39" t="s">
        <v>211</v>
      </c>
      <c r="B50" s="39" t="s">
        <v>212</v>
      </c>
      <c r="C50" s="39" t="s">
        <v>220</v>
      </c>
      <c r="D50" s="44">
        <v>106.0</v>
      </c>
      <c r="E50" s="40">
        <v>12.17</v>
      </c>
      <c r="F50" s="39">
        <v>4.0</v>
      </c>
      <c r="G50" s="40">
        <v>70.59</v>
      </c>
      <c r="H50" s="40">
        <v>100.0</v>
      </c>
      <c r="I50" s="40">
        <f t="shared" si="3"/>
        <v>102.40978</v>
      </c>
      <c r="J50" s="40">
        <f t="shared" si="4"/>
        <v>93.0998</v>
      </c>
      <c r="K50" s="41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39" t="s">
        <v>211</v>
      </c>
      <c r="B51" s="39" t="s">
        <v>212</v>
      </c>
      <c r="C51" s="39" t="s">
        <v>221</v>
      </c>
      <c r="D51" s="44">
        <v>573.0</v>
      </c>
      <c r="E51" s="40">
        <v>30.4</v>
      </c>
      <c r="F51" s="39">
        <v>7.0</v>
      </c>
      <c r="G51" s="40">
        <v>30.59</v>
      </c>
      <c r="H51" s="40">
        <v>43.9</v>
      </c>
      <c r="I51" s="40">
        <f t="shared" si="3"/>
        <v>438.6888</v>
      </c>
      <c r="J51" s="40">
        <f t="shared" si="4"/>
        <v>398.808</v>
      </c>
      <c r="K51" s="41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A52" s="39" t="s">
        <v>211</v>
      </c>
      <c r="B52" s="39" t="s">
        <v>71</v>
      </c>
      <c r="C52" s="39" t="s">
        <v>222</v>
      </c>
      <c r="D52" s="44">
        <v>419.0</v>
      </c>
      <c r="E52" s="40">
        <v>36.39</v>
      </c>
      <c r="F52" s="39">
        <v>4.0</v>
      </c>
      <c r="G52" s="40">
        <v>31.54</v>
      </c>
      <c r="H52" s="40">
        <v>56.69</v>
      </c>
      <c r="I52" s="40">
        <f t="shared" si="3"/>
        <v>293.17849</v>
      </c>
      <c r="J52" s="40">
        <f t="shared" si="4"/>
        <v>266.5259</v>
      </c>
      <c r="K52" s="41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4.25" customHeight="1">
      <c r="A53" s="39" t="s">
        <v>211</v>
      </c>
      <c r="B53" s="39" t="s">
        <v>71</v>
      </c>
      <c r="C53" s="39" t="s">
        <v>223</v>
      </c>
      <c r="D53" s="44">
        <v>85.0</v>
      </c>
      <c r="E53" s="40">
        <v>43.06</v>
      </c>
      <c r="F53" s="39">
        <v>2.0</v>
      </c>
      <c r="G53" s="40">
        <v>34.96</v>
      </c>
      <c r="H53" s="40">
        <v>100.0</v>
      </c>
      <c r="I53" s="40">
        <f t="shared" si="3"/>
        <v>53.2389</v>
      </c>
      <c r="J53" s="40">
        <f t="shared" si="4"/>
        <v>48.399</v>
      </c>
      <c r="K53" s="41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4.25" customHeight="1">
      <c r="A54" s="39" t="s">
        <v>211</v>
      </c>
      <c r="B54" s="39" t="s">
        <v>71</v>
      </c>
      <c r="C54" s="39" t="s">
        <v>224</v>
      </c>
      <c r="D54" s="44">
        <v>377.0</v>
      </c>
      <c r="E54" s="40">
        <v>35.1</v>
      </c>
      <c r="F54" s="39">
        <v>6.0</v>
      </c>
      <c r="G54" s="40">
        <v>8.6</v>
      </c>
      <c r="H54" s="40">
        <v>32.91</v>
      </c>
      <c r="I54" s="40">
        <f t="shared" si="3"/>
        <v>269.1403</v>
      </c>
      <c r="J54" s="40">
        <f t="shared" si="4"/>
        <v>244.673</v>
      </c>
      <c r="K54" s="41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4.25" customHeight="1">
      <c r="A55" s="39" t="s">
        <v>211</v>
      </c>
      <c r="B55" s="39" t="s">
        <v>71</v>
      </c>
      <c r="C55" s="39" t="s">
        <v>225</v>
      </c>
      <c r="D55" s="44">
        <v>720.0</v>
      </c>
      <c r="E55" s="40">
        <v>40.94</v>
      </c>
      <c r="F55" s="39">
        <v>12.0</v>
      </c>
      <c r="G55" s="40">
        <v>40.19</v>
      </c>
      <c r="H55" s="40">
        <v>55.72</v>
      </c>
      <c r="I55" s="40">
        <f t="shared" si="3"/>
        <v>467.7552</v>
      </c>
      <c r="J55" s="40">
        <f t="shared" si="4"/>
        <v>425.232</v>
      </c>
      <c r="K55" s="41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4.25" customHeight="1">
      <c r="A56" s="39" t="s">
        <v>211</v>
      </c>
      <c r="B56" s="39" t="s">
        <v>71</v>
      </c>
      <c r="C56" s="39" t="s">
        <v>226</v>
      </c>
      <c r="D56" s="44">
        <v>422.0</v>
      </c>
      <c r="E56" s="40">
        <v>48.35</v>
      </c>
      <c r="F56" s="39">
        <v>9.0</v>
      </c>
      <c r="G56" s="40">
        <v>27.33</v>
      </c>
      <c r="H56" s="40">
        <v>58.58</v>
      </c>
      <c r="I56" s="40">
        <f t="shared" si="3"/>
        <v>239.7593</v>
      </c>
      <c r="J56" s="40">
        <f t="shared" si="4"/>
        <v>217.963</v>
      </c>
      <c r="K56" s="41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4.25" customHeight="1">
      <c r="A57" s="39" t="s">
        <v>211</v>
      </c>
      <c r="B57" s="39" t="s">
        <v>71</v>
      </c>
      <c r="C57" s="39" t="s">
        <v>227</v>
      </c>
      <c r="D57" s="44">
        <v>401.0</v>
      </c>
      <c r="E57" s="40">
        <v>30.32</v>
      </c>
      <c r="F57" s="39">
        <v>7.0</v>
      </c>
      <c r="G57" s="40">
        <v>17.37</v>
      </c>
      <c r="H57" s="40">
        <v>63.07</v>
      </c>
      <c r="I57" s="40">
        <f t="shared" si="3"/>
        <v>307.35848</v>
      </c>
      <c r="J57" s="40">
        <f t="shared" si="4"/>
        <v>279.4168</v>
      </c>
      <c r="K57" s="41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4.25" customHeight="1">
      <c r="A58" s="39" t="s">
        <v>211</v>
      </c>
      <c r="B58" s="39" t="s">
        <v>71</v>
      </c>
      <c r="C58" s="39" t="s">
        <v>228</v>
      </c>
      <c r="D58" s="44">
        <v>468.0</v>
      </c>
      <c r="E58" s="40">
        <v>47.3</v>
      </c>
      <c r="F58" s="39">
        <v>8.0</v>
      </c>
      <c r="G58" s="40">
        <v>62.15</v>
      </c>
      <c r="H58" s="40">
        <v>97.16</v>
      </c>
      <c r="I58" s="40">
        <f t="shared" si="3"/>
        <v>271.2996</v>
      </c>
      <c r="J58" s="40">
        <f t="shared" si="4"/>
        <v>246.636</v>
      </c>
      <c r="K58" s="41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4.25" customHeight="1">
      <c r="A59" s="39" t="s">
        <v>211</v>
      </c>
      <c r="B59" s="39" t="s">
        <v>71</v>
      </c>
      <c r="C59" s="39" t="s">
        <v>229</v>
      </c>
      <c r="D59" s="44">
        <v>166.0</v>
      </c>
      <c r="E59" s="40">
        <v>48.16</v>
      </c>
      <c r="F59" s="39">
        <v>2.0</v>
      </c>
      <c r="G59" s="40">
        <v>16.05</v>
      </c>
      <c r="H59" s="40">
        <v>30.01</v>
      </c>
      <c r="I59" s="40">
        <f t="shared" si="3"/>
        <v>94.65984</v>
      </c>
      <c r="J59" s="40">
        <f t="shared" si="4"/>
        <v>86.0544</v>
      </c>
      <c r="K59" s="41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4.25" customHeight="1">
      <c r="A60" s="39" t="s">
        <v>211</v>
      </c>
      <c r="B60" s="39" t="s">
        <v>71</v>
      </c>
      <c r="C60" s="39" t="s">
        <v>230</v>
      </c>
      <c r="D60" s="44">
        <v>1441.0</v>
      </c>
      <c r="E60" s="40">
        <v>44.58</v>
      </c>
      <c r="F60" s="39">
        <v>9.0</v>
      </c>
      <c r="G60" s="40">
        <v>0.0</v>
      </c>
      <c r="H60" s="40">
        <v>58.54</v>
      </c>
      <c r="I60" s="40">
        <f t="shared" si="3"/>
        <v>878.46242</v>
      </c>
      <c r="J60" s="40">
        <f t="shared" si="4"/>
        <v>798.6022</v>
      </c>
      <c r="K60" s="41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4.25" customHeight="1">
      <c r="A61" s="39" t="s">
        <v>211</v>
      </c>
      <c r="B61" s="39" t="s">
        <v>231</v>
      </c>
      <c r="C61" s="39" t="s">
        <v>232</v>
      </c>
      <c r="D61" s="44">
        <v>153.0</v>
      </c>
      <c r="E61" s="40">
        <v>14.25</v>
      </c>
      <c r="F61" s="39">
        <v>6.0</v>
      </c>
      <c r="G61" s="40">
        <v>100.0</v>
      </c>
      <c r="H61" s="40">
        <v>100.0</v>
      </c>
      <c r="I61" s="40">
        <f t="shared" si="3"/>
        <v>144.31725</v>
      </c>
      <c r="J61" s="40">
        <f t="shared" si="4"/>
        <v>131.1975</v>
      </c>
      <c r="K61" s="41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4.25" customHeight="1">
      <c r="A62" s="39" t="s">
        <v>211</v>
      </c>
      <c r="B62" s="39" t="s">
        <v>231</v>
      </c>
      <c r="C62" s="39" t="s">
        <v>233</v>
      </c>
      <c r="D62" s="44">
        <v>631.0</v>
      </c>
      <c r="E62" s="40">
        <v>22.31</v>
      </c>
      <c r="F62" s="39">
        <v>10.0</v>
      </c>
      <c r="G62" s="40">
        <v>60.71</v>
      </c>
      <c r="H62" s="40">
        <v>79.91</v>
      </c>
      <c r="I62" s="40">
        <f t="shared" si="3"/>
        <v>539.24629</v>
      </c>
      <c r="J62" s="40">
        <f t="shared" si="4"/>
        <v>490.2239</v>
      </c>
      <c r="K62" s="41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4.25" customHeight="1">
      <c r="A63" s="39" t="s">
        <v>211</v>
      </c>
      <c r="B63" s="39" t="s">
        <v>231</v>
      </c>
      <c r="C63" s="39" t="s">
        <v>234</v>
      </c>
      <c r="D63" s="44">
        <v>259.0</v>
      </c>
      <c r="E63" s="40">
        <v>25.86</v>
      </c>
      <c r="F63" s="39">
        <v>6.0</v>
      </c>
      <c r="G63" s="40">
        <v>69.17</v>
      </c>
      <c r="H63" s="40">
        <v>100.0</v>
      </c>
      <c r="I63" s="40">
        <f t="shared" si="3"/>
        <v>211.22486</v>
      </c>
      <c r="J63" s="40">
        <f t="shared" si="4"/>
        <v>192.0226</v>
      </c>
      <c r="K63" s="41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4.25" customHeight="1">
      <c r="A64" s="39" t="s">
        <v>211</v>
      </c>
      <c r="B64" s="39" t="s">
        <v>231</v>
      </c>
      <c r="C64" s="39" t="s">
        <v>235</v>
      </c>
      <c r="D64" s="44">
        <v>254.0</v>
      </c>
      <c r="E64" s="40">
        <v>24.1</v>
      </c>
      <c r="F64" s="39">
        <v>7.0</v>
      </c>
      <c r="G64" s="40">
        <v>39.55</v>
      </c>
      <c r="H64" s="40">
        <v>65.35</v>
      </c>
      <c r="I64" s="40">
        <f t="shared" si="3"/>
        <v>212.0646</v>
      </c>
      <c r="J64" s="40">
        <f t="shared" si="4"/>
        <v>192.786</v>
      </c>
      <c r="K64" s="41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4.25" customHeight="1">
      <c r="A65" s="39" t="s">
        <v>211</v>
      </c>
      <c r="B65" s="39" t="s">
        <v>231</v>
      </c>
      <c r="C65" s="39" t="s">
        <v>236</v>
      </c>
      <c r="D65" s="44">
        <v>15.0</v>
      </c>
      <c r="E65" s="40">
        <v>8.44</v>
      </c>
      <c r="F65" s="39">
        <v>1.0</v>
      </c>
      <c r="G65" s="40">
        <v>100.0</v>
      </c>
      <c r="H65" s="40">
        <v>100.0</v>
      </c>
      <c r="I65" s="40">
        <f t="shared" si="3"/>
        <v>15.1074</v>
      </c>
      <c r="J65" s="40">
        <f t="shared" si="4"/>
        <v>13.734</v>
      </c>
      <c r="K65" s="41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4.25" customHeight="1">
      <c r="A66" s="39" t="s">
        <v>211</v>
      </c>
      <c r="B66" s="39" t="s">
        <v>231</v>
      </c>
      <c r="C66" s="39" t="s">
        <v>237</v>
      </c>
      <c r="D66" s="44">
        <v>25.0</v>
      </c>
      <c r="E66" s="40">
        <v>8.95</v>
      </c>
      <c r="F66" s="39">
        <v>1.0</v>
      </c>
      <c r="G66" s="40">
        <v>100.0</v>
      </c>
      <c r="H66" s="40">
        <v>100.0</v>
      </c>
      <c r="I66" s="40">
        <f t="shared" si="3"/>
        <v>25.03875</v>
      </c>
      <c r="J66" s="40">
        <f t="shared" si="4"/>
        <v>22.7625</v>
      </c>
      <c r="K66" s="41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4.25" customHeight="1">
      <c r="A67" s="39" t="s">
        <v>211</v>
      </c>
      <c r="B67" s="39" t="s">
        <v>231</v>
      </c>
      <c r="C67" s="39" t="s">
        <v>238</v>
      </c>
      <c r="D67" s="44">
        <v>54.0</v>
      </c>
      <c r="E67" s="40">
        <v>5.23</v>
      </c>
      <c r="F67" s="39">
        <v>3.0</v>
      </c>
      <c r="G67" s="40">
        <v>49.79</v>
      </c>
      <c r="H67" s="40">
        <v>93.09</v>
      </c>
      <c r="I67" s="40">
        <f t="shared" si="3"/>
        <v>56.29338</v>
      </c>
      <c r="J67" s="40">
        <f t="shared" si="4"/>
        <v>51.1758</v>
      </c>
      <c r="K67" s="41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4.2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</row>
    <row r="69" ht="14.2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ht="14.2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</row>
    <row r="71" ht="14.2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</row>
    <row r="72" ht="14.2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ht="14.2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ht="14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ht="14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ht="14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ht="14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ht="14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</row>
    <row r="80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</row>
    <row r="81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</row>
    <row r="85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</row>
    <row r="8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7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</row>
    <row r="88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</row>
    <row r="89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</row>
    <row r="90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</row>
    <row r="9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</row>
    <row r="92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</row>
    <row r="93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</row>
    <row r="94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</row>
    <row r="95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</row>
    <row r="9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</row>
    <row r="97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</row>
    <row r="212" ht="14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</row>
    <row r="213" ht="14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</row>
    <row r="214" ht="14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</row>
    <row r="215" ht="14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</row>
    <row r="216" ht="14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</row>
    <row r="217" ht="14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</row>
    <row r="218" ht="14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</row>
    <row r="219" ht="14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</row>
    <row r="220" ht="14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2.57"/>
    <col customWidth="1" min="3" max="3" width="19.29"/>
    <col customWidth="1" min="4" max="4" width="18.29"/>
    <col customWidth="1" min="5" max="5" width="32.14"/>
    <col customWidth="1" min="6" max="6" width="29.57"/>
  </cols>
  <sheetData>
    <row r="1" ht="36.0" customHeight="1">
      <c r="A1" s="34" t="s">
        <v>1</v>
      </c>
      <c r="B1" s="34" t="s">
        <v>162</v>
      </c>
      <c r="C1" s="34" t="s">
        <v>163</v>
      </c>
      <c r="D1" s="34" t="s">
        <v>239</v>
      </c>
      <c r="E1" s="34" t="s">
        <v>240</v>
      </c>
      <c r="F1" s="34" t="s">
        <v>241</v>
      </c>
    </row>
    <row r="2" ht="45.0" customHeight="1">
      <c r="A2" s="37" t="s">
        <v>21</v>
      </c>
      <c r="B2" s="37" t="s">
        <v>170</v>
      </c>
      <c r="C2" s="37" t="s">
        <v>171</v>
      </c>
      <c r="D2" s="37">
        <v>6752233.0</v>
      </c>
      <c r="E2" s="37" t="s">
        <v>242</v>
      </c>
      <c r="F2" s="37" t="s">
        <v>21</v>
      </c>
    </row>
    <row r="3" ht="45.0" customHeight="1">
      <c r="A3" s="37" t="s">
        <v>21</v>
      </c>
      <c r="B3" s="37" t="s">
        <v>170</v>
      </c>
      <c r="C3" s="37" t="s">
        <v>21</v>
      </c>
      <c r="D3" s="37">
        <v>6752233.0</v>
      </c>
      <c r="E3" s="37" t="s">
        <v>242</v>
      </c>
      <c r="F3" s="37" t="s">
        <v>21</v>
      </c>
    </row>
    <row r="4" ht="45.0" customHeight="1">
      <c r="A4" s="37" t="s">
        <v>21</v>
      </c>
      <c r="B4" s="37" t="s">
        <v>170</v>
      </c>
      <c r="C4" s="37" t="s">
        <v>172</v>
      </c>
      <c r="D4" s="37">
        <v>6752233.0</v>
      </c>
      <c r="E4" s="37" t="s">
        <v>242</v>
      </c>
      <c r="F4" s="37" t="s">
        <v>21</v>
      </c>
    </row>
    <row r="5" ht="45.0" customHeight="1">
      <c r="A5" s="37" t="s">
        <v>21</v>
      </c>
      <c r="B5" s="37" t="s">
        <v>170</v>
      </c>
      <c r="C5" s="37" t="s">
        <v>173</v>
      </c>
      <c r="D5" s="37">
        <v>6752233.0</v>
      </c>
      <c r="E5" s="37" t="s">
        <v>242</v>
      </c>
      <c r="F5" s="37" t="s">
        <v>21</v>
      </c>
    </row>
    <row r="6" ht="45.0" customHeight="1">
      <c r="A6" s="37" t="s">
        <v>21</v>
      </c>
      <c r="B6" s="37" t="s">
        <v>170</v>
      </c>
      <c r="C6" s="37" t="s">
        <v>174</v>
      </c>
      <c r="D6" s="37">
        <v>6752233.0</v>
      </c>
      <c r="E6" s="37" t="s">
        <v>242</v>
      </c>
      <c r="F6" s="37" t="s">
        <v>21</v>
      </c>
    </row>
    <row r="7" ht="45.0" customHeight="1">
      <c r="A7" s="37" t="s">
        <v>21</v>
      </c>
      <c r="B7" s="37" t="s">
        <v>170</v>
      </c>
      <c r="C7" s="37" t="s">
        <v>175</v>
      </c>
      <c r="D7" s="37">
        <v>6752233.0</v>
      </c>
      <c r="E7" s="37" t="s">
        <v>242</v>
      </c>
      <c r="F7" s="37" t="s">
        <v>21</v>
      </c>
    </row>
    <row r="8" ht="45.0" customHeight="1">
      <c r="A8" s="37" t="s">
        <v>21</v>
      </c>
      <c r="B8" s="37" t="s">
        <v>170</v>
      </c>
      <c r="C8" s="37" t="s">
        <v>176</v>
      </c>
      <c r="D8" s="37">
        <v>6752233.0</v>
      </c>
      <c r="E8" s="37" t="s">
        <v>242</v>
      </c>
      <c r="F8" s="37" t="s">
        <v>21</v>
      </c>
    </row>
    <row r="9" ht="45.0" customHeight="1">
      <c r="A9" s="37" t="s">
        <v>21</v>
      </c>
      <c r="B9" s="37" t="s">
        <v>170</v>
      </c>
      <c r="C9" s="37" t="s">
        <v>177</v>
      </c>
      <c r="D9" s="37">
        <v>6752233.0</v>
      </c>
      <c r="E9" s="37" t="s">
        <v>242</v>
      </c>
      <c r="F9" s="37" t="s">
        <v>21</v>
      </c>
    </row>
    <row r="10" ht="45.0" customHeight="1">
      <c r="A10" s="37" t="s">
        <v>21</v>
      </c>
      <c r="B10" s="37" t="s">
        <v>170</v>
      </c>
      <c r="C10" s="37" t="s">
        <v>178</v>
      </c>
      <c r="D10" s="37">
        <v>6752233.0</v>
      </c>
      <c r="E10" s="37" t="s">
        <v>242</v>
      </c>
      <c r="F10" s="37" t="s">
        <v>21</v>
      </c>
    </row>
    <row r="11" ht="45.0" customHeight="1">
      <c r="A11" s="37" t="s">
        <v>21</v>
      </c>
      <c r="B11" s="37" t="s">
        <v>170</v>
      </c>
      <c r="C11" s="37" t="s">
        <v>179</v>
      </c>
      <c r="D11" s="37">
        <v>6752233.0</v>
      </c>
      <c r="E11" s="37" t="s">
        <v>242</v>
      </c>
      <c r="F11" s="37" t="s">
        <v>21</v>
      </c>
    </row>
    <row r="12" ht="45.0" customHeight="1">
      <c r="A12" s="37" t="s">
        <v>21</v>
      </c>
      <c r="B12" s="37" t="s">
        <v>180</v>
      </c>
      <c r="C12" s="37" t="s">
        <v>181</v>
      </c>
      <c r="D12" s="37">
        <v>6752233.0</v>
      </c>
      <c r="E12" s="37" t="s">
        <v>242</v>
      </c>
      <c r="F12" s="37" t="s">
        <v>21</v>
      </c>
    </row>
    <row r="13" ht="45.0" customHeight="1">
      <c r="A13" s="37" t="s">
        <v>21</v>
      </c>
      <c r="B13" s="37" t="s">
        <v>180</v>
      </c>
      <c r="C13" s="37" t="s">
        <v>182</v>
      </c>
      <c r="D13" s="37">
        <v>6752233.0</v>
      </c>
      <c r="E13" s="37" t="s">
        <v>242</v>
      </c>
      <c r="F13" s="37" t="s">
        <v>21</v>
      </c>
    </row>
    <row r="14" ht="45.0" customHeight="1">
      <c r="A14" s="37" t="s">
        <v>21</v>
      </c>
      <c r="B14" s="37" t="s">
        <v>180</v>
      </c>
      <c r="C14" s="37" t="s">
        <v>183</v>
      </c>
      <c r="D14" s="37">
        <v>6752233.0</v>
      </c>
      <c r="E14" s="37" t="s">
        <v>242</v>
      </c>
      <c r="F14" s="37" t="s">
        <v>21</v>
      </c>
    </row>
    <row r="15" ht="45.0" customHeight="1">
      <c r="A15" s="37" t="s">
        <v>21</v>
      </c>
      <c r="B15" s="37" t="s">
        <v>180</v>
      </c>
      <c r="C15" s="37" t="s">
        <v>184</v>
      </c>
      <c r="D15" s="37">
        <v>6752233.0</v>
      </c>
      <c r="E15" s="37" t="s">
        <v>242</v>
      </c>
      <c r="F15" s="37" t="s">
        <v>21</v>
      </c>
    </row>
    <row r="16" ht="45.0" customHeight="1">
      <c r="A16" s="37" t="s">
        <v>21</v>
      </c>
      <c r="B16" s="37" t="s">
        <v>180</v>
      </c>
      <c r="C16" s="37" t="s">
        <v>185</v>
      </c>
      <c r="D16" s="37">
        <v>6752233.0</v>
      </c>
      <c r="E16" s="37" t="s">
        <v>242</v>
      </c>
      <c r="F16" s="37" t="s">
        <v>21</v>
      </c>
    </row>
    <row r="17" ht="45.0" customHeight="1">
      <c r="A17" s="37" t="s">
        <v>21</v>
      </c>
      <c r="B17" s="37" t="s">
        <v>180</v>
      </c>
      <c r="C17" s="37" t="s">
        <v>186</v>
      </c>
      <c r="D17" s="37">
        <v>6752233.0</v>
      </c>
      <c r="E17" s="37" t="s">
        <v>242</v>
      </c>
      <c r="F17" s="37" t="s">
        <v>21</v>
      </c>
    </row>
    <row r="18" ht="45.0" customHeight="1">
      <c r="A18" s="37" t="s">
        <v>21</v>
      </c>
      <c r="B18" s="37" t="s">
        <v>180</v>
      </c>
      <c r="C18" s="37" t="s">
        <v>187</v>
      </c>
      <c r="D18" s="37">
        <v>6752233.0</v>
      </c>
      <c r="E18" s="37" t="s">
        <v>242</v>
      </c>
      <c r="F18" s="37" t="s">
        <v>21</v>
      </c>
    </row>
    <row r="19" ht="45.0" customHeight="1">
      <c r="A19" s="37" t="s">
        <v>21</v>
      </c>
      <c r="B19" s="37" t="s">
        <v>180</v>
      </c>
      <c r="C19" s="37" t="s">
        <v>188</v>
      </c>
      <c r="D19" s="37">
        <v>6752233.0</v>
      </c>
      <c r="E19" s="37" t="s">
        <v>242</v>
      </c>
      <c r="F19" s="37" t="s">
        <v>21</v>
      </c>
    </row>
    <row r="20" ht="14.25" customHeight="1">
      <c r="A20" s="39" t="s">
        <v>31</v>
      </c>
      <c r="B20" s="39" t="s">
        <v>12</v>
      </c>
      <c r="C20" s="39" t="s">
        <v>189</v>
      </c>
      <c r="D20" s="39">
        <v>7033702.0</v>
      </c>
      <c r="E20" s="39" t="s">
        <v>243</v>
      </c>
      <c r="F20" s="39" t="s">
        <v>199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39" t="s">
        <v>31</v>
      </c>
      <c r="B21" s="39" t="s">
        <v>12</v>
      </c>
      <c r="C21" s="39" t="s">
        <v>190</v>
      </c>
      <c r="D21" s="39">
        <v>7033702.0</v>
      </c>
      <c r="E21" s="39" t="s">
        <v>243</v>
      </c>
      <c r="F21" s="39" t="s">
        <v>199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39" t="s">
        <v>31</v>
      </c>
      <c r="B22" s="39" t="s">
        <v>12</v>
      </c>
      <c r="C22" s="39" t="s">
        <v>191</v>
      </c>
      <c r="D22" s="39">
        <v>7033702.0</v>
      </c>
      <c r="E22" s="39" t="s">
        <v>243</v>
      </c>
      <c r="F22" s="39" t="s">
        <v>199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39" t="s">
        <v>31</v>
      </c>
      <c r="B23" s="39" t="s">
        <v>12</v>
      </c>
      <c r="C23" s="39" t="s">
        <v>192</v>
      </c>
      <c r="D23" s="39">
        <v>7033702.0</v>
      </c>
      <c r="E23" s="39" t="s">
        <v>243</v>
      </c>
      <c r="F23" s="39" t="s">
        <v>199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39" t="s">
        <v>31</v>
      </c>
      <c r="B24" s="39" t="s">
        <v>12</v>
      </c>
      <c r="C24" s="39" t="s">
        <v>193</v>
      </c>
      <c r="D24" s="39">
        <v>7033702.0</v>
      </c>
      <c r="E24" s="39" t="s">
        <v>243</v>
      </c>
      <c r="F24" s="39" t="s">
        <v>199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39" t="s">
        <v>31</v>
      </c>
      <c r="B25" s="39" t="s">
        <v>12</v>
      </c>
      <c r="C25" s="39" t="s">
        <v>194</v>
      </c>
      <c r="D25" s="39">
        <v>7033702.0</v>
      </c>
      <c r="E25" s="39" t="s">
        <v>243</v>
      </c>
      <c r="F25" s="39" t="s">
        <v>199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39" t="s">
        <v>31</v>
      </c>
      <c r="B26" s="39" t="s">
        <v>17</v>
      </c>
      <c r="C26" s="39" t="s">
        <v>195</v>
      </c>
      <c r="D26" s="39">
        <v>7033702.0</v>
      </c>
      <c r="E26" s="39" t="s">
        <v>243</v>
      </c>
      <c r="F26" s="39" t="s">
        <v>199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39" t="s">
        <v>31</v>
      </c>
      <c r="B27" s="39" t="s">
        <v>17</v>
      </c>
      <c r="C27" s="39" t="s">
        <v>196</v>
      </c>
      <c r="D27" s="39">
        <v>7033702.0</v>
      </c>
      <c r="E27" s="39" t="s">
        <v>243</v>
      </c>
      <c r="F27" s="39" t="s">
        <v>199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39" t="s">
        <v>31</v>
      </c>
      <c r="B28" s="39" t="s">
        <v>17</v>
      </c>
      <c r="C28" s="39" t="s">
        <v>197</v>
      </c>
      <c r="D28" s="39">
        <v>7033702.0</v>
      </c>
      <c r="E28" s="39" t="s">
        <v>243</v>
      </c>
      <c r="F28" s="39" t="s">
        <v>199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39" t="s">
        <v>31</v>
      </c>
      <c r="B29" s="39" t="s">
        <v>17</v>
      </c>
      <c r="C29" s="39" t="s">
        <v>198</v>
      </c>
      <c r="D29" s="39">
        <v>7033702.0</v>
      </c>
      <c r="E29" s="39" t="s">
        <v>243</v>
      </c>
      <c r="F29" s="39" t="s">
        <v>199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39" t="s">
        <v>31</v>
      </c>
      <c r="B30" s="39" t="s">
        <v>17</v>
      </c>
      <c r="C30" s="39" t="s">
        <v>199</v>
      </c>
      <c r="D30" s="39">
        <v>7033702.0</v>
      </c>
      <c r="E30" s="39" t="s">
        <v>243</v>
      </c>
      <c r="F30" s="39" t="s">
        <v>199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39" t="s">
        <v>31</v>
      </c>
      <c r="B31" s="39" t="s">
        <v>17</v>
      </c>
      <c r="C31" s="39" t="s">
        <v>200</v>
      </c>
      <c r="D31" s="39">
        <v>7033702.0</v>
      </c>
      <c r="E31" s="39" t="s">
        <v>243</v>
      </c>
      <c r="F31" s="39" t="s">
        <v>199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39" t="s">
        <v>31</v>
      </c>
      <c r="B32" s="39" t="s">
        <v>201</v>
      </c>
      <c r="C32" s="39" t="s">
        <v>202</v>
      </c>
      <c r="D32" s="39">
        <v>5576121.0</v>
      </c>
      <c r="E32" s="39" t="s">
        <v>244</v>
      </c>
      <c r="F32" s="39" t="s">
        <v>31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39" t="s">
        <v>31</v>
      </c>
      <c r="B33" s="39" t="s">
        <v>201</v>
      </c>
      <c r="C33" s="39" t="s">
        <v>31</v>
      </c>
      <c r="D33" s="39">
        <v>5576121.0</v>
      </c>
      <c r="E33" s="39" t="s">
        <v>244</v>
      </c>
      <c r="F33" s="39" t="s">
        <v>31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39" t="s">
        <v>31</v>
      </c>
      <c r="B34" s="39" t="s">
        <v>201</v>
      </c>
      <c r="C34" s="39" t="s">
        <v>203</v>
      </c>
      <c r="D34" s="39">
        <v>5576121.0</v>
      </c>
      <c r="E34" s="39" t="s">
        <v>244</v>
      </c>
      <c r="F34" s="39" t="s">
        <v>31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39" t="s">
        <v>31</v>
      </c>
      <c r="B35" s="39" t="s">
        <v>201</v>
      </c>
      <c r="C35" s="39" t="s">
        <v>204</v>
      </c>
      <c r="D35" s="39">
        <v>5576121.0</v>
      </c>
      <c r="E35" s="39" t="s">
        <v>244</v>
      </c>
      <c r="F35" s="39" t="s">
        <v>31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4.25" customHeight="1">
      <c r="A36" s="39" t="s">
        <v>31</v>
      </c>
      <c r="B36" s="39" t="s">
        <v>201</v>
      </c>
      <c r="C36" s="39" t="s">
        <v>205</v>
      </c>
      <c r="D36" s="39">
        <v>5576121.0</v>
      </c>
      <c r="E36" s="39" t="s">
        <v>244</v>
      </c>
      <c r="F36" s="39" t="s">
        <v>31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39" t="s">
        <v>31</v>
      </c>
      <c r="B37" s="39" t="s">
        <v>201</v>
      </c>
      <c r="C37" s="39" t="s">
        <v>206</v>
      </c>
      <c r="D37" s="39">
        <v>5576121.0</v>
      </c>
      <c r="E37" s="39" t="s">
        <v>244</v>
      </c>
      <c r="F37" s="39" t="s">
        <v>31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39" t="s">
        <v>31</v>
      </c>
      <c r="B38" s="39" t="s">
        <v>201</v>
      </c>
      <c r="C38" s="39" t="s">
        <v>207</v>
      </c>
      <c r="D38" s="39">
        <v>5576121.0</v>
      </c>
      <c r="E38" s="39" t="s">
        <v>244</v>
      </c>
      <c r="F38" s="39" t="s">
        <v>31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39" t="s">
        <v>31</v>
      </c>
      <c r="B39" s="39" t="s">
        <v>201</v>
      </c>
      <c r="C39" s="39" t="s">
        <v>208</v>
      </c>
      <c r="D39" s="39">
        <v>5576121.0</v>
      </c>
      <c r="E39" s="39" t="s">
        <v>244</v>
      </c>
      <c r="F39" s="39" t="s">
        <v>31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39" t="s">
        <v>31</v>
      </c>
      <c r="B40" s="39" t="s">
        <v>201</v>
      </c>
      <c r="C40" s="39" t="s">
        <v>209</v>
      </c>
      <c r="D40" s="39">
        <v>5576121.0</v>
      </c>
      <c r="E40" s="39" t="s">
        <v>244</v>
      </c>
      <c r="F40" s="39" t="s">
        <v>31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39" t="s">
        <v>31</v>
      </c>
      <c r="B41" s="39" t="s">
        <v>201</v>
      </c>
      <c r="C41" s="39" t="s">
        <v>210</v>
      </c>
      <c r="D41" s="39">
        <v>5576121.0</v>
      </c>
      <c r="E41" s="39" t="s">
        <v>244</v>
      </c>
      <c r="F41" s="39" t="s">
        <v>31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39" t="s">
        <v>211</v>
      </c>
      <c r="B42" s="39" t="s">
        <v>212</v>
      </c>
      <c r="C42" s="39" t="s">
        <v>213</v>
      </c>
      <c r="D42" s="39">
        <v>2082187.0</v>
      </c>
      <c r="E42" s="39" t="s">
        <v>245</v>
      </c>
      <c r="F42" s="39" t="s">
        <v>211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39" t="s">
        <v>211</v>
      </c>
      <c r="B43" s="39" t="s">
        <v>212</v>
      </c>
      <c r="C43" s="39" t="s">
        <v>214</v>
      </c>
      <c r="D43" s="39">
        <v>2082187.0</v>
      </c>
      <c r="E43" s="39" t="s">
        <v>245</v>
      </c>
      <c r="F43" s="39" t="s">
        <v>211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39" t="s">
        <v>211</v>
      </c>
      <c r="B44" s="39" t="s">
        <v>212</v>
      </c>
      <c r="C44" s="39" t="s">
        <v>215</v>
      </c>
      <c r="D44" s="39">
        <v>2082187.0</v>
      </c>
      <c r="E44" s="39" t="s">
        <v>245</v>
      </c>
      <c r="F44" s="39" t="s">
        <v>211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39" t="s">
        <v>211</v>
      </c>
      <c r="B45" s="39" t="s">
        <v>212</v>
      </c>
      <c r="C45" s="39" t="s">
        <v>216</v>
      </c>
      <c r="D45" s="39">
        <v>2082187.0</v>
      </c>
      <c r="E45" s="39" t="s">
        <v>245</v>
      </c>
      <c r="F45" s="39" t="s">
        <v>211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39" t="s">
        <v>211</v>
      </c>
      <c r="B46" s="39" t="s">
        <v>212</v>
      </c>
      <c r="C46" s="39" t="s">
        <v>211</v>
      </c>
      <c r="D46" s="39">
        <v>2082187.0</v>
      </c>
      <c r="E46" s="39" t="s">
        <v>245</v>
      </c>
      <c r="F46" s="39" t="s">
        <v>211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39" t="s">
        <v>211</v>
      </c>
      <c r="B47" s="39" t="s">
        <v>212</v>
      </c>
      <c r="C47" s="39" t="s">
        <v>211</v>
      </c>
      <c r="D47" s="39">
        <v>2084414.0</v>
      </c>
      <c r="E47" s="39" t="s">
        <v>246</v>
      </c>
      <c r="F47" s="39" t="s">
        <v>211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39" t="s">
        <v>211</v>
      </c>
      <c r="B48" s="39" t="s">
        <v>212</v>
      </c>
      <c r="C48" s="39" t="s">
        <v>217</v>
      </c>
      <c r="D48" s="39">
        <v>2082187.0</v>
      </c>
      <c r="E48" s="39" t="s">
        <v>245</v>
      </c>
      <c r="F48" s="39" t="s">
        <v>211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39" t="s">
        <v>211</v>
      </c>
      <c r="B49" s="39" t="s">
        <v>212</v>
      </c>
      <c r="C49" s="39" t="s">
        <v>218</v>
      </c>
      <c r="D49" s="39">
        <v>2082187.0</v>
      </c>
      <c r="E49" s="39" t="s">
        <v>245</v>
      </c>
      <c r="F49" s="39" t="s">
        <v>211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39" t="s">
        <v>211</v>
      </c>
      <c r="B50" s="39" t="s">
        <v>212</v>
      </c>
      <c r="C50" s="39" t="s">
        <v>219</v>
      </c>
      <c r="D50" s="39">
        <v>2082187.0</v>
      </c>
      <c r="E50" s="39" t="s">
        <v>245</v>
      </c>
      <c r="F50" s="39" t="s">
        <v>211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39" t="s">
        <v>211</v>
      </c>
      <c r="B51" s="39" t="s">
        <v>212</v>
      </c>
      <c r="C51" s="39" t="s">
        <v>220</v>
      </c>
      <c r="D51" s="39">
        <v>2082187.0</v>
      </c>
      <c r="E51" s="39" t="s">
        <v>245</v>
      </c>
      <c r="F51" s="39" t="s">
        <v>211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A52" s="39" t="s">
        <v>211</v>
      </c>
      <c r="B52" s="39" t="s">
        <v>212</v>
      </c>
      <c r="C52" s="39" t="s">
        <v>221</v>
      </c>
      <c r="D52" s="39">
        <v>2082187.0</v>
      </c>
      <c r="E52" s="39" t="s">
        <v>245</v>
      </c>
      <c r="F52" s="39" t="s">
        <v>211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4.25" customHeight="1">
      <c r="A53" s="39" t="s">
        <v>211</v>
      </c>
      <c r="B53" s="39" t="s">
        <v>71</v>
      </c>
      <c r="C53" s="39" t="s">
        <v>222</v>
      </c>
      <c r="D53" s="39">
        <v>2082187.0</v>
      </c>
      <c r="E53" s="39" t="s">
        <v>245</v>
      </c>
      <c r="F53" s="39" t="s">
        <v>211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4.25" customHeight="1">
      <c r="A54" s="39" t="s">
        <v>211</v>
      </c>
      <c r="B54" s="39" t="s">
        <v>71</v>
      </c>
      <c r="C54" s="39" t="s">
        <v>223</v>
      </c>
      <c r="D54" s="39">
        <v>2082187.0</v>
      </c>
      <c r="E54" s="39" t="s">
        <v>245</v>
      </c>
      <c r="F54" s="39" t="s">
        <v>211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4.25" customHeight="1">
      <c r="A55" s="39" t="s">
        <v>211</v>
      </c>
      <c r="B55" s="39" t="s">
        <v>71</v>
      </c>
      <c r="C55" s="39" t="s">
        <v>224</v>
      </c>
      <c r="D55" s="39">
        <v>2082187.0</v>
      </c>
      <c r="E55" s="39" t="s">
        <v>245</v>
      </c>
      <c r="F55" s="39" t="s">
        <v>211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4.25" customHeight="1">
      <c r="A56" s="39" t="s">
        <v>211</v>
      </c>
      <c r="B56" s="39" t="s">
        <v>71</v>
      </c>
      <c r="C56" s="39" t="s">
        <v>225</v>
      </c>
      <c r="D56" s="39">
        <v>2082187.0</v>
      </c>
      <c r="E56" s="39" t="s">
        <v>245</v>
      </c>
      <c r="F56" s="39" t="s">
        <v>211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4.25" customHeight="1">
      <c r="A57" s="39" t="s">
        <v>211</v>
      </c>
      <c r="B57" s="39" t="s">
        <v>71</v>
      </c>
      <c r="C57" s="39" t="s">
        <v>226</v>
      </c>
      <c r="D57" s="39">
        <v>2082187.0</v>
      </c>
      <c r="E57" s="39" t="s">
        <v>245</v>
      </c>
      <c r="F57" s="39" t="s">
        <v>211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4.25" customHeight="1">
      <c r="A58" s="39" t="s">
        <v>211</v>
      </c>
      <c r="B58" s="39" t="s">
        <v>71</v>
      </c>
      <c r="C58" s="39" t="s">
        <v>227</v>
      </c>
      <c r="D58" s="39">
        <v>2082187.0</v>
      </c>
      <c r="E58" s="39" t="s">
        <v>245</v>
      </c>
      <c r="F58" s="39" t="s">
        <v>211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4.25" customHeight="1">
      <c r="A59" s="39" t="s">
        <v>211</v>
      </c>
      <c r="B59" s="39" t="s">
        <v>71</v>
      </c>
      <c r="C59" s="39" t="s">
        <v>228</v>
      </c>
      <c r="D59" s="39">
        <v>2082187.0</v>
      </c>
      <c r="E59" s="39" t="s">
        <v>245</v>
      </c>
      <c r="F59" s="39" t="s">
        <v>211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4.25" customHeight="1">
      <c r="A60" s="39" t="s">
        <v>211</v>
      </c>
      <c r="B60" s="39" t="s">
        <v>71</v>
      </c>
      <c r="C60" s="39" t="s">
        <v>229</v>
      </c>
      <c r="D60" s="39">
        <v>2082187.0</v>
      </c>
      <c r="E60" s="39" t="s">
        <v>245</v>
      </c>
      <c r="F60" s="39" t="s">
        <v>211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4.25" customHeight="1">
      <c r="A61" s="39" t="s">
        <v>211</v>
      </c>
      <c r="B61" s="39" t="s">
        <v>71</v>
      </c>
      <c r="C61" s="39" t="s">
        <v>230</v>
      </c>
      <c r="D61" s="39">
        <v>2082187.0</v>
      </c>
      <c r="E61" s="39" t="s">
        <v>245</v>
      </c>
      <c r="F61" s="39" t="s">
        <v>211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4.25" customHeight="1">
      <c r="A62" s="39" t="s">
        <v>211</v>
      </c>
      <c r="B62" s="39" t="s">
        <v>231</v>
      </c>
      <c r="C62" s="39" t="s">
        <v>232</v>
      </c>
      <c r="D62" s="39">
        <v>2082187.0</v>
      </c>
      <c r="E62" s="39" t="s">
        <v>245</v>
      </c>
      <c r="F62" s="39" t="s">
        <v>211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4.25" customHeight="1">
      <c r="A63" s="39" t="s">
        <v>211</v>
      </c>
      <c r="B63" s="39" t="s">
        <v>231</v>
      </c>
      <c r="C63" s="39" t="s">
        <v>233</v>
      </c>
      <c r="D63" s="39">
        <v>2082187.0</v>
      </c>
      <c r="E63" s="39" t="s">
        <v>245</v>
      </c>
      <c r="F63" s="39" t="s">
        <v>211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4.25" customHeight="1">
      <c r="A64" s="39" t="s">
        <v>211</v>
      </c>
      <c r="B64" s="39" t="s">
        <v>231</v>
      </c>
      <c r="C64" s="39" t="s">
        <v>234</v>
      </c>
      <c r="D64" s="39">
        <v>2082187.0</v>
      </c>
      <c r="E64" s="39" t="s">
        <v>245</v>
      </c>
      <c r="F64" s="39" t="s">
        <v>211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4.25" customHeight="1">
      <c r="A65" s="39" t="s">
        <v>211</v>
      </c>
      <c r="B65" s="39" t="s">
        <v>231</v>
      </c>
      <c r="C65" s="39" t="s">
        <v>235</v>
      </c>
      <c r="D65" s="39">
        <v>2082187.0</v>
      </c>
      <c r="E65" s="39" t="s">
        <v>245</v>
      </c>
      <c r="F65" s="39" t="s">
        <v>211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4.25" customHeight="1">
      <c r="A66" s="39" t="s">
        <v>211</v>
      </c>
      <c r="B66" s="39" t="s">
        <v>231</v>
      </c>
      <c r="C66" s="39" t="s">
        <v>236</v>
      </c>
      <c r="D66" s="39">
        <v>2082187.0</v>
      </c>
      <c r="E66" s="39" t="s">
        <v>245</v>
      </c>
      <c r="F66" s="39" t="s">
        <v>211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4.25" customHeight="1">
      <c r="A67" s="39" t="s">
        <v>211</v>
      </c>
      <c r="B67" s="39" t="s">
        <v>231</v>
      </c>
      <c r="C67" s="39" t="s">
        <v>237</v>
      </c>
      <c r="D67" s="39">
        <v>2082187.0</v>
      </c>
      <c r="E67" s="39" t="s">
        <v>245</v>
      </c>
      <c r="F67" s="39" t="s">
        <v>211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4.25" customHeight="1">
      <c r="A68" s="39" t="s">
        <v>211</v>
      </c>
      <c r="B68" s="39" t="s">
        <v>231</v>
      </c>
      <c r="C68" s="39" t="s">
        <v>238</v>
      </c>
      <c r="D68" s="39">
        <v>2082187.0</v>
      </c>
      <c r="E68" s="39" t="s">
        <v>245</v>
      </c>
      <c r="F68" s="39" t="s">
        <v>211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4.25" customHeight="1">
      <c r="A69" s="36"/>
      <c r="B69" s="36"/>
      <c r="C69" s="36"/>
      <c r="D69" s="36"/>
      <c r="E69" s="36"/>
      <c r="F69" s="36"/>
    </row>
    <row r="70" ht="14.25" customHeight="1">
      <c r="A70" s="36"/>
      <c r="B70" s="36"/>
      <c r="C70" s="36"/>
      <c r="D70" s="36"/>
      <c r="E70" s="36"/>
      <c r="F70" s="36"/>
    </row>
    <row r="71" ht="14.25" customHeight="1">
      <c r="A71" s="36"/>
      <c r="B71" s="36"/>
      <c r="C71" s="36"/>
      <c r="D71" s="36"/>
      <c r="E71" s="36"/>
      <c r="F71" s="36"/>
    </row>
    <row r="72" ht="14.25" customHeight="1">
      <c r="A72" s="36"/>
      <c r="B72" s="36"/>
      <c r="C72" s="36"/>
      <c r="D72" s="36"/>
      <c r="E72" s="36"/>
      <c r="F72" s="36"/>
    </row>
    <row r="73" ht="14.25" customHeight="1">
      <c r="A73" s="36"/>
      <c r="B73" s="36"/>
      <c r="C73" s="36"/>
      <c r="D73" s="36"/>
      <c r="E73" s="36"/>
      <c r="F73" s="36"/>
    </row>
    <row r="74" ht="14.25" customHeight="1">
      <c r="A74" s="36"/>
      <c r="B74" s="36"/>
      <c r="C74" s="36"/>
      <c r="D74" s="36"/>
      <c r="E74" s="36"/>
      <c r="F74" s="36"/>
    </row>
    <row r="75" ht="14.25" customHeight="1">
      <c r="A75" s="36"/>
      <c r="B75" s="36"/>
      <c r="C75" s="36"/>
      <c r="D75" s="36"/>
      <c r="E75" s="36"/>
      <c r="F75" s="36"/>
    </row>
    <row r="76" ht="14.25" customHeight="1">
      <c r="A76" s="36"/>
      <c r="B76" s="36"/>
      <c r="C76" s="36"/>
      <c r="D76" s="36"/>
      <c r="E76" s="36"/>
      <c r="F76" s="36"/>
    </row>
    <row r="77" ht="14.25" customHeight="1">
      <c r="A77" s="36"/>
      <c r="B77" s="36"/>
      <c r="C77" s="36"/>
      <c r="D77" s="36"/>
      <c r="E77" s="36"/>
      <c r="F77" s="36"/>
    </row>
    <row r="78" ht="14.25" customHeight="1">
      <c r="A78" s="36"/>
      <c r="B78" s="36"/>
      <c r="C78" s="36"/>
      <c r="D78" s="36"/>
      <c r="E78" s="36"/>
      <c r="F78" s="36"/>
    </row>
    <row r="79" ht="14.25" customHeight="1">
      <c r="A79" s="36"/>
      <c r="B79" s="36"/>
      <c r="C79" s="36"/>
      <c r="D79" s="36"/>
      <c r="E79" s="36"/>
      <c r="F79" s="36"/>
    </row>
    <row r="80" ht="14.25" customHeight="1">
      <c r="A80" s="36"/>
      <c r="B80" s="36"/>
      <c r="C80" s="36"/>
      <c r="D80" s="36"/>
      <c r="E80" s="36"/>
      <c r="F80" s="36"/>
    </row>
    <row r="81" ht="14.25" customHeight="1">
      <c r="A81" s="36"/>
      <c r="B81" s="36"/>
      <c r="C81" s="36"/>
      <c r="D81" s="36"/>
      <c r="E81" s="36"/>
      <c r="F81" s="36"/>
    </row>
    <row r="82" ht="14.25" customHeight="1">
      <c r="A82" s="36"/>
      <c r="B82" s="36"/>
      <c r="C82" s="36"/>
      <c r="D82" s="36"/>
      <c r="E82" s="36"/>
      <c r="F82" s="36"/>
    </row>
    <row r="83" ht="14.25" customHeight="1">
      <c r="A83" s="36"/>
      <c r="B83" s="36"/>
      <c r="C83" s="36"/>
      <c r="D83" s="36"/>
      <c r="E83" s="36"/>
      <c r="F83" s="36"/>
    </row>
    <row r="84" ht="14.25" customHeight="1">
      <c r="A84" s="36"/>
      <c r="B84" s="36"/>
      <c r="C84" s="36"/>
      <c r="D84" s="36"/>
      <c r="E84" s="36"/>
      <c r="F84" s="36"/>
    </row>
    <row r="85" ht="14.25" customHeight="1">
      <c r="A85" s="36"/>
      <c r="B85" s="36"/>
      <c r="C85" s="36"/>
      <c r="D85" s="36"/>
      <c r="E85" s="36"/>
      <c r="F85" s="36"/>
    </row>
    <row r="86" ht="14.25" customHeight="1">
      <c r="A86" s="36"/>
      <c r="B86" s="36"/>
      <c r="C86" s="36"/>
      <c r="D86" s="36"/>
      <c r="E86" s="36"/>
      <c r="F86" s="36"/>
    </row>
    <row r="87" ht="14.25" customHeight="1">
      <c r="A87" s="36"/>
      <c r="B87" s="36"/>
      <c r="C87" s="36"/>
      <c r="D87" s="36"/>
      <c r="E87" s="36"/>
      <c r="F87" s="36"/>
    </row>
    <row r="88" ht="14.25" customHeight="1">
      <c r="A88" s="36"/>
      <c r="B88" s="36"/>
      <c r="C88" s="36"/>
      <c r="D88" s="36"/>
      <c r="E88" s="36"/>
      <c r="F88" s="36"/>
    </row>
    <row r="89" ht="14.25" customHeight="1">
      <c r="A89" s="36"/>
      <c r="B89" s="36"/>
      <c r="C89" s="36"/>
      <c r="D89" s="36"/>
      <c r="E89" s="36"/>
      <c r="F89" s="36"/>
    </row>
    <row r="90" ht="14.25" customHeight="1">
      <c r="A90" s="36"/>
      <c r="B90" s="36"/>
      <c r="C90" s="36"/>
      <c r="D90" s="36"/>
      <c r="E90" s="36"/>
      <c r="F90" s="36"/>
    </row>
    <row r="91" ht="14.25" customHeight="1">
      <c r="A91" s="36"/>
      <c r="B91" s="36"/>
      <c r="C91" s="36"/>
      <c r="D91" s="36"/>
      <c r="E91" s="36"/>
      <c r="F91" s="36"/>
    </row>
    <row r="92" ht="14.25" customHeight="1">
      <c r="A92" s="36"/>
      <c r="B92" s="36"/>
      <c r="C92" s="36"/>
      <c r="D92" s="36"/>
      <c r="E92" s="36"/>
      <c r="F92" s="36"/>
    </row>
    <row r="93" ht="14.25" customHeight="1">
      <c r="A93" s="36"/>
      <c r="B93" s="36"/>
      <c r="C93" s="36"/>
      <c r="D93" s="36"/>
      <c r="E93" s="36"/>
      <c r="F93" s="36"/>
    </row>
    <row r="94" ht="14.25" customHeight="1">
      <c r="A94" s="36"/>
      <c r="B94" s="36"/>
      <c r="C94" s="36"/>
      <c r="D94" s="36"/>
      <c r="E94" s="36"/>
      <c r="F94" s="36"/>
    </row>
    <row r="95" ht="14.25" customHeight="1">
      <c r="A95" s="36"/>
      <c r="B95" s="36"/>
      <c r="C95" s="36"/>
      <c r="D95" s="36"/>
      <c r="E95" s="36"/>
      <c r="F95" s="36"/>
    </row>
    <row r="96" ht="14.25" customHeight="1">
      <c r="A96" s="36"/>
      <c r="B96" s="36"/>
      <c r="C96" s="36"/>
      <c r="D96" s="36"/>
      <c r="E96" s="36"/>
      <c r="F96" s="36"/>
    </row>
    <row r="97" ht="14.25" customHeight="1">
      <c r="A97" s="36"/>
      <c r="B97" s="36"/>
      <c r="C97" s="36"/>
      <c r="D97" s="36"/>
      <c r="E97" s="36"/>
      <c r="F97" s="36"/>
    </row>
    <row r="98" ht="14.25" customHeight="1">
      <c r="A98" s="36"/>
      <c r="B98" s="36"/>
      <c r="C98" s="36"/>
      <c r="D98" s="36"/>
      <c r="E98" s="36"/>
      <c r="F98" s="36"/>
    </row>
    <row r="99" ht="14.25" customHeight="1">
      <c r="A99" s="36"/>
      <c r="B99" s="36"/>
      <c r="C99" s="36"/>
      <c r="D99" s="36"/>
      <c r="E99" s="36"/>
      <c r="F99" s="36"/>
    </row>
    <row r="100" ht="14.25" customHeight="1">
      <c r="A100" s="36"/>
      <c r="B100" s="36"/>
      <c r="C100" s="36"/>
      <c r="D100" s="36"/>
      <c r="E100" s="36"/>
      <c r="F100" s="36"/>
    </row>
    <row r="101" ht="14.25" customHeight="1">
      <c r="A101" s="36"/>
      <c r="B101" s="36"/>
      <c r="C101" s="36"/>
      <c r="D101" s="36"/>
      <c r="E101" s="36"/>
      <c r="F101" s="36"/>
    </row>
    <row r="102" ht="14.25" customHeight="1">
      <c r="A102" s="36"/>
      <c r="B102" s="36"/>
      <c r="C102" s="36"/>
      <c r="D102" s="36"/>
      <c r="E102" s="36"/>
      <c r="F102" s="36"/>
    </row>
    <row r="103" ht="14.25" customHeight="1">
      <c r="A103" s="36"/>
      <c r="B103" s="36"/>
      <c r="C103" s="36"/>
      <c r="D103" s="36"/>
      <c r="E103" s="36"/>
      <c r="F103" s="36"/>
    </row>
    <row r="104" ht="14.25" customHeight="1">
      <c r="A104" s="36"/>
      <c r="B104" s="36"/>
      <c r="C104" s="36"/>
      <c r="D104" s="36"/>
      <c r="E104" s="36"/>
      <c r="F104" s="36"/>
    </row>
    <row r="105" ht="14.25" customHeight="1">
      <c r="A105" s="36"/>
      <c r="B105" s="36"/>
      <c r="C105" s="36"/>
      <c r="D105" s="36"/>
      <c r="E105" s="36"/>
      <c r="F105" s="36"/>
    </row>
    <row r="106" ht="14.25" customHeight="1">
      <c r="A106" s="36"/>
      <c r="B106" s="36"/>
      <c r="C106" s="36"/>
      <c r="D106" s="36"/>
      <c r="E106" s="36"/>
      <c r="F106" s="36"/>
    </row>
    <row r="107" ht="14.25" customHeight="1">
      <c r="A107" s="36"/>
      <c r="B107" s="36"/>
      <c r="C107" s="36"/>
      <c r="D107" s="36"/>
      <c r="E107" s="36"/>
      <c r="F107" s="36"/>
    </row>
    <row r="108" ht="14.25" customHeight="1">
      <c r="A108" s="36"/>
      <c r="B108" s="36"/>
      <c r="C108" s="36"/>
      <c r="D108" s="36"/>
      <c r="E108" s="36"/>
      <c r="F108" s="36"/>
    </row>
    <row r="109" ht="14.25" customHeight="1">
      <c r="A109" s="36"/>
      <c r="B109" s="36"/>
      <c r="C109" s="36"/>
      <c r="D109" s="36"/>
      <c r="E109" s="36"/>
      <c r="F109" s="36"/>
    </row>
    <row r="110" ht="14.25" customHeight="1">
      <c r="A110" s="36"/>
      <c r="B110" s="36"/>
      <c r="C110" s="36"/>
      <c r="D110" s="36"/>
      <c r="E110" s="36"/>
      <c r="F110" s="36"/>
    </row>
    <row r="111" ht="14.25" customHeight="1">
      <c r="A111" s="36"/>
      <c r="B111" s="36"/>
      <c r="C111" s="36"/>
      <c r="D111" s="36"/>
      <c r="E111" s="36"/>
      <c r="F111" s="36"/>
    </row>
    <row r="112" ht="14.25" customHeight="1">
      <c r="A112" s="36"/>
      <c r="B112" s="36"/>
      <c r="C112" s="36"/>
      <c r="D112" s="36"/>
      <c r="E112" s="36"/>
      <c r="F112" s="36"/>
    </row>
    <row r="113" ht="14.25" customHeight="1">
      <c r="A113" s="36"/>
      <c r="B113" s="36"/>
      <c r="C113" s="36"/>
      <c r="D113" s="36"/>
      <c r="E113" s="36"/>
      <c r="F113" s="36"/>
    </row>
    <row r="114" ht="14.25" customHeight="1">
      <c r="A114" s="36"/>
      <c r="B114" s="36"/>
      <c r="C114" s="36"/>
      <c r="D114" s="36"/>
      <c r="E114" s="36"/>
      <c r="F114" s="36"/>
    </row>
    <row r="115" ht="14.25" customHeight="1">
      <c r="A115" s="36"/>
      <c r="B115" s="36"/>
      <c r="C115" s="36"/>
      <c r="D115" s="36"/>
      <c r="E115" s="36"/>
      <c r="F115" s="36"/>
    </row>
    <row r="116" ht="14.25" customHeight="1">
      <c r="A116" s="36"/>
      <c r="B116" s="36"/>
      <c r="C116" s="36"/>
      <c r="D116" s="36"/>
      <c r="E116" s="36"/>
      <c r="F116" s="36"/>
    </row>
    <row r="117" ht="14.25" customHeight="1">
      <c r="A117" s="36"/>
      <c r="B117" s="36"/>
      <c r="C117" s="36"/>
      <c r="D117" s="36"/>
      <c r="E117" s="36"/>
      <c r="F117" s="36"/>
    </row>
    <row r="118" ht="14.25" customHeight="1">
      <c r="A118" s="36"/>
      <c r="B118" s="36"/>
      <c r="C118" s="36"/>
      <c r="D118" s="36"/>
      <c r="E118" s="36"/>
      <c r="F118" s="36"/>
    </row>
    <row r="119" ht="14.25" customHeight="1">
      <c r="A119" s="36"/>
      <c r="B119" s="36"/>
      <c r="C119" s="36"/>
      <c r="D119" s="36"/>
      <c r="E119" s="36"/>
      <c r="F119" s="36"/>
    </row>
    <row r="120" ht="14.25" customHeight="1">
      <c r="A120" s="36"/>
      <c r="B120" s="36"/>
      <c r="C120" s="36"/>
      <c r="D120" s="36"/>
      <c r="E120" s="36"/>
      <c r="F120" s="36"/>
    </row>
    <row r="121" ht="14.25" customHeight="1">
      <c r="A121" s="36"/>
      <c r="B121" s="36"/>
      <c r="C121" s="36"/>
      <c r="D121" s="36"/>
      <c r="E121" s="36"/>
      <c r="F121" s="36"/>
    </row>
    <row r="122" ht="14.25" customHeight="1">
      <c r="A122" s="36"/>
      <c r="B122" s="36"/>
      <c r="C122" s="36"/>
      <c r="D122" s="36"/>
      <c r="E122" s="36"/>
      <c r="F122" s="36"/>
    </row>
    <row r="123" ht="14.25" customHeight="1">
      <c r="A123" s="36"/>
      <c r="B123" s="36"/>
      <c r="C123" s="36"/>
      <c r="D123" s="36"/>
      <c r="E123" s="36"/>
      <c r="F123" s="36"/>
    </row>
    <row r="124" ht="14.25" customHeight="1">
      <c r="A124" s="36"/>
      <c r="B124" s="36"/>
      <c r="C124" s="36"/>
      <c r="D124" s="36"/>
      <c r="E124" s="36"/>
      <c r="F124" s="36"/>
    </row>
    <row r="125" ht="14.25" customHeight="1">
      <c r="A125" s="36"/>
      <c r="B125" s="36"/>
      <c r="C125" s="36"/>
      <c r="D125" s="36"/>
      <c r="E125" s="36"/>
      <c r="F125" s="36"/>
    </row>
    <row r="126" ht="14.25" customHeight="1">
      <c r="A126" s="36"/>
      <c r="B126" s="36"/>
      <c r="C126" s="36"/>
      <c r="D126" s="36"/>
      <c r="E126" s="36"/>
      <c r="F126" s="36"/>
    </row>
    <row r="127" ht="14.25" customHeight="1">
      <c r="A127" s="36"/>
      <c r="B127" s="36"/>
      <c r="C127" s="36"/>
      <c r="D127" s="36"/>
      <c r="E127" s="36"/>
      <c r="F127" s="36"/>
    </row>
    <row r="128" ht="14.25" customHeight="1">
      <c r="A128" s="36"/>
      <c r="B128" s="36"/>
      <c r="C128" s="36"/>
      <c r="D128" s="36"/>
      <c r="E128" s="36"/>
      <c r="F128" s="36"/>
    </row>
    <row r="129" ht="14.25" customHeight="1">
      <c r="A129" s="36"/>
      <c r="B129" s="36"/>
      <c r="C129" s="36"/>
      <c r="D129" s="36"/>
      <c r="E129" s="36"/>
      <c r="F129" s="36"/>
    </row>
    <row r="130" ht="14.25" customHeight="1">
      <c r="A130" s="36"/>
      <c r="B130" s="36"/>
      <c r="C130" s="36"/>
      <c r="D130" s="36"/>
      <c r="E130" s="36"/>
      <c r="F130" s="36"/>
    </row>
    <row r="131" ht="14.25" customHeight="1">
      <c r="A131" s="36"/>
      <c r="B131" s="36"/>
      <c r="C131" s="36"/>
      <c r="D131" s="36"/>
      <c r="E131" s="36"/>
      <c r="F131" s="36"/>
    </row>
    <row r="132" ht="14.25" customHeight="1">
      <c r="A132" s="36"/>
      <c r="B132" s="36"/>
      <c r="C132" s="36"/>
      <c r="D132" s="36"/>
      <c r="E132" s="36"/>
      <c r="F132" s="36"/>
    </row>
    <row r="133" ht="14.25" customHeight="1">
      <c r="A133" s="36"/>
      <c r="B133" s="36"/>
      <c r="C133" s="36"/>
      <c r="D133" s="36"/>
      <c r="E133" s="36"/>
      <c r="F133" s="36"/>
    </row>
    <row r="134" ht="14.25" customHeight="1">
      <c r="A134" s="36"/>
      <c r="B134" s="36"/>
      <c r="C134" s="36"/>
      <c r="D134" s="36"/>
      <c r="E134" s="36"/>
      <c r="F134" s="36"/>
    </row>
    <row r="135" ht="14.25" customHeight="1">
      <c r="A135" s="36"/>
      <c r="B135" s="36"/>
      <c r="C135" s="36"/>
      <c r="D135" s="36"/>
      <c r="E135" s="36"/>
      <c r="F135" s="36"/>
    </row>
    <row r="136" ht="14.25" customHeight="1">
      <c r="A136" s="36"/>
      <c r="B136" s="36"/>
      <c r="C136" s="36"/>
      <c r="D136" s="36"/>
      <c r="E136" s="36"/>
      <c r="F136" s="36"/>
    </row>
    <row r="137" ht="14.25" customHeight="1">
      <c r="A137" s="36"/>
      <c r="B137" s="36"/>
      <c r="C137" s="36"/>
      <c r="D137" s="36"/>
      <c r="E137" s="36"/>
      <c r="F137" s="36"/>
    </row>
    <row r="138" ht="14.25" customHeight="1">
      <c r="A138" s="36"/>
      <c r="B138" s="36"/>
      <c r="C138" s="36"/>
      <c r="D138" s="36"/>
      <c r="E138" s="36"/>
      <c r="F138" s="36"/>
    </row>
    <row r="139" ht="14.25" customHeight="1">
      <c r="A139" s="36"/>
      <c r="B139" s="36"/>
      <c r="C139" s="36"/>
      <c r="D139" s="36"/>
      <c r="E139" s="36"/>
      <c r="F139" s="36"/>
    </row>
    <row r="140" ht="14.25" customHeight="1">
      <c r="A140" s="36"/>
      <c r="B140" s="36"/>
      <c r="C140" s="36"/>
      <c r="D140" s="36"/>
      <c r="E140" s="36"/>
      <c r="F140" s="36"/>
    </row>
    <row r="141" ht="14.25" customHeight="1">
      <c r="A141" s="36"/>
      <c r="B141" s="36"/>
      <c r="C141" s="36"/>
      <c r="D141" s="36"/>
      <c r="E141" s="36"/>
      <c r="F141" s="36"/>
    </row>
    <row r="142" ht="14.25" customHeight="1">
      <c r="A142" s="36"/>
      <c r="B142" s="36"/>
      <c r="C142" s="36"/>
      <c r="D142" s="36"/>
      <c r="E142" s="36"/>
      <c r="F142" s="36"/>
    </row>
    <row r="143" ht="14.25" customHeight="1">
      <c r="A143" s="36"/>
      <c r="B143" s="36"/>
      <c r="C143" s="36"/>
      <c r="D143" s="36"/>
      <c r="E143" s="36"/>
      <c r="F143" s="36"/>
    </row>
    <row r="144" ht="14.25" customHeight="1">
      <c r="A144" s="36"/>
      <c r="B144" s="36"/>
      <c r="C144" s="36"/>
      <c r="D144" s="36"/>
      <c r="E144" s="36"/>
      <c r="F144" s="36"/>
    </row>
    <row r="145" ht="14.25" customHeight="1">
      <c r="A145" s="36"/>
      <c r="B145" s="36"/>
      <c r="C145" s="36"/>
      <c r="D145" s="36"/>
      <c r="E145" s="36"/>
      <c r="F145" s="36"/>
    </row>
    <row r="146" ht="14.25" customHeight="1">
      <c r="A146" s="36"/>
      <c r="B146" s="36"/>
      <c r="C146" s="36"/>
      <c r="D146" s="36"/>
      <c r="E146" s="36"/>
      <c r="F146" s="36"/>
    </row>
    <row r="147" ht="14.25" customHeight="1">
      <c r="A147" s="36"/>
      <c r="B147" s="36"/>
      <c r="C147" s="36"/>
      <c r="D147" s="36"/>
      <c r="E147" s="36"/>
      <c r="F147" s="36"/>
    </row>
    <row r="148" ht="14.25" customHeight="1">
      <c r="A148" s="36"/>
      <c r="B148" s="36"/>
      <c r="C148" s="36"/>
      <c r="D148" s="36"/>
      <c r="E148" s="36"/>
      <c r="F148" s="36"/>
    </row>
    <row r="149" ht="14.25" customHeight="1">
      <c r="A149" s="36"/>
      <c r="B149" s="36"/>
      <c r="C149" s="36"/>
      <c r="D149" s="36"/>
      <c r="E149" s="36"/>
      <c r="F149" s="36"/>
    </row>
    <row r="150" ht="14.25" customHeight="1">
      <c r="A150" s="36"/>
      <c r="B150" s="36"/>
      <c r="C150" s="36"/>
      <c r="D150" s="36"/>
      <c r="E150" s="36"/>
      <c r="F150" s="36"/>
    </row>
    <row r="151" ht="14.25" customHeight="1">
      <c r="A151" s="36"/>
      <c r="B151" s="36"/>
      <c r="C151" s="36"/>
      <c r="D151" s="36"/>
      <c r="E151" s="36"/>
      <c r="F151" s="36"/>
    </row>
    <row r="152" ht="14.25" customHeight="1">
      <c r="A152" s="36"/>
      <c r="B152" s="36"/>
      <c r="C152" s="36"/>
      <c r="D152" s="36"/>
      <c r="E152" s="36"/>
      <c r="F152" s="36"/>
    </row>
    <row r="153" ht="14.25" customHeight="1">
      <c r="A153" s="36"/>
      <c r="B153" s="36"/>
      <c r="C153" s="36"/>
      <c r="D153" s="36"/>
      <c r="E153" s="36"/>
      <c r="F153" s="36"/>
    </row>
    <row r="154" ht="14.25" customHeight="1">
      <c r="A154" s="36"/>
      <c r="B154" s="36"/>
      <c r="C154" s="36"/>
      <c r="D154" s="36"/>
      <c r="E154" s="36"/>
      <c r="F154" s="36"/>
    </row>
    <row r="155" ht="14.25" customHeight="1">
      <c r="A155" s="36"/>
      <c r="B155" s="36"/>
      <c r="C155" s="36"/>
      <c r="D155" s="36"/>
      <c r="E155" s="36"/>
      <c r="F155" s="36"/>
    </row>
    <row r="156" ht="14.25" customHeight="1">
      <c r="A156" s="36"/>
      <c r="B156" s="36"/>
      <c r="C156" s="36"/>
      <c r="D156" s="36"/>
      <c r="E156" s="36"/>
      <c r="F156" s="36"/>
    </row>
    <row r="157" ht="14.25" customHeight="1">
      <c r="A157" s="36"/>
      <c r="B157" s="36"/>
      <c r="C157" s="36"/>
      <c r="D157" s="36"/>
      <c r="E157" s="36"/>
      <c r="F157" s="36"/>
    </row>
    <row r="158" ht="14.25" customHeight="1">
      <c r="A158" s="36"/>
      <c r="B158" s="36"/>
      <c r="C158" s="36"/>
      <c r="D158" s="36"/>
      <c r="E158" s="36"/>
      <c r="F158" s="36"/>
    </row>
    <row r="159" ht="14.25" customHeight="1">
      <c r="A159" s="36"/>
      <c r="B159" s="36"/>
      <c r="C159" s="36"/>
      <c r="D159" s="36"/>
      <c r="E159" s="36"/>
      <c r="F159" s="36"/>
    </row>
    <row r="160" ht="14.25" customHeight="1">
      <c r="A160" s="36"/>
      <c r="B160" s="36"/>
      <c r="C160" s="36"/>
      <c r="D160" s="36"/>
      <c r="E160" s="36"/>
      <c r="F160" s="36"/>
    </row>
    <row r="161" ht="14.25" customHeight="1">
      <c r="A161" s="36"/>
      <c r="B161" s="36"/>
      <c r="C161" s="36"/>
      <c r="D161" s="36"/>
      <c r="E161" s="36"/>
      <c r="F161" s="36"/>
    </row>
    <row r="162" ht="14.25" customHeight="1">
      <c r="A162" s="36"/>
      <c r="B162" s="36"/>
      <c r="C162" s="36"/>
      <c r="D162" s="36"/>
      <c r="E162" s="36"/>
      <c r="F162" s="36"/>
    </row>
    <row r="163" ht="14.25" customHeight="1">
      <c r="A163" s="36"/>
      <c r="B163" s="36"/>
      <c r="C163" s="36"/>
      <c r="D163" s="36"/>
      <c r="E163" s="36"/>
      <c r="F163" s="36"/>
    </row>
    <row r="164" ht="14.25" customHeight="1">
      <c r="A164" s="36"/>
      <c r="B164" s="36"/>
      <c r="C164" s="36"/>
      <c r="D164" s="36"/>
      <c r="E164" s="36"/>
      <c r="F164" s="36"/>
    </row>
    <row r="165" ht="14.25" customHeight="1">
      <c r="A165" s="36"/>
      <c r="B165" s="36"/>
      <c r="C165" s="36"/>
      <c r="D165" s="36"/>
      <c r="E165" s="36"/>
      <c r="F165" s="36"/>
    </row>
    <row r="166" ht="14.25" customHeight="1">
      <c r="A166" s="36"/>
      <c r="B166" s="36"/>
      <c r="C166" s="36"/>
      <c r="D166" s="36"/>
      <c r="E166" s="36"/>
      <c r="F166" s="36"/>
    </row>
    <row r="167" ht="14.25" customHeight="1">
      <c r="A167" s="36"/>
      <c r="B167" s="36"/>
      <c r="C167" s="36"/>
      <c r="D167" s="36"/>
      <c r="E167" s="36"/>
      <c r="F167" s="36"/>
    </row>
    <row r="168" ht="14.25" customHeight="1">
      <c r="A168" s="36"/>
      <c r="B168" s="36"/>
      <c r="C168" s="36"/>
      <c r="D168" s="36"/>
      <c r="E168" s="36"/>
      <c r="F168" s="36"/>
    </row>
    <row r="169" ht="14.25" customHeight="1">
      <c r="A169" s="36"/>
      <c r="B169" s="36"/>
      <c r="C169" s="36"/>
      <c r="D169" s="36"/>
      <c r="E169" s="36"/>
      <c r="F169" s="36"/>
    </row>
    <row r="170" ht="14.25" customHeight="1">
      <c r="A170" s="36"/>
      <c r="B170" s="36"/>
      <c r="C170" s="36"/>
      <c r="D170" s="36"/>
      <c r="E170" s="36"/>
      <c r="F170" s="36"/>
    </row>
    <row r="171" ht="14.25" customHeight="1">
      <c r="A171" s="36"/>
      <c r="B171" s="36"/>
      <c r="C171" s="36"/>
      <c r="D171" s="36"/>
      <c r="E171" s="36"/>
      <c r="F171" s="36"/>
    </row>
    <row r="172" ht="14.25" customHeight="1">
      <c r="A172" s="36"/>
      <c r="B172" s="36"/>
      <c r="C172" s="36"/>
      <c r="D172" s="36"/>
      <c r="E172" s="36"/>
      <c r="F172" s="36"/>
    </row>
    <row r="173" ht="14.25" customHeight="1">
      <c r="A173" s="36"/>
      <c r="B173" s="36"/>
      <c r="C173" s="36"/>
      <c r="D173" s="36"/>
      <c r="E173" s="36"/>
      <c r="F173" s="36"/>
    </row>
    <row r="174" ht="14.25" customHeight="1">
      <c r="A174" s="36"/>
      <c r="B174" s="36"/>
      <c r="C174" s="36"/>
      <c r="D174" s="36"/>
      <c r="E174" s="36"/>
      <c r="F174" s="36"/>
    </row>
    <row r="175" ht="14.25" customHeight="1">
      <c r="A175" s="36"/>
      <c r="B175" s="36"/>
      <c r="C175" s="36"/>
      <c r="D175" s="36"/>
      <c r="E175" s="36"/>
      <c r="F175" s="36"/>
    </row>
    <row r="176" ht="14.25" customHeight="1">
      <c r="A176" s="36"/>
      <c r="B176" s="36"/>
      <c r="C176" s="36"/>
      <c r="D176" s="36"/>
      <c r="E176" s="36"/>
      <c r="F176" s="36"/>
    </row>
    <row r="177" ht="14.25" customHeight="1">
      <c r="A177" s="36"/>
      <c r="B177" s="36"/>
      <c r="C177" s="36"/>
      <c r="D177" s="36"/>
      <c r="E177" s="36"/>
      <c r="F177" s="36"/>
    </row>
    <row r="178" ht="14.25" customHeight="1">
      <c r="A178" s="36"/>
      <c r="B178" s="36"/>
      <c r="C178" s="36"/>
      <c r="D178" s="36"/>
      <c r="E178" s="36"/>
      <c r="F178" s="36"/>
    </row>
    <row r="179" ht="14.25" customHeight="1">
      <c r="A179" s="36"/>
      <c r="B179" s="36"/>
      <c r="C179" s="36"/>
      <c r="D179" s="36"/>
      <c r="E179" s="36"/>
      <c r="F179" s="36"/>
    </row>
    <row r="180" ht="14.25" customHeight="1">
      <c r="A180" s="36"/>
      <c r="B180" s="36"/>
      <c r="C180" s="36"/>
      <c r="D180" s="36"/>
      <c r="E180" s="36"/>
      <c r="F180" s="36"/>
    </row>
    <row r="181" ht="14.25" customHeight="1">
      <c r="A181" s="36"/>
      <c r="B181" s="36"/>
      <c r="C181" s="36"/>
      <c r="D181" s="36"/>
      <c r="E181" s="36"/>
      <c r="F181" s="36"/>
    </row>
    <row r="182" ht="14.25" customHeight="1">
      <c r="A182" s="36"/>
      <c r="B182" s="36"/>
      <c r="C182" s="36"/>
      <c r="D182" s="36"/>
      <c r="E182" s="36"/>
      <c r="F182" s="36"/>
    </row>
    <row r="183" ht="14.25" customHeight="1">
      <c r="A183" s="36"/>
      <c r="B183" s="36"/>
      <c r="C183" s="36"/>
      <c r="D183" s="36"/>
      <c r="E183" s="36"/>
      <c r="F183" s="36"/>
    </row>
    <row r="184" ht="14.25" customHeight="1">
      <c r="A184" s="36"/>
      <c r="B184" s="36"/>
      <c r="C184" s="36"/>
      <c r="D184" s="36"/>
      <c r="E184" s="36"/>
      <c r="F184" s="36"/>
    </row>
    <row r="185" ht="14.25" customHeight="1">
      <c r="A185" s="36"/>
      <c r="B185" s="36"/>
      <c r="C185" s="36"/>
      <c r="D185" s="36"/>
      <c r="E185" s="36"/>
      <c r="F185" s="36"/>
    </row>
    <row r="186" ht="14.25" customHeight="1">
      <c r="A186" s="36"/>
      <c r="B186" s="36"/>
      <c r="C186" s="36"/>
      <c r="D186" s="36"/>
      <c r="E186" s="36"/>
      <c r="F186" s="36"/>
    </row>
    <row r="187" ht="14.25" customHeight="1">
      <c r="A187" s="36"/>
      <c r="B187" s="36"/>
      <c r="C187" s="36"/>
      <c r="D187" s="36"/>
      <c r="E187" s="36"/>
      <c r="F187" s="36"/>
    </row>
    <row r="188" ht="14.25" customHeight="1">
      <c r="A188" s="36"/>
      <c r="B188" s="36"/>
      <c r="C188" s="36"/>
      <c r="D188" s="36"/>
      <c r="E188" s="36"/>
      <c r="F188" s="36"/>
    </row>
    <row r="189" ht="14.25" customHeight="1">
      <c r="A189" s="36"/>
      <c r="B189" s="36"/>
      <c r="C189" s="36"/>
      <c r="D189" s="36"/>
      <c r="E189" s="36"/>
      <c r="F189" s="36"/>
    </row>
    <row r="190" ht="14.25" customHeight="1">
      <c r="A190" s="36"/>
      <c r="B190" s="36"/>
      <c r="C190" s="36"/>
      <c r="D190" s="36"/>
      <c r="E190" s="36"/>
      <c r="F190" s="36"/>
    </row>
    <row r="191" ht="14.25" customHeight="1">
      <c r="A191" s="36"/>
      <c r="B191" s="36"/>
      <c r="C191" s="36"/>
      <c r="D191" s="36"/>
      <c r="E191" s="36"/>
      <c r="F191" s="36"/>
    </row>
    <row r="192" ht="14.25" customHeight="1">
      <c r="A192" s="36"/>
      <c r="B192" s="36"/>
      <c r="C192" s="36"/>
      <c r="D192" s="36"/>
      <c r="E192" s="36"/>
      <c r="F192" s="36"/>
    </row>
    <row r="193" ht="14.25" customHeight="1">
      <c r="A193" s="36"/>
      <c r="B193" s="36"/>
      <c r="C193" s="36"/>
      <c r="D193" s="36"/>
      <c r="E193" s="36"/>
      <c r="F193" s="36"/>
    </row>
    <row r="194" ht="14.25" customHeight="1">
      <c r="A194" s="36"/>
      <c r="B194" s="36"/>
      <c r="C194" s="36"/>
      <c r="D194" s="36"/>
      <c r="E194" s="36"/>
      <c r="F194" s="36"/>
    </row>
    <row r="195" ht="14.25" customHeight="1">
      <c r="A195" s="36"/>
      <c r="B195" s="36"/>
      <c r="C195" s="36"/>
      <c r="D195" s="36"/>
      <c r="E195" s="36"/>
      <c r="F195" s="36"/>
    </row>
    <row r="196" ht="14.25" customHeight="1">
      <c r="A196" s="36"/>
      <c r="B196" s="36"/>
      <c r="C196" s="36"/>
      <c r="D196" s="36"/>
      <c r="E196" s="36"/>
      <c r="F196" s="36"/>
    </row>
    <row r="197" ht="14.25" customHeight="1">
      <c r="A197" s="36"/>
      <c r="B197" s="36"/>
      <c r="C197" s="36"/>
      <c r="D197" s="36"/>
      <c r="E197" s="36"/>
      <c r="F197" s="36"/>
    </row>
    <row r="198" ht="14.25" customHeight="1">
      <c r="A198" s="36"/>
      <c r="B198" s="36"/>
      <c r="C198" s="36"/>
      <c r="D198" s="36"/>
      <c r="E198" s="36"/>
      <c r="F198" s="36"/>
    </row>
    <row r="199" ht="14.25" customHeight="1">
      <c r="A199" s="36"/>
      <c r="B199" s="36"/>
      <c r="C199" s="36"/>
      <c r="D199" s="36"/>
      <c r="E199" s="36"/>
      <c r="F199" s="36"/>
    </row>
    <row r="200" ht="14.25" customHeight="1">
      <c r="A200" s="36"/>
      <c r="B200" s="36"/>
      <c r="C200" s="36"/>
      <c r="D200" s="36"/>
      <c r="E200" s="36"/>
      <c r="F200" s="36"/>
    </row>
    <row r="201" ht="14.25" customHeight="1">
      <c r="A201" s="36"/>
      <c r="B201" s="36"/>
      <c r="C201" s="36"/>
      <c r="D201" s="36"/>
      <c r="E201" s="36"/>
      <c r="F201" s="36"/>
    </row>
    <row r="202" ht="14.25" customHeight="1">
      <c r="A202" s="36"/>
      <c r="B202" s="36"/>
      <c r="C202" s="36"/>
      <c r="D202" s="36"/>
      <c r="E202" s="36"/>
      <c r="F202" s="36"/>
    </row>
    <row r="203" ht="14.25" customHeight="1">
      <c r="A203" s="36"/>
      <c r="B203" s="36"/>
      <c r="C203" s="36"/>
      <c r="D203" s="36"/>
      <c r="E203" s="36"/>
      <c r="F203" s="36"/>
    </row>
    <row r="204" ht="14.25" customHeight="1">
      <c r="A204" s="36"/>
      <c r="B204" s="36"/>
      <c r="C204" s="36"/>
      <c r="D204" s="36"/>
      <c r="E204" s="36"/>
      <c r="F204" s="36"/>
    </row>
    <row r="205" ht="14.25" customHeight="1">
      <c r="A205" s="36"/>
      <c r="B205" s="36"/>
      <c r="C205" s="36"/>
      <c r="D205" s="36"/>
      <c r="E205" s="36"/>
      <c r="F205" s="36"/>
    </row>
    <row r="206" ht="14.25" customHeight="1">
      <c r="A206" s="36"/>
      <c r="B206" s="36"/>
      <c r="C206" s="36"/>
      <c r="D206" s="36"/>
      <c r="E206" s="36"/>
      <c r="F206" s="36"/>
    </row>
    <row r="207" ht="14.25" customHeight="1">
      <c r="A207" s="36"/>
      <c r="B207" s="36"/>
      <c r="C207" s="36"/>
      <c r="D207" s="36"/>
      <c r="E207" s="36"/>
      <c r="F207" s="36"/>
    </row>
    <row r="208" ht="14.25" customHeight="1">
      <c r="A208" s="36"/>
      <c r="B208" s="36"/>
      <c r="C208" s="36"/>
      <c r="D208" s="36"/>
      <c r="E208" s="36"/>
      <c r="F208" s="36"/>
    </row>
    <row r="209" ht="14.25" customHeight="1">
      <c r="A209" s="36"/>
      <c r="B209" s="36"/>
      <c r="C209" s="36"/>
      <c r="D209" s="36"/>
      <c r="E209" s="36"/>
      <c r="F209" s="36"/>
    </row>
    <row r="210" ht="14.25" customHeight="1">
      <c r="A210" s="36"/>
      <c r="B210" s="36"/>
      <c r="C210" s="36"/>
      <c r="D210" s="36"/>
      <c r="E210" s="36"/>
      <c r="F210" s="36"/>
    </row>
    <row r="211" ht="14.25" customHeight="1">
      <c r="A211" s="36"/>
      <c r="B211" s="36"/>
      <c r="C211" s="36"/>
      <c r="D211" s="36"/>
      <c r="E211" s="36"/>
      <c r="F211" s="36"/>
    </row>
    <row r="212" ht="14.25" customHeight="1">
      <c r="A212" s="36"/>
      <c r="B212" s="36"/>
      <c r="C212" s="36"/>
      <c r="D212" s="36"/>
      <c r="E212" s="36"/>
      <c r="F212" s="36"/>
    </row>
    <row r="213" ht="14.25" customHeight="1">
      <c r="A213" s="36"/>
      <c r="B213" s="36"/>
      <c r="C213" s="36"/>
      <c r="D213" s="36"/>
      <c r="E213" s="36"/>
      <c r="F213" s="36"/>
    </row>
    <row r="214" ht="14.25" customHeight="1">
      <c r="A214" s="36"/>
      <c r="B214" s="36"/>
      <c r="C214" s="36"/>
      <c r="D214" s="36"/>
      <c r="E214" s="36"/>
      <c r="F214" s="36"/>
    </row>
    <row r="215" ht="14.25" customHeight="1">
      <c r="A215" s="36"/>
      <c r="B215" s="36"/>
      <c r="C215" s="36"/>
      <c r="D215" s="36"/>
      <c r="E215" s="36"/>
      <c r="F215" s="36"/>
    </row>
    <row r="216" ht="14.25" customHeight="1">
      <c r="A216" s="36"/>
      <c r="B216" s="36"/>
      <c r="C216" s="36"/>
      <c r="D216" s="36"/>
      <c r="E216" s="36"/>
      <c r="F216" s="36"/>
    </row>
    <row r="217" ht="14.25" customHeight="1">
      <c r="A217" s="36"/>
      <c r="B217" s="36"/>
      <c r="C217" s="36"/>
      <c r="D217" s="36"/>
      <c r="E217" s="36"/>
      <c r="F217" s="36"/>
    </row>
    <row r="218" ht="14.25" customHeight="1">
      <c r="A218" s="36"/>
      <c r="B218" s="36"/>
      <c r="C218" s="36"/>
      <c r="D218" s="36"/>
      <c r="E218" s="36"/>
      <c r="F218" s="36"/>
    </row>
    <row r="219" ht="14.25" customHeight="1">
      <c r="A219" s="36"/>
      <c r="B219" s="36"/>
      <c r="C219" s="36"/>
      <c r="D219" s="36"/>
      <c r="E219" s="36"/>
      <c r="F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2.57"/>
    <col customWidth="1" min="3" max="3" width="19.29"/>
    <col customWidth="1" min="4" max="4" width="20.86"/>
    <col customWidth="1" min="5" max="5" width="33.86"/>
    <col customWidth="1" min="6" max="6" width="35.14"/>
  </cols>
  <sheetData>
    <row r="1" ht="38.25" customHeight="1">
      <c r="A1" s="34" t="s">
        <v>1</v>
      </c>
      <c r="B1" s="34" t="s">
        <v>162</v>
      </c>
      <c r="C1" s="34" t="s">
        <v>163</v>
      </c>
      <c r="D1" s="34" t="s">
        <v>239</v>
      </c>
      <c r="E1" s="34" t="s">
        <v>240</v>
      </c>
      <c r="F1" s="34" t="s">
        <v>241</v>
      </c>
    </row>
    <row r="2" ht="45.0" customHeight="1">
      <c r="A2" s="37" t="s">
        <v>21</v>
      </c>
      <c r="B2" s="37" t="s">
        <v>170</v>
      </c>
      <c r="C2" s="37" t="s">
        <v>171</v>
      </c>
      <c r="D2" s="37">
        <v>2082845.0</v>
      </c>
      <c r="E2" s="37" t="s">
        <v>247</v>
      </c>
      <c r="F2" s="37" t="s">
        <v>178</v>
      </c>
    </row>
    <row r="3" ht="45.0" customHeight="1">
      <c r="A3" s="37" t="s">
        <v>21</v>
      </c>
      <c r="B3" s="37" t="s">
        <v>170</v>
      </c>
      <c r="C3" s="37" t="s">
        <v>21</v>
      </c>
      <c r="D3" s="37">
        <v>2092611.0</v>
      </c>
      <c r="E3" s="37" t="s">
        <v>248</v>
      </c>
      <c r="F3" s="37" t="s">
        <v>21</v>
      </c>
    </row>
    <row r="4" ht="45.0" customHeight="1">
      <c r="A4" s="37" t="s">
        <v>21</v>
      </c>
      <c r="B4" s="37" t="s">
        <v>170</v>
      </c>
      <c r="C4" s="37" t="s">
        <v>172</v>
      </c>
      <c r="D4" s="37">
        <v>2081296.0</v>
      </c>
      <c r="E4" s="37" t="s">
        <v>249</v>
      </c>
      <c r="F4" s="37" t="s">
        <v>172</v>
      </c>
    </row>
    <row r="5" ht="45.0" customHeight="1">
      <c r="A5" s="37" t="s">
        <v>21</v>
      </c>
      <c r="B5" s="37" t="s">
        <v>170</v>
      </c>
      <c r="C5" s="37" t="s">
        <v>172</v>
      </c>
      <c r="D5" s="37">
        <v>2082845.0</v>
      </c>
      <c r="E5" s="37" t="s">
        <v>247</v>
      </c>
      <c r="F5" s="37" t="s">
        <v>178</v>
      </c>
    </row>
    <row r="6" ht="45.0" customHeight="1">
      <c r="A6" s="37" t="s">
        <v>21</v>
      </c>
      <c r="B6" s="37" t="s">
        <v>170</v>
      </c>
      <c r="C6" s="37" t="s">
        <v>173</v>
      </c>
      <c r="D6" s="37">
        <v>2095912.0</v>
      </c>
      <c r="E6" s="37" t="s">
        <v>250</v>
      </c>
      <c r="F6" s="37" t="s">
        <v>173</v>
      </c>
    </row>
    <row r="7" ht="45.0" customHeight="1">
      <c r="A7" s="37" t="s">
        <v>21</v>
      </c>
      <c r="B7" s="37" t="s">
        <v>170</v>
      </c>
      <c r="C7" s="37" t="s">
        <v>174</v>
      </c>
      <c r="D7" s="37">
        <v>2092611.0</v>
      </c>
      <c r="E7" s="37" t="s">
        <v>248</v>
      </c>
      <c r="F7" s="37" t="s">
        <v>21</v>
      </c>
    </row>
    <row r="8" ht="45.0" customHeight="1">
      <c r="A8" s="37" t="s">
        <v>21</v>
      </c>
      <c r="B8" s="37" t="s">
        <v>170</v>
      </c>
      <c r="C8" s="37" t="s">
        <v>175</v>
      </c>
      <c r="D8" s="37">
        <v>2078414.0</v>
      </c>
      <c r="E8" s="37" t="s">
        <v>251</v>
      </c>
      <c r="F8" s="37" t="s">
        <v>175</v>
      </c>
    </row>
    <row r="9" ht="45.0" customHeight="1">
      <c r="A9" s="37" t="s">
        <v>21</v>
      </c>
      <c r="B9" s="37" t="s">
        <v>170</v>
      </c>
      <c r="C9" s="37" t="s">
        <v>176</v>
      </c>
      <c r="D9" s="37">
        <v>2082845.0</v>
      </c>
      <c r="E9" s="37" t="s">
        <v>247</v>
      </c>
      <c r="F9" s="37" t="s">
        <v>178</v>
      </c>
    </row>
    <row r="10" ht="45.0" customHeight="1">
      <c r="A10" s="37" t="s">
        <v>21</v>
      </c>
      <c r="B10" s="37" t="s">
        <v>170</v>
      </c>
      <c r="C10" s="37" t="s">
        <v>177</v>
      </c>
      <c r="D10" s="37">
        <v>2092611.0</v>
      </c>
      <c r="E10" s="37" t="s">
        <v>248</v>
      </c>
      <c r="F10" s="37" t="s">
        <v>21</v>
      </c>
    </row>
    <row r="11" ht="45.0" customHeight="1">
      <c r="A11" s="37" t="s">
        <v>21</v>
      </c>
      <c r="B11" s="37" t="s">
        <v>170</v>
      </c>
      <c r="C11" s="37" t="s">
        <v>178</v>
      </c>
      <c r="D11" s="37">
        <v>2082845.0</v>
      </c>
      <c r="E11" s="37" t="s">
        <v>247</v>
      </c>
      <c r="F11" s="37" t="s">
        <v>178</v>
      </c>
    </row>
    <row r="12" ht="45.0" customHeight="1">
      <c r="A12" s="37" t="s">
        <v>21</v>
      </c>
      <c r="B12" s="37" t="s">
        <v>170</v>
      </c>
      <c r="C12" s="37" t="s">
        <v>179</v>
      </c>
      <c r="D12" s="37">
        <v>2082845.0</v>
      </c>
      <c r="E12" s="37" t="s">
        <v>247</v>
      </c>
      <c r="F12" s="37" t="s">
        <v>178</v>
      </c>
    </row>
    <row r="13" ht="45.0" customHeight="1">
      <c r="A13" s="37" t="s">
        <v>21</v>
      </c>
      <c r="B13" s="37" t="s">
        <v>180</v>
      </c>
      <c r="C13" s="37" t="s">
        <v>181</v>
      </c>
      <c r="D13" s="37">
        <v>2082381.0</v>
      </c>
      <c r="E13" s="37" t="s">
        <v>252</v>
      </c>
      <c r="F13" s="37" t="s">
        <v>181</v>
      </c>
    </row>
    <row r="14" ht="45.0" customHeight="1">
      <c r="A14" s="37" t="s">
        <v>21</v>
      </c>
      <c r="B14" s="37" t="s">
        <v>180</v>
      </c>
      <c r="C14" s="37" t="s">
        <v>182</v>
      </c>
      <c r="D14" s="37">
        <v>2053519.0</v>
      </c>
      <c r="E14" s="37" t="s">
        <v>253</v>
      </c>
      <c r="F14" s="37" t="s">
        <v>182</v>
      </c>
    </row>
    <row r="15" ht="45.0" customHeight="1">
      <c r="A15" s="37" t="s">
        <v>21</v>
      </c>
      <c r="B15" s="37" t="s">
        <v>180</v>
      </c>
      <c r="C15" s="37" t="s">
        <v>183</v>
      </c>
      <c r="D15" s="37">
        <v>2082381.0</v>
      </c>
      <c r="E15" s="37" t="s">
        <v>252</v>
      </c>
      <c r="F15" s="37" t="s">
        <v>181</v>
      </c>
    </row>
    <row r="16" ht="45.0" customHeight="1">
      <c r="A16" s="37" t="s">
        <v>21</v>
      </c>
      <c r="B16" s="37" t="s">
        <v>180</v>
      </c>
      <c r="C16" s="37" t="s">
        <v>184</v>
      </c>
      <c r="D16" s="37">
        <v>2082381.0</v>
      </c>
      <c r="E16" s="37" t="s">
        <v>252</v>
      </c>
      <c r="F16" s="37" t="s">
        <v>181</v>
      </c>
    </row>
    <row r="17" ht="45.0" customHeight="1">
      <c r="A17" s="37" t="s">
        <v>21</v>
      </c>
      <c r="B17" s="37" t="s">
        <v>180</v>
      </c>
      <c r="C17" s="37" t="s">
        <v>185</v>
      </c>
      <c r="D17" s="37">
        <v>2082381.0</v>
      </c>
      <c r="E17" s="37" t="s">
        <v>252</v>
      </c>
      <c r="F17" s="37" t="s">
        <v>181</v>
      </c>
    </row>
    <row r="18" ht="45.0" customHeight="1">
      <c r="A18" s="37" t="s">
        <v>21</v>
      </c>
      <c r="B18" s="37" t="s">
        <v>180</v>
      </c>
      <c r="C18" s="37" t="s">
        <v>186</v>
      </c>
      <c r="D18" s="37">
        <v>2082381.0</v>
      </c>
      <c r="E18" s="37" t="s">
        <v>252</v>
      </c>
      <c r="F18" s="37" t="s">
        <v>181</v>
      </c>
    </row>
    <row r="19" ht="45.0" customHeight="1">
      <c r="A19" s="37" t="s">
        <v>21</v>
      </c>
      <c r="B19" s="37" t="s">
        <v>180</v>
      </c>
      <c r="C19" s="37" t="s">
        <v>187</v>
      </c>
      <c r="D19" s="37">
        <v>2082381.0</v>
      </c>
      <c r="E19" s="37" t="s">
        <v>252</v>
      </c>
      <c r="F19" s="37" t="s">
        <v>181</v>
      </c>
    </row>
    <row r="20" ht="45.0" customHeight="1">
      <c r="A20" s="37" t="s">
        <v>21</v>
      </c>
      <c r="B20" s="37" t="s">
        <v>180</v>
      </c>
      <c r="C20" s="37" t="s">
        <v>188</v>
      </c>
      <c r="D20" s="37">
        <v>2082381.0</v>
      </c>
      <c r="E20" s="37" t="s">
        <v>252</v>
      </c>
      <c r="F20" s="37" t="s">
        <v>181</v>
      </c>
    </row>
    <row r="21" ht="14.25" customHeight="1">
      <c r="A21" s="39" t="s">
        <v>31</v>
      </c>
      <c r="B21" s="39" t="s">
        <v>12</v>
      </c>
      <c r="C21" s="39" t="s">
        <v>189</v>
      </c>
      <c r="D21" s="39">
        <v>2080451.0</v>
      </c>
      <c r="E21" s="39" t="s">
        <v>254</v>
      </c>
      <c r="F21" s="39" t="s">
        <v>189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39" t="s">
        <v>31</v>
      </c>
      <c r="B22" s="39" t="s">
        <v>12</v>
      </c>
      <c r="C22" s="39" t="s">
        <v>190</v>
      </c>
      <c r="D22" s="39">
        <v>2745801.0</v>
      </c>
      <c r="E22" s="39" t="s">
        <v>255</v>
      </c>
      <c r="F22" s="39" t="s">
        <v>256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39" t="s">
        <v>31</v>
      </c>
      <c r="B23" s="39" t="s">
        <v>12</v>
      </c>
      <c r="C23" s="39" t="s">
        <v>191</v>
      </c>
      <c r="D23" s="39">
        <v>2745798.0</v>
      </c>
      <c r="E23" s="39" t="s">
        <v>257</v>
      </c>
      <c r="F23" s="39" t="s">
        <v>258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39" t="s">
        <v>31</v>
      </c>
      <c r="B24" s="39" t="s">
        <v>12</v>
      </c>
      <c r="C24" s="39" t="s">
        <v>192</v>
      </c>
      <c r="D24" s="39">
        <v>2745798.0</v>
      </c>
      <c r="E24" s="39" t="s">
        <v>257</v>
      </c>
      <c r="F24" s="39" t="s">
        <v>258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39" t="s">
        <v>31</v>
      </c>
      <c r="B25" s="39" t="s">
        <v>12</v>
      </c>
      <c r="C25" s="39" t="s">
        <v>193</v>
      </c>
      <c r="D25" s="39">
        <v>2078112.0</v>
      </c>
      <c r="E25" s="39" t="s">
        <v>259</v>
      </c>
      <c r="F25" s="39" t="s">
        <v>260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39" t="s">
        <v>31</v>
      </c>
      <c r="B26" s="39" t="s">
        <v>12</v>
      </c>
      <c r="C26" s="39" t="s">
        <v>194</v>
      </c>
      <c r="D26" s="39">
        <v>2080044.0</v>
      </c>
      <c r="E26" s="39" t="s">
        <v>261</v>
      </c>
      <c r="F26" s="39" t="s">
        <v>262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39" t="s">
        <v>31</v>
      </c>
      <c r="B27" s="39" t="s">
        <v>17</v>
      </c>
      <c r="C27" s="39" t="s">
        <v>195</v>
      </c>
      <c r="D27" s="39">
        <v>2751704.0</v>
      </c>
      <c r="E27" s="39" t="s">
        <v>263</v>
      </c>
      <c r="F27" s="39" t="s">
        <v>264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39" t="s">
        <v>31</v>
      </c>
      <c r="B28" s="39" t="s">
        <v>17</v>
      </c>
      <c r="C28" s="39" t="s">
        <v>196</v>
      </c>
      <c r="D28" s="39">
        <v>2751704.0</v>
      </c>
      <c r="E28" s="39" t="s">
        <v>263</v>
      </c>
      <c r="F28" s="39" t="s">
        <v>264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39" t="s">
        <v>31</v>
      </c>
      <c r="B29" s="39" t="s">
        <v>17</v>
      </c>
      <c r="C29" s="39" t="s">
        <v>197</v>
      </c>
      <c r="D29" s="39">
        <v>2083973.0</v>
      </c>
      <c r="E29" s="39" t="s">
        <v>265</v>
      </c>
      <c r="F29" s="39" t="s">
        <v>266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39" t="s">
        <v>31</v>
      </c>
      <c r="B30" s="39" t="s">
        <v>17</v>
      </c>
      <c r="C30" s="39" t="s">
        <v>198</v>
      </c>
      <c r="D30" s="39">
        <v>2079348.0</v>
      </c>
      <c r="E30" s="39" t="s">
        <v>267</v>
      </c>
      <c r="F30" s="39" t="s">
        <v>198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39" t="s">
        <v>31</v>
      </c>
      <c r="B31" s="39" t="s">
        <v>17</v>
      </c>
      <c r="C31" s="39" t="s">
        <v>199</v>
      </c>
      <c r="D31" s="39">
        <v>2751704.0</v>
      </c>
      <c r="E31" s="39" t="s">
        <v>263</v>
      </c>
      <c r="F31" s="39" t="s">
        <v>264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39" t="s">
        <v>31</v>
      </c>
      <c r="B32" s="39" t="s">
        <v>17</v>
      </c>
      <c r="C32" s="39" t="s">
        <v>200</v>
      </c>
      <c r="D32" s="39">
        <v>2088525.0</v>
      </c>
      <c r="E32" s="39" t="s">
        <v>268</v>
      </c>
      <c r="F32" s="39" t="s">
        <v>269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39" t="s">
        <v>31</v>
      </c>
      <c r="B33" s="39" t="s">
        <v>201</v>
      </c>
      <c r="C33" s="39" t="s">
        <v>202</v>
      </c>
      <c r="D33" s="39">
        <v>2705982.0</v>
      </c>
      <c r="E33" s="39" t="s">
        <v>270</v>
      </c>
      <c r="F33" s="39" t="s">
        <v>31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39" t="s">
        <v>31</v>
      </c>
      <c r="B34" s="39" t="s">
        <v>201</v>
      </c>
      <c r="C34" s="39" t="s">
        <v>31</v>
      </c>
      <c r="D34" s="39">
        <v>2705982.0</v>
      </c>
      <c r="E34" s="39" t="s">
        <v>270</v>
      </c>
      <c r="F34" s="39" t="s">
        <v>31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39" t="s">
        <v>31</v>
      </c>
      <c r="B35" s="39" t="s">
        <v>201</v>
      </c>
      <c r="C35" s="39" t="s">
        <v>203</v>
      </c>
      <c r="D35" s="39">
        <v>2078449.0</v>
      </c>
      <c r="E35" s="39" t="s">
        <v>271</v>
      </c>
      <c r="F35" s="39" t="s">
        <v>272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4.25" customHeight="1">
      <c r="A36" s="39" t="s">
        <v>31</v>
      </c>
      <c r="B36" s="39" t="s">
        <v>201</v>
      </c>
      <c r="C36" s="39" t="s">
        <v>204</v>
      </c>
      <c r="D36" s="39">
        <v>2080478.0</v>
      </c>
      <c r="E36" s="39" t="s">
        <v>273</v>
      </c>
      <c r="F36" s="39" t="s">
        <v>206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39" t="s">
        <v>31</v>
      </c>
      <c r="B37" s="39" t="s">
        <v>201</v>
      </c>
      <c r="C37" s="39" t="s">
        <v>205</v>
      </c>
      <c r="D37" s="39">
        <v>2078449.0</v>
      </c>
      <c r="E37" s="39" t="s">
        <v>274</v>
      </c>
      <c r="F37" s="39" t="s">
        <v>205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39" t="s">
        <v>31</v>
      </c>
      <c r="B38" s="39" t="s">
        <v>201</v>
      </c>
      <c r="C38" s="39" t="s">
        <v>206</v>
      </c>
      <c r="D38" s="39">
        <v>2080478.0</v>
      </c>
      <c r="E38" s="39" t="s">
        <v>273</v>
      </c>
      <c r="F38" s="39" t="s">
        <v>206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39" t="s">
        <v>31</v>
      </c>
      <c r="B39" s="39" t="s">
        <v>201</v>
      </c>
      <c r="C39" s="39" t="s">
        <v>207</v>
      </c>
      <c r="D39" s="39">
        <v>2705982.0</v>
      </c>
      <c r="E39" s="39" t="s">
        <v>270</v>
      </c>
      <c r="F39" s="39" t="s">
        <v>31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39" t="s">
        <v>31</v>
      </c>
      <c r="B40" s="39" t="s">
        <v>201</v>
      </c>
      <c r="C40" s="39" t="s">
        <v>208</v>
      </c>
      <c r="D40" s="39">
        <v>2705982.0</v>
      </c>
      <c r="E40" s="39" t="s">
        <v>270</v>
      </c>
      <c r="F40" s="39" t="s">
        <v>31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39" t="s">
        <v>31</v>
      </c>
      <c r="B41" s="39" t="s">
        <v>201</v>
      </c>
      <c r="C41" s="39" t="s">
        <v>209</v>
      </c>
      <c r="D41" s="39">
        <v>2080478.0</v>
      </c>
      <c r="E41" s="39" t="s">
        <v>273</v>
      </c>
      <c r="F41" s="39" t="s">
        <v>206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39" t="s">
        <v>31</v>
      </c>
      <c r="B42" s="39" t="s">
        <v>201</v>
      </c>
      <c r="C42" s="39" t="s">
        <v>210</v>
      </c>
      <c r="D42" s="39">
        <v>2705982.0</v>
      </c>
      <c r="E42" s="39" t="s">
        <v>270</v>
      </c>
      <c r="F42" s="39" t="s">
        <v>31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39" t="s">
        <v>211</v>
      </c>
      <c r="B43" s="39" t="s">
        <v>212</v>
      </c>
      <c r="C43" s="39" t="s">
        <v>213</v>
      </c>
      <c r="D43" s="39">
        <v>2079119.0</v>
      </c>
      <c r="E43" s="39" t="s">
        <v>275</v>
      </c>
      <c r="F43" s="39" t="s">
        <v>211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39" t="s">
        <v>211</v>
      </c>
      <c r="B44" s="39" t="s">
        <v>212</v>
      </c>
      <c r="C44" s="39" t="s">
        <v>214</v>
      </c>
      <c r="D44" s="39">
        <v>2079119.0</v>
      </c>
      <c r="E44" s="39" t="s">
        <v>275</v>
      </c>
      <c r="F44" s="39" t="s">
        <v>211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39" t="s">
        <v>211</v>
      </c>
      <c r="B45" s="39" t="s">
        <v>212</v>
      </c>
      <c r="C45" s="39" t="s">
        <v>215</v>
      </c>
      <c r="D45" s="39">
        <v>2079119.0</v>
      </c>
      <c r="E45" s="39" t="s">
        <v>275</v>
      </c>
      <c r="F45" s="39" t="s">
        <v>211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39" t="s">
        <v>211</v>
      </c>
      <c r="B46" s="39" t="s">
        <v>212</v>
      </c>
      <c r="C46" s="39" t="s">
        <v>216</v>
      </c>
      <c r="D46" s="39">
        <v>2079119.0</v>
      </c>
      <c r="E46" s="39" t="s">
        <v>275</v>
      </c>
      <c r="F46" s="39" t="s">
        <v>211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39" t="s">
        <v>211</v>
      </c>
      <c r="B47" s="39" t="s">
        <v>212</v>
      </c>
      <c r="C47" s="39" t="s">
        <v>211</v>
      </c>
      <c r="D47" s="39">
        <v>2079119.0</v>
      </c>
      <c r="E47" s="39" t="s">
        <v>275</v>
      </c>
      <c r="F47" s="39" t="s">
        <v>211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39" t="s">
        <v>211</v>
      </c>
      <c r="B48" s="39" t="s">
        <v>212</v>
      </c>
      <c r="C48" s="39" t="s">
        <v>211</v>
      </c>
      <c r="D48" s="39">
        <v>3314766.0</v>
      </c>
      <c r="E48" s="39" t="s">
        <v>276</v>
      </c>
      <c r="F48" s="39" t="s">
        <v>211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39" t="s">
        <v>211</v>
      </c>
      <c r="B49" s="39" t="s">
        <v>212</v>
      </c>
      <c r="C49" s="39" t="s">
        <v>217</v>
      </c>
      <c r="D49" s="39">
        <v>2091267.0</v>
      </c>
      <c r="E49" s="39" t="s">
        <v>277</v>
      </c>
      <c r="F49" s="39" t="s">
        <v>217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39" t="s">
        <v>211</v>
      </c>
      <c r="B50" s="39" t="s">
        <v>212</v>
      </c>
      <c r="C50" s="39" t="s">
        <v>218</v>
      </c>
      <c r="D50" s="39">
        <v>2079119.0</v>
      </c>
      <c r="E50" s="39" t="s">
        <v>275</v>
      </c>
      <c r="F50" s="39" t="s">
        <v>211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39" t="s">
        <v>211</v>
      </c>
      <c r="B51" s="39" t="s">
        <v>212</v>
      </c>
      <c r="C51" s="39" t="s">
        <v>219</v>
      </c>
      <c r="D51" s="39">
        <v>2079119.0</v>
      </c>
      <c r="E51" s="39" t="s">
        <v>275</v>
      </c>
      <c r="F51" s="39" t="s">
        <v>211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A52" s="39" t="s">
        <v>211</v>
      </c>
      <c r="B52" s="39" t="s">
        <v>212</v>
      </c>
      <c r="C52" s="39" t="s">
        <v>220</v>
      </c>
      <c r="D52" s="39">
        <v>2079119.0</v>
      </c>
      <c r="E52" s="39" t="s">
        <v>275</v>
      </c>
      <c r="F52" s="39" t="s">
        <v>211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4.25" customHeight="1">
      <c r="A53" s="39" t="s">
        <v>211</v>
      </c>
      <c r="B53" s="39" t="s">
        <v>212</v>
      </c>
      <c r="C53" s="39" t="s">
        <v>221</v>
      </c>
      <c r="D53" s="39">
        <v>2079119.0</v>
      </c>
      <c r="E53" s="39" t="s">
        <v>275</v>
      </c>
      <c r="F53" s="39" t="s">
        <v>211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4.25" customHeight="1">
      <c r="A54" s="39" t="s">
        <v>211</v>
      </c>
      <c r="B54" s="39" t="s">
        <v>71</v>
      </c>
      <c r="C54" s="39" t="s">
        <v>222</v>
      </c>
      <c r="D54" s="39">
        <v>2084171.0</v>
      </c>
      <c r="E54" s="39" t="s">
        <v>278</v>
      </c>
      <c r="F54" s="39" t="s">
        <v>279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4.25" customHeight="1">
      <c r="A55" s="39" t="s">
        <v>211</v>
      </c>
      <c r="B55" s="39" t="s">
        <v>71</v>
      </c>
      <c r="C55" s="39" t="s">
        <v>223</v>
      </c>
      <c r="D55" s="39">
        <v>2026805.0</v>
      </c>
      <c r="E55" s="39" t="s">
        <v>280</v>
      </c>
      <c r="F55" s="39" t="s">
        <v>224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4.25" customHeight="1">
      <c r="A56" s="39" t="s">
        <v>211</v>
      </c>
      <c r="B56" s="39" t="s">
        <v>71</v>
      </c>
      <c r="C56" s="39" t="s">
        <v>224</v>
      </c>
      <c r="D56" s="39">
        <v>2026805.0</v>
      </c>
      <c r="E56" s="39" t="s">
        <v>280</v>
      </c>
      <c r="F56" s="39" t="s">
        <v>224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4.25" customHeight="1">
      <c r="A57" s="39" t="s">
        <v>211</v>
      </c>
      <c r="B57" s="39" t="s">
        <v>71</v>
      </c>
      <c r="C57" s="39" t="s">
        <v>225</v>
      </c>
      <c r="D57" s="39">
        <v>2025477.0</v>
      </c>
      <c r="E57" s="39" t="s">
        <v>281</v>
      </c>
      <c r="F57" s="39" t="s">
        <v>225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4.25" customHeight="1">
      <c r="A58" s="39" t="s">
        <v>211</v>
      </c>
      <c r="B58" s="39" t="s">
        <v>71</v>
      </c>
      <c r="C58" s="39" t="s">
        <v>226</v>
      </c>
      <c r="D58" s="39">
        <v>2028204.0</v>
      </c>
      <c r="E58" s="39" t="s">
        <v>282</v>
      </c>
      <c r="F58" s="39" t="s">
        <v>226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4.25" customHeight="1">
      <c r="A59" s="39" t="s">
        <v>211</v>
      </c>
      <c r="B59" s="39" t="s">
        <v>71</v>
      </c>
      <c r="C59" s="39" t="s">
        <v>227</v>
      </c>
      <c r="D59" s="39">
        <v>2089548.0</v>
      </c>
      <c r="E59" s="39" t="s">
        <v>283</v>
      </c>
      <c r="F59" s="39" t="s">
        <v>227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4.25" customHeight="1">
      <c r="A60" s="39" t="s">
        <v>211</v>
      </c>
      <c r="B60" s="39" t="s">
        <v>71</v>
      </c>
      <c r="C60" s="39" t="s">
        <v>228</v>
      </c>
      <c r="D60" s="39">
        <v>2083493.0</v>
      </c>
      <c r="E60" s="39" t="s">
        <v>284</v>
      </c>
      <c r="F60" s="39" t="s">
        <v>228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4.25" customHeight="1">
      <c r="A61" s="39" t="s">
        <v>211</v>
      </c>
      <c r="B61" s="39" t="s">
        <v>71</v>
      </c>
      <c r="C61" s="39" t="s">
        <v>229</v>
      </c>
      <c r="D61" s="39">
        <v>2026805.0</v>
      </c>
      <c r="E61" s="39" t="s">
        <v>280</v>
      </c>
      <c r="F61" s="39" t="s">
        <v>224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4.25" customHeight="1">
      <c r="A62" s="39" t="s">
        <v>211</v>
      </c>
      <c r="B62" s="39" t="s">
        <v>71</v>
      </c>
      <c r="C62" s="39" t="s">
        <v>230</v>
      </c>
      <c r="D62" s="39">
        <v>2084171.0</v>
      </c>
      <c r="E62" s="39" t="s">
        <v>278</v>
      </c>
      <c r="F62" s="39" t="s">
        <v>279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4.25" customHeight="1">
      <c r="A63" s="39" t="s">
        <v>211</v>
      </c>
      <c r="B63" s="39" t="s">
        <v>231</v>
      </c>
      <c r="C63" s="39" t="s">
        <v>232</v>
      </c>
      <c r="D63" s="39">
        <v>2082853.0</v>
      </c>
      <c r="E63" s="39" t="s">
        <v>285</v>
      </c>
      <c r="F63" s="39" t="s">
        <v>233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4.25" customHeight="1">
      <c r="A64" s="39" t="s">
        <v>211</v>
      </c>
      <c r="B64" s="39" t="s">
        <v>231</v>
      </c>
      <c r="C64" s="39" t="s">
        <v>232</v>
      </c>
      <c r="D64" s="39">
        <v>2079119.0</v>
      </c>
      <c r="E64" s="39" t="s">
        <v>275</v>
      </c>
      <c r="F64" s="39" t="s">
        <v>211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4.25" customHeight="1">
      <c r="A65" s="39" t="s">
        <v>211</v>
      </c>
      <c r="B65" s="39" t="s">
        <v>231</v>
      </c>
      <c r="C65" s="39" t="s">
        <v>233</v>
      </c>
      <c r="D65" s="39">
        <v>2082853.0</v>
      </c>
      <c r="E65" s="39" t="s">
        <v>285</v>
      </c>
      <c r="F65" s="39" t="s">
        <v>233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4.25" customHeight="1">
      <c r="A66" s="39" t="s">
        <v>211</v>
      </c>
      <c r="B66" s="39" t="s">
        <v>231</v>
      </c>
      <c r="C66" s="39" t="s">
        <v>234</v>
      </c>
      <c r="D66" s="39">
        <v>2082853.0</v>
      </c>
      <c r="E66" s="39" t="s">
        <v>285</v>
      </c>
      <c r="F66" s="39" t="s">
        <v>233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4.25" customHeight="1">
      <c r="A67" s="39" t="s">
        <v>211</v>
      </c>
      <c r="B67" s="39" t="s">
        <v>231</v>
      </c>
      <c r="C67" s="39" t="s">
        <v>234</v>
      </c>
      <c r="D67" s="39">
        <v>2079119.0</v>
      </c>
      <c r="E67" s="39" t="s">
        <v>275</v>
      </c>
      <c r="F67" s="39" t="s">
        <v>211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4.25" customHeight="1">
      <c r="A68" s="39" t="s">
        <v>211</v>
      </c>
      <c r="B68" s="39" t="s">
        <v>231</v>
      </c>
      <c r="C68" s="39" t="s">
        <v>235</v>
      </c>
      <c r="D68" s="39">
        <v>2023016.0</v>
      </c>
      <c r="E68" s="39" t="s">
        <v>286</v>
      </c>
      <c r="F68" s="39" t="s">
        <v>235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4.25" customHeight="1">
      <c r="A69" s="39" t="s">
        <v>211</v>
      </c>
      <c r="B69" s="39" t="s">
        <v>231</v>
      </c>
      <c r="C69" s="39" t="s">
        <v>236</v>
      </c>
      <c r="D69" s="39">
        <v>2079119.0</v>
      </c>
      <c r="E69" s="39" t="s">
        <v>275</v>
      </c>
      <c r="F69" s="39" t="s">
        <v>211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4.25" customHeight="1">
      <c r="A70" s="39" t="s">
        <v>211</v>
      </c>
      <c r="B70" s="39" t="s">
        <v>231</v>
      </c>
      <c r="C70" s="39" t="s">
        <v>237</v>
      </c>
      <c r="D70" s="39">
        <v>2023016.0</v>
      </c>
      <c r="E70" s="39" t="s">
        <v>286</v>
      </c>
      <c r="F70" s="39" t="s">
        <v>235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4.25" customHeight="1">
      <c r="A71" s="39" t="s">
        <v>211</v>
      </c>
      <c r="B71" s="39" t="s">
        <v>231</v>
      </c>
      <c r="C71" s="39" t="s">
        <v>238</v>
      </c>
      <c r="D71" s="39">
        <v>2082853.0</v>
      </c>
      <c r="E71" s="39" t="s">
        <v>285</v>
      </c>
      <c r="F71" s="39" t="s">
        <v>233</v>
      </c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4.25" customHeight="1">
      <c r="A72" s="36"/>
      <c r="B72" s="36"/>
      <c r="C72" s="36"/>
      <c r="D72" s="36"/>
      <c r="E72" s="36"/>
      <c r="F72" s="36"/>
    </row>
    <row r="73" ht="14.25" customHeight="1">
      <c r="A73" s="36"/>
      <c r="B73" s="36"/>
      <c r="C73" s="36"/>
      <c r="D73" s="36"/>
      <c r="E73" s="36"/>
      <c r="F73" s="36"/>
    </row>
    <row r="74" ht="14.25" customHeight="1">
      <c r="A74" s="36"/>
      <c r="B74" s="36"/>
      <c r="C74" s="36"/>
      <c r="D74" s="36"/>
      <c r="E74" s="36"/>
      <c r="F74" s="36"/>
    </row>
    <row r="75" ht="14.25" customHeight="1">
      <c r="A75" s="36"/>
      <c r="B75" s="36"/>
      <c r="C75" s="36"/>
      <c r="D75" s="36"/>
      <c r="E75" s="36"/>
      <c r="F75" s="36"/>
    </row>
    <row r="76" ht="14.25" customHeight="1">
      <c r="A76" s="36"/>
      <c r="B76" s="36"/>
      <c r="C76" s="36"/>
      <c r="D76" s="36"/>
      <c r="E76" s="36"/>
      <c r="F76" s="36"/>
    </row>
    <row r="77" ht="14.25" customHeight="1">
      <c r="A77" s="36"/>
      <c r="B77" s="36"/>
      <c r="C77" s="36"/>
      <c r="D77" s="36"/>
      <c r="E77" s="36"/>
      <c r="F77" s="36"/>
    </row>
    <row r="78" ht="14.25" customHeight="1">
      <c r="A78" s="36"/>
      <c r="B78" s="36"/>
      <c r="C78" s="36"/>
      <c r="D78" s="36"/>
      <c r="E78" s="36"/>
      <c r="F78" s="36"/>
    </row>
    <row r="79" ht="14.25" customHeight="1">
      <c r="A79" s="36"/>
      <c r="B79" s="36"/>
      <c r="C79" s="36"/>
      <c r="D79" s="36"/>
      <c r="E79" s="36"/>
      <c r="F79" s="36"/>
    </row>
    <row r="80" ht="14.25" customHeight="1">
      <c r="A80" s="36"/>
      <c r="B80" s="36"/>
      <c r="C80" s="36"/>
      <c r="D80" s="36"/>
      <c r="E80" s="36"/>
      <c r="F80" s="36"/>
    </row>
    <row r="81" ht="14.25" customHeight="1">
      <c r="A81" s="36"/>
      <c r="B81" s="36"/>
      <c r="C81" s="36"/>
      <c r="D81" s="36"/>
      <c r="E81" s="36"/>
      <c r="F81" s="36"/>
    </row>
    <row r="82" ht="14.25" customHeight="1">
      <c r="A82" s="36"/>
      <c r="B82" s="36"/>
      <c r="C82" s="36"/>
      <c r="D82" s="36"/>
      <c r="E82" s="36"/>
      <c r="F82" s="36"/>
    </row>
    <row r="83" ht="14.25" customHeight="1">
      <c r="A83" s="36"/>
      <c r="B83" s="36"/>
      <c r="C83" s="36"/>
      <c r="D83" s="36"/>
      <c r="E83" s="36"/>
      <c r="F83" s="36"/>
    </row>
    <row r="84" ht="14.25" customHeight="1">
      <c r="A84" s="36"/>
      <c r="B84" s="36"/>
      <c r="C84" s="36"/>
      <c r="D84" s="36"/>
      <c r="E84" s="36"/>
      <c r="F84" s="36"/>
    </row>
    <row r="85" ht="14.25" customHeight="1">
      <c r="A85" s="36"/>
      <c r="B85" s="36"/>
      <c r="C85" s="36"/>
      <c r="D85" s="36"/>
      <c r="E85" s="36"/>
      <c r="F85" s="36"/>
    </row>
    <row r="86" ht="14.25" customHeight="1">
      <c r="A86" s="36"/>
      <c r="B86" s="36"/>
      <c r="C86" s="36"/>
      <c r="D86" s="36"/>
      <c r="E86" s="36"/>
      <c r="F86" s="36"/>
    </row>
    <row r="87" ht="14.25" customHeight="1">
      <c r="A87" s="36"/>
      <c r="B87" s="36"/>
      <c r="C87" s="36"/>
      <c r="D87" s="36"/>
      <c r="E87" s="36"/>
      <c r="F87" s="36"/>
    </row>
    <row r="88" ht="14.25" customHeight="1">
      <c r="A88" s="36"/>
      <c r="B88" s="36"/>
      <c r="C88" s="36"/>
      <c r="D88" s="36"/>
      <c r="E88" s="36"/>
      <c r="F88" s="36"/>
    </row>
    <row r="89" ht="14.25" customHeight="1">
      <c r="A89" s="36"/>
      <c r="B89" s="36"/>
      <c r="C89" s="36"/>
      <c r="D89" s="36"/>
      <c r="E89" s="36"/>
      <c r="F89" s="36"/>
    </row>
    <row r="90" ht="14.25" customHeight="1">
      <c r="A90" s="36"/>
      <c r="B90" s="36"/>
      <c r="C90" s="36"/>
      <c r="D90" s="36"/>
      <c r="E90" s="36"/>
      <c r="F90" s="36"/>
    </row>
    <row r="91" ht="14.25" customHeight="1">
      <c r="A91" s="36"/>
      <c r="B91" s="36"/>
      <c r="C91" s="36"/>
      <c r="D91" s="36"/>
      <c r="E91" s="36"/>
      <c r="F91" s="36"/>
    </row>
    <row r="92" ht="14.25" customHeight="1">
      <c r="A92" s="36"/>
      <c r="B92" s="36"/>
      <c r="C92" s="36"/>
      <c r="D92" s="36"/>
      <c r="E92" s="36"/>
      <c r="F92" s="36"/>
    </row>
    <row r="93" ht="14.25" customHeight="1">
      <c r="A93" s="36"/>
      <c r="B93" s="36"/>
      <c r="C93" s="36"/>
      <c r="D93" s="36"/>
      <c r="E93" s="36"/>
      <c r="F93" s="36"/>
    </row>
    <row r="94" ht="14.25" customHeight="1">
      <c r="A94" s="36"/>
      <c r="B94" s="36"/>
      <c r="C94" s="36"/>
      <c r="D94" s="36"/>
      <c r="E94" s="36"/>
      <c r="F94" s="36"/>
    </row>
    <row r="95" ht="14.25" customHeight="1">
      <c r="A95" s="36"/>
      <c r="B95" s="36"/>
      <c r="C95" s="36"/>
      <c r="D95" s="36"/>
      <c r="E95" s="36"/>
      <c r="F95" s="36"/>
    </row>
    <row r="96" ht="14.25" customHeight="1">
      <c r="A96" s="36"/>
      <c r="B96" s="36"/>
      <c r="C96" s="36"/>
      <c r="D96" s="36"/>
      <c r="E96" s="36"/>
      <c r="F96" s="36"/>
    </row>
    <row r="97" ht="14.25" customHeight="1">
      <c r="A97" s="36"/>
      <c r="B97" s="36"/>
      <c r="C97" s="36"/>
      <c r="D97" s="36"/>
      <c r="E97" s="36"/>
      <c r="F97" s="36"/>
    </row>
    <row r="98" ht="14.25" customHeight="1">
      <c r="A98" s="36"/>
      <c r="B98" s="36"/>
      <c r="C98" s="36"/>
      <c r="D98" s="36"/>
      <c r="E98" s="36"/>
      <c r="F98" s="36"/>
    </row>
    <row r="99" ht="14.25" customHeight="1">
      <c r="A99" s="36"/>
      <c r="B99" s="36"/>
      <c r="C99" s="36"/>
      <c r="D99" s="36"/>
      <c r="E99" s="36"/>
      <c r="F99" s="36"/>
    </row>
    <row r="100" ht="14.25" customHeight="1">
      <c r="A100" s="36"/>
      <c r="B100" s="36"/>
      <c r="C100" s="36"/>
      <c r="D100" s="36"/>
      <c r="E100" s="36"/>
      <c r="F100" s="36"/>
    </row>
    <row r="101" ht="14.25" customHeight="1">
      <c r="A101" s="36"/>
      <c r="B101" s="36"/>
      <c r="C101" s="36"/>
      <c r="D101" s="36"/>
      <c r="E101" s="36"/>
      <c r="F101" s="36"/>
    </row>
    <row r="102" ht="14.25" customHeight="1">
      <c r="A102" s="36"/>
      <c r="B102" s="36"/>
      <c r="C102" s="36"/>
      <c r="D102" s="36"/>
      <c r="E102" s="36"/>
      <c r="F102" s="36"/>
    </row>
    <row r="103" ht="14.25" customHeight="1">
      <c r="A103" s="36"/>
      <c r="B103" s="36"/>
      <c r="C103" s="36"/>
      <c r="D103" s="36"/>
      <c r="E103" s="36"/>
      <c r="F103" s="36"/>
    </row>
    <row r="104" ht="14.25" customHeight="1">
      <c r="A104" s="36"/>
      <c r="B104" s="36"/>
      <c r="C104" s="36"/>
      <c r="D104" s="36"/>
      <c r="E104" s="36"/>
      <c r="F104" s="36"/>
    </row>
    <row r="105" ht="14.25" customHeight="1">
      <c r="A105" s="36"/>
      <c r="B105" s="36"/>
      <c r="C105" s="36"/>
      <c r="D105" s="36"/>
      <c r="E105" s="36"/>
      <c r="F105" s="36"/>
    </row>
    <row r="106" ht="14.25" customHeight="1">
      <c r="A106" s="36"/>
      <c r="B106" s="36"/>
      <c r="C106" s="36"/>
      <c r="D106" s="36"/>
      <c r="E106" s="36"/>
      <c r="F106" s="36"/>
    </row>
    <row r="107" ht="14.25" customHeight="1">
      <c r="A107" s="36"/>
      <c r="B107" s="36"/>
      <c r="C107" s="36"/>
      <c r="D107" s="36"/>
      <c r="E107" s="36"/>
      <c r="F107" s="36"/>
    </row>
    <row r="108" ht="14.25" customHeight="1">
      <c r="A108" s="36"/>
      <c r="B108" s="36"/>
      <c r="C108" s="36"/>
      <c r="D108" s="36"/>
      <c r="E108" s="36"/>
      <c r="F108" s="36"/>
    </row>
    <row r="109" ht="14.25" customHeight="1">
      <c r="A109" s="36"/>
      <c r="B109" s="36"/>
      <c r="C109" s="36"/>
      <c r="D109" s="36"/>
      <c r="E109" s="36"/>
      <c r="F109" s="36"/>
    </row>
    <row r="110" ht="14.25" customHeight="1">
      <c r="A110" s="36"/>
      <c r="B110" s="36"/>
      <c r="C110" s="36"/>
      <c r="D110" s="36"/>
      <c r="E110" s="36"/>
      <c r="F110" s="36"/>
    </row>
    <row r="111" ht="14.25" customHeight="1">
      <c r="A111" s="36"/>
      <c r="B111" s="36"/>
      <c r="C111" s="36"/>
      <c r="D111" s="36"/>
      <c r="E111" s="36"/>
      <c r="F111" s="36"/>
    </row>
    <row r="112" ht="14.25" customHeight="1">
      <c r="A112" s="36"/>
      <c r="B112" s="36"/>
      <c r="C112" s="36"/>
      <c r="D112" s="36"/>
      <c r="E112" s="36"/>
      <c r="F112" s="36"/>
    </row>
    <row r="113" ht="14.25" customHeight="1">
      <c r="A113" s="36"/>
      <c r="B113" s="36"/>
      <c r="C113" s="36"/>
      <c r="D113" s="36"/>
      <c r="E113" s="36"/>
      <c r="F113" s="36"/>
    </row>
    <row r="114" ht="14.25" customHeight="1">
      <c r="A114" s="36"/>
      <c r="B114" s="36"/>
      <c r="C114" s="36"/>
      <c r="D114" s="36"/>
      <c r="E114" s="36"/>
      <c r="F114" s="36"/>
    </row>
    <row r="115" ht="14.25" customHeight="1">
      <c r="A115" s="36"/>
      <c r="B115" s="36"/>
      <c r="C115" s="36"/>
      <c r="D115" s="36"/>
      <c r="E115" s="36"/>
      <c r="F115" s="36"/>
    </row>
    <row r="116" ht="14.25" customHeight="1">
      <c r="A116" s="36"/>
      <c r="B116" s="36"/>
      <c r="C116" s="36"/>
      <c r="D116" s="36"/>
      <c r="E116" s="36"/>
      <c r="F116" s="36"/>
    </row>
    <row r="117" ht="14.25" customHeight="1">
      <c r="A117" s="36"/>
      <c r="B117" s="36"/>
      <c r="C117" s="36"/>
      <c r="D117" s="36"/>
      <c r="E117" s="36"/>
      <c r="F117" s="36"/>
    </row>
    <row r="118" ht="14.25" customHeight="1">
      <c r="A118" s="36"/>
      <c r="B118" s="36"/>
      <c r="C118" s="36"/>
      <c r="D118" s="36"/>
      <c r="E118" s="36"/>
      <c r="F118" s="36"/>
    </row>
    <row r="119" ht="14.25" customHeight="1">
      <c r="A119" s="36"/>
      <c r="B119" s="36"/>
      <c r="C119" s="36"/>
      <c r="D119" s="36"/>
      <c r="E119" s="36"/>
      <c r="F119" s="36"/>
    </row>
    <row r="120" ht="14.25" customHeight="1">
      <c r="A120" s="36"/>
      <c r="B120" s="36"/>
      <c r="C120" s="36"/>
      <c r="D120" s="36"/>
      <c r="E120" s="36"/>
      <c r="F120" s="36"/>
    </row>
    <row r="121" ht="14.25" customHeight="1">
      <c r="A121" s="36"/>
      <c r="B121" s="36"/>
      <c r="C121" s="36"/>
      <c r="D121" s="36"/>
      <c r="E121" s="36"/>
      <c r="F121" s="36"/>
    </row>
    <row r="122" ht="14.25" customHeight="1">
      <c r="A122" s="36"/>
      <c r="B122" s="36"/>
      <c r="C122" s="36"/>
      <c r="D122" s="36"/>
      <c r="E122" s="36"/>
      <c r="F122" s="36"/>
    </row>
    <row r="123" ht="14.25" customHeight="1">
      <c r="A123" s="36"/>
      <c r="B123" s="36"/>
      <c r="C123" s="36"/>
      <c r="D123" s="36"/>
      <c r="E123" s="36"/>
      <c r="F123" s="36"/>
    </row>
    <row r="124" ht="14.25" customHeight="1">
      <c r="A124" s="36"/>
      <c r="B124" s="36"/>
      <c r="C124" s="36"/>
      <c r="D124" s="36"/>
      <c r="E124" s="36"/>
      <c r="F124" s="36"/>
    </row>
    <row r="125" ht="14.25" customHeight="1">
      <c r="A125" s="36"/>
      <c r="B125" s="36"/>
      <c r="C125" s="36"/>
      <c r="D125" s="36"/>
      <c r="E125" s="36"/>
      <c r="F125" s="36"/>
    </row>
    <row r="126" ht="14.25" customHeight="1">
      <c r="A126" s="36"/>
      <c r="B126" s="36"/>
      <c r="C126" s="36"/>
      <c r="D126" s="36"/>
      <c r="E126" s="36"/>
      <c r="F126" s="36"/>
    </row>
    <row r="127" ht="14.25" customHeight="1">
      <c r="A127" s="36"/>
      <c r="B127" s="36"/>
      <c r="C127" s="36"/>
      <c r="D127" s="36"/>
      <c r="E127" s="36"/>
      <c r="F127" s="36"/>
    </row>
    <row r="128" ht="14.25" customHeight="1">
      <c r="A128" s="36"/>
      <c r="B128" s="36"/>
      <c r="C128" s="36"/>
      <c r="D128" s="36"/>
      <c r="E128" s="36"/>
      <c r="F128" s="36"/>
    </row>
    <row r="129" ht="14.25" customHeight="1">
      <c r="A129" s="36"/>
      <c r="B129" s="36"/>
      <c r="C129" s="36"/>
      <c r="D129" s="36"/>
      <c r="E129" s="36"/>
      <c r="F129" s="36"/>
    </row>
    <row r="130" ht="14.25" customHeight="1">
      <c r="A130" s="36"/>
      <c r="B130" s="36"/>
      <c r="C130" s="36"/>
      <c r="D130" s="36"/>
      <c r="E130" s="36"/>
      <c r="F130" s="36"/>
    </row>
    <row r="131" ht="14.25" customHeight="1">
      <c r="A131" s="36"/>
      <c r="B131" s="36"/>
      <c r="C131" s="36"/>
      <c r="D131" s="36"/>
      <c r="E131" s="36"/>
      <c r="F131" s="36"/>
    </row>
    <row r="132" ht="14.25" customHeight="1">
      <c r="A132" s="36"/>
      <c r="B132" s="36"/>
      <c r="C132" s="36"/>
      <c r="D132" s="36"/>
      <c r="E132" s="36"/>
      <c r="F132" s="36"/>
    </row>
    <row r="133" ht="14.25" customHeight="1">
      <c r="A133" s="36"/>
      <c r="B133" s="36"/>
      <c r="C133" s="36"/>
      <c r="D133" s="36"/>
      <c r="E133" s="36"/>
      <c r="F133" s="36"/>
    </row>
    <row r="134" ht="14.25" customHeight="1">
      <c r="A134" s="36"/>
      <c r="B134" s="36"/>
      <c r="C134" s="36"/>
      <c r="D134" s="36"/>
      <c r="E134" s="36"/>
      <c r="F134" s="36"/>
    </row>
    <row r="135" ht="14.25" customHeight="1">
      <c r="A135" s="36"/>
      <c r="B135" s="36"/>
      <c r="C135" s="36"/>
      <c r="D135" s="36"/>
      <c r="E135" s="36"/>
      <c r="F135" s="36"/>
    </row>
    <row r="136" ht="14.25" customHeight="1">
      <c r="A136" s="36"/>
      <c r="B136" s="36"/>
      <c r="C136" s="36"/>
      <c r="D136" s="36"/>
      <c r="E136" s="36"/>
      <c r="F136" s="36"/>
    </row>
    <row r="137" ht="14.25" customHeight="1">
      <c r="A137" s="36"/>
      <c r="B137" s="36"/>
      <c r="C137" s="36"/>
      <c r="D137" s="36"/>
      <c r="E137" s="36"/>
      <c r="F137" s="36"/>
    </row>
    <row r="138" ht="14.25" customHeight="1">
      <c r="A138" s="36"/>
      <c r="B138" s="36"/>
      <c r="C138" s="36"/>
      <c r="D138" s="36"/>
      <c r="E138" s="36"/>
      <c r="F138" s="36"/>
    </row>
    <row r="139" ht="14.25" customHeight="1">
      <c r="A139" s="36"/>
      <c r="B139" s="36"/>
      <c r="C139" s="36"/>
      <c r="D139" s="36"/>
      <c r="E139" s="36"/>
      <c r="F139" s="36"/>
    </row>
    <row r="140" ht="14.25" customHeight="1">
      <c r="A140" s="36"/>
      <c r="B140" s="36"/>
      <c r="C140" s="36"/>
      <c r="D140" s="36"/>
      <c r="E140" s="36"/>
      <c r="F140" s="36"/>
    </row>
    <row r="141" ht="14.25" customHeight="1">
      <c r="A141" s="36"/>
      <c r="B141" s="36"/>
      <c r="C141" s="36"/>
      <c r="D141" s="36"/>
      <c r="E141" s="36"/>
      <c r="F141" s="36"/>
    </row>
    <row r="142" ht="14.25" customHeight="1">
      <c r="A142" s="36"/>
      <c r="B142" s="36"/>
      <c r="C142" s="36"/>
      <c r="D142" s="36"/>
      <c r="E142" s="36"/>
      <c r="F142" s="36"/>
    </row>
    <row r="143" ht="14.25" customHeight="1">
      <c r="A143" s="36"/>
      <c r="B143" s="36"/>
      <c r="C143" s="36"/>
      <c r="D143" s="36"/>
      <c r="E143" s="36"/>
      <c r="F143" s="36"/>
    </row>
    <row r="144" ht="14.25" customHeight="1">
      <c r="A144" s="36"/>
      <c r="B144" s="36"/>
      <c r="C144" s="36"/>
      <c r="D144" s="36"/>
      <c r="E144" s="36"/>
      <c r="F144" s="36"/>
    </row>
    <row r="145" ht="14.25" customHeight="1">
      <c r="A145" s="36"/>
      <c r="B145" s="36"/>
      <c r="C145" s="36"/>
      <c r="D145" s="36"/>
      <c r="E145" s="36"/>
      <c r="F145" s="36"/>
    </row>
    <row r="146" ht="14.25" customHeight="1">
      <c r="A146" s="36"/>
      <c r="B146" s="36"/>
      <c r="C146" s="36"/>
      <c r="D146" s="36"/>
      <c r="E146" s="36"/>
      <c r="F146" s="36"/>
    </row>
    <row r="147" ht="14.25" customHeight="1">
      <c r="A147" s="36"/>
      <c r="B147" s="36"/>
      <c r="C147" s="36"/>
      <c r="D147" s="36"/>
      <c r="E147" s="36"/>
      <c r="F147" s="36"/>
    </row>
    <row r="148" ht="14.25" customHeight="1">
      <c r="A148" s="36"/>
      <c r="B148" s="36"/>
      <c r="C148" s="36"/>
      <c r="D148" s="36"/>
      <c r="E148" s="36"/>
      <c r="F148" s="36"/>
    </row>
    <row r="149" ht="14.25" customHeight="1">
      <c r="A149" s="36"/>
      <c r="B149" s="36"/>
      <c r="C149" s="36"/>
      <c r="D149" s="36"/>
      <c r="E149" s="36"/>
      <c r="F149" s="36"/>
    </row>
    <row r="150" ht="14.25" customHeight="1">
      <c r="A150" s="36"/>
      <c r="B150" s="36"/>
      <c r="C150" s="36"/>
      <c r="D150" s="36"/>
      <c r="E150" s="36"/>
      <c r="F150" s="36"/>
    </row>
    <row r="151" ht="14.25" customHeight="1">
      <c r="A151" s="36"/>
      <c r="B151" s="36"/>
      <c r="C151" s="36"/>
      <c r="D151" s="36"/>
      <c r="E151" s="36"/>
      <c r="F151" s="36"/>
    </row>
    <row r="152" ht="14.25" customHeight="1">
      <c r="A152" s="36"/>
      <c r="B152" s="36"/>
      <c r="C152" s="36"/>
      <c r="D152" s="36"/>
      <c r="E152" s="36"/>
      <c r="F152" s="36"/>
    </row>
    <row r="153" ht="14.25" customHeight="1">
      <c r="A153" s="36"/>
      <c r="B153" s="36"/>
      <c r="C153" s="36"/>
      <c r="D153" s="36"/>
      <c r="E153" s="36"/>
      <c r="F153" s="36"/>
    </row>
    <row r="154" ht="14.25" customHeight="1">
      <c r="A154" s="36"/>
      <c r="B154" s="36"/>
      <c r="C154" s="36"/>
      <c r="D154" s="36"/>
      <c r="E154" s="36"/>
      <c r="F154" s="36"/>
    </row>
    <row r="155" ht="14.25" customHeight="1">
      <c r="A155" s="36"/>
      <c r="B155" s="36"/>
      <c r="C155" s="36"/>
      <c r="D155" s="36"/>
      <c r="E155" s="36"/>
      <c r="F155" s="36"/>
    </row>
    <row r="156" ht="14.25" customHeight="1">
      <c r="A156" s="36"/>
      <c r="B156" s="36"/>
      <c r="C156" s="36"/>
      <c r="D156" s="36"/>
      <c r="E156" s="36"/>
      <c r="F156" s="36"/>
    </row>
    <row r="157" ht="14.25" customHeight="1">
      <c r="A157" s="36"/>
      <c r="B157" s="36"/>
      <c r="C157" s="36"/>
      <c r="D157" s="36"/>
      <c r="E157" s="36"/>
      <c r="F157" s="36"/>
    </row>
    <row r="158" ht="14.25" customHeight="1">
      <c r="A158" s="36"/>
      <c r="B158" s="36"/>
      <c r="C158" s="36"/>
      <c r="D158" s="36"/>
      <c r="E158" s="36"/>
      <c r="F158" s="36"/>
    </row>
    <row r="159" ht="14.25" customHeight="1">
      <c r="A159" s="36"/>
      <c r="B159" s="36"/>
      <c r="C159" s="36"/>
      <c r="D159" s="36"/>
      <c r="E159" s="36"/>
      <c r="F159" s="36"/>
    </row>
    <row r="160" ht="14.25" customHeight="1">
      <c r="A160" s="36"/>
      <c r="B160" s="36"/>
      <c r="C160" s="36"/>
      <c r="D160" s="36"/>
      <c r="E160" s="36"/>
      <c r="F160" s="36"/>
    </row>
    <row r="161" ht="14.25" customHeight="1">
      <c r="A161" s="36"/>
      <c r="B161" s="36"/>
      <c r="C161" s="36"/>
      <c r="D161" s="36"/>
      <c r="E161" s="36"/>
      <c r="F161" s="36"/>
    </row>
    <row r="162" ht="14.25" customHeight="1">
      <c r="A162" s="36"/>
      <c r="B162" s="36"/>
      <c r="C162" s="36"/>
      <c r="D162" s="36"/>
      <c r="E162" s="36"/>
      <c r="F162" s="36"/>
    </row>
    <row r="163" ht="14.25" customHeight="1">
      <c r="A163" s="36"/>
      <c r="B163" s="36"/>
      <c r="C163" s="36"/>
      <c r="D163" s="36"/>
      <c r="E163" s="36"/>
      <c r="F163" s="36"/>
    </row>
    <row r="164" ht="14.25" customHeight="1">
      <c r="A164" s="36"/>
      <c r="B164" s="36"/>
      <c r="C164" s="36"/>
      <c r="D164" s="36"/>
      <c r="E164" s="36"/>
      <c r="F164" s="36"/>
    </row>
    <row r="165" ht="14.25" customHeight="1">
      <c r="A165" s="36"/>
      <c r="B165" s="36"/>
      <c r="C165" s="36"/>
      <c r="D165" s="36"/>
      <c r="E165" s="36"/>
      <c r="F165" s="36"/>
    </row>
    <row r="166" ht="14.25" customHeight="1">
      <c r="A166" s="36"/>
      <c r="B166" s="36"/>
      <c r="C166" s="36"/>
      <c r="D166" s="36"/>
      <c r="E166" s="36"/>
      <c r="F166" s="36"/>
    </row>
    <row r="167" ht="14.25" customHeight="1">
      <c r="A167" s="36"/>
      <c r="B167" s="36"/>
      <c r="C167" s="36"/>
      <c r="D167" s="36"/>
      <c r="E167" s="36"/>
      <c r="F167" s="36"/>
    </row>
    <row r="168" ht="14.25" customHeight="1">
      <c r="A168" s="36"/>
      <c r="B168" s="36"/>
      <c r="C168" s="36"/>
      <c r="D168" s="36"/>
      <c r="E168" s="36"/>
      <c r="F168" s="36"/>
    </row>
    <row r="169" ht="14.25" customHeight="1">
      <c r="A169" s="36"/>
      <c r="B169" s="36"/>
      <c r="C169" s="36"/>
      <c r="D169" s="36"/>
      <c r="E169" s="36"/>
      <c r="F169" s="36"/>
    </row>
    <row r="170" ht="14.25" customHeight="1">
      <c r="A170" s="36"/>
      <c r="B170" s="36"/>
      <c r="C170" s="36"/>
      <c r="D170" s="36"/>
      <c r="E170" s="36"/>
      <c r="F170" s="36"/>
    </row>
    <row r="171" ht="14.25" customHeight="1">
      <c r="A171" s="36"/>
      <c r="B171" s="36"/>
      <c r="C171" s="36"/>
      <c r="D171" s="36"/>
      <c r="E171" s="36"/>
      <c r="F171" s="36"/>
    </row>
    <row r="172" ht="14.25" customHeight="1">
      <c r="A172" s="36"/>
      <c r="B172" s="36"/>
      <c r="C172" s="36"/>
      <c r="D172" s="36"/>
      <c r="E172" s="36"/>
      <c r="F172" s="36"/>
    </row>
    <row r="173" ht="14.25" customHeight="1">
      <c r="A173" s="36"/>
      <c r="B173" s="36"/>
      <c r="C173" s="36"/>
      <c r="D173" s="36"/>
      <c r="E173" s="36"/>
      <c r="F173" s="36"/>
    </row>
    <row r="174" ht="14.25" customHeight="1">
      <c r="A174" s="36"/>
      <c r="B174" s="36"/>
      <c r="C174" s="36"/>
      <c r="D174" s="36"/>
      <c r="E174" s="36"/>
      <c r="F174" s="36"/>
    </row>
    <row r="175" ht="14.25" customHeight="1">
      <c r="A175" s="36"/>
      <c r="B175" s="36"/>
      <c r="C175" s="36"/>
      <c r="D175" s="36"/>
      <c r="E175" s="36"/>
      <c r="F175" s="36"/>
    </row>
    <row r="176" ht="14.25" customHeight="1">
      <c r="A176" s="36"/>
      <c r="B176" s="36"/>
      <c r="C176" s="36"/>
      <c r="D176" s="36"/>
      <c r="E176" s="36"/>
      <c r="F176" s="36"/>
    </row>
    <row r="177" ht="14.25" customHeight="1">
      <c r="A177" s="36"/>
      <c r="B177" s="36"/>
      <c r="C177" s="36"/>
      <c r="D177" s="36"/>
      <c r="E177" s="36"/>
      <c r="F177" s="36"/>
    </row>
    <row r="178" ht="14.25" customHeight="1">
      <c r="A178" s="36"/>
      <c r="B178" s="36"/>
      <c r="C178" s="36"/>
      <c r="D178" s="36"/>
      <c r="E178" s="36"/>
      <c r="F178" s="36"/>
    </row>
    <row r="179" ht="14.25" customHeight="1">
      <c r="A179" s="36"/>
      <c r="B179" s="36"/>
      <c r="C179" s="36"/>
      <c r="D179" s="36"/>
      <c r="E179" s="36"/>
      <c r="F179" s="36"/>
    </row>
    <row r="180" ht="14.25" customHeight="1">
      <c r="A180" s="36"/>
      <c r="B180" s="36"/>
      <c r="C180" s="36"/>
      <c r="D180" s="36"/>
      <c r="E180" s="36"/>
      <c r="F180" s="36"/>
    </row>
    <row r="181" ht="14.25" customHeight="1">
      <c r="A181" s="36"/>
      <c r="B181" s="36"/>
      <c r="C181" s="36"/>
      <c r="D181" s="36"/>
      <c r="E181" s="36"/>
      <c r="F181" s="36"/>
    </row>
    <row r="182" ht="14.25" customHeight="1">
      <c r="A182" s="36"/>
      <c r="B182" s="36"/>
      <c r="C182" s="36"/>
      <c r="D182" s="36"/>
      <c r="E182" s="36"/>
      <c r="F182" s="36"/>
    </row>
    <row r="183" ht="14.25" customHeight="1">
      <c r="A183" s="36"/>
      <c r="B183" s="36"/>
      <c r="C183" s="36"/>
      <c r="D183" s="36"/>
      <c r="E183" s="36"/>
      <c r="F183" s="36"/>
    </row>
    <row r="184" ht="14.25" customHeight="1">
      <c r="A184" s="36"/>
      <c r="B184" s="36"/>
      <c r="C184" s="36"/>
      <c r="D184" s="36"/>
      <c r="E184" s="36"/>
      <c r="F184" s="36"/>
    </row>
    <row r="185" ht="14.25" customHeight="1">
      <c r="A185" s="36"/>
      <c r="B185" s="36"/>
      <c r="C185" s="36"/>
      <c r="D185" s="36"/>
      <c r="E185" s="36"/>
      <c r="F185" s="36"/>
    </row>
    <row r="186" ht="14.25" customHeight="1">
      <c r="A186" s="36"/>
      <c r="B186" s="36"/>
      <c r="C186" s="36"/>
      <c r="D186" s="36"/>
      <c r="E186" s="36"/>
      <c r="F186" s="36"/>
    </row>
    <row r="187" ht="14.25" customHeight="1">
      <c r="A187" s="36"/>
      <c r="B187" s="36"/>
      <c r="C187" s="36"/>
      <c r="D187" s="36"/>
      <c r="E187" s="36"/>
      <c r="F187" s="36"/>
    </row>
    <row r="188" ht="14.25" customHeight="1">
      <c r="A188" s="36"/>
      <c r="B188" s="36"/>
      <c r="C188" s="36"/>
      <c r="D188" s="36"/>
      <c r="E188" s="36"/>
      <c r="F188" s="36"/>
    </row>
    <row r="189" ht="14.25" customHeight="1">
      <c r="A189" s="36"/>
      <c r="B189" s="36"/>
      <c r="C189" s="36"/>
      <c r="D189" s="36"/>
      <c r="E189" s="36"/>
      <c r="F189" s="36"/>
    </row>
    <row r="190" ht="14.25" customHeight="1">
      <c r="A190" s="36"/>
      <c r="B190" s="36"/>
      <c r="C190" s="36"/>
      <c r="D190" s="36"/>
      <c r="E190" s="36"/>
      <c r="F190" s="36"/>
    </row>
    <row r="191" ht="14.25" customHeight="1">
      <c r="A191" s="36"/>
      <c r="B191" s="36"/>
      <c r="C191" s="36"/>
      <c r="D191" s="36"/>
      <c r="E191" s="36"/>
      <c r="F191" s="36"/>
    </row>
    <row r="192" ht="14.25" customHeight="1">
      <c r="A192" s="36"/>
      <c r="B192" s="36"/>
      <c r="C192" s="36"/>
      <c r="D192" s="36"/>
      <c r="E192" s="36"/>
      <c r="F192" s="36"/>
    </row>
    <row r="193" ht="14.25" customHeight="1">
      <c r="A193" s="36"/>
      <c r="B193" s="36"/>
      <c r="C193" s="36"/>
      <c r="D193" s="36"/>
      <c r="E193" s="36"/>
      <c r="F193" s="36"/>
    </row>
    <row r="194" ht="14.25" customHeight="1">
      <c r="A194" s="36"/>
      <c r="B194" s="36"/>
      <c r="C194" s="36"/>
      <c r="D194" s="36"/>
      <c r="E194" s="36"/>
      <c r="F194" s="36"/>
    </row>
    <row r="195" ht="14.25" customHeight="1">
      <c r="A195" s="36"/>
      <c r="B195" s="36"/>
      <c r="C195" s="36"/>
      <c r="D195" s="36"/>
      <c r="E195" s="36"/>
      <c r="F195" s="36"/>
    </row>
    <row r="196" ht="14.25" customHeight="1">
      <c r="A196" s="36"/>
      <c r="B196" s="36"/>
      <c r="C196" s="36"/>
      <c r="D196" s="36"/>
      <c r="E196" s="36"/>
      <c r="F196" s="36"/>
    </row>
    <row r="197" ht="14.25" customHeight="1">
      <c r="A197" s="36"/>
      <c r="B197" s="36"/>
      <c r="C197" s="36"/>
      <c r="D197" s="36"/>
      <c r="E197" s="36"/>
      <c r="F197" s="36"/>
    </row>
    <row r="198" ht="14.25" customHeight="1">
      <c r="A198" s="36"/>
      <c r="B198" s="36"/>
      <c r="C198" s="36"/>
      <c r="D198" s="36"/>
      <c r="E198" s="36"/>
      <c r="F198" s="36"/>
    </row>
    <row r="199" ht="14.25" customHeight="1">
      <c r="A199" s="36"/>
      <c r="B199" s="36"/>
      <c r="C199" s="36"/>
      <c r="D199" s="36"/>
      <c r="E199" s="36"/>
      <c r="F199" s="36"/>
    </row>
    <row r="200" ht="14.25" customHeight="1">
      <c r="A200" s="36"/>
      <c r="B200" s="36"/>
      <c r="C200" s="36"/>
      <c r="D200" s="36"/>
      <c r="E200" s="36"/>
      <c r="F200" s="36"/>
    </row>
    <row r="201" ht="14.25" customHeight="1">
      <c r="A201" s="36"/>
      <c r="B201" s="36"/>
      <c r="C201" s="36"/>
      <c r="D201" s="36"/>
      <c r="E201" s="36"/>
      <c r="F201" s="36"/>
    </row>
    <row r="202" ht="14.25" customHeight="1">
      <c r="A202" s="36"/>
      <c r="B202" s="36"/>
      <c r="C202" s="36"/>
      <c r="D202" s="36"/>
      <c r="E202" s="36"/>
      <c r="F202" s="36"/>
    </row>
    <row r="203" ht="14.25" customHeight="1">
      <c r="A203" s="36"/>
      <c r="B203" s="36"/>
      <c r="C203" s="36"/>
      <c r="D203" s="36"/>
      <c r="E203" s="36"/>
      <c r="F203" s="36"/>
    </row>
    <row r="204" ht="14.25" customHeight="1">
      <c r="A204" s="36"/>
      <c r="B204" s="36"/>
      <c r="C204" s="36"/>
      <c r="D204" s="36"/>
      <c r="E204" s="36"/>
      <c r="F204" s="36"/>
    </row>
    <row r="205" ht="14.25" customHeight="1">
      <c r="A205" s="36"/>
      <c r="B205" s="36"/>
      <c r="C205" s="36"/>
      <c r="D205" s="36"/>
      <c r="E205" s="36"/>
      <c r="F205" s="36"/>
    </row>
    <row r="206" ht="14.25" customHeight="1">
      <c r="A206" s="36"/>
      <c r="B206" s="36"/>
      <c r="C206" s="36"/>
      <c r="D206" s="36"/>
      <c r="E206" s="36"/>
      <c r="F206" s="36"/>
    </row>
    <row r="207" ht="14.25" customHeight="1">
      <c r="A207" s="36"/>
      <c r="B207" s="36"/>
      <c r="C207" s="36"/>
      <c r="D207" s="36"/>
      <c r="E207" s="36"/>
      <c r="F207" s="36"/>
    </row>
    <row r="208" ht="14.25" customHeight="1">
      <c r="A208" s="36"/>
      <c r="B208" s="36"/>
      <c r="C208" s="36"/>
      <c r="D208" s="36"/>
      <c r="E208" s="36"/>
      <c r="F208" s="36"/>
    </row>
    <row r="209" ht="14.25" customHeight="1">
      <c r="A209" s="36"/>
      <c r="B209" s="36"/>
      <c r="C209" s="36"/>
      <c r="D209" s="36"/>
      <c r="E209" s="36"/>
      <c r="F209" s="36"/>
    </row>
    <row r="210" ht="14.25" customHeight="1">
      <c r="A210" s="36"/>
      <c r="B210" s="36"/>
      <c r="C210" s="36"/>
      <c r="D210" s="36"/>
      <c r="E210" s="36"/>
      <c r="F210" s="36"/>
    </row>
    <row r="211" ht="14.25" customHeight="1">
      <c r="A211" s="36"/>
      <c r="B211" s="36"/>
      <c r="C211" s="36"/>
      <c r="D211" s="36"/>
      <c r="E211" s="36"/>
      <c r="F211" s="36"/>
    </row>
    <row r="212" ht="14.25" customHeight="1">
      <c r="A212" s="36"/>
      <c r="B212" s="36"/>
      <c r="C212" s="36"/>
      <c r="D212" s="36"/>
      <c r="E212" s="36"/>
      <c r="F212" s="36"/>
    </row>
    <row r="213" ht="14.25" customHeight="1">
      <c r="A213" s="36"/>
      <c r="B213" s="36"/>
      <c r="C213" s="36"/>
      <c r="D213" s="36"/>
      <c r="E213" s="36"/>
      <c r="F213" s="36"/>
    </row>
    <row r="214" ht="14.25" customHeight="1">
      <c r="A214" s="36"/>
      <c r="B214" s="36"/>
      <c r="C214" s="36"/>
      <c r="D214" s="36"/>
      <c r="E214" s="36"/>
      <c r="F214" s="36"/>
    </row>
    <row r="215" ht="14.25" customHeight="1">
      <c r="A215" s="36"/>
      <c r="B215" s="36"/>
      <c r="C215" s="36"/>
      <c r="D215" s="36"/>
      <c r="E215" s="36"/>
      <c r="F215" s="36"/>
    </row>
    <row r="216" ht="14.25" customHeight="1">
      <c r="A216" s="36"/>
      <c r="B216" s="36"/>
      <c r="C216" s="36"/>
      <c r="D216" s="36"/>
      <c r="E216" s="36"/>
      <c r="F216" s="36"/>
    </row>
    <row r="217" ht="14.25" customHeight="1">
      <c r="A217" s="36"/>
      <c r="B217" s="36"/>
      <c r="C217" s="36"/>
      <c r="D217" s="36"/>
      <c r="E217" s="36"/>
      <c r="F217" s="36"/>
    </row>
    <row r="218" ht="14.25" customHeight="1">
      <c r="A218" s="36"/>
      <c r="B218" s="36"/>
      <c r="C218" s="36"/>
      <c r="D218" s="36"/>
      <c r="E218" s="36"/>
      <c r="F218" s="36"/>
    </row>
    <row r="219" ht="14.25" customHeight="1">
      <c r="A219" s="36"/>
      <c r="B219" s="36"/>
      <c r="C219" s="36"/>
      <c r="D219" s="36"/>
      <c r="E219" s="36"/>
      <c r="F219" s="36"/>
    </row>
    <row r="220" ht="14.25" customHeight="1">
      <c r="A220" s="36"/>
      <c r="B220" s="36"/>
      <c r="C220" s="36"/>
      <c r="D220" s="36"/>
      <c r="E220" s="36"/>
      <c r="F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3" t="s">
        <v>103</v>
      </c>
      <c r="B1" s="45" t="str">
        <f>'Tabela 1 APS - Descr.'!B1</f>
        <v>RRAS 13</v>
      </c>
    </row>
    <row r="2" ht="14.25" customHeight="1"/>
    <row r="3" ht="14.25" customHeight="1"/>
    <row r="4" ht="14.25" customHeight="1">
      <c r="A4" s="46" t="s">
        <v>287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ht="14.25" customHeight="1"/>
    <row r="6" ht="14.25" customHeight="1">
      <c r="A6" s="49" t="s">
        <v>288</v>
      </c>
      <c r="B6" s="7"/>
      <c r="C6" s="7"/>
      <c r="D6" s="7"/>
      <c r="E6" s="7"/>
      <c r="F6" s="7"/>
      <c r="G6" s="7"/>
      <c r="H6" s="8"/>
    </row>
    <row r="7" ht="14.25" customHeight="1">
      <c r="A7" s="50" t="s">
        <v>289</v>
      </c>
      <c r="B7" s="51"/>
      <c r="C7" s="51"/>
      <c r="D7" s="51"/>
      <c r="E7" s="51"/>
      <c r="F7" s="51"/>
      <c r="G7" s="51"/>
      <c r="H7" s="52"/>
    </row>
    <row r="8" ht="14.25" customHeight="1">
      <c r="A8" s="53" t="s">
        <v>290</v>
      </c>
      <c r="H8" s="10"/>
    </row>
    <row r="9" ht="14.25" customHeight="1">
      <c r="A9" s="54" t="s">
        <v>291</v>
      </c>
      <c r="H9" s="10"/>
    </row>
    <row r="10" ht="14.25" customHeight="1">
      <c r="A10" s="55" t="s">
        <v>292</v>
      </c>
      <c r="H10" s="10"/>
    </row>
    <row r="11" ht="14.25" customHeight="1">
      <c r="A11" s="56" t="s">
        <v>293</v>
      </c>
      <c r="B11" s="57"/>
      <c r="C11" s="57"/>
      <c r="D11" s="57"/>
      <c r="E11" s="57"/>
      <c r="F11" s="57"/>
      <c r="G11" s="57"/>
      <c r="H11" s="58"/>
    </row>
    <row r="12" ht="14.25" customHeight="1"/>
    <row r="13" ht="14.25" customHeight="1"/>
    <row r="14" ht="14.25" customHeight="1">
      <c r="A14" s="59" t="s">
        <v>294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ht="14.25" customHeight="1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</row>
    <row r="16" ht="14.25" customHeight="1">
      <c r="A16" s="63" t="s">
        <v>1</v>
      </c>
      <c r="B16" s="63" t="s">
        <v>119</v>
      </c>
      <c r="C16" s="63" t="s">
        <v>120</v>
      </c>
      <c r="D16" s="64" t="s">
        <v>295</v>
      </c>
      <c r="E16" s="65" t="s">
        <v>296</v>
      </c>
      <c r="F16" s="66" t="s">
        <v>297</v>
      </c>
      <c r="G16" s="63" t="s">
        <v>128</v>
      </c>
      <c r="H16" s="63" t="s">
        <v>298</v>
      </c>
      <c r="I16" s="63" t="s">
        <v>299</v>
      </c>
      <c r="J16" s="63" t="s">
        <v>300</v>
      </c>
      <c r="K16" s="63" t="s">
        <v>301</v>
      </c>
      <c r="L16" s="63" t="s">
        <v>302</v>
      </c>
      <c r="M16" s="67" t="s">
        <v>120</v>
      </c>
    </row>
    <row r="17" ht="45.0" customHeight="1">
      <c r="A17" s="31" t="s">
        <v>130</v>
      </c>
      <c r="B17" s="31" t="s">
        <v>131</v>
      </c>
      <c r="C17" s="31" t="s">
        <v>132</v>
      </c>
      <c r="D17" s="68">
        <f>'Tabela 1 APS - Descr.'!I26</f>
        <v>34.17414</v>
      </c>
      <c r="E17" s="69">
        <f t="shared" ref="E17:E34" si="1">D17*15/100</f>
        <v>5.126121</v>
      </c>
      <c r="F17" s="69">
        <f t="shared" ref="F17:F34" si="2">E17*12</f>
        <v>61.513452</v>
      </c>
      <c r="G17" s="31" t="s">
        <v>133</v>
      </c>
      <c r="H17" s="31">
        <v>1728.0</v>
      </c>
      <c r="I17" s="31" t="s">
        <v>303</v>
      </c>
      <c r="J17" s="31" t="s">
        <v>304</v>
      </c>
      <c r="K17" s="31" t="s">
        <v>305</v>
      </c>
      <c r="L17" s="31" t="s">
        <v>137</v>
      </c>
      <c r="M17" s="31" t="s">
        <v>134</v>
      </c>
    </row>
    <row r="18" ht="45.0" customHeight="1">
      <c r="A18" s="31" t="s">
        <v>130</v>
      </c>
      <c r="B18" s="31" t="s">
        <v>131</v>
      </c>
      <c r="C18" s="31" t="s">
        <v>134</v>
      </c>
      <c r="D18" s="68">
        <f>'Tabela 1 APS - Descr.'!I27</f>
        <v>1158.12466</v>
      </c>
      <c r="E18" s="69">
        <f t="shared" si="1"/>
        <v>173.718699</v>
      </c>
      <c r="F18" s="69">
        <f t="shared" si="2"/>
        <v>2084.624388</v>
      </c>
      <c r="G18" s="31" t="s">
        <v>133</v>
      </c>
      <c r="H18" s="31">
        <v>1728.0</v>
      </c>
      <c r="I18" s="31" t="s">
        <v>303</v>
      </c>
      <c r="J18" s="31" t="s">
        <v>305</v>
      </c>
      <c r="K18" s="31" t="s">
        <v>305</v>
      </c>
      <c r="L18" s="31" t="s">
        <v>137</v>
      </c>
      <c r="M18" s="31" t="s">
        <v>134</v>
      </c>
    </row>
    <row r="19" ht="45.0" customHeight="1">
      <c r="A19" s="31" t="s">
        <v>130</v>
      </c>
      <c r="B19" s="31" t="s">
        <v>131</v>
      </c>
      <c r="C19" s="31" t="s">
        <v>138</v>
      </c>
      <c r="D19" s="68">
        <f>'Tabela 1 APS - Descr.'!I28</f>
        <v>91.828</v>
      </c>
      <c r="E19" s="69">
        <f t="shared" si="1"/>
        <v>13.7742</v>
      </c>
      <c r="F19" s="69">
        <f t="shared" si="2"/>
        <v>165.2904</v>
      </c>
      <c r="G19" s="31" t="s">
        <v>133</v>
      </c>
      <c r="H19" s="31">
        <v>1728.0</v>
      </c>
      <c r="I19" s="31" t="s">
        <v>303</v>
      </c>
      <c r="J19" s="31" t="s">
        <v>304</v>
      </c>
      <c r="K19" s="31" t="s">
        <v>305</v>
      </c>
      <c r="L19" s="31" t="s">
        <v>137</v>
      </c>
      <c r="M19" s="31" t="s">
        <v>134</v>
      </c>
    </row>
    <row r="20" ht="45.0" customHeight="1">
      <c r="A20" s="31" t="s">
        <v>130</v>
      </c>
      <c r="B20" s="31" t="s">
        <v>131</v>
      </c>
      <c r="C20" s="31" t="s">
        <v>141</v>
      </c>
      <c r="D20" s="68">
        <f>'Tabela 1 APS - Descr.'!I29</f>
        <v>141.06664</v>
      </c>
      <c r="E20" s="69">
        <f t="shared" si="1"/>
        <v>21.159996</v>
      </c>
      <c r="F20" s="69">
        <f t="shared" si="2"/>
        <v>253.919952</v>
      </c>
      <c r="G20" s="31" t="s">
        <v>133</v>
      </c>
      <c r="H20" s="31">
        <v>1728.0</v>
      </c>
      <c r="I20" s="31" t="s">
        <v>303</v>
      </c>
      <c r="J20" s="31" t="s">
        <v>304</v>
      </c>
      <c r="K20" s="31" t="s">
        <v>305</v>
      </c>
      <c r="L20" s="31" t="s">
        <v>137</v>
      </c>
      <c r="M20" s="31" t="s">
        <v>134</v>
      </c>
    </row>
    <row r="21" ht="45.0" customHeight="1">
      <c r="A21" s="31" t="s">
        <v>130</v>
      </c>
      <c r="B21" s="31" t="s">
        <v>131</v>
      </c>
      <c r="C21" s="31" t="s">
        <v>143</v>
      </c>
      <c r="D21" s="68">
        <f>'Tabela 1 APS - Descr.'!I30</f>
        <v>70.8345</v>
      </c>
      <c r="E21" s="69">
        <f t="shared" si="1"/>
        <v>10.625175</v>
      </c>
      <c r="F21" s="69">
        <f t="shared" si="2"/>
        <v>127.5021</v>
      </c>
      <c r="G21" s="31" t="s">
        <v>133</v>
      </c>
      <c r="H21" s="31">
        <v>1728.0</v>
      </c>
      <c r="I21" s="31" t="s">
        <v>303</v>
      </c>
      <c r="J21" s="31" t="s">
        <v>304</v>
      </c>
      <c r="K21" s="31" t="s">
        <v>305</v>
      </c>
      <c r="L21" s="31" t="s">
        <v>137</v>
      </c>
      <c r="M21" s="31" t="s">
        <v>134</v>
      </c>
    </row>
    <row r="22" ht="45.0" customHeight="1">
      <c r="A22" s="31" t="s">
        <v>130</v>
      </c>
      <c r="B22" s="31" t="s">
        <v>131</v>
      </c>
      <c r="C22" s="31" t="s">
        <v>144</v>
      </c>
      <c r="D22" s="68">
        <f>'Tabela 1 APS - Descr.'!I31</f>
        <v>284.889</v>
      </c>
      <c r="E22" s="69">
        <f t="shared" si="1"/>
        <v>42.73335</v>
      </c>
      <c r="F22" s="69">
        <f t="shared" si="2"/>
        <v>512.8002</v>
      </c>
      <c r="G22" s="31" t="s">
        <v>133</v>
      </c>
      <c r="H22" s="31">
        <v>1728.0</v>
      </c>
      <c r="I22" s="31" t="s">
        <v>303</v>
      </c>
      <c r="J22" s="31" t="s">
        <v>304</v>
      </c>
      <c r="K22" s="31" t="s">
        <v>305</v>
      </c>
      <c r="L22" s="31" t="s">
        <v>137</v>
      </c>
      <c r="M22" s="31" t="s">
        <v>134</v>
      </c>
    </row>
    <row r="23" ht="45.0" customHeight="1">
      <c r="A23" s="31" t="s">
        <v>130</v>
      </c>
      <c r="B23" s="31" t="s">
        <v>131</v>
      </c>
      <c r="C23" s="31" t="s">
        <v>147</v>
      </c>
      <c r="D23" s="68">
        <f>'Tabela 1 APS - Descr.'!I32</f>
        <v>93.3394</v>
      </c>
      <c r="E23" s="69">
        <f t="shared" si="1"/>
        <v>14.00091</v>
      </c>
      <c r="F23" s="69">
        <f t="shared" si="2"/>
        <v>168.01092</v>
      </c>
      <c r="G23" s="31" t="s">
        <v>133</v>
      </c>
      <c r="H23" s="31">
        <v>1728.0</v>
      </c>
      <c r="I23" s="31" t="s">
        <v>303</v>
      </c>
      <c r="J23" s="31" t="s">
        <v>304</v>
      </c>
      <c r="K23" s="31" t="s">
        <v>305</v>
      </c>
      <c r="L23" s="31" t="s">
        <v>137</v>
      </c>
      <c r="M23" s="31" t="s">
        <v>134</v>
      </c>
    </row>
    <row r="24" ht="45.0" customHeight="1">
      <c r="A24" s="31" t="s">
        <v>130</v>
      </c>
      <c r="B24" s="31" t="s">
        <v>131</v>
      </c>
      <c r="C24" s="31" t="s">
        <v>148</v>
      </c>
      <c r="D24" s="68">
        <f>'Tabela 1 APS - Descr.'!I33</f>
        <v>51.447</v>
      </c>
      <c r="E24" s="69">
        <f t="shared" si="1"/>
        <v>7.71705</v>
      </c>
      <c r="F24" s="69">
        <f t="shared" si="2"/>
        <v>92.6046</v>
      </c>
      <c r="G24" s="31" t="s">
        <v>133</v>
      </c>
      <c r="H24" s="31">
        <v>1728.0</v>
      </c>
      <c r="I24" s="31" t="s">
        <v>303</v>
      </c>
      <c r="J24" s="31" t="s">
        <v>304</v>
      </c>
      <c r="K24" s="31" t="s">
        <v>305</v>
      </c>
      <c r="L24" s="31" t="s">
        <v>137</v>
      </c>
      <c r="M24" s="31" t="s">
        <v>134</v>
      </c>
    </row>
    <row r="25" ht="45.0" customHeight="1">
      <c r="A25" s="31" t="s">
        <v>130</v>
      </c>
      <c r="B25" s="31" t="s">
        <v>131</v>
      </c>
      <c r="C25" s="31" t="s">
        <v>136</v>
      </c>
      <c r="D25" s="68">
        <f>'Tabela 1 APS - Descr.'!I34</f>
        <v>444.19606</v>
      </c>
      <c r="E25" s="69">
        <f t="shared" si="1"/>
        <v>66.629409</v>
      </c>
      <c r="F25" s="69">
        <f t="shared" si="2"/>
        <v>799.552908</v>
      </c>
      <c r="G25" s="31" t="s">
        <v>133</v>
      </c>
      <c r="H25" s="31">
        <v>1728.0</v>
      </c>
      <c r="I25" s="31" t="s">
        <v>303</v>
      </c>
      <c r="J25" s="31" t="s">
        <v>304</v>
      </c>
      <c r="K25" s="31" t="s">
        <v>305</v>
      </c>
      <c r="L25" s="31" t="s">
        <v>137</v>
      </c>
      <c r="M25" s="31" t="s">
        <v>134</v>
      </c>
    </row>
    <row r="26" ht="45.0" customHeight="1">
      <c r="A26" s="31" t="s">
        <v>130</v>
      </c>
      <c r="B26" s="31" t="s">
        <v>131</v>
      </c>
      <c r="C26" s="31" t="s">
        <v>149</v>
      </c>
      <c r="D26" s="68">
        <f>'Tabela 1 APS - Descr.'!I35</f>
        <v>157.3605</v>
      </c>
      <c r="E26" s="69">
        <f t="shared" si="1"/>
        <v>23.604075</v>
      </c>
      <c r="F26" s="69">
        <f t="shared" si="2"/>
        <v>283.2489</v>
      </c>
      <c r="G26" s="31" t="s">
        <v>133</v>
      </c>
      <c r="H26" s="31">
        <v>1728.0</v>
      </c>
      <c r="I26" s="31" t="s">
        <v>303</v>
      </c>
      <c r="J26" s="31" t="s">
        <v>304</v>
      </c>
      <c r="K26" s="31" t="s">
        <v>305</v>
      </c>
      <c r="L26" s="31" t="s">
        <v>137</v>
      </c>
      <c r="M26" s="31" t="s">
        <v>134</v>
      </c>
    </row>
    <row r="27" ht="45.0" customHeight="1">
      <c r="A27" s="31" t="s">
        <v>130</v>
      </c>
      <c r="B27" s="31" t="s">
        <v>150</v>
      </c>
      <c r="C27" s="31" t="s">
        <v>151</v>
      </c>
      <c r="D27" s="68">
        <f>'Tabela 1 APS - Descr.'!I36</f>
        <v>598.33345</v>
      </c>
      <c r="E27" s="69">
        <f t="shared" si="1"/>
        <v>89.7500175</v>
      </c>
      <c r="F27" s="69">
        <f t="shared" si="2"/>
        <v>1077.00021</v>
      </c>
      <c r="G27" s="31" t="s">
        <v>133</v>
      </c>
      <c r="H27" s="31">
        <v>1728.0</v>
      </c>
      <c r="I27" s="31" t="s">
        <v>303</v>
      </c>
      <c r="J27" s="31" t="s">
        <v>304</v>
      </c>
      <c r="K27" s="31" t="s">
        <v>305</v>
      </c>
      <c r="L27" s="31" t="s">
        <v>137</v>
      </c>
      <c r="M27" s="31" t="s">
        <v>134</v>
      </c>
    </row>
    <row r="28" ht="45.0" customHeight="1">
      <c r="A28" s="31" t="s">
        <v>130</v>
      </c>
      <c r="B28" s="31" t="s">
        <v>150</v>
      </c>
      <c r="C28" s="31" t="s">
        <v>155</v>
      </c>
      <c r="D28" s="68">
        <f>'Tabela 1 APS - Descr.'!I37</f>
        <v>164.28038</v>
      </c>
      <c r="E28" s="69">
        <f t="shared" si="1"/>
        <v>24.642057</v>
      </c>
      <c r="F28" s="69">
        <f t="shared" si="2"/>
        <v>295.704684</v>
      </c>
      <c r="G28" s="31" t="s">
        <v>133</v>
      </c>
      <c r="H28" s="31">
        <v>1728.0</v>
      </c>
      <c r="I28" s="31" t="s">
        <v>303</v>
      </c>
      <c r="J28" s="31" t="s">
        <v>304</v>
      </c>
      <c r="K28" s="31" t="s">
        <v>305</v>
      </c>
      <c r="L28" s="31" t="s">
        <v>137</v>
      </c>
      <c r="M28" s="31" t="s">
        <v>134</v>
      </c>
    </row>
    <row r="29" ht="45.0" customHeight="1">
      <c r="A29" s="31" t="s">
        <v>130</v>
      </c>
      <c r="B29" s="31" t="s">
        <v>150</v>
      </c>
      <c r="C29" s="31" t="s">
        <v>156</v>
      </c>
      <c r="D29" s="68">
        <f>'Tabela 1 APS - Descr.'!I38</f>
        <v>61.9278</v>
      </c>
      <c r="E29" s="69">
        <f t="shared" si="1"/>
        <v>9.28917</v>
      </c>
      <c r="F29" s="69">
        <f t="shared" si="2"/>
        <v>111.47004</v>
      </c>
      <c r="G29" s="31" t="s">
        <v>133</v>
      </c>
      <c r="H29" s="31">
        <v>1728.0</v>
      </c>
      <c r="I29" s="31" t="s">
        <v>303</v>
      </c>
      <c r="J29" s="31" t="s">
        <v>304</v>
      </c>
      <c r="K29" s="31" t="s">
        <v>305</v>
      </c>
      <c r="L29" s="31" t="s">
        <v>137</v>
      </c>
      <c r="M29" s="31" t="s">
        <v>134</v>
      </c>
    </row>
    <row r="30" ht="45.0" customHeight="1">
      <c r="A30" s="31" t="s">
        <v>130</v>
      </c>
      <c r="B30" s="31" t="s">
        <v>150</v>
      </c>
      <c r="C30" s="31" t="s">
        <v>157</v>
      </c>
      <c r="D30" s="68">
        <f>'Tabela 1 APS - Descr.'!I39</f>
        <v>44.44242</v>
      </c>
      <c r="E30" s="69">
        <f t="shared" si="1"/>
        <v>6.666363</v>
      </c>
      <c r="F30" s="69">
        <f t="shared" si="2"/>
        <v>79.996356</v>
      </c>
      <c r="G30" s="31" t="s">
        <v>133</v>
      </c>
      <c r="H30" s="31">
        <v>1728.0</v>
      </c>
      <c r="I30" s="31" t="s">
        <v>303</v>
      </c>
      <c r="J30" s="31" t="s">
        <v>304</v>
      </c>
      <c r="K30" s="31" t="s">
        <v>305</v>
      </c>
      <c r="L30" s="31" t="s">
        <v>137</v>
      </c>
      <c r="M30" s="31" t="s">
        <v>134</v>
      </c>
    </row>
    <row r="31" ht="45.0" customHeight="1">
      <c r="A31" s="31" t="s">
        <v>130</v>
      </c>
      <c r="B31" s="31" t="s">
        <v>150</v>
      </c>
      <c r="C31" s="31" t="s">
        <v>158</v>
      </c>
      <c r="D31" s="68">
        <f>'Tabela 1 APS - Descr.'!I40</f>
        <v>21.86448</v>
      </c>
      <c r="E31" s="69">
        <f t="shared" si="1"/>
        <v>3.279672</v>
      </c>
      <c r="F31" s="69">
        <f t="shared" si="2"/>
        <v>39.356064</v>
      </c>
      <c r="G31" s="31" t="s">
        <v>133</v>
      </c>
      <c r="H31" s="31">
        <v>1728.0</v>
      </c>
      <c r="I31" s="31" t="s">
        <v>303</v>
      </c>
      <c r="J31" s="31" t="s">
        <v>304</v>
      </c>
      <c r="K31" s="31" t="s">
        <v>305</v>
      </c>
      <c r="L31" s="31" t="s">
        <v>137</v>
      </c>
      <c r="M31" s="31" t="s">
        <v>134</v>
      </c>
    </row>
    <row r="32" ht="45.0" customHeight="1">
      <c r="A32" s="31" t="s">
        <v>130</v>
      </c>
      <c r="B32" s="31" t="s">
        <v>150</v>
      </c>
      <c r="C32" s="31" t="s">
        <v>159</v>
      </c>
      <c r="D32" s="68">
        <f>'Tabela 1 APS - Descr.'!I41</f>
        <v>68.88574</v>
      </c>
      <c r="E32" s="69">
        <f t="shared" si="1"/>
        <v>10.332861</v>
      </c>
      <c r="F32" s="69">
        <f t="shared" si="2"/>
        <v>123.994332</v>
      </c>
      <c r="G32" s="31" t="s">
        <v>133</v>
      </c>
      <c r="H32" s="31">
        <v>1728.0</v>
      </c>
      <c r="I32" s="31" t="s">
        <v>303</v>
      </c>
      <c r="J32" s="31" t="s">
        <v>304</v>
      </c>
      <c r="K32" s="31" t="s">
        <v>305</v>
      </c>
      <c r="L32" s="31" t="s">
        <v>137</v>
      </c>
      <c r="M32" s="31" t="s">
        <v>134</v>
      </c>
    </row>
    <row r="33" ht="45.0" customHeight="1">
      <c r="A33" s="31" t="s">
        <v>130</v>
      </c>
      <c r="B33" s="31" t="s">
        <v>150</v>
      </c>
      <c r="C33" s="31" t="s">
        <v>160</v>
      </c>
      <c r="D33" s="68">
        <f>'Tabela 1 APS - Descr.'!I42</f>
        <v>145.46378</v>
      </c>
      <c r="E33" s="69">
        <f t="shared" si="1"/>
        <v>21.819567</v>
      </c>
      <c r="F33" s="69">
        <f t="shared" si="2"/>
        <v>261.834804</v>
      </c>
      <c r="G33" s="31" t="s">
        <v>133</v>
      </c>
      <c r="H33" s="31">
        <v>1728.0</v>
      </c>
      <c r="I33" s="31" t="s">
        <v>303</v>
      </c>
      <c r="J33" s="31" t="s">
        <v>304</v>
      </c>
      <c r="K33" s="31" t="s">
        <v>305</v>
      </c>
      <c r="L33" s="31" t="s">
        <v>137</v>
      </c>
      <c r="M33" s="31" t="s">
        <v>134</v>
      </c>
    </row>
    <row r="34" ht="45.0" customHeight="1">
      <c r="A34" s="31" t="s">
        <v>130</v>
      </c>
      <c r="B34" s="31" t="s">
        <v>150</v>
      </c>
      <c r="C34" s="31" t="s">
        <v>306</v>
      </c>
      <c r="D34" s="68">
        <f>'Tabela 1 APS - Descr.'!I43</f>
        <v>99.67672</v>
      </c>
      <c r="E34" s="69">
        <f t="shared" si="1"/>
        <v>14.951508</v>
      </c>
      <c r="F34" s="69">
        <f t="shared" si="2"/>
        <v>179.418096</v>
      </c>
      <c r="G34" s="31" t="s">
        <v>133</v>
      </c>
      <c r="H34" s="31">
        <v>1728.0</v>
      </c>
      <c r="I34" s="31" t="s">
        <v>303</v>
      </c>
      <c r="J34" s="31" t="s">
        <v>304</v>
      </c>
      <c r="K34" s="31" t="s">
        <v>305</v>
      </c>
      <c r="L34" s="31" t="s">
        <v>137</v>
      </c>
      <c r="M34" s="31" t="s">
        <v>134</v>
      </c>
    </row>
    <row r="35" ht="45.0" customHeight="1">
      <c r="A35" s="31" t="s">
        <v>31</v>
      </c>
      <c r="B35" s="31" t="s">
        <v>12</v>
      </c>
      <c r="C35" s="31" t="s">
        <v>307</v>
      </c>
      <c r="D35" s="68" t="str">
        <f t="shared" ref="D35:D82" si="3">#REF!</f>
        <v>#REF!</v>
      </c>
      <c r="E35" s="69">
        <v>17.25</v>
      </c>
      <c r="F35" s="69">
        <v>207.0</v>
      </c>
      <c r="G35" s="31" t="s">
        <v>308</v>
      </c>
      <c r="H35" s="31">
        <v>600.0</v>
      </c>
      <c r="I35" s="31" t="s">
        <v>309</v>
      </c>
      <c r="J35" s="31" t="s">
        <v>310</v>
      </c>
      <c r="K35" s="31" t="s">
        <v>311</v>
      </c>
      <c r="L35" s="31">
        <v>2705982.0</v>
      </c>
      <c r="M35" s="70" t="s">
        <v>31</v>
      </c>
    </row>
    <row r="36" ht="45.0" customHeight="1">
      <c r="A36" s="31" t="s">
        <v>31</v>
      </c>
      <c r="B36" s="31" t="s">
        <v>12</v>
      </c>
      <c r="C36" s="31" t="s">
        <v>190</v>
      </c>
      <c r="D36" s="68" t="str">
        <f t="shared" si="3"/>
        <v>#REF!</v>
      </c>
      <c r="E36" s="69">
        <v>40.35</v>
      </c>
      <c r="F36" s="69">
        <v>484.20000000000005</v>
      </c>
      <c r="G36" s="31" t="s">
        <v>308</v>
      </c>
      <c r="H36" s="31">
        <v>600.0</v>
      </c>
      <c r="I36" s="31" t="s">
        <v>309</v>
      </c>
      <c r="J36" s="31" t="s">
        <v>310</v>
      </c>
      <c r="K36" s="31" t="s">
        <v>311</v>
      </c>
      <c r="L36" s="31">
        <v>2705982.0</v>
      </c>
      <c r="M36" s="70" t="s">
        <v>31</v>
      </c>
    </row>
    <row r="37" ht="45.0" customHeight="1">
      <c r="A37" s="31" t="s">
        <v>31</v>
      </c>
      <c r="B37" s="31" t="s">
        <v>12</v>
      </c>
      <c r="C37" s="68" t="s">
        <v>312</v>
      </c>
      <c r="D37" s="68" t="str">
        <f t="shared" si="3"/>
        <v>#REF!</v>
      </c>
      <c r="E37" s="69">
        <v>39.3</v>
      </c>
      <c r="F37" s="69">
        <v>471.59999999999997</v>
      </c>
      <c r="G37" s="31" t="s">
        <v>308</v>
      </c>
      <c r="H37" s="31">
        <v>600.0</v>
      </c>
      <c r="I37" s="31" t="s">
        <v>309</v>
      </c>
      <c r="J37" s="31" t="s">
        <v>310</v>
      </c>
      <c r="K37" s="31" t="s">
        <v>311</v>
      </c>
      <c r="L37" s="31">
        <v>2705982.0</v>
      </c>
      <c r="M37" s="70" t="s">
        <v>31</v>
      </c>
    </row>
    <row r="38" ht="45.0" customHeight="1">
      <c r="A38" s="31" t="s">
        <v>31</v>
      </c>
      <c r="B38" s="31" t="s">
        <v>12</v>
      </c>
      <c r="C38" s="31" t="s">
        <v>192</v>
      </c>
      <c r="D38" s="68" t="str">
        <f t="shared" si="3"/>
        <v>#REF!</v>
      </c>
      <c r="E38" s="69">
        <v>8.7</v>
      </c>
      <c r="F38" s="69">
        <v>104.39999999999999</v>
      </c>
      <c r="G38" s="31" t="s">
        <v>308</v>
      </c>
      <c r="H38" s="31">
        <v>600.0</v>
      </c>
      <c r="I38" s="31" t="s">
        <v>309</v>
      </c>
      <c r="J38" s="31" t="s">
        <v>310</v>
      </c>
      <c r="K38" s="31" t="s">
        <v>311</v>
      </c>
      <c r="L38" s="31">
        <v>2705982.0</v>
      </c>
      <c r="M38" s="70" t="s">
        <v>31</v>
      </c>
    </row>
    <row r="39" ht="45.0" customHeight="1">
      <c r="A39" s="31" t="s">
        <v>31</v>
      </c>
      <c r="B39" s="31" t="s">
        <v>12</v>
      </c>
      <c r="C39" s="31" t="s">
        <v>193</v>
      </c>
      <c r="D39" s="68" t="str">
        <f t="shared" si="3"/>
        <v>#REF!</v>
      </c>
      <c r="E39" s="69">
        <v>12.9</v>
      </c>
      <c r="F39" s="69">
        <v>154.8</v>
      </c>
      <c r="G39" s="31" t="s">
        <v>308</v>
      </c>
      <c r="H39" s="31">
        <v>600.0</v>
      </c>
      <c r="I39" s="31" t="s">
        <v>309</v>
      </c>
      <c r="J39" s="31" t="s">
        <v>310</v>
      </c>
      <c r="K39" s="31" t="s">
        <v>311</v>
      </c>
      <c r="L39" s="31">
        <v>2705982.0</v>
      </c>
      <c r="M39" s="70" t="s">
        <v>31</v>
      </c>
    </row>
    <row r="40" ht="45.0" customHeight="1">
      <c r="A40" s="31" t="s">
        <v>31</v>
      </c>
      <c r="B40" s="31" t="s">
        <v>12</v>
      </c>
      <c r="C40" s="68" t="s">
        <v>313</v>
      </c>
      <c r="D40" s="68" t="str">
        <f t="shared" si="3"/>
        <v>#REF!</v>
      </c>
      <c r="E40" s="69">
        <v>57.6</v>
      </c>
      <c r="F40" s="69">
        <v>691.2</v>
      </c>
      <c r="G40" s="31" t="s">
        <v>308</v>
      </c>
      <c r="H40" s="31">
        <v>600.0</v>
      </c>
      <c r="I40" s="31" t="s">
        <v>309</v>
      </c>
      <c r="J40" s="31" t="s">
        <v>310</v>
      </c>
      <c r="K40" s="31" t="s">
        <v>311</v>
      </c>
      <c r="L40" s="31">
        <v>2705982.0</v>
      </c>
      <c r="M40" s="70" t="s">
        <v>31</v>
      </c>
    </row>
    <row r="41" ht="45.0" customHeight="1">
      <c r="A41" s="31" t="s">
        <v>31</v>
      </c>
      <c r="B41" s="31" t="s">
        <v>17</v>
      </c>
      <c r="C41" s="31" t="s">
        <v>195</v>
      </c>
      <c r="D41" s="68" t="str">
        <f t="shared" si="3"/>
        <v>#REF!</v>
      </c>
      <c r="E41" s="69">
        <v>8.25</v>
      </c>
      <c r="F41" s="69">
        <v>99.0</v>
      </c>
      <c r="G41" s="31" t="s">
        <v>308</v>
      </c>
      <c r="H41" s="31">
        <v>600.0</v>
      </c>
      <c r="I41" s="31" t="s">
        <v>309</v>
      </c>
      <c r="J41" s="31" t="s">
        <v>310</v>
      </c>
      <c r="K41" s="31" t="s">
        <v>311</v>
      </c>
      <c r="L41" s="31">
        <v>2705982.0</v>
      </c>
      <c r="M41" s="70" t="s">
        <v>31</v>
      </c>
    </row>
    <row r="42" ht="45.0" customHeight="1">
      <c r="A42" s="31" t="s">
        <v>31</v>
      </c>
      <c r="B42" s="31" t="s">
        <v>17</v>
      </c>
      <c r="C42" s="31" t="s">
        <v>196</v>
      </c>
      <c r="D42" s="68" t="str">
        <f t="shared" si="3"/>
        <v>#REF!</v>
      </c>
      <c r="E42" s="69">
        <v>5.25</v>
      </c>
      <c r="F42" s="69">
        <v>63.0</v>
      </c>
      <c r="G42" s="31" t="s">
        <v>308</v>
      </c>
      <c r="H42" s="31">
        <v>600.0</v>
      </c>
      <c r="I42" s="31" t="s">
        <v>309</v>
      </c>
      <c r="J42" s="31" t="s">
        <v>310</v>
      </c>
      <c r="K42" s="31" t="s">
        <v>311</v>
      </c>
      <c r="L42" s="31">
        <v>2705982.0</v>
      </c>
      <c r="M42" s="70" t="s">
        <v>31</v>
      </c>
    </row>
    <row r="43" ht="45.0" customHeight="1">
      <c r="A43" s="31" t="s">
        <v>31</v>
      </c>
      <c r="B43" s="31" t="s">
        <v>17</v>
      </c>
      <c r="C43" s="68" t="s">
        <v>197</v>
      </c>
      <c r="D43" s="68" t="str">
        <f t="shared" si="3"/>
        <v>#REF!</v>
      </c>
      <c r="E43" s="69">
        <v>23.7</v>
      </c>
      <c r="F43" s="69">
        <v>284.4</v>
      </c>
      <c r="G43" s="31" t="s">
        <v>308</v>
      </c>
      <c r="H43" s="31">
        <v>600.0</v>
      </c>
      <c r="I43" s="31" t="s">
        <v>309</v>
      </c>
      <c r="J43" s="31" t="s">
        <v>310</v>
      </c>
      <c r="K43" s="31" t="s">
        <v>311</v>
      </c>
      <c r="L43" s="31">
        <v>2705982.0</v>
      </c>
      <c r="M43" s="70" t="s">
        <v>31</v>
      </c>
    </row>
    <row r="44" ht="45.0" customHeight="1">
      <c r="A44" s="31" t="s">
        <v>31</v>
      </c>
      <c r="B44" s="31" t="s">
        <v>17</v>
      </c>
      <c r="C44" s="31" t="s">
        <v>198</v>
      </c>
      <c r="D44" s="68" t="str">
        <f t="shared" si="3"/>
        <v>#REF!</v>
      </c>
      <c r="E44" s="69">
        <v>32.1</v>
      </c>
      <c r="F44" s="69">
        <v>385.20000000000005</v>
      </c>
      <c r="G44" s="31" t="s">
        <v>308</v>
      </c>
      <c r="H44" s="31">
        <v>600.0</v>
      </c>
      <c r="I44" s="31" t="s">
        <v>309</v>
      </c>
      <c r="J44" s="31" t="s">
        <v>310</v>
      </c>
      <c r="K44" s="31" t="s">
        <v>311</v>
      </c>
      <c r="L44" s="31">
        <v>2705982.0</v>
      </c>
      <c r="M44" s="70" t="s">
        <v>31</v>
      </c>
    </row>
    <row r="45" ht="45.0" customHeight="1">
      <c r="A45" s="31" t="s">
        <v>31</v>
      </c>
      <c r="B45" s="31" t="s">
        <v>17</v>
      </c>
      <c r="C45" s="31" t="s">
        <v>199</v>
      </c>
      <c r="D45" s="68" t="str">
        <f t="shared" si="3"/>
        <v>#REF!</v>
      </c>
      <c r="E45" s="69">
        <v>51.6</v>
      </c>
      <c r="F45" s="69">
        <v>619.2</v>
      </c>
      <c r="G45" s="31" t="s">
        <v>308</v>
      </c>
      <c r="H45" s="31">
        <v>600.0</v>
      </c>
      <c r="I45" s="31" t="s">
        <v>309</v>
      </c>
      <c r="J45" s="31" t="s">
        <v>310</v>
      </c>
      <c r="K45" s="31" t="s">
        <v>311</v>
      </c>
      <c r="L45" s="31">
        <v>2705982.0</v>
      </c>
      <c r="M45" s="70" t="s">
        <v>31</v>
      </c>
    </row>
    <row r="46" ht="45.0" customHeight="1">
      <c r="A46" s="31" t="s">
        <v>31</v>
      </c>
      <c r="B46" s="31" t="s">
        <v>17</v>
      </c>
      <c r="C46" s="68" t="s">
        <v>269</v>
      </c>
      <c r="D46" s="68" t="str">
        <f t="shared" si="3"/>
        <v>#REF!</v>
      </c>
      <c r="E46" s="69">
        <v>29.55</v>
      </c>
      <c r="F46" s="69">
        <v>354.6</v>
      </c>
      <c r="G46" s="31" t="s">
        <v>314</v>
      </c>
      <c r="H46" s="31">
        <v>600.0</v>
      </c>
      <c r="I46" s="31" t="s">
        <v>309</v>
      </c>
      <c r="J46" s="31" t="s">
        <v>310</v>
      </c>
      <c r="K46" s="31" t="s">
        <v>311</v>
      </c>
      <c r="L46" s="31">
        <v>2705982.0</v>
      </c>
      <c r="M46" s="70" t="s">
        <v>31</v>
      </c>
    </row>
    <row r="47" ht="45.0" customHeight="1">
      <c r="A47" s="31" t="s">
        <v>31</v>
      </c>
      <c r="B47" s="31" t="s">
        <v>96</v>
      </c>
      <c r="C47" s="31" t="s">
        <v>202</v>
      </c>
      <c r="D47" s="68" t="str">
        <f t="shared" si="3"/>
        <v>#REF!</v>
      </c>
      <c r="E47" s="69">
        <v>13.8</v>
      </c>
      <c r="F47" s="69">
        <v>165.60000000000002</v>
      </c>
      <c r="G47" s="31" t="s">
        <v>314</v>
      </c>
      <c r="H47" s="31">
        <v>600.0</v>
      </c>
      <c r="I47" s="31" t="s">
        <v>315</v>
      </c>
      <c r="J47" s="31" t="s">
        <v>310</v>
      </c>
      <c r="K47" s="31" t="s">
        <v>311</v>
      </c>
      <c r="L47" s="31">
        <v>2705982.0</v>
      </c>
      <c r="M47" s="70" t="s">
        <v>31</v>
      </c>
    </row>
    <row r="48" ht="45.0" customHeight="1">
      <c r="A48" s="31" t="s">
        <v>31</v>
      </c>
      <c r="B48" s="31" t="s">
        <v>96</v>
      </c>
      <c r="C48" s="31" t="s">
        <v>31</v>
      </c>
      <c r="D48" s="68" t="str">
        <f t="shared" si="3"/>
        <v>#REF!</v>
      </c>
      <c r="E48" s="69">
        <v>486.15</v>
      </c>
      <c r="F48" s="69">
        <v>5833.799999999999</v>
      </c>
      <c r="G48" s="31" t="s">
        <v>314</v>
      </c>
      <c r="H48" s="31">
        <v>600.0</v>
      </c>
      <c r="I48" s="31" t="s">
        <v>315</v>
      </c>
      <c r="J48" s="31" t="s">
        <v>310</v>
      </c>
      <c r="K48" s="31" t="s">
        <v>311</v>
      </c>
      <c r="L48" s="31">
        <v>2705982.0</v>
      </c>
      <c r="M48" s="70" t="s">
        <v>31</v>
      </c>
    </row>
    <row r="49" ht="45.0" customHeight="1">
      <c r="A49" s="31" t="s">
        <v>31</v>
      </c>
      <c r="B49" s="31" t="s">
        <v>96</v>
      </c>
      <c r="C49" s="68" t="s">
        <v>203</v>
      </c>
      <c r="D49" s="68" t="str">
        <f t="shared" si="3"/>
        <v>#REF!</v>
      </c>
      <c r="E49" s="69">
        <v>9.9</v>
      </c>
      <c r="F49" s="69">
        <v>118.80000000000001</v>
      </c>
      <c r="G49" s="31" t="s">
        <v>314</v>
      </c>
      <c r="H49" s="31">
        <v>600.0</v>
      </c>
      <c r="I49" s="31" t="s">
        <v>315</v>
      </c>
      <c r="J49" s="31" t="s">
        <v>310</v>
      </c>
      <c r="K49" s="31" t="s">
        <v>311</v>
      </c>
      <c r="L49" s="31">
        <v>2705982.0</v>
      </c>
      <c r="M49" s="70" t="s">
        <v>31</v>
      </c>
    </row>
    <row r="50" ht="45.0" customHeight="1">
      <c r="A50" s="31" t="s">
        <v>31</v>
      </c>
      <c r="B50" s="31" t="s">
        <v>96</v>
      </c>
      <c r="C50" s="31" t="s">
        <v>204</v>
      </c>
      <c r="D50" s="68" t="str">
        <f t="shared" si="3"/>
        <v>#REF!</v>
      </c>
      <c r="E50" s="69">
        <v>5.85</v>
      </c>
      <c r="F50" s="69">
        <v>70.19999999999999</v>
      </c>
      <c r="G50" s="31" t="s">
        <v>314</v>
      </c>
      <c r="H50" s="31">
        <v>600.0</v>
      </c>
      <c r="I50" s="31" t="s">
        <v>315</v>
      </c>
      <c r="J50" s="31" t="s">
        <v>310</v>
      </c>
      <c r="K50" s="31" t="s">
        <v>311</v>
      </c>
      <c r="L50" s="31">
        <v>2705982.0</v>
      </c>
      <c r="M50" s="70" t="s">
        <v>31</v>
      </c>
    </row>
    <row r="51" ht="45.0" customHeight="1">
      <c r="A51" s="31" t="s">
        <v>31</v>
      </c>
      <c r="B51" s="31" t="s">
        <v>96</v>
      </c>
      <c r="C51" s="31" t="s">
        <v>205</v>
      </c>
      <c r="D51" s="68" t="str">
        <f t="shared" si="3"/>
        <v>#REF!</v>
      </c>
      <c r="E51" s="69">
        <v>23.25</v>
      </c>
      <c r="F51" s="69">
        <v>279.0</v>
      </c>
      <c r="G51" s="31" t="s">
        <v>314</v>
      </c>
      <c r="H51" s="31">
        <v>600.0</v>
      </c>
      <c r="I51" s="31" t="s">
        <v>315</v>
      </c>
      <c r="J51" s="31" t="s">
        <v>310</v>
      </c>
      <c r="K51" s="31" t="s">
        <v>311</v>
      </c>
      <c r="L51" s="31">
        <v>2705982.0</v>
      </c>
      <c r="M51" s="70" t="s">
        <v>31</v>
      </c>
    </row>
    <row r="52" ht="45.0" customHeight="1">
      <c r="A52" s="31" t="s">
        <v>31</v>
      </c>
      <c r="B52" s="31" t="s">
        <v>96</v>
      </c>
      <c r="C52" s="31" t="s">
        <v>206</v>
      </c>
      <c r="D52" s="68" t="str">
        <f t="shared" si="3"/>
        <v>#REF!</v>
      </c>
      <c r="E52" s="69">
        <v>24.75</v>
      </c>
      <c r="F52" s="69">
        <v>297.0</v>
      </c>
      <c r="G52" s="31" t="s">
        <v>314</v>
      </c>
      <c r="H52" s="31">
        <v>600.0</v>
      </c>
      <c r="I52" s="31" t="s">
        <v>315</v>
      </c>
      <c r="J52" s="31" t="s">
        <v>310</v>
      </c>
      <c r="K52" s="31" t="s">
        <v>311</v>
      </c>
      <c r="L52" s="31">
        <v>2705982.0</v>
      </c>
      <c r="M52" s="70" t="s">
        <v>31</v>
      </c>
    </row>
    <row r="53" ht="45.0" customHeight="1">
      <c r="A53" s="31" t="s">
        <v>31</v>
      </c>
      <c r="B53" s="31" t="s">
        <v>96</v>
      </c>
      <c r="C53" s="31" t="s">
        <v>207</v>
      </c>
      <c r="D53" s="68" t="str">
        <f t="shared" si="3"/>
        <v>#REF!</v>
      </c>
      <c r="E53" s="69">
        <v>16.35</v>
      </c>
      <c r="F53" s="69">
        <v>196.20000000000002</v>
      </c>
      <c r="G53" s="31" t="s">
        <v>314</v>
      </c>
      <c r="H53" s="31">
        <v>600.0</v>
      </c>
      <c r="I53" s="31" t="s">
        <v>315</v>
      </c>
      <c r="J53" s="31" t="s">
        <v>310</v>
      </c>
      <c r="K53" s="31" t="s">
        <v>311</v>
      </c>
      <c r="L53" s="31">
        <v>2705982.0</v>
      </c>
      <c r="M53" s="70" t="s">
        <v>31</v>
      </c>
    </row>
    <row r="54" ht="45.0" customHeight="1">
      <c r="A54" s="31" t="s">
        <v>31</v>
      </c>
      <c r="B54" s="31" t="s">
        <v>96</v>
      </c>
      <c r="C54" s="31" t="s">
        <v>208</v>
      </c>
      <c r="D54" s="68" t="str">
        <f t="shared" si="3"/>
        <v>#REF!</v>
      </c>
      <c r="E54" s="69">
        <v>8.85</v>
      </c>
      <c r="F54" s="69">
        <v>106.19999999999999</v>
      </c>
      <c r="G54" s="31" t="s">
        <v>314</v>
      </c>
      <c r="H54" s="31">
        <v>600.0</v>
      </c>
      <c r="I54" s="31" t="s">
        <v>315</v>
      </c>
      <c r="J54" s="31" t="s">
        <v>310</v>
      </c>
      <c r="K54" s="31" t="s">
        <v>311</v>
      </c>
      <c r="L54" s="31">
        <v>2705982.0</v>
      </c>
      <c r="M54" s="70" t="s">
        <v>31</v>
      </c>
    </row>
    <row r="55" ht="45.0" customHeight="1">
      <c r="A55" s="31" t="s">
        <v>31</v>
      </c>
      <c r="B55" s="31" t="s">
        <v>96</v>
      </c>
      <c r="C55" s="68" t="s">
        <v>209</v>
      </c>
      <c r="D55" s="68" t="str">
        <f t="shared" si="3"/>
        <v>#REF!</v>
      </c>
      <c r="E55" s="69">
        <v>6.3</v>
      </c>
      <c r="F55" s="69">
        <v>75.6</v>
      </c>
      <c r="G55" s="31" t="s">
        <v>314</v>
      </c>
      <c r="H55" s="31">
        <v>600.0</v>
      </c>
      <c r="I55" s="31" t="s">
        <v>315</v>
      </c>
      <c r="J55" s="31" t="s">
        <v>310</v>
      </c>
      <c r="K55" s="31" t="s">
        <v>311</v>
      </c>
      <c r="L55" s="31">
        <v>2705982.0</v>
      </c>
      <c r="M55" s="70" t="s">
        <v>31</v>
      </c>
    </row>
    <row r="56" ht="45.0" customHeight="1">
      <c r="A56" s="31" t="s">
        <v>31</v>
      </c>
      <c r="B56" s="31" t="s">
        <v>96</v>
      </c>
      <c r="C56" s="31" t="s">
        <v>316</v>
      </c>
      <c r="D56" s="68" t="str">
        <f t="shared" si="3"/>
        <v>#REF!</v>
      </c>
      <c r="E56" s="69">
        <v>12.0</v>
      </c>
      <c r="F56" s="69">
        <v>144.0</v>
      </c>
      <c r="G56" s="31" t="s">
        <v>314</v>
      </c>
      <c r="H56" s="31">
        <v>600.0</v>
      </c>
      <c r="I56" s="31" t="s">
        <v>315</v>
      </c>
      <c r="J56" s="31" t="s">
        <v>310</v>
      </c>
      <c r="K56" s="31" t="s">
        <v>311</v>
      </c>
      <c r="L56" s="31">
        <v>2705982.0</v>
      </c>
      <c r="M56" s="70" t="s">
        <v>31</v>
      </c>
    </row>
    <row r="57" ht="45.0" customHeight="1">
      <c r="A57" s="31" t="s">
        <v>49</v>
      </c>
      <c r="B57" s="31" t="s">
        <v>38</v>
      </c>
      <c r="C57" s="31" t="s">
        <v>213</v>
      </c>
      <c r="D57" s="68" t="str">
        <f t="shared" si="3"/>
        <v>#REF!</v>
      </c>
      <c r="E57" s="69" t="str">
        <f t="shared" ref="E57:E82" si="4">D57*15/100</f>
        <v>#REF!</v>
      </c>
      <c r="F57" s="69" t="str">
        <f t="shared" ref="F57:F82" si="5">E57*12</f>
        <v>#REF!</v>
      </c>
      <c r="G57" s="31" t="s">
        <v>317</v>
      </c>
      <c r="H57" s="31">
        <v>43680.0</v>
      </c>
      <c r="I57" s="31" t="s">
        <v>318</v>
      </c>
      <c r="J57" s="31" t="s">
        <v>319</v>
      </c>
      <c r="K57" s="31" t="s">
        <v>305</v>
      </c>
      <c r="L57" s="31" t="s">
        <v>320</v>
      </c>
      <c r="M57" s="70" t="s">
        <v>211</v>
      </c>
    </row>
    <row r="58" ht="45.0" customHeight="1">
      <c r="A58" s="31" t="s">
        <v>49</v>
      </c>
      <c r="B58" s="31" t="s">
        <v>38</v>
      </c>
      <c r="C58" s="31" t="s">
        <v>214</v>
      </c>
      <c r="D58" s="68" t="str">
        <f t="shared" si="3"/>
        <v>#REF!</v>
      </c>
      <c r="E58" s="69" t="str">
        <f t="shared" si="4"/>
        <v>#REF!</v>
      </c>
      <c r="F58" s="69" t="str">
        <f t="shared" si="5"/>
        <v>#REF!</v>
      </c>
      <c r="G58" s="31" t="s">
        <v>317</v>
      </c>
      <c r="H58" s="31">
        <v>43680.0</v>
      </c>
      <c r="I58" s="31" t="s">
        <v>318</v>
      </c>
      <c r="J58" s="31" t="s">
        <v>319</v>
      </c>
      <c r="K58" s="31" t="s">
        <v>305</v>
      </c>
      <c r="L58" s="31" t="s">
        <v>320</v>
      </c>
      <c r="M58" s="70" t="s">
        <v>211</v>
      </c>
    </row>
    <row r="59" ht="45.0" customHeight="1">
      <c r="A59" s="31" t="s">
        <v>49</v>
      </c>
      <c r="B59" s="31" t="s">
        <v>38</v>
      </c>
      <c r="C59" s="31" t="s">
        <v>215</v>
      </c>
      <c r="D59" s="68" t="str">
        <f t="shared" si="3"/>
        <v>#REF!</v>
      </c>
      <c r="E59" s="69" t="str">
        <f t="shared" si="4"/>
        <v>#REF!</v>
      </c>
      <c r="F59" s="69" t="str">
        <f t="shared" si="5"/>
        <v>#REF!</v>
      </c>
      <c r="G59" s="31" t="s">
        <v>317</v>
      </c>
      <c r="H59" s="31">
        <v>43680.0</v>
      </c>
      <c r="I59" s="31" t="s">
        <v>318</v>
      </c>
      <c r="J59" s="31" t="s">
        <v>319</v>
      </c>
      <c r="K59" s="31" t="s">
        <v>305</v>
      </c>
      <c r="L59" s="31" t="s">
        <v>320</v>
      </c>
      <c r="M59" s="70" t="s">
        <v>211</v>
      </c>
    </row>
    <row r="60" ht="45.0" customHeight="1">
      <c r="A60" s="31" t="s">
        <v>49</v>
      </c>
      <c r="B60" s="31" t="s">
        <v>38</v>
      </c>
      <c r="C60" s="31" t="s">
        <v>216</v>
      </c>
      <c r="D60" s="68" t="str">
        <f t="shared" si="3"/>
        <v>#REF!</v>
      </c>
      <c r="E60" s="69" t="str">
        <f t="shared" si="4"/>
        <v>#REF!</v>
      </c>
      <c r="F60" s="69" t="str">
        <f t="shared" si="5"/>
        <v>#REF!</v>
      </c>
      <c r="G60" s="31" t="s">
        <v>317</v>
      </c>
      <c r="H60" s="31">
        <v>43680.0</v>
      </c>
      <c r="I60" s="31" t="s">
        <v>318</v>
      </c>
      <c r="J60" s="31" t="s">
        <v>319</v>
      </c>
      <c r="K60" s="31" t="s">
        <v>305</v>
      </c>
      <c r="L60" s="31" t="s">
        <v>320</v>
      </c>
      <c r="M60" s="70" t="s">
        <v>211</v>
      </c>
    </row>
    <row r="61" ht="45.0" customHeight="1">
      <c r="A61" s="31" t="s">
        <v>49</v>
      </c>
      <c r="B61" s="31" t="s">
        <v>38</v>
      </c>
      <c r="C61" s="31" t="s">
        <v>211</v>
      </c>
      <c r="D61" s="68" t="str">
        <f t="shared" si="3"/>
        <v>#REF!</v>
      </c>
      <c r="E61" s="69" t="str">
        <f t="shared" si="4"/>
        <v>#REF!</v>
      </c>
      <c r="F61" s="69" t="str">
        <f t="shared" si="5"/>
        <v>#REF!</v>
      </c>
      <c r="G61" s="31" t="s">
        <v>321</v>
      </c>
      <c r="H61" s="31" t="s">
        <v>322</v>
      </c>
      <c r="I61" s="31" t="s">
        <v>318</v>
      </c>
      <c r="J61" s="31" t="s">
        <v>319</v>
      </c>
      <c r="K61" s="31" t="s">
        <v>305</v>
      </c>
      <c r="L61" s="31" t="s">
        <v>320</v>
      </c>
      <c r="M61" s="70" t="s">
        <v>211</v>
      </c>
    </row>
    <row r="62" ht="45.0" customHeight="1">
      <c r="A62" s="31" t="s">
        <v>49</v>
      </c>
      <c r="B62" s="31" t="s">
        <v>38</v>
      </c>
      <c r="C62" s="31" t="s">
        <v>217</v>
      </c>
      <c r="D62" s="68" t="str">
        <f t="shared" si="3"/>
        <v>#REF!</v>
      </c>
      <c r="E62" s="69" t="str">
        <f t="shared" si="4"/>
        <v>#REF!</v>
      </c>
      <c r="F62" s="69" t="str">
        <f t="shared" si="5"/>
        <v>#REF!</v>
      </c>
      <c r="G62" s="31" t="s">
        <v>317</v>
      </c>
      <c r="H62" s="31">
        <v>43680.0</v>
      </c>
      <c r="I62" s="31" t="s">
        <v>318</v>
      </c>
      <c r="J62" s="31" t="s">
        <v>319</v>
      </c>
      <c r="K62" s="31" t="s">
        <v>305</v>
      </c>
      <c r="L62" s="31" t="s">
        <v>320</v>
      </c>
      <c r="M62" s="70" t="s">
        <v>211</v>
      </c>
    </row>
    <row r="63" ht="45.0" customHeight="1">
      <c r="A63" s="31" t="s">
        <v>49</v>
      </c>
      <c r="B63" s="31" t="s">
        <v>38</v>
      </c>
      <c r="C63" s="31" t="s">
        <v>218</v>
      </c>
      <c r="D63" s="68" t="str">
        <f t="shared" si="3"/>
        <v>#REF!</v>
      </c>
      <c r="E63" s="69" t="str">
        <f t="shared" si="4"/>
        <v>#REF!</v>
      </c>
      <c r="F63" s="69" t="str">
        <f t="shared" si="5"/>
        <v>#REF!</v>
      </c>
      <c r="G63" s="31" t="s">
        <v>317</v>
      </c>
      <c r="H63" s="31">
        <v>43680.0</v>
      </c>
      <c r="I63" s="31" t="s">
        <v>318</v>
      </c>
      <c r="J63" s="31" t="s">
        <v>319</v>
      </c>
      <c r="K63" s="31" t="s">
        <v>305</v>
      </c>
      <c r="L63" s="31" t="s">
        <v>320</v>
      </c>
      <c r="M63" s="70" t="s">
        <v>211</v>
      </c>
    </row>
    <row r="64" ht="45.0" customHeight="1">
      <c r="A64" s="31" t="s">
        <v>49</v>
      </c>
      <c r="B64" s="31" t="s">
        <v>38</v>
      </c>
      <c r="C64" s="31" t="s">
        <v>219</v>
      </c>
      <c r="D64" s="68" t="str">
        <f t="shared" si="3"/>
        <v>#REF!</v>
      </c>
      <c r="E64" s="69" t="str">
        <f t="shared" si="4"/>
        <v>#REF!</v>
      </c>
      <c r="F64" s="69" t="str">
        <f t="shared" si="5"/>
        <v>#REF!</v>
      </c>
      <c r="G64" s="31" t="s">
        <v>317</v>
      </c>
      <c r="H64" s="31">
        <v>43680.0</v>
      </c>
      <c r="I64" s="31" t="s">
        <v>318</v>
      </c>
      <c r="J64" s="31" t="s">
        <v>319</v>
      </c>
      <c r="K64" s="31" t="s">
        <v>305</v>
      </c>
      <c r="L64" s="31" t="s">
        <v>320</v>
      </c>
      <c r="M64" s="70" t="s">
        <v>211</v>
      </c>
    </row>
    <row r="65" ht="45.0" customHeight="1">
      <c r="A65" s="31" t="s">
        <v>49</v>
      </c>
      <c r="B65" s="31" t="s">
        <v>38</v>
      </c>
      <c r="C65" s="31" t="s">
        <v>220</v>
      </c>
      <c r="D65" s="68" t="str">
        <f t="shared" si="3"/>
        <v>#REF!</v>
      </c>
      <c r="E65" s="69" t="str">
        <f t="shared" si="4"/>
        <v>#REF!</v>
      </c>
      <c r="F65" s="69" t="str">
        <f t="shared" si="5"/>
        <v>#REF!</v>
      </c>
      <c r="G65" s="31" t="s">
        <v>317</v>
      </c>
      <c r="H65" s="31">
        <v>43680.0</v>
      </c>
      <c r="I65" s="31" t="s">
        <v>318</v>
      </c>
      <c r="J65" s="31" t="s">
        <v>319</v>
      </c>
      <c r="K65" s="31" t="s">
        <v>305</v>
      </c>
      <c r="L65" s="31" t="s">
        <v>320</v>
      </c>
      <c r="M65" s="70" t="s">
        <v>211</v>
      </c>
    </row>
    <row r="66" ht="45.0" customHeight="1">
      <c r="A66" s="31" t="s">
        <v>49</v>
      </c>
      <c r="B66" s="31" t="s">
        <v>38</v>
      </c>
      <c r="C66" s="31" t="s">
        <v>221</v>
      </c>
      <c r="D66" s="68" t="str">
        <f t="shared" si="3"/>
        <v>#REF!</v>
      </c>
      <c r="E66" s="69" t="str">
        <f t="shared" si="4"/>
        <v>#REF!</v>
      </c>
      <c r="F66" s="69" t="str">
        <f t="shared" si="5"/>
        <v>#REF!</v>
      </c>
      <c r="G66" s="31" t="s">
        <v>317</v>
      </c>
      <c r="H66" s="31">
        <v>43680.0</v>
      </c>
      <c r="I66" s="31" t="s">
        <v>318</v>
      </c>
      <c r="J66" s="31" t="s">
        <v>319</v>
      </c>
      <c r="K66" s="31" t="s">
        <v>305</v>
      </c>
      <c r="L66" s="31" t="s">
        <v>320</v>
      </c>
      <c r="M66" s="70" t="s">
        <v>211</v>
      </c>
    </row>
    <row r="67" ht="45.0" customHeight="1">
      <c r="A67" s="31" t="s">
        <v>49</v>
      </c>
      <c r="B67" s="31" t="s">
        <v>71</v>
      </c>
      <c r="C67" s="31" t="s">
        <v>222</v>
      </c>
      <c r="D67" s="68" t="str">
        <f t="shared" si="3"/>
        <v>#REF!</v>
      </c>
      <c r="E67" s="69" t="str">
        <f t="shared" si="4"/>
        <v>#REF!</v>
      </c>
      <c r="F67" s="69" t="str">
        <f t="shared" si="5"/>
        <v>#REF!</v>
      </c>
      <c r="G67" s="31" t="s">
        <v>317</v>
      </c>
      <c r="H67" s="31">
        <v>43680.0</v>
      </c>
      <c r="I67" s="31" t="s">
        <v>318</v>
      </c>
      <c r="J67" s="31" t="s">
        <v>319</v>
      </c>
      <c r="K67" s="31" t="s">
        <v>305</v>
      </c>
      <c r="L67" s="31" t="s">
        <v>320</v>
      </c>
      <c r="M67" s="70" t="s">
        <v>211</v>
      </c>
    </row>
    <row r="68" ht="45.0" customHeight="1">
      <c r="A68" s="31" t="s">
        <v>49</v>
      </c>
      <c r="B68" s="31" t="s">
        <v>71</v>
      </c>
      <c r="C68" s="31" t="s">
        <v>223</v>
      </c>
      <c r="D68" s="68" t="str">
        <f t="shared" si="3"/>
        <v>#REF!</v>
      </c>
      <c r="E68" s="69" t="str">
        <f t="shared" si="4"/>
        <v>#REF!</v>
      </c>
      <c r="F68" s="69" t="str">
        <f t="shared" si="5"/>
        <v>#REF!</v>
      </c>
      <c r="G68" s="31" t="s">
        <v>317</v>
      </c>
      <c r="H68" s="31">
        <v>43680.0</v>
      </c>
      <c r="I68" s="31" t="s">
        <v>318</v>
      </c>
      <c r="J68" s="31" t="s">
        <v>319</v>
      </c>
      <c r="K68" s="31" t="s">
        <v>305</v>
      </c>
      <c r="L68" s="31" t="s">
        <v>320</v>
      </c>
      <c r="M68" s="70" t="s">
        <v>211</v>
      </c>
    </row>
    <row r="69" ht="45.0" customHeight="1">
      <c r="A69" s="31" t="s">
        <v>49</v>
      </c>
      <c r="B69" s="31" t="s">
        <v>71</v>
      </c>
      <c r="C69" s="31" t="s">
        <v>224</v>
      </c>
      <c r="D69" s="68" t="str">
        <f t="shared" si="3"/>
        <v>#REF!</v>
      </c>
      <c r="E69" s="69" t="str">
        <f t="shared" si="4"/>
        <v>#REF!</v>
      </c>
      <c r="F69" s="69" t="str">
        <f t="shared" si="5"/>
        <v>#REF!</v>
      </c>
      <c r="G69" s="31" t="s">
        <v>317</v>
      </c>
      <c r="H69" s="31">
        <v>43680.0</v>
      </c>
      <c r="I69" s="31" t="s">
        <v>318</v>
      </c>
      <c r="J69" s="31" t="s">
        <v>319</v>
      </c>
      <c r="K69" s="31" t="s">
        <v>305</v>
      </c>
      <c r="L69" s="31" t="s">
        <v>320</v>
      </c>
      <c r="M69" s="70" t="s">
        <v>211</v>
      </c>
    </row>
    <row r="70" ht="45.0" customHeight="1">
      <c r="A70" s="31" t="s">
        <v>49</v>
      </c>
      <c r="B70" s="31" t="s">
        <v>71</v>
      </c>
      <c r="C70" s="31" t="s">
        <v>225</v>
      </c>
      <c r="D70" s="68" t="str">
        <f t="shared" si="3"/>
        <v>#REF!</v>
      </c>
      <c r="E70" s="69" t="str">
        <f t="shared" si="4"/>
        <v>#REF!</v>
      </c>
      <c r="F70" s="69" t="str">
        <f t="shared" si="5"/>
        <v>#REF!</v>
      </c>
      <c r="G70" s="31" t="s">
        <v>317</v>
      </c>
      <c r="H70" s="31">
        <v>43680.0</v>
      </c>
      <c r="I70" s="31" t="s">
        <v>318</v>
      </c>
      <c r="J70" s="31" t="s">
        <v>319</v>
      </c>
      <c r="K70" s="31" t="s">
        <v>305</v>
      </c>
      <c r="L70" s="31" t="s">
        <v>320</v>
      </c>
      <c r="M70" s="70" t="s">
        <v>211</v>
      </c>
    </row>
    <row r="71" ht="45.0" customHeight="1">
      <c r="A71" s="31" t="s">
        <v>49</v>
      </c>
      <c r="B71" s="31" t="s">
        <v>71</v>
      </c>
      <c r="C71" s="31" t="s">
        <v>226</v>
      </c>
      <c r="D71" s="68" t="str">
        <f t="shared" si="3"/>
        <v>#REF!</v>
      </c>
      <c r="E71" s="69" t="str">
        <f t="shared" si="4"/>
        <v>#REF!</v>
      </c>
      <c r="F71" s="69" t="str">
        <f t="shared" si="5"/>
        <v>#REF!</v>
      </c>
      <c r="G71" s="31" t="s">
        <v>317</v>
      </c>
      <c r="H71" s="31">
        <v>43680.0</v>
      </c>
      <c r="I71" s="31" t="s">
        <v>318</v>
      </c>
      <c r="J71" s="31" t="s">
        <v>319</v>
      </c>
      <c r="K71" s="31" t="s">
        <v>305</v>
      </c>
      <c r="L71" s="31" t="s">
        <v>320</v>
      </c>
      <c r="M71" s="70" t="s">
        <v>211</v>
      </c>
    </row>
    <row r="72" ht="45.0" customHeight="1">
      <c r="A72" s="31" t="s">
        <v>49</v>
      </c>
      <c r="B72" s="31" t="s">
        <v>71</v>
      </c>
      <c r="C72" s="31" t="s">
        <v>227</v>
      </c>
      <c r="D72" s="68" t="str">
        <f t="shared" si="3"/>
        <v>#REF!</v>
      </c>
      <c r="E72" s="69" t="str">
        <f t="shared" si="4"/>
        <v>#REF!</v>
      </c>
      <c r="F72" s="69" t="str">
        <f t="shared" si="5"/>
        <v>#REF!</v>
      </c>
      <c r="G72" s="31" t="s">
        <v>317</v>
      </c>
      <c r="H72" s="31">
        <v>43680.0</v>
      </c>
      <c r="I72" s="31" t="s">
        <v>318</v>
      </c>
      <c r="J72" s="31" t="s">
        <v>319</v>
      </c>
      <c r="K72" s="31" t="s">
        <v>305</v>
      </c>
      <c r="L72" s="31" t="s">
        <v>320</v>
      </c>
      <c r="M72" s="70" t="s">
        <v>211</v>
      </c>
    </row>
    <row r="73" ht="45.0" customHeight="1">
      <c r="A73" s="31" t="s">
        <v>49</v>
      </c>
      <c r="B73" s="31" t="s">
        <v>71</v>
      </c>
      <c r="C73" s="31" t="s">
        <v>228</v>
      </c>
      <c r="D73" s="68" t="str">
        <f t="shared" si="3"/>
        <v>#REF!</v>
      </c>
      <c r="E73" s="69" t="str">
        <f t="shared" si="4"/>
        <v>#REF!</v>
      </c>
      <c r="F73" s="69" t="str">
        <f t="shared" si="5"/>
        <v>#REF!</v>
      </c>
      <c r="G73" s="31" t="s">
        <v>317</v>
      </c>
      <c r="H73" s="31">
        <v>43680.0</v>
      </c>
      <c r="I73" s="31" t="s">
        <v>318</v>
      </c>
      <c r="J73" s="31" t="s">
        <v>319</v>
      </c>
      <c r="K73" s="31" t="s">
        <v>305</v>
      </c>
      <c r="L73" s="31" t="s">
        <v>320</v>
      </c>
      <c r="M73" s="70" t="s">
        <v>211</v>
      </c>
    </row>
    <row r="74" ht="45.0" customHeight="1">
      <c r="A74" s="31" t="s">
        <v>49</v>
      </c>
      <c r="B74" s="31" t="s">
        <v>71</v>
      </c>
      <c r="C74" s="31" t="s">
        <v>229</v>
      </c>
      <c r="D74" s="68" t="str">
        <f t="shared" si="3"/>
        <v>#REF!</v>
      </c>
      <c r="E74" s="69" t="str">
        <f t="shared" si="4"/>
        <v>#REF!</v>
      </c>
      <c r="F74" s="69" t="str">
        <f t="shared" si="5"/>
        <v>#REF!</v>
      </c>
      <c r="G74" s="31" t="s">
        <v>317</v>
      </c>
      <c r="H74" s="31">
        <v>43680.0</v>
      </c>
      <c r="I74" s="31" t="s">
        <v>318</v>
      </c>
      <c r="J74" s="31" t="s">
        <v>319</v>
      </c>
      <c r="K74" s="31" t="s">
        <v>305</v>
      </c>
      <c r="L74" s="31" t="s">
        <v>320</v>
      </c>
      <c r="M74" s="70" t="s">
        <v>211</v>
      </c>
    </row>
    <row r="75" ht="45.0" customHeight="1">
      <c r="A75" s="31" t="s">
        <v>49</v>
      </c>
      <c r="B75" s="31" t="s">
        <v>71</v>
      </c>
      <c r="C75" s="31" t="s">
        <v>230</v>
      </c>
      <c r="D75" s="68" t="str">
        <f t="shared" si="3"/>
        <v>#REF!</v>
      </c>
      <c r="E75" s="69" t="str">
        <f t="shared" si="4"/>
        <v>#REF!</v>
      </c>
      <c r="F75" s="69" t="str">
        <f t="shared" si="5"/>
        <v>#REF!</v>
      </c>
      <c r="G75" s="31" t="s">
        <v>317</v>
      </c>
      <c r="H75" s="31">
        <v>43680.0</v>
      </c>
      <c r="I75" s="31" t="s">
        <v>318</v>
      </c>
      <c r="J75" s="31" t="s">
        <v>319</v>
      </c>
      <c r="K75" s="31" t="s">
        <v>305</v>
      </c>
      <c r="L75" s="31" t="s">
        <v>320</v>
      </c>
      <c r="M75" s="70" t="s">
        <v>211</v>
      </c>
    </row>
    <row r="76" ht="45.0" customHeight="1">
      <c r="A76" s="31" t="s">
        <v>49</v>
      </c>
      <c r="B76" s="31" t="s">
        <v>99</v>
      </c>
      <c r="C76" s="31" t="s">
        <v>232</v>
      </c>
      <c r="D76" s="68" t="str">
        <f t="shared" si="3"/>
        <v>#REF!</v>
      </c>
      <c r="E76" s="69" t="str">
        <f t="shared" si="4"/>
        <v>#REF!</v>
      </c>
      <c r="F76" s="69" t="str">
        <f t="shared" si="5"/>
        <v>#REF!</v>
      </c>
      <c r="G76" s="31" t="s">
        <v>317</v>
      </c>
      <c r="H76" s="31">
        <v>43680.0</v>
      </c>
      <c r="I76" s="31" t="s">
        <v>318</v>
      </c>
      <c r="J76" s="31" t="s">
        <v>319</v>
      </c>
      <c r="K76" s="31" t="s">
        <v>305</v>
      </c>
      <c r="L76" s="31" t="s">
        <v>320</v>
      </c>
      <c r="M76" s="70" t="s">
        <v>211</v>
      </c>
    </row>
    <row r="77" ht="45.0" customHeight="1">
      <c r="A77" s="31" t="s">
        <v>49</v>
      </c>
      <c r="B77" s="31" t="s">
        <v>99</v>
      </c>
      <c r="C77" s="31" t="s">
        <v>233</v>
      </c>
      <c r="D77" s="68" t="str">
        <f t="shared" si="3"/>
        <v>#REF!</v>
      </c>
      <c r="E77" s="69" t="str">
        <f t="shared" si="4"/>
        <v>#REF!</v>
      </c>
      <c r="F77" s="69" t="str">
        <f t="shared" si="5"/>
        <v>#REF!</v>
      </c>
      <c r="G77" s="31" t="s">
        <v>317</v>
      </c>
      <c r="H77" s="31">
        <v>43680.0</v>
      </c>
      <c r="I77" s="31" t="s">
        <v>318</v>
      </c>
      <c r="J77" s="31" t="s">
        <v>319</v>
      </c>
      <c r="K77" s="31" t="s">
        <v>305</v>
      </c>
      <c r="L77" s="31" t="s">
        <v>320</v>
      </c>
      <c r="M77" s="70" t="s">
        <v>211</v>
      </c>
    </row>
    <row r="78" ht="45.0" customHeight="1">
      <c r="A78" s="31" t="s">
        <v>49</v>
      </c>
      <c r="B78" s="31" t="s">
        <v>99</v>
      </c>
      <c r="C78" s="31" t="s">
        <v>234</v>
      </c>
      <c r="D78" s="68" t="str">
        <f t="shared" si="3"/>
        <v>#REF!</v>
      </c>
      <c r="E78" s="69" t="str">
        <f t="shared" si="4"/>
        <v>#REF!</v>
      </c>
      <c r="F78" s="69" t="str">
        <f t="shared" si="5"/>
        <v>#REF!</v>
      </c>
      <c r="G78" s="31" t="s">
        <v>317</v>
      </c>
      <c r="H78" s="31">
        <v>43680.0</v>
      </c>
      <c r="I78" s="31" t="s">
        <v>318</v>
      </c>
      <c r="J78" s="31" t="s">
        <v>319</v>
      </c>
      <c r="K78" s="31" t="s">
        <v>305</v>
      </c>
      <c r="L78" s="31" t="s">
        <v>320</v>
      </c>
      <c r="M78" s="70" t="s">
        <v>211</v>
      </c>
    </row>
    <row r="79" ht="45.0" customHeight="1">
      <c r="A79" s="31" t="s">
        <v>49</v>
      </c>
      <c r="B79" s="31" t="s">
        <v>99</v>
      </c>
      <c r="C79" s="31" t="s">
        <v>235</v>
      </c>
      <c r="D79" s="68" t="str">
        <f t="shared" si="3"/>
        <v>#REF!</v>
      </c>
      <c r="E79" s="69" t="str">
        <f t="shared" si="4"/>
        <v>#REF!</v>
      </c>
      <c r="F79" s="69" t="str">
        <f t="shared" si="5"/>
        <v>#REF!</v>
      </c>
      <c r="G79" s="31" t="s">
        <v>317</v>
      </c>
      <c r="H79" s="31">
        <v>43680.0</v>
      </c>
      <c r="I79" s="31" t="s">
        <v>318</v>
      </c>
      <c r="J79" s="31" t="s">
        <v>319</v>
      </c>
      <c r="K79" s="31" t="s">
        <v>305</v>
      </c>
      <c r="L79" s="31" t="s">
        <v>320</v>
      </c>
      <c r="M79" s="70" t="s">
        <v>211</v>
      </c>
    </row>
    <row r="80" ht="45.0" customHeight="1">
      <c r="A80" s="31" t="s">
        <v>49</v>
      </c>
      <c r="B80" s="31" t="s">
        <v>99</v>
      </c>
      <c r="C80" s="31" t="s">
        <v>236</v>
      </c>
      <c r="D80" s="68" t="str">
        <f t="shared" si="3"/>
        <v>#REF!</v>
      </c>
      <c r="E80" s="69" t="str">
        <f t="shared" si="4"/>
        <v>#REF!</v>
      </c>
      <c r="F80" s="69" t="str">
        <f t="shared" si="5"/>
        <v>#REF!</v>
      </c>
      <c r="G80" s="31" t="s">
        <v>317</v>
      </c>
      <c r="H80" s="31">
        <v>43680.0</v>
      </c>
      <c r="I80" s="31" t="s">
        <v>318</v>
      </c>
      <c r="J80" s="31" t="s">
        <v>319</v>
      </c>
      <c r="K80" s="31" t="s">
        <v>305</v>
      </c>
      <c r="L80" s="31" t="s">
        <v>320</v>
      </c>
      <c r="M80" s="70" t="s">
        <v>211</v>
      </c>
    </row>
    <row r="81" ht="45.0" customHeight="1">
      <c r="A81" s="31" t="s">
        <v>49</v>
      </c>
      <c r="B81" s="31" t="s">
        <v>99</v>
      </c>
      <c r="C81" s="31" t="s">
        <v>323</v>
      </c>
      <c r="D81" s="68" t="str">
        <f t="shared" si="3"/>
        <v>#REF!</v>
      </c>
      <c r="E81" s="69" t="str">
        <f t="shared" si="4"/>
        <v>#REF!</v>
      </c>
      <c r="F81" s="69" t="str">
        <f t="shared" si="5"/>
        <v>#REF!</v>
      </c>
      <c r="G81" s="31" t="s">
        <v>317</v>
      </c>
      <c r="H81" s="31">
        <v>43680.0</v>
      </c>
      <c r="I81" s="31" t="s">
        <v>318</v>
      </c>
      <c r="J81" s="31" t="s">
        <v>319</v>
      </c>
      <c r="K81" s="31" t="s">
        <v>305</v>
      </c>
      <c r="L81" s="31" t="s">
        <v>320</v>
      </c>
      <c r="M81" s="70" t="s">
        <v>211</v>
      </c>
    </row>
    <row r="82" ht="45.0" customHeight="1">
      <c r="A82" s="31" t="s">
        <v>49</v>
      </c>
      <c r="B82" s="31" t="s">
        <v>99</v>
      </c>
      <c r="C82" s="31" t="s">
        <v>238</v>
      </c>
      <c r="D82" s="68" t="str">
        <f t="shared" si="3"/>
        <v>#REF!</v>
      </c>
      <c r="E82" s="69" t="str">
        <f t="shared" si="4"/>
        <v>#REF!</v>
      </c>
      <c r="F82" s="69" t="str">
        <f t="shared" si="5"/>
        <v>#REF!</v>
      </c>
      <c r="G82" s="31" t="s">
        <v>317</v>
      </c>
      <c r="H82" s="31">
        <v>43680.0</v>
      </c>
      <c r="I82" s="31" t="s">
        <v>318</v>
      </c>
      <c r="J82" s="31" t="s">
        <v>319</v>
      </c>
      <c r="K82" s="31" t="s">
        <v>305</v>
      </c>
      <c r="L82" s="31" t="s">
        <v>320</v>
      </c>
      <c r="M82" s="70" t="s">
        <v>211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35:B56">
      <formula1>'listas de opções'!$E$2:$E$64</formula1>
    </dataValidation>
    <dataValidation type="list" allowBlank="1" showErrorMessage="1" sqref="A35:A56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3" t="s">
        <v>103</v>
      </c>
      <c r="B1" s="71" t="str">
        <f>'Tabela 1 APS - Descr.'!B1</f>
        <v>RRAS 13</v>
      </c>
    </row>
    <row r="2" ht="14.25" customHeight="1"/>
    <row r="3" ht="14.25" customHeight="1">
      <c r="A3" s="46" t="s">
        <v>324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ht="14.25" customHeight="1">
      <c r="A4" s="72" t="s">
        <v>325</v>
      </c>
      <c r="B4" s="73"/>
      <c r="C4" s="73"/>
      <c r="D4" s="73"/>
      <c r="E4" s="73"/>
      <c r="F4" s="73"/>
      <c r="G4" s="73"/>
      <c r="H4" s="74"/>
      <c r="I4" s="74"/>
      <c r="J4" s="74"/>
      <c r="K4" s="74"/>
      <c r="L4" s="74"/>
      <c r="M4" s="74"/>
      <c r="N4" s="74"/>
    </row>
    <row r="5" ht="14.25" customHeight="1">
      <c r="A5" s="50"/>
      <c r="B5" s="51"/>
      <c r="C5" s="51"/>
      <c r="D5" s="51"/>
      <c r="E5" s="51"/>
      <c r="F5" s="51"/>
      <c r="G5" s="51"/>
      <c r="H5" s="51"/>
      <c r="I5" s="74"/>
      <c r="J5" s="74"/>
      <c r="K5" s="74"/>
      <c r="L5" s="74"/>
      <c r="M5" s="74"/>
      <c r="N5" s="74"/>
      <c r="O5" s="74"/>
    </row>
    <row r="6" ht="14.25" customHeight="1">
      <c r="A6" s="50" t="s">
        <v>326</v>
      </c>
      <c r="B6" s="51"/>
      <c r="C6" s="51"/>
      <c r="D6" s="51"/>
      <c r="E6" s="51"/>
      <c r="F6" s="51"/>
      <c r="G6" s="51"/>
      <c r="H6" s="74"/>
      <c r="I6" s="74"/>
      <c r="J6" s="74"/>
      <c r="K6" s="74"/>
      <c r="L6" s="74"/>
      <c r="M6" s="74"/>
      <c r="N6" s="74"/>
    </row>
    <row r="7" ht="14.25" customHeight="1">
      <c r="A7" s="50" t="s">
        <v>327</v>
      </c>
      <c r="B7" s="51"/>
      <c r="C7" s="51"/>
      <c r="D7" s="51"/>
      <c r="E7" s="51"/>
      <c r="F7" s="51"/>
      <c r="G7" s="51"/>
      <c r="H7" s="52"/>
      <c r="I7" s="74"/>
      <c r="J7" s="74"/>
      <c r="K7" s="74"/>
      <c r="L7" s="74"/>
      <c r="M7" s="74"/>
      <c r="N7" s="74"/>
      <c r="O7" s="74"/>
    </row>
    <row r="8" ht="14.25" customHeight="1">
      <c r="A8" s="53" t="s">
        <v>328</v>
      </c>
      <c r="B8" s="51"/>
      <c r="C8" s="51"/>
      <c r="D8" s="51"/>
      <c r="E8" s="51"/>
      <c r="F8" s="51"/>
      <c r="G8" s="51"/>
      <c r="H8" s="52"/>
      <c r="I8" s="74"/>
      <c r="J8" s="74"/>
      <c r="K8" s="74"/>
      <c r="L8" s="74"/>
      <c r="M8" s="74"/>
      <c r="N8" s="74"/>
      <c r="O8" s="74"/>
    </row>
    <row r="9" ht="14.25" customHeight="1">
      <c r="A9" s="75" t="s">
        <v>329</v>
      </c>
      <c r="B9" s="76"/>
      <c r="C9" s="76"/>
      <c r="D9" s="76"/>
      <c r="E9" s="76"/>
      <c r="F9" s="76"/>
      <c r="G9" s="76"/>
      <c r="H9" s="77"/>
      <c r="I9" s="74"/>
      <c r="J9" s="74"/>
      <c r="K9" s="74"/>
      <c r="L9" s="74"/>
      <c r="M9" s="74"/>
      <c r="N9" s="74"/>
      <c r="O9" s="74"/>
    </row>
    <row r="10" ht="15.0" customHeight="1">
      <c r="A10" s="78" t="s">
        <v>330</v>
      </c>
      <c r="B10" s="61"/>
      <c r="C10" s="61"/>
      <c r="D10" s="61"/>
      <c r="E10" s="61"/>
      <c r="F10" s="61"/>
      <c r="G10" s="61"/>
      <c r="H10" s="62"/>
      <c r="I10" s="74"/>
      <c r="J10" s="74"/>
      <c r="K10" s="74"/>
      <c r="L10" s="74"/>
      <c r="M10" s="74"/>
      <c r="N10" s="74"/>
      <c r="O10" s="7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9" t="s">
        <v>331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ht="14.25" customHeight="1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2"/>
    </row>
    <row r="18" ht="113.25" customHeight="1">
      <c r="A18" s="63" t="s">
        <v>1</v>
      </c>
      <c r="B18" s="63" t="s">
        <v>119</v>
      </c>
      <c r="C18" s="63" t="s">
        <v>120</v>
      </c>
      <c r="D18" s="66" t="s">
        <v>332</v>
      </c>
      <c r="E18" s="66" t="s">
        <v>333</v>
      </c>
      <c r="F18" s="63" t="s">
        <v>299</v>
      </c>
      <c r="G18" s="63" t="s">
        <v>120</v>
      </c>
      <c r="H18" s="63" t="s">
        <v>334</v>
      </c>
      <c r="I18" s="63" t="s">
        <v>335</v>
      </c>
      <c r="J18" s="63" t="s">
        <v>336</v>
      </c>
      <c r="K18" s="63" t="s">
        <v>337</v>
      </c>
      <c r="L18" s="63" t="s">
        <v>338</v>
      </c>
      <c r="M18" s="63" t="s">
        <v>120</v>
      </c>
      <c r="N18" s="63" t="s">
        <v>339</v>
      </c>
    </row>
    <row r="19" ht="45.0" customHeight="1">
      <c r="A19" s="31" t="s">
        <v>130</v>
      </c>
      <c r="B19" s="31" t="s">
        <v>131</v>
      </c>
      <c r="C19" s="31" t="s">
        <v>132</v>
      </c>
      <c r="D19" s="80">
        <v>3.0</v>
      </c>
      <c r="E19" s="31" t="s">
        <v>133</v>
      </c>
      <c r="F19" s="80" t="s">
        <v>303</v>
      </c>
      <c r="G19" s="80" t="s">
        <v>134</v>
      </c>
      <c r="H19" s="81">
        <f t="shared" ref="H19:H36" si="1">(D19*92/100)*3</f>
        <v>8.28</v>
      </c>
      <c r="I19" s="81">
        <f t="shared" ref="I19:I36" si="2">(D19*92/100)*4</f>
        <v>11.04</v>
      </c>
      <c r="J19" s="81">
        <f t="shared" ref="J19:J36" si="3">(D19*8/100)*7</f>
        <v>1.68</v>
      </c>
      <c r="K19" s="81">
        <f t="shared" ref="K19:K36" si="4">(D19*8/100)*6</f>
        <v>1.44</v>
      </c>
      <c r="L19" s="31" t="s">
        <v>137</v>
      </c>
      <c r="M19" s="80" t="s">
        <v>134</v>
      </c>
      <c r="N19" s="31" t="s">
        <v>305</v>
      </c>
    </row>
    <row r="20" ht="45.0" customHeight="1">
      <c r="A20" s="31" t="s">
        <v>130</v>
      </c>
      <c r="B20" s="31" t="s">
        <v>131</v>
      </c>
      <c r="C20" s="31" t="s">
        <v>134</v>
      </c>
      <c r="D20" s="80">
        <v>221.0</v>
      </c>
      <c r="E20" s="31" t="s">
        <v>133</v>
      </c>
      <c r="F20" s="80" t="s">
        <v>303</v>
      </c>
      <c r="G20" s="80" t="s">
        <v>134</v>
      </c>
      <c r="H20" s="81">
        <f t="shared" si="1"/>
        <v>609.96</v>
      </c>
      <c r="I20" s="81">
        <f t="shared" si="2"/>
        <v>813.28</v>
      </c>
      <c r="J20" s="81">
        <f t="shared" si="3"/>
        <v>123.76</v>
      </c>
      <c r="K20" s="81">
        <f t="shared" si="4"/>
        <v>106.08</v>
      </c>
      <c r="L20" s="31" t="s">
        <v>137</v>
      </c>
      <c r="M20" s="80" t="s">
        <v>134</v>
      </c>
      <c r="N20" s="31" t="s">
        <v>305</v>
      </c>
    </row>
    <row r="21" ht="45.0" customHeight="1">
      <c r="A21" s="31" t="s">
        <v>130</v>
      </c>
      <c r="B21" s="31" t="s">
        <v>131</v>
      </c>
      <c r="C21" s="31" t="s">
        <v>138</v>
      </c>
      <c r="D21" s="80">
        <v>5.0</v>
      </c>
      <c r="E21" s="31" t="s">
        <v>133</v>
      </c>
      <c r="F21" s="80" t="s">
        <v>303</v>
      </c>
      <c r="G21" s="80" t="s">
        <v>134</v>
      </c>
      <c r="H21" s="81">
        <f t="shared" si="1"/>
        <v>13.8</v>
      </c>
      <c r="I21" s="81">
        <f t="shared" si="2"/>
        <v>18.4</v>
      </c>
      <c r="J21" s="81">
        <f t="shared" si="3"/>
        <v>2.8</v>
      </c>
      <c r="K21" s="81">
        <f t="shared" si="4"/>
        <v>2.4</v>
      </c>
      <c r="L21" s="31" t="s">
        <v>137</v>
      </c>
      <c r="M21" s="80" t="s">
        <v>134</v>
      </c>
      <c r="N21" s="31" t="s">
        <v>305</v>
      </c>
    </row>
    <row r="22" ht="45.0" customHeight="1">
      <c r="A22" s="31" t="s">
        <v>130</v>
      </c>
      <c r="B22" s="31" t="s">
        <v>131</v>
      </c>
      <c r="C22" s="31" t="s">
        <v>141</v>
      </c>
      <c r="D22" s="80">
        <v>21.0</v>
      </c>
      <c r="E22" s="31" t="s">
        <v>133</v>
      </c>
      <c r="F22" s="80" t="s">
        <v>303</v>
      </c>
      <c r="G22" s="80" t="s">
        <v>134</v>
      </c>
      <c r="H22" s="81">
        <f t="shared" si="1"/>
        <v>57.96</v>
      </c>
      <c r="I22" s="81">
        <f t="shared" si="2"/>
        <v>77.28</v>
      </c>
      <c r="J22" s="81">
        <f t="shared" si="3"/>
        <v>11.76</v>
      </c>
      <c r="K22" s="81">
        <f t="shared" si="4"/>
        <v>10.08</v>
      </c>
      <c r="L22" s="31" t="s">
        <v>137</v>
      </c>
      <c r="M22" s="80" t="s">
        <v>134</v>
      </c>
      <c r="N22" s="31" t="s">
        <v>305</v>
      </c>
    </row>
    <row r="23" ht="45.0" customHeight="1">
      <c r="A23" s="31" t="s">
        <v>130</v>
      </c>
      <c r="B23" s="31" t="s">
        <v>131</v>
      </c>
      <c r="C23" s="31" t="s">
        <v>143</v>
      </c>
      <c r="D23" s="80">
        <v>6.0</v>
      </c>
      <c r="E23" s="31" t="s">
        <v>133</v>
      </c>
      <c r="F23" s="80" t="s">
        <v>303</v>
      </c>
      <c r="G23" s="80" t="s">
        <v>134</v>
      </c>
      <c r="H23" s="81">
        <f t="shared" si="1"/>
        <v>16.56</v>
      </c>
      <c r="I23" s="81">
        <f t="shared" si="2"/>
        <v>22.08</v>
      </c>
      <c r="J23" s="81">
        <f t="shared" si="3"/>
        <v>3.36</v>
      </c>
      <c r="K23" s="81">
        <f t="shared" si="4"/>
        <v>2.88</v>
      </c>
      <c r="L23" s="31" t="s">
        <v>137</v>
      </c>
      <c r="M23" s="80" t="s">
        <v>134</v>
      </c>
      <c r="N23" s="31" t="s">
        <v>305</v>
      </c>
    </row>
    <row r="24" ht="45.0" customHeight="1">
      <c r="A24" s="31" t="s">
        <v>130</v>
      </c>
      <c r="B24" s="31" t="s">
        <v>131</v>
      </c>
      <c r="C24" s="31" t="s">
        <v>144</v>
      </c>
      <c r="D24" s="80">
        <v>25.0</v>
      </c>
      <c r="E24" s="31" t="s">
        <v>133</v>
      </c>
      <c r="F24" s="80" t="s">
        <v>303</v>
      </c>
      <c r="G24" s="80" t="s">
        <v>134</v>
      </c>
      <c r="H24" s="81">
        <f t="shared" si="1"/>
        <v>69</v>
      </c>
      <c r="I24" s="81">
        <f t="shared" si="2"/>
        <v>92</v>
      </c>
      <c r="J24" s="81">
        <f t="shared" si="3"/>
        <v>14</v>
      </c>
      <c r="K24" s="81">
        <f t="shared" si="4"/>
        <v>12</v>
      </c>
      <c r="L24" s="31" t="s">
        <v>137</v>
      </c>
      <c r="M24" s="80" t="s">
        <v>134</v>
      </c>
      <c r="N24" s="31" t="s">
        <v>305</v>
      </c>
    </row>
    <row r="25" ht="45.0" customHeight="1">
      <c r="A25" s="31" t="s">
        <v>130</v>
      </c>
      <c r="B25" s="31" t="s">
        <v>131</v>
      </c>
      <c r="C25" s="31" t="s">
        <v>147</v>
      </c>
      <c r="D25" s="80">
        <v>24.0</v>
      </c>
      <c r="E25" s="31" t="s">
        <v>133</v>
      </c>
      <c r="F25" s="80" t="s">
        <v>303</v>
      </c>
      <c r="G25" s="80" t="s">
        <v>134</v>
      </c>
      <c r="H25" s="81">
        <f t="shared" si="1"/>
        <v>66.24</v>
      </c>
      <c r="I25" s="81">
        <f t="shared" si="2"/>
        <v>88.32</v>
      </c>
      <c r="J25" s="81">
        <f t="shared" si="3"/>
        <v>13.44</v>
      </c>
      <c r="K25" s="81">
        <f t="shared" si="4"/>
        <v>11.52</v>
      </c>
      <c r="L25" s="31" t="s">
        <v>137</v>
      </c>
      <c r="M25" s="80" t="s">
        <v>134</v>
      </c>
      <c r="N25" s="31" t="s">
        <v>305</v>
      </c>
    </row>
    <row r="26" ht="45.0" customHeight="1">
      <c r="A26" s="31" t="s">
        <v>130</v>
      </c>
      <c r="B26" s="31" t="s">
        <v>131</v>
      </c>
      <c r="C26" s="31" t="s">
        <v>148</v>
      </c>
      <c r="D26" s="80">
        <v>12.0</v>
      </c>
      <c r="E26" s="31" t="s">
        <v>133</v>
      </c>
      <c r="F26" s="80" t="s">
        <v>303</v>
      </c>
      <c r="G26" s="80" t="s">
        <v>134</v>
      </c>
      <c r="H26" s="81">
        <f t="shared" si="1"/>
        <v>33.12</v>
      </c>
      <c r="I26" s="81">
        <f t="shared" si="2"/>
        <v>44.16</v>
      </c>
      <c r="J26" s="81">
        <f t="shared" si="3"/>
        <v>6.72</v>
      </c>
      <c r="K26" s="81">
        <f t="shared" si="4"/>
        <v>5.76</v>
      </c>
      <c r="L26" s="31" t="s">
        <v>137</v>
      </c>
      <c r="M26" s="80" t="s">
        <v>134</v>
      </c>
      <c r="N26" s="31" t="s">
        <v>305</v>
      </c>
    </row>
    <row r="27" ht="45.0" customHeight="1">
      <c r="A27" s="31" t="s">
        <v>130</v>
      </c>
      <c r="B27" s="31" t="s">
        <v>131</v>
      </c>
      <c r="C27" s="31" t="s">
        <v>136</v>
      </c>
      <c r="D27" s="80">
        <v>62.0</v>
      </c>
      <c r="E27" s="31" t="s">
        <v>133</v>
      </c>
      <c r="F27" s="80" t="s">
        <v>303</v>
      </c>
      <c r="G27" s="80" t="s">
        <v>134</v>
      </c>
      <c r="H27" s="81">
        <f t="shared" si="1"/>
        <v>171.12</v>
      </c>
      <c r="I27" s="81">
        <f t="shared" si="2"/>
        <v>228.16</v>
      </c>
      <c r="J27" s="81">
        <f t="shared" si="3"/>
        <v>34.72</v>
      </c>
      <c r="K27" s="81">
        <f t="shared" si="4"/>
        <v>29.76</v>
      </c>
      <c r="L27" s="31" t="s">
        <v>137</v>
      </c>
      <c r="M27" s="80" t="s">
        <v>134</v>
      </c>
      <c r="N27" s="31" t="s">
        <v>305</v>
      </c>
    </row>
    <row r="28" ht="45.0" customHeight="1">
      <c r="A28" s="31" t="s">
        <v>130</v>
      </c>
      <c r="B28" s="31" t="s">
        <v>131</v>
      </c>
      <c r="C28" s="31" t="s">
        <v>149</v>
      </c>
      <c r="D28" s="80">
        <v>12.0</v>
      </c>
      <c r="E28" s="31" t="s">
        <v>133</v>
      </c>
      <c r="F28" s="80" t="s">
        <v>303</v>
      </c>
      <c r="G28" s="80" t="s">
        <v>134</v>
      </c>
      <c r="H28" s="81">
        <f t="shared" si="1"/>
        <v>33.12</v>
      </c>
      <c r="I28" s="81">
        <f t="shared" si="2"/>
        <v>44.16</v>
      </c>
      <c r="J28" s="81">
        <f t="shared" si="3"/>
        <v>6.72</v>
      </c>
      <c r="K28" s="81">
        <f t="shared" si="4"/>
        <v>5.76</v>
      </c>
      <c r="L28" s="31" t="s">
        <v>137</v>
      </c>
      <c r="M28" s="80" t="s">
        <v>134</v>
      </c>
      <c r="N28" s="31" t="s">
        <v>305</v>
      </c>
    </row>
    <row r="29" ht="45.0" customHeight="1">
      <c r="A29" s="31" t="s">
        <v>130</v>
      </c>
      <c r="B29" s="31" t="s">
        <v>150</v>
      </c>
      <c r="C29" s="31" t="s">
        <v>151</v>
      </c>
      <c r="D29" s="80">
        <v>46.0</v>
      </c>
      <c r="E29" s="31" t="s">
        <v>133</v>
      </c>
      <c r="F29" s="80" t="s">
        <v>303</v>
      </c>
      <c r="G29" s="80" t="s">
        <v>134</v>
      </c>
      <c r="H29" s="81">
        <f t="shared" si="1"/>
        <v>126.96</v>
      </c>
      <c r="I29" s="81">
        <f t="shared" si="2"/>
        <v>169.28</v>
      </c>
      <c r="J29" s="81">
        <f t="shared" si="3"/>
        <v>25.76</v>
      </c>
      <c r="K29" s="81">
        <f t="shared" si="4"/>
        <v>22.08</v>
      </c>
      <c r="L29" s="31" t="s">
        <v>137</v>
      </c>
      <c r="M29" s="80" t="s">
        <v>134</v>
      </c>
      <c r="N29" s="31" t="s">
        <v>305</v>
      </c>
    </row>
    <row r="30" ht="45.0" customHeight="1">
      <c r="A30" s="31" t="s">
        <v>130</v>
      </c>
      <c r="B30" s="31" t="s">
        <v>150</v>
      </c>
      <c r="C30" s="31" t="s">
        <v>155</v>
      </c>
      <c r="D30" s="80">
        <v>15.0</v>
      </c>
      <c r="E30" s="31" t="s">
        <v>133</v>
      </c>
      <c r="F30" s="80" t="s">
        <v>303</v>
      </c>
      <c r="G30" s="80" t="s">
        <v>134</v>
      </c>
      <c r="H30" s="81">
        <f t="shared" si="1"/>
        <v>41.4</v>
      </c>
      <c r="I30" s="81">
        <f t="shared" si="2"/>
        <v>55.2</v>
      </c>
      <c r="J30" s="81">
        <f t="shared" si="3"/>
        <v>8.4</v>
      </c>
      <c r="K30" s="81">
        <f t="shared" si="4"/>
        <v>7.2</v>
      </c>
      <c r="L30" s="31" t="s">
        <v>137</v>
      </c>
      <c r="M30" s="80" t="s">
        <v>134</v>
      </c>
      <c r="N30" s="31" t="s">
        <v>305</v>
      </c>
    </row>
    <row r="31" ht="45.0" customHeight="1">
      <c r="A31" s="31" t="s">
        <v>130</v>
      </c>
      <c r="B31" s="31" t="s">
        <v>150</v>
      </c>
      <c r="C31" s="31" t="s">
        <v>156</v>
      </c>
      <c r="D31" s="80">
        <v>4.0</v>
      </c>
      <c r="E31" s="31" t="s">
        <v>133</v>
      </c>
      <c r="F31" s="80" t="s">
        <v>303</v>
      </c>
      <c r="G31" s="80" t="s">
        <v>134</v>
      </c>
      <c r="H31" s="81">
        <f t="shared" si="1"/>
        <v>11.04</v>
      </c>
      <c r="I31" s="81">
        <f t="shared" si="2"/>
        <v>14.72</v>
      </c>
      <c r="J31" s="81">
        <f t="shared" si="3"/>
        <v>2.24</v>
      </c>
      <c r="K31" s="81">
        <f t="shared" si="4"/>
        <v>1.92</v>
      </c>
      <c r="L31" s="31" t="s">
        <v>137</v>
      </c>
      <c r="M31" s="80" t="s">
        <v>134</v>
      </c>
      <c r="N31" s="31" t="s">
        <v>305</v>
      </c>
    </row>
    <row r="32" ht="45.0" customHeight="1">
      <c r="A32" s="31" t="s">
        <v>130</v>
      </c>
      <c r="B32" s="31" t="s">
        <v>150</v>
      </c>
      <c r="C32" s="31" t="s">
        <v>157</v>
      </c>
      <c r="D32" s="80">
        <v>8.0</v>
      </c>
      <c r="E32" s="31" t="s">
        <v>133</v>
      </c>
      <c r="F32" s="80" t="s">
        <v>303</v>
      </c>
      <c r="G32" s="80" t="s">
        <v>134</v>
      </c>
      <c r="H32" s="81">
        <f t="shared" si="1"/>
        <v>22.08</v>
      </c>
      <c r="I32" s="81">
        <f t="shared" si="2"/>
        <v>29.44</v>
      </c>
      <c r="J32" s="81">
        <f t="shared" si="3"/>
        <v>4.48</v>
      </c>
      <c r="K32" s="81">
        <f t="shared" si="4"/>
        <v>3.84</v>
      </c>
      <c r="L32" s="31" t="s">
        <v>137</v>
      </c>
      <c r="M32" s="80" t="s">
        <v>134</v>
      </c>
      <c r="N32" s="31" t="s">
        <v>305</v>
      </c>
    </row>
    <row r="33" ht="45.0" customHeight="1">
      <c r="A33" s="31" t="s">
        <v>130</v>
      </c>
      <c r="B33" s="31" t="s">
        <v>150</v>
      </c>
      <c r="C33" s="31" t="s">
        <v>158</v>
      </c>
      <c r="D33" s="80">
        <v>1.0</v>
      </c>
      <c r="E33" s="31" t="s">
        <v>133</v>
      </c>
      <c r="F33" s="80" t="s">
        <v>303</v>
      </c>
      <c r="G33" s="80" t="s">
        <v>134</v>
      </c>
      <c r="H33" s="81">
        <f t="shared" si="1"/>
        <v>2.76</v>
      </c>
      <c r="I33" s="81">
        <f t="shared" si="2"/>
        <v>3.68</v>
      </c>
      <c r="J33" s="81">
        <f t="shared" si="3"/>
        <v>0.56</v>
      </c>
      <c r="K33" s="81">
        <f t="shared" si="4"/>
        <v>0.48</v>
      </c>
      <c r="L33" s="31" t="s">
        <v>137</v>
      </c>
      <c r="M33" s="80" t="s">
        <v>134</v>
      </c>
      <c r="N33" s="31" t="s">
        <v>305</v>
      </c>
    </row>
    <row r="34" ht="45.0" customHeight="1">
      <c r="A34" s="31" t="s">
        <v>130</v>
      </c>
      <c r="B34" s="31" t="s">
        <v>150</v>
      </c>
      <c r="C34" s="31" t="s">
        <v>159</v>
      </c>
      <c r="D34" s="80">
        <v>2.0</v>
      </c>
      <c r="E34" s="31" t="s">
        <v>133</v>
      </c>
      <c r="F34" s="80" t="s">
        <v>303</v>
      </c>
      <c r="G34" s="80" t="s">
        <v>134</v>
      </c>
      <c r="H34" s="81">
        <f t="shared" si="1"/>
        <v>5.52</v>
      </c>
      <c r="I34" s="81">
        <f t="shared" si="2"/>
        <v>7.36</v>
      </c>
      <c r="J34" s="81">
        <f t="shared" si="3"/>
        <v>1.12</v>
      </c>
      <c r="K34" s="81">
        <f t="shared" si="4"/>
        <v>0.96</v>
      </c>
      <c r="L34" s="31" t="s">
        <v>137</v>
      </c>
      <c r="M34" s="80" t="s">
        <v>134</v>
      </c>
      <c r="N34" s="31" t="s">
        <v>305</v>
      </c>
    </row>
    <row r="35" ht="45.0" customHeight="1">
      <c r="A35" s="31" t="s">
        <v>130</v>
      </c>
      <c r="B35" s="31" t="s">
        <v>150</v>
      </c>
      <c r="C35" s="31" t="s">
        <v>160</v>
      </c>
      <c r="D35" s="80">
        <v>9.0</v>
      </c>
      <c r="E35" s="31" t="s">
        <v>133</v>
      </c>
      <c r="F35" s="80" t="s">
        <v>303</v>
      </c>
      <c r="G35" s="80" t="s">
        <v>134</v>
      </c>
      <c r="H35" s="81">
        <f t="shared" si="1"/>
        <v>24.84</v>
      </c>
      <c r="I35" s="81">
        <f t="shared" si="2"/>
        <v>33.12</v>
      </c>
      <c r="J35" s="81">
        <f t="shared" si="3"/>
        <v>5.04</v>
      </c>
      <c r="K35" s="81">
        <f t="shared" si="4"/>
        <v>4.32</v>
      </c>
      <c r="L35" s="31" t="s">
        <v>137</v>
      </c>
      <c r="M35" s="80" t="s">
        <v>134</v>
      </c>
      <c r="N35" s="31" t="s">
        <v>305</v>
      </c>
    </row>
    <row r="36" ht="45.0" customHeight="1">
      <c r="A36" s="31" t="s">
        <v>130</v>
      </c>
      <c r="B36" s="31" t="s">
        <v>150</v>
      </c>
      <c r="C36" s="31" t="s">
        <v>340</v>
      </c>
      <c r="D36" s="80">
        <v>11.0</v>
      </c>
      <c r="E36" s="31" t="s">
        <v>133</v>
      </c>
      <c r="F36" s="80" t="s">
        <v>303</v>
      </c>
      <c r="G36" s="80" t="s">
        <v>134</v>
      </c>
      <c r="H36" s="81">
        <f t="shared" si="1"/>
        <v>30.36</v>
      </c>
      <c r="I36" s="81">
        <f t="shared" si="2"/>
        <v>40.48</v>
      </c>
      <c r="J36" s="81">
        <f t="shared" si="3"/>
        <v>6.16</v>
      </c>
      <c r="K36" s="81">
        <f t="shared" si="4"/>
        <v>5.28</v>
      </c>
      <c r="L36" s="31" t="s">
        <v>137</v>
      </c>
      <c r="M36" s="80" t="s">
        <v>134</v>
      </c>
      <c r="N36" s="31" t="s">
        <v>305</v>
      </c>
    </row>
    <row r="37" ht="45.0" customHeight="1">
      <c r="A37" s="31" t="s">
        <v>31</v>
      </c>
      <c r="B37" s="31" t="s">
        <v>12</v>
      </c>
      <c r="C37" s="80" t="s">
        <v>189</v>
      </c>
      <c r="D37" s="80">
        <v>5.0</v>
      </c>
      <c r="E37" s="80"/>
      <c r="F37" s="80"/>
      <c r="G37" s="80"/>
      <c r="H37" s="81">
        <v>13.799999999999999</v>
      </c>
      <c r="I37" s="81">
        <v>18.4</v>
      </c>
      <c r="J37" s="81">
        <v>2.8000000000000003</v>
      </c>
      <c r="K37" s="81">
        <v>2.4000000000000004</v>
      </c>
      <c r="L37" s="80"/>
      <c r="M37" s="80"/>
      <c r="N37" s="80"/>
    </row>
    <row r="38" ht="45.0" customHeight="1">
      <c r="A38" s="31" t="s">
        <v>31</v>
      </c>
      <c r="B38" s="31" t="s">
        <v>12</v>
      </c>
      <c r="C38" s="80" t="s">
        <v>190</v>
      </c>
      <c r="D38" s="80">
        <v>8.0</v>
      </c>
      <c r="E38" s="80"/>
      <c r="F38" s="80"/>
      <c r="G38" s="80"/>
      <c r="H38" s="81">
        <v>22.080000000000002</v>
      </c>
      <c r="I38" s="81">
        <v>29.44</v>
      </c>
      <c r="J38" s="81">
        <v>4.48</v>
      </c>
      <c r="K38" s="81">
        <v>3.84</v>
      </c>
      <c r="L38" s="80"/>
      <c r="M38" s="80"/>
      <c r="N38" s="80"/>
    </row>
    <row r="39" ht="45.0" customHeight="1">
      <c r="A39" s="31" t="s">
        <v>31</v>
      </c>
      <c r="B39" s="31" t="s">
        <v>12</v>
      </c>
      <c r="C39" s="80" t="s">
        <v>312</v>
      </c>
      <c r="D39" s="80">
        <v>13.0</v>
      </c>
      <c r="E39" s="80"/>
      <c r="F39" s="80"/>
      <c r="G39" s="80"/>
      <c r="H39" s="81">
        <v>35.88</v>
      </c>
      <c r="I39" s="81">
        <v>47.84</v>
      </c>
      <c r="J39" s="81">
        <v>7.28</v>
      </c>
      <c r="K39" s="81">
        <v>6.24</v>
      </c>
      <c r="L39" s="80"/>
      <c r="M39" s="80"/>
      <c r="N39" s="80"/>
    </row>
    <row r="40" ht="45.0" customHeight="1">
      <c r="A40" s="31" t="s">
        <v>31</v>
      </c>
      <c r="B40" s="31" t="s">
        <v>12</v>
      </c>
      <c r="C40" s="80" t="s">
        <v>192</v>
      </c>
      <c r="D40" s="80">
        <v>1.0</v>
      </c>
      <c r="E40" s="80"/>
      <c r="F40" s="80"/>
      <c r="G40" s="80"/>
      <c r="H40" s="81">
        <v>2.7600000000000002</v>
      </c>
      <c r="I40" s="81">
        <v>3.68</v>
      </c>
      <c r="J40" s="81">
        <v>0.56</v>
      </c>
      <c r="K40" s="81">
        <v>0.48</v>
      </c>
      <c r="L40" s="80"/>
      <c r="M40" s="80"/>
      <c r="N40" s="80"/>
    </row>
    <row r="41" ht="45.0" customHeight="1">
      <c r="A41" s="31" t="s">
        <v>31</v>
      </c>
      <c r="B41" s="31" t="s">
        <v>12</v>
      </c>
      <c r="C41" s="80" t="s">
        <v>193</v>
      </c>
      <c r="D41" s="80">
        <v>3.0</v>
      </c>
      <c r="E41" s="80"/>
      <c r="F41" s="80"/>
      <c r="G41" s="80"/>
      <c r="H41" s="81">
        <v>8.28</v>
      </c>
      <c r="I41" s="81">
        <v>11.04</v>
      </c>
      <c r="J41" s="81">
        <v>1.68</v>
      </c>
      <c r="K41" s="81">
        <v>1.44</v>
      </c>
      <c r="L41" s="80"/>
      <c r="M41" s="80"/>
      <c r="N41" s="80"/>
    </row>
    <row r="42" ht="45.0" customHeight="1">
      <c r="A42" s="31" t="s">
        <v>31</v>
      </c>
      <c r="B42" s="31" t="s">
        <v>12</v>
      </c>
      <c r="C42" s="80" t="s">
        <v>194</v>
      </c>
      <c r="D42" s="80">
        <v>10.0</v>
      </c>
      <c r="E42" s="80"/>
      <c r="F42" s="80"/>
      <c r="G42" s="80"/>
      <c r="H42" s="81">
        <v>27.599999999999998</v>
      </c>
      <c r="I42" s="81">
        <v>36.8</v>
      </c>
      <c r="J42" s="81">
        <v>5.6000000000000005</v>
      </c>
      <c r="K42" s="81">
        <v>4.800000000000001</v>
      </c>
      <c r="L42" s="80"/>
      <c r="M42" s="80"/>
      <c r="N42" s="80"/>
    </row>
    <row r="43" ht="45.0" customHeight="1">
      <c r="A43" s="31" t="s">
        <v>31</v>
      </c>
      <c r="B43" s="31" t="s">
        <v>17</v>
      </c>
      <c r="C43" s="80" t="s">
        <v>195</v>
      </c>
      <c r="D43" s="80">
        <v>1.0</v>
      </c>
      <c r="E43" s="80"/>
      <c r="F43" s="80"/>
      <c r="G43" s="80"/>
      <c r="H43" s="81">
        <v>2.7600000000000002</v>
      </c>
      <c r="I43" s="81">
        <v>3.68</v>
      </c>
      <c r="J43" s="81">
        <v>0.56</v>
      </c>
      <c r="K43" s="81">
        <v>0.48</v>
      </c>
      <c r="L43" s="80"/>
      <c r="M43" s="80"/>
      <c r="N43" s="80"/>
    </row>
    <row r="44" ht="45.0" customHeight="1">
      <c r="A44" s="31" t="s">
        <v>31</v>
      </c>
      <c r="B44" s="31" t="s">
        <v>17</v>
      </c>
      <c r="C44" s="80" t="s">
        <v>196</v>
      </c>
      <c r="D44" s="80">
        <v>1.0</v>
      </c>
      <c r="E44" s="80"/>
      <c r="F44" s="80"/>
      <c r="G44" s="80"/>
      <c r="H44" s="81">
        <v>2.7600000000000002</v>
      </c>
      <c r="I44" s="81">
        <v>3.68</v>
      </c>
      <c r="J44" s="81">
        <v>0.56</v>
      </c>
      <c r="K44" s="81">
        <v>0.48</v>
      </c>
      <c r="L44" s="80"/>
      <c r="M44" s="80"/>
      <c r="N44" s="80"/>
    </row>
    <row r="45" ht="45.0" customHeight="1">
      <c r="A45" s="31" t="s">
        <v>31</v>
      </c>
      <c r="B45" s="31" t="s">
        <v>17</v>
      </c>
      <c r="C45" s="80" t="s">
        <v>197</v>
      </c>
      <c r="D45" s="80">
        <v>9.0</v>
      </c>
      <c r="E45" s="80"/>
      <c r="F45" s="80"/>
      <c r="G45" s="80"/>
      <c r="H45" s="81">
        <v>24.839999999999996</v>
      </c>
      <c r="I45" s="81">
        <v>33.12</v>
      </c>
      <c r="J45" s="81">
        <v>5.04</v>
      </c>
      <c r="K45" s="81">
        <v>4.32</v>
      </c>
      <c r="L45" s="80"/>
      <c r="M45" s="80"/>
      <c r="N45" s="80"/>
    </row>
    <row r="46" ht="45.0" customHeight="1">
      <c r="A46" s="31" t="s">
        <v>31</v>
      </c>
      <c r="B46" s="31" t="s">
        <v>17</v>
      </c>
      <c r="C46" s="80" t="s">
        <v>198</v>
      </c>
      <c r="D46" s="80">
        <v>4.0</v>
      </c>
      <c r="E46" s="80"/>
      <c r="F46" s="80"/>
      <c r="G46" s="80"/>
      <c r="H46" s="81">
        <v>11.040000000000001</v>
      </c>
      <c r="I46" s="81">
        <v>14.72</v>
      </c>
      <c r="J46" s="81">
        <v>2.24</v>
      </c>
      <c r="K46" s="81">
        <v>1.92</v>
      </c>
      <c r="L46" s="80"/>
      <c r="M46" s="80"/>
      <c r="N46" s="80"/>
    </row>
    <row r="47" ht="45.0" customHeight="1">
      <c r="A47" s="31" t="s">
        <v>31</v>
      </c>
      <c r="B47" s="31" t="s">
        <v>17</v>
      </c>
      <c r="C47" s="80" t="s">
        <v>199</v>
      </c>
      <c r="D47" s="80">
        <v>8.0</v>
      </c>
      <c r="E47" s="80"/>
      <c r="F47" s="80"/>
      <c r="G47" s="80"/>
      <c r="H47" s="81">
        <v>22.080000000000002</v>
      </c>
      <c r="I47" s="81">
        <v>29.44</v>
      </c>
      <c r="J47" s="81">
        <v>4.48</v>
      </c>
      <c r="K47" s="81">
        <v>3.84</v>
      </c>
      <c r="L47" s="80"/>
      <c r="M47" s="80"/>
      <c r="N47" s="80"/>
    </row>
    <row r="48" ht="45.0" customHeight="1">
      <c r="A48" s="31" t="s">
        <v>31</v>
      </c>
      <c r="B48" s="31" t="s">
        <v>17</v>
      </c>
      <c r="C48" s="80" t="s">
        <v>200</v>
      </c>
      <c r="D48" s="80">
        <v>8.0</v>
      </c>
      <c r="E48" s="80"/>
      <c r="F48" s="80"/>
      <c r="G48" s="80"/>
      <c r="H48" s="81">
        <v>22.080000000000002</v>
      </c>
      <c r="I48" s="81">
        <v>29.44</v>
      </c>
      <c r="J48" s="81">
        <v>4.48</v>
      </c>
      <c r="K48" s="81">
        <v>3.84</v>
      </c>
      <c r="L48" s="80"/>
      <c r="M48" s="80"/>
      <c r="N48" s="80"/>
    </row>
    <row r="49" ht="45.0" customHeight="1">
      <c r="A49" s="31" t="s">
        <v>31</v>
      </c>
      <c r="B49" s="31" t="s">
        <v>96</v>
      </c>
      <c r="C49" s="80" t="s">
        <v>202</v>
      </c>
      <c r="D49" s="80">
        <v>1.0</v>
      </c>
      <c r="E49" s="80"/>
      <c r="F49" s="80"/>
      <c r="G49" s="80"/>
      <c r="H49" s="81">
        <v>2.7600000000000002</v>
      </c>
      <c r="I49" s="81">
        <v>3.68</v>
      </c>
      <c r="J49" s="81">
        <v>0.56</v>
      </c>
      <c r="K49" s="81">
        <v>0.48</v>
      </c>
      <c r="L49" s="80"/>
      <c r="M49" s="80"/>
      <c r="N49" s="80"/>
    </row>
    <row r="50" ht="45.0" customHeight="1">
      <c r="A50" s="31" t="s">
        <v>31</v>
      </c>
      <c r="B50" s="31" t="s">
        <v>96</v>
      </c>
      <c r="C50" s="80" t="s">
        <v>31</v>
      </c>
      <c r="D50" s="80">
        <v>148.0</v>
      </c>
      <c r="E50" s="80"/>
      <c r="F50" s="80"/>
      <c r="G50" s="80"/>
      <c r="H50" s="81">
        <v>408.48</v>
      </c>
      <c r="I50" s="81">
        <v>544.64</v>
      </c>
      <c r="J50" s="81">
        <v>82.88</v>
      </c>
      <c r="K50" s="81">
        <v>71.03999999999999</v>
      </c>
      <c r="L50" s="80"/>
      <c r="M50" s="80"/>
      <c r="N50" s="80"/>
    </row>
    <row r="51" ht="45.0" customHeight="1">
      <c r="A51" s="31" t="s">
        <v>31</v>
      </c>
      <c r="B51" s="31" t="s">
        <v>96</v>
      </c>
      <c r="C51" s="80" t="s">
        <v>203</v>
      </c>
      <c r="D51" s="80">
        <v>6.0</v>
      </c>
      <c r="E51" s="80"/>
      <c r="F51" s="80"/>
      <c r="G51" s="80"/>
      <c r="H51" s="81">
        <v>16.56</v>
      </c>
      <c r="I51" s="81">
        <v>22.08</v>
      </c>
      <c r="J51" s="81">
        <v>3.36</v>
      </c>
      <c r="K51" s="81">
        <v>2.88</v>
      </c>
      <c r="L51" s="80"/>
      <c r="M51" s="80"/>
      <c r="N51" s="80"/>
    </row>
    <row r="52" ht="45.0" customHeight="1">
      <c r="A52" s="31" t="s">
        <v>31</v>
      </c>
      <c r="B52" s="31" t="s">
        <v>96</v>
      </c>
      <c r="C52" s="80" t="s">
        <v>205</v>
      </c>
      <c r="D52" s="80">
        <v>9.0</v>
      </c>
      <c r="E52" s="80"/>
      <c r="F52" s="80"/>
      <c r="G52" s="80"/>
      <c r="H52" s="81">
        <v>24.839999999999996</v>
      </c>
      <c r="I52" s="81">
        <v>33.12</v>
      </c>
      <c r="J52" s="81">
        <v>5.04</v>
      </c>
      <c r="K52" s="81">
        <v>4.32</v>
      </c>
      <c r="L52" s="80"/>
      <c r="M52" s="80"/>
      <c r="N52" s="80"/>
    </row>
    <row r="53" ht="45.0" customHeight="1">
      <c r="A53" s="31" t="s">
        <v>31</v>
      </c>
      <c r="B53" s="31" t="s">
        <v>96</v>
      </c>
      <c r="C53" s="80" t="s">
        <v>206</v>
      </c>
      <c r="D53" s="80">
        <v>8.0</v>
      </c>
      <c r="E53" s="80"/>
      <c r="F53" s="80"/>
      <c r="G53" s="80"/>
      <c r="H53" s="81">
        <v>22.080000000000002</v>
      </c>
      <c r="I53" s="81">
        <v>29.44</v>
      </c>
      <c r="J53" s="81">
        <v>4.48</v>
      </c>
      <c r="K53" s="81">
        <v>3.84</v>
      </c>
      <c r="L53" s="80"/>
      <c r="M53" s="80"/>
      <c r="N53" s="80"/>
    </row>
    <row r="54" ht="45.0" customHeight="1">
      <c r="A54" s="31" t="s">
        <v>31</v>
      </c>
      <c r="B54" s="31" t="s">
        <v>96</v>
      </c>
      <c r="C54" s="80" t="s">
        <v>207</v>
      </c>
      <c r="D54" s="80">
        <v>2.0</v>
      </c>
      <c r="E54" s="80"/>
      <c r="F54" s="80"/>
      <c r="G54" s="80"/>
      <c r="H54" s="81">
        <v>5.5200000000000005</v>
      </c>
      <c r="I54" s="81">
        <v>7.36</v>
      </c>
      <c r="J54" s="81">
        <v>1.12</v>
      </c>
      <c r="K54" s="81">
        <v>0.96</v>
      </c>
      <c r="L54" s="80"/>
      <c r="M54" s="80"/>
      <c r="N54" s="80"/>
    </row>
    <row r="55" ht="45.0" customHeight="1">
      <c r="A55" s="31" t="s">
        <v>31</v>
      </c>
      <c r="B55" s="31" t="s">
        <v>96</v>
      </c>
      <c r="C55" s="80" t="s">
        <v>208</v>
      </c>
      <c r="D55" s="80">
        <v>6.0</v>
      </c>
      <c r="E55" s="80"/>
      <c r="F55" s="80"/>
      <c r="G55" s="80"/>
      <c r="H55" s="81">
        <v>16.56</v>
      </c>
      <c r="I55" s="81">
        <v>22.08</v>
      </c>
      <c r="J55" s="81">
        <v>3.36</v>
      </c>
      <c r="K55" s="81">
        <v>2.88</v>
      </c>
      <c r="L55" s="80"/>
      <c r="M55" s="80"/>
      <c r="N55" s="80"/>
    </row>
    <row r="56" ht="45.0" customHeight="1">
      <c r="A56" s="31" t="s">
        <v>31</v>
      </c>
      <c r="B56" s="31" t="s">
        <v>96</v>
      </c>
      <c r="C56" s="80" t="s">
        <v>209</v>
      </c>
      <c r="D56" s="80">
        <v>2.0</v>
      </c>
      <c r="E56" s="80"/>
      <c r="F56" s="80"/>
      <c r="G56" s="80"/>
      <c r="H56" s="81">
        <v>5.5200000000000005</v>
      </c>
      <c r="I56" s="81">
        <v>7.36</v>
      </c>
      <c r="J56" s="81">
        <v>1.12</v>
      </c>
      <c r="K56" s="81">
        <v>0.96</v>
      </c>
      <c r="L56" s="80"/>
      <c r="M56" s="80"/>
      <c r="N56" s="80"/>
    </row>
    <row r="57" ht="45.0" customHeight="1">
      <c r="A57" s="31" t="s">
        <v>31</v>
      </c>
      <c r="B57" s="31" t="s">
        <v>96</v>
      </c>
      <c r="C57" s="80" t="s">
        <v>341</v>
      </c>
      <c r="D57" s="80">
        <v>7.0</v>
      </c>
      <c r="E57" s="80"/>
      <c r="F57" s="80"/>
      <c r="G57" s="80"/>
      <c r="H57" s="81">
        <v>19.32</v>
      </c>
      <c r="I57" s="81">
        <v>25.76</v>
      </c>
      <c r="J57" s="81">
        <v>3.9200000000000004</v>
      </c>
      <c r="K57" s="81">
        <v>3.3600000000000003</v>
      </c>
      <c r="L57" s="80"/>
      <c r="M57" s="80"/>
      <c r="N57" s="80"/>
    </row>
    <row r="58" ht="45.0" customHeight="1">
      <c r="A58" s="31" t="s">
        <v>49</v>
      </c>
      <c r="B58" s="31" t="s">
        <v>38</v>
      </c>
      <c r="C58" s="31" t="s">
        <v>213</v>
      </c>
      <c r="D58" s="82">
        <v>18.0</v>
      </c>
      <c r="E58" s="31" t="s">
        <v>317</v>
      </c>
      <c r="F58" s="80" t="s">
        <v>318</v>
      </c>
      <c r="G58" s="80" t="s">
        <v>211</v>
      </c>
      <c r="H58" s="81">
        <f t="shared" ref="H58:H83" si="5">(D58*92/100)*3</f>
        <v>49.68</v>
      </c>
      <c r="I58" s="81">
        <f t="shared" ref="I58:I83" si="6">(D58*92/100)*4</f>
        <v>66.24</v>
      </c>
      <c r="J58" s="81">
        <f t="shared" ref="J58:J83" si="7">(D58*8/100)*7</f>
        <v>10.08</v>
      </c>
      <c r="K58" s="81">
        <f t="shared" ref="K58:K83" si="8">(D58*8/100)*6</f>
        <v>8.64</v>
      </c>
      <c r="L58" s="31" t="s">
        <v>317</v>
      </c>
      <c r="M58" s="80" t="s">
        <v>211</v>
      </c>
      <c r="N58" s="80" t="s">
        <v>305</v>
      </c>
    </row>
    <row r="59" ht="45.0" customHeight="1">
      <c r="A59" s="31" t="s">
        <v>49</v>
      </c>
      <c r="B59" s="31" t="s">
        <v>38</v>
      </c>
      <c r="C59" s="31" t="s">
        <v>214</v>
      </c>
      <c r="D59" s="82">
        <v>2.0</v>
      </c>
      <c r="E59" s="31" t="s">
        <v>317</v>
      </c>
      <c r="F59" s="80" t="s">
        <v>318</v>
      </c>
      <c r="G59" s="80" t="s">
        <v>211</v>
      </c>
      <c r="H59" s="81">
        <f t="shared" si="5"/>
        <v>5.52</v>
      </c>
      <c r="I59" s="81">
        <f t="shared" si="6"/>
        <v>7.36</v>
      </c>
      <c r="J59" s="81">
        <f t="shared" si="7"/>
        <v>1.12</v>
      </c>
      <c r="K59" s="81">
        <f t="shared" si="8"/>
        <v>0.96</v>
      </c>
      <c r="L59" s="31" t="s">
        <v>317</v>
      </c>
      <c r="M59" s="80" t="s">
        <v>211</v>
      </c>
      <c r="N59" s="80" t="s">
        <v>305</v>
      </c>
    </row>
    <row r="60" ht="45.0" customHeight="1">
      <c r="A60" s="31" t="s">
        <v>49</v>
      </c>
      <c r="B60" s="31" t="s">
        <v>38</v>
      </c>
      <c r="C60" s="31" t="s">
        <v>215</v>
      </c>
      <c r="D60" s="82">
        <v>16.0</v>
      </c>
      <c r="E60" s="31" t="s">
        <v>317</v>
      </c>
      <c r="F60" s="80" t="s">
        <v>318</v>
      </c>
      <c r="G60" s="80" t="s">
        <v>211</v>
      </c>
      <c r="H60" s="81">
        <f t="shared" si="5"/>
        <v>44.16</v>
      </c>
      <c r="I60" s="81">
        <f t="shared" si="6"/>
        <v>58.88</v>
      </c>
      <c r="J60" s="81">
        <f t="shared" si="7"/>
        <v>8.96</v>
      </c>
      <c r="K60" s="81">
        <f t="shared" si="8"/>
        <v>7.68</v>
      </c>
      <c r="L60" s="31" t="s">
        <v>317</v>
      </c>
      <c r="M60" s="80" t="s">
        <v>211</v>
      </c>
      <c r="N60" s="80" t="s">
        <v>305</v>
      </c>
    </row>
    <row r="61" ht="45.0" customHeight="1">
      <c r="A61" s="31" t="s">
        <v>49</v>
      </c>
      <c r="B61" s="31" t="s">
        <v>38</v>
      </c>
      <c r="C61" s="31" t="s">
        <v>216</v>
      </c>
      <c r="D61" s="82">
        <v>5.0</v>
      </c>
      <c r="E61" s="31" t="s">
        <v>317</v>
      </c>
      <c r="F61" s="80" t="s">
        <v>318</v>
      </c>
      <c r="G61" s="80" t="s">
        <v>211</v>
      </c>
      <c r="H61" s="81">
        <f t="shared" si="5"/>
        <v>13.8</v>
      </c>
      <c r="I61" s="81">
        <f t="shared" si="6"/>
        <v>18.4</v>
      </c>
      <c r="J61" s="81">
        <f t="shared" si="7"/>
        <v>2.8</v>
      </c>
      <c r="K61" s="81">
        <f t="shared" si="8"/>
        <v>2.4</v>
      </c>
      <c r="L61" s="31" t="s">
        <v>317</v>
      </c>
      <c r="M61" s="80" t="s">
        <v>211</v>
      </c>
      <c r="N61" s="80" t="s">
        <v>305</v>
      </c>
    </row>
    <row r="62" ht="45.0" customHeight="1">
      <c r="A62" s="31" t="s">
        <v>49</v>
      </c>
      <c r="B62" s="31" t="s">
        <v>38</v>
      </c>
      <c r="C62" s="31" t="s">
        <v>211</v>
      </c>
      <c r="D62" s="82">
        <v>184.0</v>
      </c>
      <c r="E62" s="31" t="s">
        <v>317</v>
      </c>
      <c r="F62" s="80" t="s">
        <v>318</v>
      </c>
      <c r="G62" s="80" t="s">
        <v>211</v>
      </c>
      <c r="H62" s="81">
        <f t="shared" si="5"/>
        <v>507.84</v>
      </c>
      <c r="I62" s="81">
        <f t="shared" si="6"/>
        <v>677.12</v>
      </c>
      <c r="J62" s="81">
        <f t="shared" si="7"/>
        <v>103.04</v>
      </c>
      <c r="K62" s="81">
        <f t="shared" si="8"/>
        <v>88.32</v>
      </c>
      <c r="L62" s="31" t="s">
        <v>317</v>
      </c>
      <c r="M62" s="80" t="s">
        <v>211</v>
      </c>
      <c r="N62" s="80" t="s">
        <v>305</v>
      </c>
    </row>
    <row r="63" ht="45.0" customHeight="1">
      <c r="A63" s="31" t="s">
        <v>49</v>
      </c>
      <c r="B63" s="31" t="s">
        <v>38</v>
      </c>
      <c r="C63" s="31" t="s">
        <v>217</v>
      </c>
      <c r="D63" s="82">
        <v>6.0</v>
      </c>
      <c r="E63" s="31" t="s">
        <v>317</v>
      </c>
      <c r="F63" s="80" t="s">
        <v>318</v>
      </c>
      <c r="G63" s="80" t="s">
        <v>211</v>
      </c>
      <c r="H63" s="81">
        <f t="shared" si="5"/>
        <v>16.56</v>
      </c>
      <c r="I63" s="81">
        <f t="shared" si="6"/>
        <v>22.08</v>
      </c>
      <c r="J63" s="81">
        <f t="shared" si="7"/>
        <v>3.36</v>
      </c>
      <c r="K63" s="81">
        <f t="shared" si="8"/>
        <v>2.88</v>
      </c>
      <c r="L63" s="31" t="s">
        <v>317</v>
      </c>
      <c r="M63" s="80" t="s">
        <v>211</v>
      </c>
      <c r="N63" s="80" t="s">
        <v>305</v>
      </c>
    </row>
    <row r="64" ht="45.0" customHeight="1">
      <c r="A64" s="31" t="s">
        <v>49</v>
      </c>
      <c r="B64" s="31" t="s">
        <v>38</v>
      </c>
      <c r="C64" s="31" t="s">
        <v>218</v>
      </c>
      <c r="D64" s="82">
        <v>3.0</v>
      </c>
      <c r="E64" s="31" t="s">
        <v>317</v>
      </c>
      <c r="F64" s="80" t="s">
        <v>318</v>
      </c>
      <c r="G64" s="80" t="s">
        <v>211</v>
      </c>
      <c r="H64" s="81">
        <f t="shared" si="5"/>
        <v>8.28</v>
      </c>
      <c r="I64" s="81">
        <f t="shared" si="6"/>
        <v>11.04</v>
      </c>
      <c r="J64" s="81">
        <f t="shared" si="7"/>
        <v>1.68</v>
      </c>
      <c r="K64" s="81">
        <f t="shared" si="8"/>
        <v>1.44</v>
      </c>
      <c r="L64" s="31" t="s">
        <v>317</v>
      </c>
      <c r="M64" s="80" t="s">
        <v>211</v>
      </c>
      <c r="N64" s="80" t="s">
        <v>305</v>
      </c>
    </row>
    <row r="65" ht="45.0" customHeight="1">
      <c r="A65" s="31" t="s">
        <v>49</v>
      </c>
      <c r="B65" s="31" t="s">
        <v>38</v>
      </c>
      <c r="C65" s="31" t="s">
        <v>219</v>
      </c>
      <c r="D65" s="82">
        <v>2.0</v>
      </c>
      <c r="E65" s="31" t="s">
        <v>317</v>
      </c>
      <c r="F65" s="80" t="s">
        <v>318</v>
      </c>
      <c r="G65" s="80" t="s">
        <v>211</v>
      </c>
      <c r="H65" s="81">
        <f t="shared" si="5"/>
        <v>5.52</v>
      </c>
      <c r="I65" s="81">
        <f t="shared" si="6"/>
        <v>7.36</v>
      </c>
      <c r="J65" s="81">
        <f t="shared" si="7"/>
        <v>1.12</v>
      </c>
      <c r="K65" s="81">
        <f t="shared" si="8"/>
        <v>0.96</v>
      </c>
      <c r="L65" s="31" t="s">
        <v>317</v>
      </c>
      <c r="M65" s="80" t="s">
        <v>211</v>
      </c>
      <c r="N65" s="80" t="s">
        <v>305</v>
      </c>
    </row>
    <row r="66" ht="45.0" customHeight="1">
      <c r="A66" s="31" t="s">
        <v>49</v>
      </c>
      <c r="B66" s="31" t="s">
        <v>38</v>
      </c>
      <c r="C66" s="31" t="s">
        <v>220</v>
      </c>
      <c r="D66" s="82">
        <v>1.0</v>
      </c>
      <c r="E66" s="31" t="s">
        <v>317</v>
      </c>
      <c r="F66" s="80" t="s">
        <v>318</v>
      </c>
      <c r="G66" s="80" t="s">
        <v>211</v>
      </c>
      <c r="H66" s="81">
        <f t="shared" si="5"/>
        <v>2.76</v>
      </c>
      <c r="I66" s="81">
        <f t="shared" si="6"/>
        <v>3.68</v>
      </c>
      <c r="J66" s="81">
        <f t="shared" si="7"/>
        <v>0.56</v>
      </c>
      <c r="K66" s="81">
        <f t="shared" si="8"/>
        <v>0.48</v>
      </c>
      <c r="L66" s="31" t="s">
        <v>317</v>
      </c>
      <c r="M66" s="80" t="s">
        <v>211</v>
      </c>
      <c r="N66" s="80" t="s">
        <v>305</v>
      </c>
    </row>
    <row r="67" ht="45.0" customHeight="1">
      <c r="A67" s="31" t="s">
        <v>49</v>
      </c>
      <c r="B67" s="31" t="s">
        <v>38</v>
      </c>
      <c r="C67" s="31" t="s">
        <v>221</v>
      </c>
      <c r="D67" s="82">
        <v>20.0</v>
      </c>
      <c r="E67" s="31" t="s">
        <v>317</v>
      </c>
      <c r="F67" s="80" t="s">
        <v>318</v>
      </c>
      <c r="G67" s="80" t="s">
        <v>211</v>
      </c>
      <c r="H67" s="81">
        <f t="shared" si="5"/>
        <v>55.2</v>
      </c>
      <c r="I67" s="81">
        <f t="shared" si="6"/>
        <v>73.6</v>
      </c>
      <c r="J67" s="81">
        <f t="shared" si="7"/>
        <v>11.2</v>
      </c>
      <c r="K67" s="81">
        <f t="shared" si="8"/>
        <v>9.6</v>
      </c>
      <c r="L67" s="31" t="s">
        <v>317</v>
      </c>
      <c r="M67" s="80" t="s">
        <v>211</v>
      </c>
      <c r="N67" s="80" t="s">
        <v>305</v>
      </c>
    </row>
    <row r="68" ht="45.0" customHeight="1">
      <c r="A68" s="31" t="s">
        <v>49</v>
      </c>
      <c r="B68" s="31" t="s">
        <v>71</v>
      </c>
      <c r="C68" s="31" t="s">
        <v>222</v>
      </c>
      <c r="D68" s="83">
        <v>12.0</v>
      </c>
      <c r="E68" s="31" t="s">
        <v>317</v>
      </c>
      <c r="F68" s="80" t="s">
        <v>318</v>
      </c>
      <c r="G68" s="80" t="s">
        <v>211</v>
      </c>
      <c r="H68" s="81">
        <f t="shared" si="5"/>
        <v>33.12</v>
      </c>
      <c r="I68" s="81">
        <f t="shared" si="6"/>
        <v>44.16</v>
      </c>
      <c r="J68" s="81">
        <f t="shared" si="7"/>
        <v>6.72</v>
      </c>
      <c r="K68" s="81">
        <f t="shared" si="8"/>
        <v>5.76</v>
      </c>
      <c r="L68" s="31" t="s">
        <v>317</v>
      </c>
      <c r="M68" s="80" t="s">
        <v>211</v>
      </c>
      <c r="N68" s="80" t="s">
        <v>305</v>
      </c>
    </row>
    <row r="69" ht="45.0" customHeight="1">
      <c r="A69" s="31" t="s">
        <v>49</v>
      </c>
      <c r="B69" s="31" t="s">
        <v>71</v>
      </c>
      <c r="C69" s="31" t="s">
        <v>223</v>
      </c>
      <c r="D69" s="83">
        <v>7.0</v>
      </c>
      <c r="E69" s="31" t="s">
        <v>317</v>
      </c>
      <c r="F69" s="80" t="s">
        <v>318</v>
      </c>
      <c r="G69" s="80" t="s">
        <v>211</v>
      </c>
      <c r="H69" s="81">
        <f t="shared" si="5"/>
        <v>19.32</v>
      </c>
      <c r="I69" s="81">
        <f t="shared" si="6"/>
        <v>25.76</v>
      </c>
      <c r="J69" s="81">
        <f t="shared" si="7"/>
        <v>3.92</v>
      </c>
      <c r="K69" s="81">
        <f t="shared" si="8"/>
        <v>3.36</v>
      </c>
      <c r="L69" s="31" t="s">
        <v>317</v>
      </c>
      <c r="M69" s="80" t="s">
        <v>211</v>
      </c>
      <c r="N69" s="80" t="s">
        <v>305</v>
      </c>
    </row>
    <row r="70" ht="45.0" customHeight="1">
      <c r="A70" s="31" t="s">
        <v>49</v>
      </c>
      <c r="B70" s="31" t="s">
        <v>71</v>
      </c>
      <c r="C70" s="31" t="s">
        <v>224</v>
      </c>
      <c r="D70" s="83">
        <v>7.0</v>
      </c>
      <c r="E70" s="31" t="s">
        <v>317</v>
      </c>
      <c r="F70" s="80" t="s">
        <v>318</v>
      </c>
      <c r="G70" s="80" t="s">
        <v>211</v>
      </c>
      <c r="H70" s="81">
        <f t="shared" si="5"/>
        <v>19.32</v>
      </c>
      <c r="I70" s="81">
        <f t="shared" si="6"/>
        <v>25.76</v>
      </c>
      <c r="J70" s="81">
        <f t="shared" si="7"/>
        <v>3.92</v>
      </c>
      <c r="K70" s="81">
        <f t="shared" si="8"/>
        <v>3.36</v>
      </c>
      <c r="L70" s="31" t="s">
        <v>317</v>
      </c>
      <c r="M70" s="80" t="s">
        <v>211</v>
      </c>
      <c r="N70" s="80" t="s">
        <v>305</v>
      </c>
    </row>
    <row r="71" ht="45.0" customHeight="1">
      <c r="A71" s="31" t="s">
        <v>49</v>
      </c>
      <c r="B71" s="31" t="s">
        <v>71</v>
      </c>
      <c r="C71" s="31" t="s">
        <v>225</v>
      </c>
      <c r="D71" s="83">
        <v>19.0</v>
      </c>
      <c r="E71" s="31" t="s">
        <v>317</v>
      </c>
      <c r="F71" s="80" t="s">
        <v>318</v>
      </c>
      <c r="G71" s="80" t="s">
        <v>211</v>
      </c>
      <c r="H71" s="81">
        <f t="shared" si="5"/>
        <v>52.44</v>
      </c>
      <c r="I71" s="81">
        <f t="shared" si="6"/>
        <v>69.92</v>
      </c>
      <c r="J71" s="81">
        <f t="shared" si="7"/>
        <v>10.64</v>
      </c>
      <c r="K71" s="81">
        <f t="shared" si="8"/>
        <v>9.12</v>
      </c>
      <c r="L71" s="31" t="s">
        <v>317</v>
      </c>
      <c r="M71" s="80" t="s">
        <v>211</v>
      </c>
      <c r="N71" s="80" t="s">
        <v>305</v>
      </c>
    </row>
    <row r="72" ht="45.0" customHeight="1">
      <c r="A72" s="31" t="s">
        <v>49</v>
      </c>
      <c r="B72" s="31" t="s">
        <v>71</v>
      </c>
      <c r="C72" s="31" t="s">
        <v>226</v>
      </c>
      <c r="D72" s="83">
        <v>8.0</v>
      </c>
      <c r="E72" s="31" t="s">
        <v>317</v>
      </c>
      <c r="F72" s="80" t="s">
        <v>318</v>
      </c>
      <c r="G72" s="80" t="s">
        <v>211</v>
      </c>
      <c r="H72" s="81">
        <f t="shared" si="5"/>
        <v>22.08</v>
      </c>
      <c r="I72" s="81">
        <f t="shared" si="6"/>
        <v>29.44</v>
      </c>
      <c r="J72" s="81">
        <f t="shared" si="7"/>
        <v>4.48</v>
      </c>
      <c r="K72" s="81">
        <f t="shared" si="8"/>
        <v>3.84</v>
      </c>
      <c r="L72" s="31" t="s">
        <v>317</v>
      </c>
      <c r="M72" s="80" t="s">
        <v>211</v>
      </c>
      <c r="N72" s="80" t="s">
        <v>305</v>
      </c>
    </row>
    <row r="73" ht="45.0" customHeight="1">
      <c r="A73" s="31" t="s">
        <v>49</v>
      </c>
      <c r="B73" s="31" t="s">
        <v>71</v>
      </c>
      <c r="C73" s="31" t="s">
        <v>227</v>
      </c>
      <c r="D73" s="83">
        <v>3.0</v>
      </c>
      <c r="E73" s="31" t="s">
        <v>317</v>
      </c>
      <c r="F73" s="80" t="s">
        <v>318</v>
      </c>
      <c r="G73" s="80" t="s">
        <v>211</v>
      </c>
      <c r="H73" s="81">
        <f t="shared" si="5"/>
        <v>8.28</v>
      </c>
      <c r="I73" s="81">
        <f t="shared" si="6"/>
        <v>11.04</v>
      </c>
      <c r="J73" s="81">
        <f t="shared" si="7"/>
        <v>1.68</v>
      </c>
      <c r="K73" s="81">
        <f t="shared" si="8"/>
        <v>1.44</v>
      </c>
      <c r="L73" s="31" t="s">
        <v>317</v>
      </c>
      <c r="M73" s="80" t="s">
        <v>211</v>
      </c>
      <c r="N73" s="80" t="s">
        <v>305</v>
      </c>
    </row>
    <row r="74" ht="45.0" customHeight="1">
      <c r="A74" s="31" t="s">
        <v>49</v>
      </c>
      <c r="B74" s="31" t="s">
        <v>71</v>
      </c>
      <c r="C74" s="31" t="s">
        <v>228</v>
      </c>
      <c r="D74" s="83">
        <v>8.0</v>
      </c>
      <c r="E74" s="31" t="s">
        <v>317</v>
      </c>
      <c r="F74" s="80" t="s">
        <v>318</v>
      </c>
      <c r="G74" s="80" t="s">
        <v>211</v>
      </c>
      <c r="H74" s="81">
        <f t="shared" si="5"/>
        <v>22.08</v>
      </c>
      <c r="I74" s="81">
        <f t="shared" si="6"/>
        <v>29.44</v>
      </c>
      <c r="J74" s="81">
        <f t="shared" si="7"/>
        <v>4.48</v>
      </c>
      <c r="K74" s="81">
        <f t="shared" si="8"/>
        <v>3.84</v>
      </c>
      <c r="L74" s="31" t="s">
        <v>317</v>
      </c>
      <c r="M74" s="80" t="s">
        <v>211</v>
      </c>
      <c r="N74" s="80" t="s">
        <v>305</v>
      </c>
    </row>
    <row r="75" ht="45.0" customHeight="1">
      <c r="A75" s="31" t="s">
        <v>49</v>
      </c>
      <c r="B75" s="31" t="s">
        <v>71</v>
      </c>
      <c r="C75" s="31" t="s">
        <v>229</v>
      </c>
      <c r="D75" s="83">
        <v>9.0</v>
      </c>
      <c r="E75" s="31" t="s">
        <v>317</v>
      </c>
      <c r="F75" s="80" t="s">
        <v>318</v>
      </c>
      <c r="G75" s="80" t="s">
        <v>211</v>
      </c>
      <c r="H75" s="81">
        <f t="shared" si="5"/>
        <v>24.84</v>
      </c>
      <c r="I75" s="81">
        <f t="shared" si="6"/>
        <v>33.12</v>
      </c>
      <c r="J75" s="81">
        <f t="shared" si="7"/>
        <v>5.04</v>
      </c>
      <c r="K75" s="81">
        <f t="shared" si="8"/>
        <v>4.32</v>
      </c>
      <c r="L75" s="31" t="s">
        <v>317</v>
      </c>
      <c r="M75" s="80" t="s">
        <v>211</v>
      </c>
      <c r="N75" s="80" t="s">
        <v>305</v>
      </c>
    </row>
    <row r="76" ht="45.0" customHeight="1">
      <c r="A76" s="31" t="s">
        <v>49</v>
      </c>
      <c r="B76" s="31" t="s">
        <v>71</v>
      </c>
      <c r="C76" s="31" t="s">
        <v>230</v>
      </c>
      <c r="D76" s="83">
        <v>7.0</v>
      </c>
      <c r="E76" s="31" t="s">
        <v>317</v>
      </c>
      <c r="F76" s="80" t="s">
        <v>318</v>
      </c>
      <c r="G76" s="80" t="s">
        <v>211</v>
      </c>
      <c r="H76" s="81">
        <f t="shared" si="5"/>
        <v>19.32</v>
      </c>
      <c r="I76" s="81">
        <f t="shared" si="6"/>
        <v>25.76</v>
      </c>
      <c r="J76" s="81">
        <f t="shared" si="7"/>
        <v>3.92</v>
      </c>
      <c r="K76" s="81">
        <f t="shared" si="8"/>
        <v>3.36</v>
      </c>
      <c r="L76" s="31" t="s">
        <v>317</v>
      </c>
      <c r="M76" s="80" t="s">
        <v>211</v>
      </c>
      <c r="N76" s="80" t="s">
        <v>305</v>
      </c>
    </row>
    <row r="77" ht="45.0" customHeight="1">
      <c r="A77" s="31" t="s">
        <v>49</v>
      </c>
      <c r="B77" s="31" t="s">
        <v>99</v>
      </c>
      <c r="C77" s="31" t="s">
        <v>232</v>
      </c>
      <c r="D77" s="83">
        <v>9.0</v>
      </c>
      <c r="E77" s="31" t="s">
        <v>317</v>
      </c>
      <c r="F77" s="80" t="s">
        <v>318</v>
      </c>
      <c r="G77" s="80" t="s">
        <v>211</v>
      </c>
      <c r="H77" s="81">
        <f t="shared" si="5"/>
        <v>24.84</v>
      </c>
      <c r="I77" s="81">
        <f t="shared" si="6"/>
        <v>33.12</v>
      </c>
      <c r="J77" s="81">
        <f t="shared" si="7"/>
        <v>5.04</v>
      </c>
      <c r="K77" s="81">
        <f t="shared" si="8"/>
        <v>4.32</v>
      </c>
      <c r="L77" s="31" t="s">
        <v>317</v>
      </c>
      <c r="M77" s="80" t="s">
        <v>211</v>
      </c>
      <c r="N77" s="80" t="s">
        <v>305</v>
      </c>
    </row>
    <row r="78" ht="45.0" customHeight="1">
      <c r="A78" s="31" t="s">
        <v>49</v>
      </c>
      <c r="B78" s="31" t="s">
        <v>99</v>
      </c>
      <c r="C78" s="31" t="s">
        <v>233</v>
      </c>
      <c r="D78" s="83">
        <v>38.0</v>
      </c>
      <c r="E78" s="31" t="s">
        <v>317</v>
      </c>
      <c r="F78" s="80" t="s">
        <v>318</v>
      </c>
      <c r="G78" s="80" t="s">
        <v>211</v>
      </c>
      <c r="H78" s="81">
        <f t="shared" si="5"/>
        <v>104.88</v>
      </c>
      <c r="I78" s="81">
        <f t="shared" si="6"/>
        <v>139.84</v>
      </c>
      <c r="J78" s="81">
        <f t="shared" si="7"/>
        <v>21.28</v>
      </c>
      <c r="K78" s="81">
        <f t="shared" si="8"/>
        <v>18.24</v>
      </c>
      <c r="L78" s="31" t="s">
        <v>317</v>
      </c>
      <c r="M78" s="80" t="s">
        <v>211</v>
      </c>
      <c r="N78" s="80" t="s">
        <v>305</v>
      </c>
    </row>
    <row r="79" ht="45.0" customHeight="1">
      <c r="A79" s="31" t="s">
        <v>49</v>
      </c>
      <c r="B79" s="31" t="s">
        <v>99</v>
      </c>
      <c r="C79" s="31" t="s">
        <v>234</v>
      </c>
      <c r="D79" s="83">
        <v>11.0</v>
      </c>
      <c r="E79" s="31" t="s">
        <v>317</v>
      </c>
      <c r="F79" s="80" t="s">
        <v>318</v>
      </c>
      <c r="G79" s="80" t="s">
        <v>211</v>
      </c>
      <c r="H79" s="81">
        <f t="shared" si="5"/>
        <v>30.36</v>
      </c>
      <c r="I79" s="81">
        <f t="shared" si="6"/>
        <v>40.48</v>
      </c>
      <c r="J79" s="81">
        <f t="shared" si="7"/>
        <v>6.16</v>
      </c>
      <c r="K79" s="81">
        <f t="shared" si="8"/>
        <v>5.28</v>
      </c>
      <c r="L79" s="31" t="s">
        <v>317</v>
      </c>
      <c r="M79" s="80" t="s">
        <v>211</v>
      </c>
      <c r="N79" s="80" t="s">
        <v>305</v>
      </c>
    </row>
    <row r="80" ht="45.0" customHeight="1">
      <c r="A80" s="31" t="s">
        <v>49</v>
      </c>
      <c r="B80" s="31" t="s">
        <v>99</v>
      </c>
      <c r="C80" s="31" t="s">
        <v>235</v>
      </c>
      <c r="D80" s="83">
        <v>15.0</v>
      </c>
      <c r="E80" s="31" t="s">
        <v>317</v>
      </c>
      <c r="F80" s="80" t="s">
        <v>318</v>
      </c>
      <c r="G80" s="80" t="s">
        <v>211</v>
      </c>
      <c r="H80" s="81">
        <f t="shared" si="5"/>
        <v>41.4</v>
      </c>
      <c r="I80" s="81">
        <f t="shared" si="6"/>
        <v>55.2</v>
      </c>
      <c r="J80" s="81">
        <f t="shared" si="7"/>
        <v>8.4</v>
      </c>
      <c r="K80" s="81">
        <f t="shared" si="8"/>
        <v>7.2</v>
      </c>
      <c r="L80" s="31" t="s">
        <v>317</v>
      </c>
      <c r="M80" s="80" t="s">
        <v>211</v>
      </c>
      <c r="N80" s="80" t="s">
        <v>305</v>
      </c>
    </row>
    <row r="81" ht="45.0" customHeight="1">
      <c r="A81" s="31" t="s">
        <v>49</v>
      </c>
      <c r="B81" s="31" t="s">
        <v>99</v>
      </c>
      <c r="C81" s="31" t="s">
        <v>236</v>
      </c>
      <c r="D81" s="83">
        <v>1.0</v>
      </c>
      <c r="E81" s="31" t="s">
        <v>317</v>
      </c>
      <c r="F81" s="80" t="s">
        <v>318</v>
      </c>
      <c r="G81" s="80" t="s">
        <v>211</v>
      </c>
      <c r="H81" s="81">
        <f t="shared" si="5"/>
        <v>2.76</v>
      </c>
      <c r="I81" s="81">
        <f t="shared" si="6"/>
        <v>3.68</v>
      </c>
      <c r="J81" s="81">
        <f t="shared" si="7"/>
        <v>0.56</v>
      </c>
      <c r="K81" s="81">
        <f t="shared" si="8"/>
        <v>0.48</v>
      </c>
      <c r="L81" s="31" t="s">
        <v>317</v>
      </c>
      <c r="M81" s="80" t="s">
        <v>211</v>
      </c>
      <c r="N81" s="80" t="s">
        <v>305</v>
      </c>
    </row>
    <row r="82" ht="45.0" customHeight="1">
      <c r="A82" s="31" t="s">
        <v>49</v>
      </c>
      <c r="B82" s="31" t="s">
        <v>99</v>
      </c>
      <c r="C82" s="31" t="s">
        <v>323</v>
      </c>
      <c r="D82" s="83">
        <v>0.0</v>
      </c>
      <c r="E82" s="31" t="s">
        <v>317</v>
      </c>
      <c r="F82" s="80" t="s">
        <v>318</v>
      </c>
      <c r="G82" s="80" t="s">
        <v>211</v>
      </c>
      <c r="H82" s="81">
        <f t="shared" si="5"/>
        <v>0</v>
      </c>
      <c r="I82" s="81">
        <f t="shared" si="6"/>
        <v>0</v>
      </c>
      <c r="J82" s="81">
        <f t="shared" si="7"/>
        <v>0</v>
      </c>
      <c r="K82" s="81">
        <f t="shared" si="8"/>
        <v>0</v>
      </c>
      <c r="L82" s="31" t="s">
        <v>317</v>
      </c>
      <c r="M82" s="80" t="s">
        <v>211</v>
      </c>
      <c r="N82" s="80" t="s">
        <v>305</v>
      </c>
    </row>
    <row r="83" ht="45.0" customHeight="1">
      <c r="A83" s="31" t="s">
        <v>49</v>
      </c>
      <c r="B83" s="31" t="s">
        <v>99</v>
      </c>
      <c r="C83" s="31" t="s">
        <v>238</v>
      </c>
      <c r="D83" s="83">
        <v>4.0</v>
      </c>
      <c r="E83" s="31" t="s">
        <v>317</v>
      </c>
      <c r="F83" s="80" t="s">
        <v>318</v>
      </c>
      <c r="G83" s="80" t="s">
        <v>211</v>
      </c>
      <c r="H83" s="81">
        <f t="shared" si="5"/>
        <v>11.04</v>
      </c>
      <c r="I83" s="81">
        <f t="shared" si="6"/>
        <v>14.72</v>
      </c>
      <c r="J83" s="81">
        <f t="shared" si="7"/>
        <v>2.24</v>
      </c>
      <c r="K83" s="81">
        <f t="shared" si="8"/>
        <v>1.92</v>
      </c>
      <c r="L83" s="31" t="s">
        <v>317</v>
      </c>
      <c r="M83" s="80" t="s">
        <v>211</v>
      </c>
      <c r="N83" s="80" t="s">
        <v>305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37:B57">
      <formula1>'listas de opções'!$E$2:$E$64</formula1>
    </dataValidation>
    <dataValidation type="list" allowBlank="1" showErrorMessage="1" sqref="A37:A5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3.57"/>
    <col customWidth="1" min="3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85"/>
      <c r="N3" s="85"/>
      <c r="O3" s="85"/>
      <c r="P3" s="85"/>
      <c r="Q3" s="85"/>
      <c r="R3" s="85"/>
      <c r="S3" s="85"/>
      <c r="U3" s="85"/>
      <c r="V3" s="85"/>
      <c r="W3" s="85"/>
      <c r="X3" s="85"/>
      <c r="Y3" s="85"/>
      <c r="Z3" s="85"/>
    </row>
    <row r="4" ht="14.25" customHeight="1">
      <c r="M4" s="51"/>
      <c r="N4" s="51"/>
      <c r="O4" s="51"/>
      <c r="P4" s="51"/>
      <c r="Q4" s="51"/>
      <c r="R4" s="51"/>
      <c r="S4" s="51"/>
    </row>
    <row r="5" ht="14.25" customHeight="1">
      <c r="M5" s="51"/>
      <c r="N5" s="51"/>
      <c r="O5" s="51"/>
      <c r="P5" s="51"/>
      <c r="Q5" s="51"/>
      <c r="R5" s="51"/>
      <c r="S5" s="51"/>
    </row>
    <row r="6" ht="14.25" customHeight="1">
      <c r="M6" s="51"/>
      <c r="N6" s="51"/>
      <c r="O6" s="51"/>
      <c r="P6" s="51"/>
      <c r="Q6" s="51"/>
      <c r="R6" s="51"/>
      <c r="S6" s="51"/>
    </row>
    <row r="7" ht="14.25" customHeight="1">
      <c r="M7" s="51"/>
      <c r="N7" s="51"/>
      <c r="O7" s="51"/>
      <c r="P7" s="51"/>
      <c r="Q7" s="51"/>
      <c r="R7" s="51"/>
      <c r="S7" s="51"/>
    </row>
    <row r="8" ht="14.25" customHeight="1">
      <c r="M8" s="51"/>
      <c r="N8" s="51"/>
      <c r="O8" s="51"/>
      <c r="P8" s="51"/>
      <c r="Q8" s="51"/>
      <c r="R8" s="51"/>
      <c r="S8" s="51"/>
    </row>
    <row r="9" ht="14.25" customHeight="1">
      <c r="M9" s="51"/>
      <c r="N9" s="51"/>
      <c r="O9" s="51"/>
      <c r="P9" s="51"/>
      <c r="Q9" s="51"/>
      <c r="R9" s="51"/>
      <c r="S9" s="51"/>
    </row>
    <row r="10" ht="14.25" customHeight="1">
      <c r="M10" s="51"/>
      <c r="N10" s="51"/>
      <c r="O10" s="51"/>
      <c r="P10" s="51"/>
      <c r="Q10" s="51"/>
      <c r="R10" s="51"/>
      <c r="S10" s="51"/>
    </row>
    <row r="11" ht="14.25" customHeight="1">
      <c r="M11" s="51"/>
      <c r="N11" s="51"/>
      <c r="O11" s="51"/>
      <c r="P11" s="51"/>
      <c r="Q11" s="51"/>
      <c r="R11" s="51"/>
      <c r="S11" s="51"/>
    </row>
    <row r="12" ht="14.25" customHeight="1">
      <c r="M12" s="51"/>
      <c r="N12" s="51"/>
      <c r="O12" s="51"/>
      <c r="P12" s="51"/>
      <c r="Q12" s="51"/>
      <c r="R12" s="51"/>
      <c r="S12" s="51"/>
    </row>
    <row r="13" ht="14.25" customHeight="1">
      <c r="M13" s="51"/>
      <c r="N13" s="51"/>
      <c r="O13" s="51"/>
      <c r="P13" s="51"/>
      <c r="Q13" s="51"/>
      <c r="R13" s="51"/>
      <c r="S13" s="51"/>
    </row>
    <row r="14" ht="14.25" customHeight="1">
      <c r="M14" s="51"/>
      <c r="N14" s="51"/>
      <c r="O14" s="51"/>
      <c r="P14" s="51"/>
      <c r="Q14" s="51"/>
      <c r="R14" s="51"/>
      <c r="S14" s="51"/>
    </row>
    <row r="15" ht="14.25" customHeight="1">
      <c r="M15" s="51"/>
      <c r="N15" s="51"/>
      <c r="O15" s="51"/>
      <c r="P15" s="51"/>
      <c r="Q15" s="51"/>
      <c r="R15" s="51"/>
      <c r="S15" s="51"/>
    </row>
    <row r="16" ht="14.25" customHeight="1">
      <c r="M16" s="51"/>
      <c r="N16" s="51"/>
      <c r="O16" s="51"/>
      <c r="P16" s="51"/>
      <c r="Q16" s="51"/>
      <c r="R16" s="51"/>
      <c r="S16" s="51"/>
    </row>
    <row r="17" ht="14.25" customHeight="1">
      <c r="M17" s="51"/>
      <c r="N17" s="51"/>
      <c r="O17" s="51"/>
      <c r="P17" s="51"/>
      <c r="Q17" s="51"/>
      <c r="R17" s="51"/>
      <c r="S17" s="51"/>
    </row>
    <row r="18" ht="14.2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ht="14.25" customHeight="1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ht="14.25" customHeight="1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ht="14.2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ht="14.25" customHeight="1">
      <c r="A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" t="s">
        <v>103</v>
      </c>
      <c r="B1" s="71" t="str">
        <f>'Tabela 1 APS - Descr.'!B1</f>
        <v>RRAS 13</v>
      </c>
    </row>
    <row r="2" ht="14.25" customHeight="1"/>
    <row r="3" ht="14.25" customHeight="1">
      <c r="A3" s="87" t="s">
        <v>361</v>
      </c>
    </row>
    <row r="4" ht="14.25" customHeight="1">
      <c r="A4" s="87"/>
    </row>
    <row r="5" ht="15.0" customHeight="1">
      <c r="A5" s="88" t="s">
        <v>362</v>
      </c>
      <c r="B5" s="89"/>
      <c r="C5" s="89"/>
      <c r="D5" s="89"/>
      <c r="E5" s="89"/>
      <c r="F5" s="89"/>
      <c r="G5" s="89"/>
      <c r="H5" s="90"/>
    </row>
    <row r="6" ht="14.25" customHeight="1">
      <c r="A6" s="91" t="s">
        <v>363</v>
      </c>
      <c r="B6" s="12"/>
      <c r="C6" s="12"/>
      <c r="D6" s="12"/>
      <c r="E6" s="12"/>
      <c r="F6" s="12"/>
      <c r="G6" s="12"/>
      <c r="H6" s="13"/>
    </row>
    <row r="7" ht="14.25" customHeight="1">
      <c r="A7" s="92" t="s">
        <v>364</v>
      </c>
      <c r="B7" s="21"/>
      <c r="C7" s="21"/>
      <c r="D7" s="21"/>
      <c r="E7" s="21"/>
      <c r="F7" s="21"/>
      <c r="G7" s="21"/>
      <c r="H7" s="22"/>
    </row>
    <row r="8" ht="14.25" customHeight="1">
      <c r="A8" s="87"/>
    </row>
    <row r="9" ht="14.25" customHeight="1"/>
    <row r="10" ht="14.25" customHeight="1">
      <c r="F10" s="93" t="s">
        <v>365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ht="14.25" customHeight="1"/>
    <row r="12" ht="89.25" customHeight="1">
      <c r="A12" s="94" t="s">
        <v>1</v>
      </c>
      <c r="B12" s="95" t="s">
        <v>342</v>
      </c>
      <c r="C12" s="95" t="s">
        <v>366</v>
      </c>
      <c r="D12" s="95" t="s">
        <v>120</v>
      </c>
      <c r="E12" s="95" t="s">
        <v>299</v>
      </c>
      <c r="F12" s="96" t="s">
        <v>367</v>
      </c>
      <c r="G12" s="97" t="s">
        <v>368</v>
      </c>
      <c r="H12" s="97" t="s">
        <v>319</v>
      </c>
      <c r="I12" s="97" t="s">
        <v>369</v>
      </c>
      <c r="J12" s="97" t="s">
        <v>370</v>
      </c>
      <c r="K12" s="97" t="s">
        <v>371</v>
      </c>
      <c r="L12" s="97" t="s">
        <v>372</v>
      </c>
      <c r="M12" s="97" t="s">
        <v>373</v>
      </c>
      <c r="N12" s="97" t="s">
        <v>374</v>
      </c>
      <c r="O12" s="98" t="s">
        <v>375</v>
      </c>
      <c r="P12" s="98" t="s">
        <v>376</v>
      </c>
      <c r="Q12" s="98" t="s">
        <v>377</v>
      </c>
      <c r="R12" s="98" t="s">
        <v>378</v>
      </c>
      <c r="S12" s="99" t="s">
        <v>379</v>
      </c>
      <c r="T12" s="99" t="s">
        <v>380</v>
      </c>
      <c r="U12" s="99" t="s">
        <v>381</v>
      </c>
      <c r="V12" s="98" t="s">
        <v>382</v>
      </c>
    </row>
    <row r="13" ht="14.25" customHeight="1">
      <c r="A13" s="100" t="s">
        <v>354</v>
      </c>
      <c r="B13" s="100" t="s">
        <v>356</v>
      </c>
      <c r="C13" s="101" t="s">
        <v>383</v>
      </c>
      <c r="D13" s="102" t="s">
        <v>182</v>
      </c>
      <c r="E13" s="102" t="s">
        <v>315</v>
      </c>
      <c r="F13" s="103">
        <v>4.0</v>
      </c>
      <c r="G13" s="104">
        <v>0.0</v>
      </c>
      <c r="H13" s="104">
        <v>0.0</v>
      </c>
      <c r="I13" s="104">
        <v>0.0</v>
      </c>
      <c r="J13" s="104">
        <v>0.0</v>
      </c>
      <c r="K13" s="104">
        <v>0.0</v>
      </c>
      <c r="L13" s="104">
        <v>0.0</v>
      </c>
      <c r="M13" s="104">
        <v>0.0</v>
      </c>
      <c r="N13" s="104">
        <v>0.0</v>
      </c>
      <c r="O13" s="104">
        <v>0.0</v>
      </c>
      <c r="P13" s="104">
        <v>0.0</v>
      </c>
      <c r="Q13" s="104">
        <v>0.0</v>
      </c>
      <c r="R13" s="104">
        <v>0.0</v>
      </c>
      <c r="S13" s="104">
        <v>0.0</v>
      </c>
      <c r="T13" s="104">
        <v>0.0</v>
      </c>
      <c r="U13" s="104">
        <v>0.0</v>
      </c>
      <c r="V13" s="104">
        <v>0.0</v>
      </c>
    </row>
    <row r="14" ht="14.25" customHeight="1">
      <c r="A14" s="100" t="s">
        <v>354</v>
      </c>
      <c r="B14" s="100" t="s">
        <v>356</v>
      </c>
      <c r="C14" s="101" t="s">
        <v>384</v>
      </c>
      <c r="D14" s="102" t="s">
        <v>182</v>
      </c>
      <c r="E14" s="102" t="s">
        <v>315</v>
      </c>
      <c r="F14" s="103">
        <v>8.0</v>
      </c>
      <c r="G14" s="104">
        <v>0.0</v>
      </c>
      <c r="H14" s="104">
        <v>0.0</v>
      </c>
      <c r="I14" s="104">
        <v>0.0</v>
      </c>
      <c r="J14" s="104">
        <v>0.0</v>
      </c>
      <c r="K14" s="104">
        <v>0.0</v>
      </c>
      <c r="L14" s="104">
        <v>0.0</v>
      </c>
      <c r="M14" s="104">
        <v>0.0</v>
      </c>
      <c r="N14" s="104">
        <v>0.0</v>
      </c>
      <c r="O14" s="104">
        <v>0.0</v>
      </c>
      <c r="P14" s="104">
        <v>0.0</v>
      </c>
      <c r="Q14" s="104">
        <v>0.0</v>
      </c>
      <c r="R14" s="104">
        <v>0.0</v>
      </c>
      <c r="S14" s="104">
        <v>0.0</v>
      </c>
      <c r="T14" s="104">
        <v>0.0</v>
      </c>
      <c r="U14" s="104">
        <v>0.0</v>
      </c>
      <c r="V14" s="104">
        <v>0.0</v>
      </c>
    </row>
    <row r="15" ht="14.25" customHeight="1">
      <c r="A15" s="100" t="s">
        <v>354</v>
      </c>
      <c r="B15" s="100" t="s">
        <v>355</v>
      </c>
      <c r="C15" s="101" t="s">
        <v>385</v>
      </c>
      <c r="D15" s="102" t="s">
        <v>386</v>
      </c>
      <c r="E15" s="102" t="s">
        <v>315</v>
      </c>
      <c r="F15" s="103">
        <v>4.0</v>
      </c>
      <c r="G15" s="104">
        <v>0.0</v>
      </c>
      <c r="H15" s="104">
        <v>0.0</v>
      </c>
      <c r="I15" s="104">
        <v>0.0</v>
      </c>
      <c r="J15" s="104">
        <v>0.0</v>
      </c>
      <c r="K15" s="104">
        <v>0.0</v>
      </c>
      <c r="L15" s="104">
        <v>0.0</v>
      </c>
      <c r="M15" s="104">
        <v>0.0</v>
      </c>
      <c r="N15" s="104">
        <v>0.0</v>
      </c>
      <c r="O15" s="104">
        <v>0.0</v>
      </c>
      <c r="P15" s="104">
        <v>0.0</v>
      </c>
      <c r="Q15" s="104">
        <v>0.0</v>
      </c>
      <c r="R15" s="104">
        <v>0.0</v>
      </c>
      <c r="S15" s="104">
        <v>0.0</v>
      </c>
      <c r="T15" s="104">
        <v>0.0</v>
      </c>
      <c r="U15" s="104">
        <v>0.0</v>
      </c>
      <c r="V15" s="104">
        <v>0.0</v>
      </c>
    </row>
    <row r="16" ht="14.25" customHeight="1">
      <c r="A16" s="100" t="s">
        <v>354</v>
      </c>
      <c r="B16" s="100" t="s">
        <v>355</v>
      </c>
      <c r="C16" s="101" t="s">
        <v>387</v>
      </c>
      <c r="D16" s="105" t="s">
        <v>172</v>
      </c>
      <c r="E16" s="102" t="s">
        <v>315</v>
      </c>
      <c r="F16" s="103">
        <v>4.0</v>
      </c>
      <c r="G16" s="104">
        <v>0.0</v>
      </c>
      <c r="H16" s="104">
        <v>0.0</v>
      </c>
      <c r="I16" s="104">
        <v>0.0</v>
      </c>
      <c r="J16" s="106">
        <v>0.0</v>
      </c>
      <c r="K16" s="104">
        <v>0.0</v>
      </c>
      <c r="L16" s="104">
        <v>0.0</v>
      </c>
      <c r="M16" s="104">
        <v>0.0</v>
      </c>
      <c r="N16" s="104">
        <v>0.0</v>
      </c>
      <c r="O16" s="104">
        <v>0.0</v>
      </c>
      <c r="P16" s="104">
        <v>0.0</v>
      </c>
      <c r="Q16" s="104">
        <v>0.0</v>
      </c>
      <c r="R16" s="104">
        <v>0.0</v>
      </c>
      <c r="S16" s="104">
        <v>0.0</v>
      </c>
      <c r="T16" s="104">
        <v>0.0</v>
      </c>
      <c r="U16" s="104">
        <v>0.0</v>
      </c>
      <c r="V16" s="104">
        <v>0.0</v>
      </c>
    </row>
    <row r="17" ht="14.25" customHeight="1">
      <c r="A17" s="100" t="s">
        <v>354</v>
      </c>
      <c r="B17" s="100" t="s">
        <v>356</v>
      </c>
      <c r="C17" s="101" t="s">
        <v>388</v>
      </c>
      <c r="D17" s="107" t="s">
        <v>181</v>
      </c>
      <c r="E17" s="102" t="s">
        <v>315</v>
      </c>
      <c r="F17" s="103">
        <v>13.0</v>
      </c>
      <c r="G17" s="104">
        <v>0.0</v>
      </c>
      <c r="H17" s="104">
        <v>0.0</v>
      </c>
      <c r="I17" s="104">
        <v>0.0</v>
      </c>
      <c r="J17" s="108">
        <v>0.0</v>
      </c>
      <c r="K17" s="104">
        <v>0.0</v>
      </c>
      <c r="L17" s="104">
        <v>0.0</v>
      </c>
      <c r="M17" s="104">
        <v>0.0</v>
      </c>
      <c r="N17" s="104">
        <v>0.0</v>
      </c>
      <c r="O17" s="104">
        <v>0.0</v>
      </c>
      <c r="P17" s="104">
        <v>0.0</v>
      </c>
      <c r="Q17" s="104">
        <v>0.0</v>
      </c>
      <c r="R17" s="104">
        <v>0.0</v>
      </c>
      <c r="S17" s="104">
        <v>0.0</v>
      </c>
      <c r="T17" s="104">
        <v>0.0</v>
      </c>
      <c r="U17" s="104">
        <v>0.0</v>
      </c>
      <c r="V17" s="104">
        <v>0.0</v>
      </c>
    </row>
    <row r="18" ht="14.25" customHeight="1">
      <c r="A18" s="100" t="s">
        <v>354</v>
      </c>
      <c r="B18" s="100" t="s">
        <v>355</v>
      </c>
      <c r="C18" s="101" t="s">
        <v>389</v>
      </c>
      <c r="D18" s="107" t="s">
        <v>390</v>
      </c>
      <c r="E18" s="102" t="s">
        <v>315</v>
      </c>
      <c r="F18" s="103">
        <v>10.0</v>
      </c>
      <c r="G18" s="104">
        <v>0.0</v>
      </c>
      <c r="H18" s="104">
        <v>0.0</v>
      </c>
      <c r="I18" s="104">
        <v>0.0</v>
      </c>
      <c r="J18" s="108">
        <v>5.0</v>
      </c>
      <c r="K18" s="104">
        <v>0.0</v>
      </c>
      <c r="L18" s="104">
        <v>0.0</v>
      </c>
      <c r="M18" s="104">
        <v>0.0</v>
      </c>
      <c r="N18" s="104">
        <v>0.0</v>
      </c>
      <c r="O18" s="104">
        <v>0.0</v>
      </c>
      <c r="P18" s="104">
        <v>0.0</v>
      </c>
      <c r="Q18" s="104">
        <v>0.0</v>
      </c>
      <c r="R18" s="104">
        <v>0.0</v>
      </c>
      <c r="S18" s="104">
        <v>0.0</v>
      </c>
      <c r="T18" s="104">
        <v>0.0</v>
      </c>
      <c r="U18" s="104">
        <v>0.0</v>
      </c>
      <c r="V18" s="104">
        <v>0.0</v>
      </c>
    </row>
    <row r="19" ht="14.25" customHeight="1">
      <c r="A19" s="100" t="s">
        <v>354</v>
      </c>
      <c r="B19" s="100" t="s">
        <v>355</v>
      </c>
      <c r="C19" s="101" t="s">
        <v>391</v>
      </c>
      <c r="D19" s="107" t="s">
        <v>21</v>
      </c>
      <c r="E19" s="102" t="s">
        <v>315</v>
      </c>
      <c r="F19" s="103">
        <v>15.0</v>
      </c>
      <c r="G19" s="108">
        <v>5.0</v>
      </c>
      <c r="H19" s="104">
        <v>0.0</v>
      </c>
      <c r="I19" s="104">
        <v>0.0</v>
      </c>
      <c r="J19" s="108">
        <v>30.0</v>
      </c>
      <c r="K19" s="104">
        <v>0.0</v>
      </c>
      <c r="L19" s="108">
        <v>8.0</v>
      </c>
      <c r="M19" s="104">
        <v>8.0</v>
      </c>
      <c r="N19" s="104">
        <v>4.0</v>
      </c>
      <c r="O19" s="104">
        <v>0.0</v>
      </c>
      <c r="P19" s="104">
        <v>0.0</v>
      </c>
      <c r="Q19" s="104">
        <v>0.0</v>
      </c>
      <c r="R19" s="104">
        <v>0.0</v>
      </c>
      <c r="S19" s="104">
        <v>0.0</v>
      </c>
      <c r="T19" s="104">
        <v>0.0</v>
      </c>
      <c r="U19" s="104">
        <v>0.0</v>
      </c>
      <c r="V19" s="104">
        <v>0.0</v>
      </c>
    </row>
    <row r="20" ht="14.25" customHeight="1">
      <c r="A20" s="100" t="s">
        <v>354</v>
      </c>
      <c r="B20" s="100" t="s">
        <v>355</v>
      </c>
      <c r="C20" s="101" t="s">
        <v>392</v>
      </c>
      <c r="D20" s="109" t="s">
        <v>173</v>
      </c>
      <c r="E20" s="102" t="s">
        <v>315</v>
      </c>
      <c r="F20" s="103">
        <v>8.0</v>
      </c>
      <c r="G20" s="110">
        <v>0.0</v>
      </c>
      <c r="H20" s="104">
        <v>0.0</v>
      </c>
      <c r="I20" s="104">
        <v>0.0</v>
      </c>
      <c r="J20" s="110">
        <v>10.0</v>
      </c>
      <c r="K20" s="104">
        <v>0.0</v>
      </c>
      <c r="L20" s="110">
        <v>0.0</v>
      </c>
      <c r="M20" s="104">
        <v>0.0</v>
      </c>
      <c r="N20" s="104">
        <v>0.0</v>
      </c>
      <c r="O20" s="104">
        <v>0.0</v>
      </c>
      <c r="P20" s="104">
        <v>0.0</v>
      </c>
      <c r="Q20" s="104">
        <v>0.0</v>
      </c>
      <c r="R20" s="104">
        <v>0.0</v>
      </c>
      <c r="S20" s="104">
        <v>0.0</v>
      </c>
      <c r="T20" s="104">
        <v>0.0</v>
      </c>
      <c r="U20" s="104">
        <v>0.0</v>
      </c>
      <c r="V20" s="104">
        <v>0.0</v>
      </c>
    </row>
    <row r="21" ht="14.25" customHeight="1">
      <c r="A21" s="111" t="s">
        <v>31</v>
      </c>
      <c r="B21" s="111" t="s">
        <v>12</v>
      </c>
      <c r="C21" s="95">
        <v>2080451.0</v>
      </c>
      <c r="D21" s="95" t="s">
        <v>189</v>
      </c>
      <c r="E21" s="95" t="s">
        <v>315</v>
      </c>
      <c r="F21" s="112">
        <v>3.0</v>
      </c>
      <c r="G21" s="104" t="s">
        <v>393</v>
      </c>
      <c r="H21" s="104" t="s">
        <v>393</v>
      </c>
      <c r="I21" s="104" t="s">
        <v>393</v>
      </c>
      <c r="J21" s="104">
        <v>0.0</v>
      </c>
      <c r="K21" s="104">
        <v>0.0</v>
      </c>
      <c r="L21" s="104">
        <v>0.0</v>
      </c>
      <c r="M21" s="104">
        <v>0.0</v>
      </c>
      <c r="N21" s="104">
        <v>0.0</v>
      </c>
      <c r="O21" s="104">
        <v>0.0</v>
      </c>
      <c r="P21" s="104">
        <v>0.0</v>
      </c>
      <c r="Q21" s="104">
        <v>0.0</v>
      </c>
      <c r="R21" s="113">
        <v>0.0</v>
      </c>
      <c r="S21" s="104">
        <v>0.0</v>
      </c>
      <c r="T21" s="104">
        <v>0.0</v>
      </c>
      <c r="U21" s="104">
        <v>0.0</v>
      </c>
      <c r="V21" s="114">
        <v>0.0</v>
      </c>
    </row>
    <row r="22" ht="14.25" customHeight="1">
      <c r="A22" s="111" t="s">
        <v>31</v>
      </c>
      <c r="B22" s="111" t="s">
        <v>12</v>
      </c>
      <c r="C22" s="95">
        <v>2745801.0</v>
      </c>
      <c r="D22" s="95" t="s">
        <v>190</v>
      </c>
      <c r="E22" s="95" t="s">
        <v>315</v>
      </c>
      <c r="F22" s="112">
        <v>3.0</v>
      </c>
      <c r="G22" s="104" t="s">
        <v>393</v>
      </c>
      <c r="H22" s="104" t="s">
        <v>393</v>
      </c>
      <c r="I22" s="104" t="s">
        <v>393</v>
      </c>
      <c r="J22" s="104">
        <v>0.0</v>
      </c>
      <c r="K22" s="104">
        <v>0.0</v>
      </c>
      <c r="L22" s="104">
        <v>0.0</v>
      </c>
      <c r="M22" s="104">
        <v>0.0</v>
      </c>
      <c r="N22" s="104">
        <v>0.0</v>
      </c>
      <c r="O22" s="104">
        <v>0.0</v>
      </c>
      <c r="P22" s="104">
        <v>0.0</v>
      </c>
      <c r="Q22" s="104">
        <v>0.0</v>
      </c>
      <c r="R22" s="113">
        <v>0.0</v>
      </c>
      <c r="S22" s="104">
        <v>0.0</v>
      </c>
      <c r="T22" s="104">
        <v>0.0</v>
      </c>
      <c r="U22" s="104">
        <v>0.0</v>
      </c>
      <c r="V22" s="114">
        <v>0.0</v>
      </c>
    </row>
    <row r="23" ht="14.25" customHeight="1">
      <c r="A23" s="111" t="s">
        <v>31</v>
      </c>
      <c r="B23" s="111" t="s">
        <v>12</v>
      </c>
      <c r="C23" s="95">
        <v>2745798.0</v>
      </c>
      <c r="D23" s="95" t="s">
        <v>312</v>
      </c>
      <c r="E23" s="95" t="s">
        <v>315</v>
      </c>
      <c r="F23" s="112">
        <v>11.0</v>
      </c>
      <c r="G23" s="104" t="s">
        <v>393</v>
      </c>
      <c r="H23" s="104" t="s">
        <v>393</v>
      </c>
      <c r="I23" s="104" t="s">
        <v>393</v>
      </c>
      <c r="J23" s="104">
        <v>0.0</v>
      </c>
      <c r="K23" s="104">
        <v>0.0</v>
      </c>
      <c r="L23" s="104">
        <v>0.0</v>
      </c>
      <c r="M23" s="104">
        <v>0.0</v>
      </c>
      <c r="N23" s="104">
        <v>0.0</v>
      </c>
      <c r="O23" s="104">
        <v>0.0</v>
      </c>
      <c r="P23" s="104">
        <v>0.0</v>
      </c>
      <c r="Q23" s="104">
        <v>0.0</v>
      </c>
      <c r="R23" s="113">
        <v>0.0</v>
      </c>
      <c r="S23" s="104">
        <v>0.0</v>
      </c>
      <c r="T23" s="104">
        <v>0.0</v>
      </c>
      <c r="U23" s="104">
        <v>0.0</v>
      </c>
      <c r="V23" s="114">
        <v>0.0</v>
      </c>
    </row>
    <row r="24" ht="14.25" customHeight="1">
      <c r="A24" s="111" t="s">
        <v>31</v>
      </c>
      <c r="B24" s="111" t="s">
        <v>12</v>
      </c>
      <c r="C24" s="95">
        <v>2078112.0</v>
      </c>
      <c r="D24" s="95" t="s">
        <v>193</v>
      </c>
      <c r="E24" s="95" t="s">
        <v>315</v>
      </c>
      <c r="F24" s="112">
        <v>3.0</v>
      </c>
      <c r="G24" s="104" t="s">
        <v>393</v>
      </c>
      <c r="H24" s="104" t="s">
        <v>393</v>
      </c>
      <c r="I24" s="104" t="s">
        <v>393</v>
      </c>
      <c r="J24" s="104">
        <v>0.0</v>
      </c>
      <c r="K24" s="104">
        <v>0.0</v>
      </c>
      <c r="L24" s="104">
        <v>0.0</v>
      </c>
      <c r="M24" s="104">
        <v>0.0</v>
      </c>
      <c r="N24" s="104">
        <v>0.0</v>
      </c>
      <c r="O24" s="104">
        <v>0.0</v>
      </c>
      <c r="P24" s="104">
        <v>0.0</v>
      </c>
      <c r="Q24" s="104">
        <v>0.0</v>
      </c>
      <c r="R24" s="113">
        <v>0.0</v>
      </c>
      <c r="S24" s="104">
        <v>0.0</v>
      </c>
      <c r="T24" s="104">
        <v>0.0</v>
      </c>
      <c r="U24" s="104">
        <v>0.0</v>
      </c>
      <c r="V24" s="114">
        <v>0.0</v>
      </c>
    </row>
    <row r="25" ht="14.25" customHeight="1">
      <c r="A25" s="111" t="s">
        <v>31</v>
      </c>
      <c r="B25" s="111" t="s">
        <v>12</v>
      </c>
      <c r="C25" s="115">
        <v>2080044.0</v>
      </c>
      <c r="D25" s="115" t="s">
        <v>194</v>
      </c>
      <c r="E25" s="115" t="s">
        <v>318</v>
      </c>
      <c r="F25" s="116">
        <v>8.0</v>
      </c>
      <c r="G25" s="104" t="s">
        <v>393</v>
      </c>
      <c r="H25" s="104" t="s">
        <v>393</v>
      </c>
      <c r="I25" s="104" t="s">
        <v>393</v>
      </c>
      <c r="J25" s="104">
        <v>0.0</v>
      </c>
      <c r="K25" s="104">
        <v>0.0</v>
      </c>
      <c r="L25" s="104">
        <v>0.0</v>
      </c>
      <c r="M25" s="104">
        <v>0.0</v>
      </c>
      <c r="N25" s="104">
        <v>0.0</v>
      </c>
      <c r="O25" s="104">
        <v>0.0</v>
      </c>
      <c r="P25" s="104">
        <v>0.0</v>
      </c>
      <c r="Q25" s="104">
        <v>0.0</v>
      </c>
      <c r="R25" s="113">
        <v>0.0</v>
      </c>
      <c r="S25" s="104">
        <v>0.0</v>
      </c>
      <c r="T25" s="104">
        <v>0.0</v>
      </c>
      <c r="U25" s="104">
        <v>0.0</v>
      </c>
      <c r="V25" s="114">
        <v>0.0</v>
      </c>
    </row>
    <row r="26" ht="14.25" customHeight="1">
      <c r="A26" s="111" t="s">
        <v>31</v>
      </c>
      <c r="B26" s="111" t="s">
        <v>17</v>
      </c>
      <c r="C26" s="117">
        <v>2083973.0</v>
      </c>
      <c r="D26" s="117" t="s">
        <v>197</v>
      </c>
      <c r="E26" s="95" t="s">
        <v>315</v>
      </c>
      <c r="F26" s="103">
        <v>8.0</v>
      </c>
      <c r="G26" s="104" t="s">
        <v>393</v>
      </c>
      <c r="H26" s="104" t="s">
        <v>393</v>
      </c>
      <c r="I26" s="104" t="s">
        <v>393</v>
      </c>
      <c r="J26" s="104">
        <v>0.0</v>
      </c>
      <c r="K26" s="104">
        <v>0.0</v>
      </c>
      <c r="L26" s="104">
        <v>0.0</v>
      </c>
      <c r="M26" s="104">
        <v>0.0</v>
      </c>
      <c r="N26" s="104">
        <v>0.0</v>
      </c>
      <c r="O26" s="104">
        <v>0.0</v>
      </c>
      <c r="P26" s="104">
        <v>0.0</v>
      </c>
      <c r="Q26" s="104">
        <v>0.0</v>
      </c>
      <c r="R26" s="113">
        <v>0.0</v>
      </c>
      <c r="S26" s="104">
        <v>0.0</v>
      </c>
      <c r="T26" s="104">
        <v>0.0</v>
      </c>
      <c r="U26" s="104">
        <v>0.0</v>
      </c>
      <c r="V26" s="114">
        <v>0.0</v>
      </c>
    </row>
    <row r="27" ht="14.25" customHeight="1">
      <c r="A27" s="111" t="s">
        <v>31</v>
      </c>
      <c r="B27" s="111" t="s">
        <v>17</v>
      </c>
      <c r="C27" s="117">
        <v>2079348.0</v>
      </c>
      <c r="D27" s="117" t="s">
        <v>198</v>
      </c>
      <c r="E27" s="95" t="s">
        <v>315</v>
      </c>
      <c r="F27" s="103">
        <v>2.0</v>
      </c>
      <c r="G27" s="104" t="s">
        <v>393</v>
      </c>
      <c r="H27" s="104" t="s">
        <v>393</v>
      </c>
      <c r="I27" s="104" t="s">
        <v>393</v>
      </c>
      <c r="J27" s="104">
        <v>0.0</v>
      </c>
      <c r="K27" s="104">
        <v>0.0</v>
      </c>
      <c r="L27" s="104">
        <v>0.0</v>
      </c>
      <c r="M27" s="104">
        <v>0.0</v>
      </c>
      <c r="N27" s="104">
        <v>0.0</v>
      </c>
      <c r="O27" s="104">
        <v>0.0</v>
      </c>
      <c r="P27" s="104">
        <v>0.0</v>
      </c>
      <c r="Q27" s="104">
        <v>0.0</v>
      </c>
      <c r="R27" s="113">
        <v>0.0</v>
      </c>
      <c r="S27" s="104">
        <v>0.0</v>
      </c>
      <c r="T27" s="104">
        <v>0.0</v>
      </c>
      <c r="U27" s="104">
        <v>0.0</v>
      </c>
      <c r="V27" s="114">
        <v>0.0</v>
      </c>
    </row>
    <row r="28" ht="14.25" customHeight="1">
      <c r="A28" s="111" t="s">
        <v>31</v>
      </c>
      <c r="B28" s="111" t="s">
        <v>17</v>
      </c>
      <c r="C28" s="117">
        <v>2751704.0</v>
      </c>
      <c r="D28" s="117" t="s">
        <v>199</v>
      </c>
      <c r="E28" s="117" t="s">
        <v>315</v>
      </c>
      <c r="F28" s="103">
        <v>6.0</v>
      </c>
      <c r="G28" s="104" t="s">
        <v>393</v>
      </c>
      <c r="H28" s="104" t="s">
        <v>393</v>
      </c>
      <c r="I28" s="104" t="s">
        <v>393</v>
      </c>
      <c r="J28" s="104">
        <v>0.0</v>
      </c>
      <c r="K28" s="104">
        <v>0.0</v>
      </c>
      <c r="L28" s="104">
        <v>0.0</v>
      </c>
      <c r="M28" s="104">
        <v>0.0</v>
      </c>
      <c r="N28" s="104">
        <v>0.0</v>
      </c>
      <c r="O28" s="104">
        <v>0.0</v>
      </c>
      <c r="P28" s="104">
        <v>0.0</v>
      </c>
      <c r="Q28" s="104">
        <v>0.0</v>
      </c>
      <c r="R28" s="113">
        <v>0.0</v>
      </c>
      <c r="S28" s="104">
        <v>0.0</v>
      </c>
      <c r="T28" s="104">
        <v>0.0</v>
      </c>
      <c r="U28" s="104">
        <v>0.0</v>
      </c>
      <c r="V28" s="114">
        <v>0.0</v>
      </c>
    </row>
    <row r="29" ht="14.25" customHeight="1">
      <c r="A29" s="111" t="s">
        <v>31</v>
      </c>
      <c r="B29" s="111" t="s">
        <v>17</v>
      </c>
      <c r="C29" s="117">
        <v>2088525.0</v>
      </c>
      <c r="D29" s="117" t="s">
        <v>269</v>
      </c>
      <c r="E29" s="117" t="s">
        <v>315</v>
      </c>
      <c r="F29" s="103">
        <v>7.0</v>
      </c>
      <c r="G29" s="104" t="s">
        <v>393</v>
      </c>
      <c r="H29" s="104" t="s">
        <v>393</v>
      </c>
      <c r="I29" s="104" t="s">
        <v>393</v>
      </c>
      <c r="J29" s="104">
        <v>0.0</v>
      </c>
      <c r="K29" s="104">
        <v>0.0</v>
      </c>
      <c r="L29" s="104">
        <v>0.0</v>
      </c>
      <c r="M29" s="104">
        <v>0.0</v>
      </c>
      <c r="N29" s="104">
        <v>0.0</v>
      </c>
      <c r="O29" s="104">
        <v>0.0</v>
      </c>
      <c r="P29" s="104">
        <v>0.0</v>
      </c>
      <c r="Q29" s="104">
        <v>0.0</v>
      </c>
      <c r="R29" s="113">
        <v>0.0</v>
      </c>
      <c r="S29" s="104">
        <v>0.0</v>
      </c>
      <c r="T29" s="104">
        <v>0.0</v>
      </c>
      <c r="U29" s="104">
        <v>0.0</v>
      </c>
      <c r="V29" s="114">
        <v>0.0</v>
      </c>
    </row>
    <row r="30" ht="14.25" customHeight="1">
      <c r="A30" s="111" t="s">
        <v>31</v>
      </c>
      <c r="B30" s="111" t="s">
        <v>96</v>
      </c>
      <c r="C30" s="117">
        <v>2705982.0</v>
      </c>
      <c r="D30" s="117" t="s">
        <v>31</v>
      </c>
      <c r="E30" s="117" t="s">
        <v>318</v>
      </c>
      <c r="F30" s="103">
        <v>32.0</v>
      </c>
      <c r="G30" s="108" t="s">
        <v>393</v>
      </c>
      <c r="H30" s="108" t="s">
        <v>311</v>
      </c>
      <c r="I30" s="108" t="s">
        <v>311</v>
      </c>
      <c r="J30" s="108">
        <v>4.0</v>
      </c>
      <c r="K30" s="108">
        <v>13.0</v>
      </c>
      <c r="L30" s="108">
        <v>0.0</v>
      </c>
      <c r="M30" s="108">
        <v>0.0</v>
      </c>
      <c r="N30" s="108">
        <v>0.0</v>
      </c>
      <c r="O30" s="108">
        <v>0.0</v>
      </c>
      <c r="P30" s="108">
        <v>0.0</v>
      </c>
      <c r="Q30" s="108">
        <v>0.0</v>
      </c>
      <c r="R30" s="118">
        <v>0.0</v>
      </c>
      <c r="S30" s="119">
        <v>0.0</v>
      </c>
      <c r="T30" s="119">
        <v>0.0</v>
      </c>
      <c r="U30" s="119">
        <v>0.0</v>
      </c>
      <c r="V30" s="114">
        <v>1.0</v>
      </c>
    </row>
    <row r="31" ht="14.25" customHeight="1">
      <c r="A31" s="111" t="s">
        <v>31</v>
      </c>
      <c r="B31" s="111" t="s">
        <v>96</v>
      </c>
      <c r="C31" s="117">
        <v>2078449.0</v>
      </c>
      <c r="D31" s="117" t="s">
        <v>205</v>
      </c>
      <c r="E31" s="117" t="s">
        <v>318</v>
      </c>
      <c r="F31" s="103">
        <v>4.0</v>
      </c>
      <c r="G31" s="108" t="s">
        <v>393</v>
      </c>
      <c r="H31" s="108" t="s">
        <v>393</v>
      </c>
      <c r="I31" s="108" t="s">
        <v>393</v>
      </c>
      <c r="J31" s="108">
        <v>0.0</v>
      </c>
      <c r="K31" s="108">
        <v>0.0</v>
      </c>
      <c r="L31" s="108">
        <v>0.0</v>
      </c>
      <c r="M31" s="108">
        <v>0.0</v>
      </c>
      <c r="N31" s="108">
        <v>0.0</v>
      </c>
      <c r="O31" s="108">
        <v>0.0</v>
      </c>
      <c r="P31" s="108">
        <v>0.0</v>
      </c>
      <c r="Q31" s="108">
        <v>0.0</v>
      </c>
      <c r="R31" s="118">
        <v>0.0</v>
      </c>
      <c r="S31" s="119">
        <v>0.0</v>
      </c>
      <c r="T31" s="119">
        <v>0.0</v>
      </c>
      <c r="U31" s="119">
        <v>0.0</v>
      </c>
      <c r="V31" s="114">
        <v>0.0</v>
      </c>
    </row>
    <row r="32" ht="14.25" customHeight="1">
      <c r="A32" s="111" t="s">
        <v>31</v>
      </c>
      <c r="B32" s="111" t="s">
        <v>96</v>
      </c>
      <c r="C32" s="120">
        <v>2080478.0</v>
      </c>
      <c r="D32" s="120" t="s">
        <v>206</v>
      </c>
      <c r="E32" s="117" t="s">
        <v>318</v>
      </c>
      <c r="F32" s="110">
        <v>4.0</v>
      </c>
      <c r="G32" s="108" t="s">
        <v>393</v>
      </c>
      <c r="H32" s="108" t="s">
        <v>393</v>
      </c>
      <c r="I32" s="110" t="s">
        <v>393</v>
      </c>
      <c r="J32" s="119">
        <v>0.0</v>
      </c>
      <c r="K32" s="119">
        <v>0.0</v>
      </c>
      <c r="L32" s="119">
        <v>0.0</v>
      </c>
      <c r="M32" s="119">
        <v>0.0</v>
      </c>
      <c r="N32" s="119">
        <v>0.0</v>
      </c>
      <c r="O32" s="119">
        <v>0.0</v>
      </c>
      <c r="P32" s="119">
        <v>0.0</v>
      </c>
      <c r="Q32" s="119">
        <v>0.0</v>
      </c>
      <c r="R32" s="119">
        <v>0.0</v>
      </c>
      <c r="S32" s="119">
        <v>0.0</v>
      </c>
      <c r="T32" s="119">
        <v>0.0</v>
      </c>
      <c r="U32" s="119">
        <v>0.0</v>
      </c>
      <c r="V32" s="114">
        <v>0.0</v>
      </c>
    </row>
    <row r="33" ht="14.25" customHeight="1">
      <c r="A33" s="111" t="s">
        <v>49</v>
      </c>
      <c r="B33" s="111" t="s">
        <v>38</v>
      </c>
      <c r="C33" s="95" t="s">
        <v>394</v>
      </c>
      <c r="D33" s="95" t="s">
        <v>211</v>
      </c>
      <c r="E33" s="95" t="s">
        <v>318</v>
      </c>
      <c r="F33" s="112">
        <v>28.0</v>
      </c>
      <c r="G33" s="104"/>
      <c r="H33" s="104">
        <v>11.0</v>
      </c>
      <c r="I33" s="104"/>
      <c r="J33" s="104">
        <v>9.0</v>
      </c>
      <c r="K33" s="104">
        <v>0.0</v>
      </c>
      <c r="L33" s="104">
        <v>20.0</v>
      </c>
      <c r="M33" s="104">
        <v>21.0</v>
      </c>
      <c r="N33" s="104">
        <v>2.0</v>
      </c>
      <c r="O33" s="104"/>
      <c r="P33" s="104"/>
      <c r="Q33" s="104"/>
      <c r="R33" s="113"/>
      <c r="S33" s="104"/>
      <c r="T33" s="104"/>
      <c r="U33" s="104"/>
      <c r="V33" s="114">
        <v>1.0</v>
      </c>
    </row>
    <row r="34" ht="14.25" customHeight="1">
      <c r="A34" s="111" t="s">
        <v>49</v>
      </c>
      <c r="B34" s="111" t="s">
        <v>38</v>
      </c>
      <c r="C34" s="95" t="s">
        <v>395</v>
      </c>
      <c r="D34" s="95" t="s">
        <v>211</v>
      </c>
      <c r="E34" s="95" t="s">
        <v>315</v>
      </c>
      <c r="F34" s="112">
        <v>14.0</v>
      </c>
      <c r="G34" s="104"/>
      <c r="H34" s="104">
        <v>4.0</v>
      </c>
      <c r="I34" s="104"/>
      <c r="J34" s="104">
        <v>2.0</v>
      </c>
      <c r="K34" s="104">
        <v>0.0</v>
      </c>
      <c r="L34" s="104">
        <v>10.0</v>
      </c>
      <c r="M34" s="104">
        <v>0.0</v>
      </c>
      <c r="N34" s="104">
        <v>0.0</v>
      </c>
      <c r="O34" s="104"/>
      <c r="P34" s="104"/>
      <c r="Q34" s="104"/>
      <c r="R34" s="113"/>
      <c r="S34" s="104"/>
      <c r="T34" s="104"/>
      <c r="U34" s="104"/>
      <c r="V34" s="114">
        <v>0.0</v>
      </c>
    </row>
    <row r="35" ht="14.25" customHeight="1">
      <c r="A35" s="111" t="s">
        <v>49</v>
      </c>
      <c r="B35" s="111" t="s">
        <v>38</v>
      </c>
      <c r="C35" s="95" t="s">
        <v>396</v>
      </c>
      <c r="D35" s="95" t="s">
        <v>211</v>
      </c>
      <c r="E35" s="95" t="s">
        <v>318</v>
      </c>
      <c r="F35" s="112">
        <v>34.0</v>
      </c>
      <c r="G35" s="104"/>
      <c r="H35" s="104">
        <v>0.0</v>
      </c>
      <c r="I35" s="104"/>
      <c r="J35" s="104">
        <v>0.0</v>
      </c>
      <c r="K35" s="104">
        <v>0.0</v>
      </c>
      <c r="L35" s="104">
        <v>0.0</v>
      </c>
      <c r="M35" s="104">
        <v>5.0</v>
      </c>
      <c r="N35" s="104">
        <v>0.0</v>
      </c>
      <c r="O35" s="104"/>
      <c r="P35" s="104"/>
      <c r="Q35" s="104"/>
      <c r="R35" s="113"/>
      <c r="S35" s="104"/>
      <c r="T35" s="104"/>
      <c r="U35" s="104"/>
      <c r="V35" s="114">
        <v>0.0</v>
      </c>
    </row>
    <row r="36" ht="14.25" customHeight="1">
      <c r="A36" s="111" t="s">
        <v>49</v>
      </c>
      <c r="B36" s="111" t="s">
        <v>38</v>
      </c>
      <c r="C36" s="95" t="s">
        <v>397</v>
      </c>
      <c r="D36" s="95" t="s">
        <v>211</v>
      </c>
      <c r="E36" s="95" t="s">
        <v>315</v>
      </c>
      <c r="F36" s="112">
        <v>12.0</v>
      </c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13"/>
      <c r="S36" s="104"/>
      <c r="T36" s="104"/>
      <c r="U36" s="104"/>
      <c r="V36" s="114"/>
    </row>
    <row r="37" ht="14.25" customHeight="1">
      <c r="A37" s="111" t="s">
        <v>49</v>
      </c>
      <c r="B37" s="111" t="s">
        <v>38</v>
      </c>
      <c r="C37" s="95" t="s">
        <v>398</v>
      </c>
      <c r="D37" s="95" t="s">
        <v>211</v>
      </c>
      <c r="E37" s="95" t="s">
        <v>315</v>
      </c>
      <c r="F37" s="112">
        <v>1.0</v>
      </c>
      <c r="G37" s="104"/>
      <c r="H37" s="104">
        <v>0.0</v>
      </c>
      <c r="I37" s="104"/>
      <c r="J37" s="104">
        <v>1.0</v>
      </c>
      <c r="K37" s="104">
        <v>0.0</v>
      </c>
      <c r="L37" s="104">
        <v>6.0</v>
      </c>
      <c r="M37" s="104">
        <v>0.0</v>
      </c>
      <c r="N37" s="104">
        <v>0.0</v>
      </c>
      <c r="O37" s="104"/>
      <c r="P37" s="104"/>
      <c r="Q37" s="104"/>
      <c r="R37" s="113"/>
      <c r="S37" s="104"/>
      <c r="T37" s="104"/>
      <c r="U37" s="104"/>
      <c r="V37" s="114"/>
    </row>
    <row r="38" ht="14.25" customHeight="1">
      <c r="A38" s="111" t="s">
        <v>49</v>
      </c>
      <c r="B38" s="111" t="s">
        <v>38</v>
      </c>
      <c r="C38" s="95" t="s">
        <v>399</v>
      </c>
      <c r="D38" s="95" t="s">
        <v>218</v>
      </c>
      <c r="E38" s="95" t="s">
        <v>315</v>
      </c>
      <c r="F38" s="112">
        <v>3.0</v>
      </c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13"/>
      <c r="S38" s="104"/>
      <c r="T38" s="104"/>
      <c r="U38" s="104"/>
      <c r="V38" s="114"/>
    </row>
    <row r="39" ht="14.25" customHeight="1">
      <c r="A39" s="111" t="s">
        <v>49</v>
      </c>
      <c r="B39" s="111" t="s">
        <v>38</v>
      </c>
      <c r="C39" s="95" t="s">
        <v>400</v>
      </c>
      <c r="D39" s="95" t="s">
        <v>219</v>
      </c>
      <c r="E39" s="95" t="s">
        <v>315</v>
      </c>
      <c r="F39" s="121">
        <v>5.0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13"/>
      <c r="S39" s="104"/>
      <c r="T39" s="104"/>
      <c r="U39" s="104"/>
      <c r="V39" s="114"/>
    </row>
    <row r="40" ht="14.25" customHeight="1">
      <c r="A40" s="111" t="s">
        <v>49</v>
      </c>
      <c r="B40" s="111" t="s">
        <v>38</v>
      </c>
      <c r="C40" s="95" t="s">
        <v>401</v>
      </c>
      <c r="D40" s="95" t="s">
        <v>402</v>
      </c>
      <c r="E40" s="95" t="s">
        <v>315</v>
      </c>
      <c r="F40" s="121">
        <v>4.0</v>
      </c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13"/>
      <c r="S40" s="104"/>
      <c r="T40" s="104"/>
      <c r="U40" s="104"/>
      <c r="V40" s="114"/>
    </row>
    <row r="41" ht="14.25" customHeight="1">
      <c r="A41" s="111" t="s">
        <v>49</v>
      </c>
      <c r="B41" s="111" t="s">
        <v>38</v>
      </c>
      <c r="C41" s="120" t="s">
        <v>403</v>
      </c>
      <c r="D41" s="120" t="s">
        <v>404</v>
      </c>
      <c r="E41" s="120" t="s">
        <v>315</v>
      </c>
      <c r="F41" s="122">
        <v>9.0</v>
      </c>
      <c r="G41" s="119"/>
      <c r="H41" s="119"/>
      <c r="I41" s="119"/>
      <c r="J41" s="119"/>
      <c r="K41" s="119"/>
      <c r="L41" s="119"/>
      <c r="M41" s="119"/>
      <c r="N41" s="119"/>
      <c r="O41" s="104"/>
      <c r="P41" s="104"/>
      <c r="Q41" s="104"/>
      <c r="R41" s="113"/>
      <c r="S41" s="104"/>
      <c r="T41" s="104"/>
      <c r="U41" s="104"/>
      <c r="V41" s="114"/>
    </row>
    <row r="42" ht="14.25" customHeight="1">
      <c r="A42" s="111" t="s">
        <v>49</v>
      </c>
      <c r="B42" s="111" t="s">
        <v>71</v>
      </c>
      <c r="C42" s="115" t="s">
        <v>405</v>
      </c>
      <c r="D42" s="115" t="s">
        <v>279</v>
      </c>
      <c r="E42" s="115" t="s">
        <v>315</v>
      </c>
      <c r="F42" s="121">
        <v>11.0</v>
      </c>
      <c r="G42" s="106"/>
      <c r="H42" s="106">
        <v>0.0</v>
      </c>
      <c r="I42" s="106"/>
      <c r="J42" s="106">
        <v>2.0</v>
      </c>
      <c r="K42" s="106">
        <v>6.0</v>
      </c>
      <c r="L42" s="106">
        <v>0.0</v>
      </c>
      <c r="M42" s="106">
        <v>5.0</v>
      </c>
      <c r="N42" s="106">
        <v>1.0</v>
      </c>
      <c r="O42" s="106"/>
      <c r="P42" s="106"/>
      <c r="Q42" s="106"/>
      <c r="R42" s="123"/>
      <c r="S42" s="119"/>
      <c r="T42" s="119"/>
      <c r="U42" s="119"/>
      <c r="V42" s="114"/>
    </row>
    <row r="43" ht="14.25" customHeight="1">
      <c r="A43" s="111" t="s">
        <v>49</v>
      </c>
      <c r="B43" s="111" t="s">
        <v>71</v>
      </c>
      <c r="C43" s="117" t="s">
        <v>406</v>
      </c>
      <c r="D43" s="117" t="s">
        <v>224</v>
      </c>
      <c r="E43" s="117" t="s">
        <v>315</v>
      </c>
      <c r="F43" s="124">
        <v>16.0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18"/>
      <c r="S43" s="119"/>
      <c r="T43" s="119"/>
      <c r="U43" s="119"/>
      <c r="V43" s="114"/>
    </row>
    <row r="44" ht="14.25" customHeight="1">
      <c r="A44" s="111" t="s">
        <v>49</v>
      </c>
      <c r="B44" s="111" t="s">
        <v>71</v>
      </c>
      <c r="C44" s="117" t="s">
        <v>407</v>
      </c>
      <c r="D44" s="117" t="s">
        <v>225</v>
      </c>
      <c r="E44" s="117" t="s">
        <v>315</v>
      </c>
      <c r="F44" s="124">
        <v>11.0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18"/>
      <c r="S44" s="119"/>
      <c r="T44" s="119"/>
      <c r="U44" s="119"/>
      <c r="V44" s="114"/>
    </row>
    <row r="45" ht="14.25" customHeight="1">
      <c r="A45" s="111" t="s">
        <v>49</v>
      </c>
      <c r="B45" s="111" t="s">
        <v>71</v>
      </c>
      <c r="C45" s="117" t="s">
        <v>408</v>
      </c>
      <c r="D45" s="117" t="s">
        <v>226</v>
      </c>
      <c r="E45" s="117" t="s">
        <v>315</v>
      </c>
      <c r="F45" s="124">
        <v>10.0</v>
      </c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18"/>
      <c r="S45" s="119"/>
      <c r="T45" s="119"/>
      <c r="U45" s="119"/>
      <c r="V45" s="114"/>
    </row>
    <row r="46" ht="14.25" customHeight="1">
      <c r="A46" s="111" t="s">
        <v>49</v>
      </c>
      <c r="B46" s="111" t="s">
        <v>71</v>
      </c>
      <c r="C46" s="117" t="s">
        <v>409</v>
      </c>
      <c r="D46" s="117" t="s">
        <v>227</v>
      </c>
      <c r="E46" s="117" t="s">
        <v>315</v>
      </c>
      <c r="F46" s="124">
        <v>10.0</v>
      </c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18"/>
      <c r="S46" s="119"/>
      <c r="T46" s="119"/>
      <c r="U46" s="119"/>
      <c r="V46" s="114"/>
    </row>
    <row r="47" ht="14.25" customHeight="1">
      <c r="A47" s="111" t="s">
        <v>49</v>
      </c>
      <c r="B47" s="111" t="s">
        <v>71</v>
      </c>
      <c r="C47" s="117" t="s">
        <v>410</v>
      </c>
      <c r="D47" s="117" t="s">
        <v>228</v>
      </c>
      <c r="E47" s="117" t="s">
        <v>315</v>
      </c>
      <c r="F47" s="124">
        <v>4.0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18"/>
      <c r="S47" s="119"/>
      <c r="T47" s="119"/>
      <c r="U47" s="119"/>
      <c r="V47" s="114"/>
    </row>
    <row r="48" ht="14.25" customHeight="1">
      <c r="A48" s="111" t="s">
        <v>49</v>
      </c>
      <c r="B48" s="111" t="s">
        <v>99</v>
      </c>
      <c r="C48" s="117" t="s">
        <v>411</v>
      </c>
      <c r="D48" s="117" t="s">
        <v>412</v>
      </c>
      <c r="E48" s="117" t="s">
        <v>315</v>
      </c>
      <c r="F48" s="124">
        <v>3.0</v>
      </c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18"/>
      <c r="S48" s="119"/>
      <c r="T48" s="119"/>
      <c r="U48" s="119"/>
      <c r="V48" s="114"/>
    </row>
    <row r="49" ht="14.25" customHeight="1">
      <c r="A49" s="111" t="s">
        <v>49</v>
      </c>
      <c r="B49" s="111" t="s">
        <v>99</v>
      </c>
      <c r="C49" s="120" t="s">
        <v>413</v>
      </c>
      <c r="D49" s="120" t="s">
        <v>233</v>
      </c>
      <c r="E49" s="120" t="s">
        <v>315</v>
      </c>
      <c r="F49" s="122">
        <v>11.0</v>
      </c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4"/>
    </row>
    <row r="50" ht="14.25" customHeight="1">
      <c r="A50" s="111" t="s">
        <v>49</v>
      </c>
      <c r="B50" s="111" t="s">
        <v>99</v>
      </c>
      <c r="C50" s="120" t="s">
        <v>414</v>
      </c>
      <c r="D50" s="120" t="s">
        <v>235</v>
      </c>
      <c r="E50" s="120" t="s">
        <v>315</v>
      </c>
      <c r="F50" s="122">
        <v>9.0</v>
      </c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4"/>
    </row>
    <row r="51" ht="14.25" customHeight="1">
      <c r="A51" s="111" t="s">
        <v>49</v>
      </c>
      <c r="B51" s="111" t="s">
        <v>99</v>
      </c>
      <c r="C51" s="120" t="s">
        <v>415</v>
      </c>
      <c r="D51" s="120" t="s">
        <v>416</v>
      </c>
      <c r="E51" s="120" t="s">
        <v>315</v>
      </c>
      <c r="F51" s="122">
        <v>1.0</v>
      </c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4"/>
    </row>
    <row r="52" ht="14.25" customHeight="1">
      <c r="A52" s="111"/>
      <c r="B52" s="111"/>
      <c r="C52" s="120"/>
      <c r="D52" s="120"/>
      <c r="E52" s="120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4"/>
    </row>
    <row r="53" ht="14.25" customHeight="1">
      <c r="A53" s="111"/>
      <c r="B53" s="111"/>
      <c r="C53" s="120"/>
      <c r="D53" s="120"/>
      <c r="E53" s="120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4"/>
    </row>
    <row r="54" ht="14.25" customHeight="1">
      <c r="A54" s="111"/>
      <c r="B54" s="111"/>
      <c r="C54" s="120"/>
      <c r="D54" s="120"/>
      <c r="E54" s="120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4"/>
    </row>
    <row r="55" ht="14.25" customHeight="1">
      <c r="A55" s="111"/>
      <c r="B55" s="111"/>
      <c r="C55" s="120"/>
      <c r="D55" s="120"/>
      <c r="E55" s="120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4"/>
    </row>
    <row r="56" ht="14.25" customHeight="1">
      <c r="A56" s="111"/>
      <c r="B56" s="111"/>
      <c r="C56" s="120"/>
      <c r="D56" s="120"/>
      <c r="E56" s="120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4"/>
    </row>
    <row r="57" ht="14.25" customHeight="1">
      <c r="A57" s="111"/>
      <c r="B57" s="111"/>
      <c r="C57" s="120"/>
      <c r="D57" s="120"/>
      <c r="E57" s="120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4"/>
    </row>
    <row r="58" ht="14.25" customHeight="1">
      <c r="A58" s="111"/>
      <c r="B58" s="111"/>
      <c r="C58" s="120"/>
      <c r="D58" s="120"/>
      <c r="E58" s="120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4"/>
    </row>
    <row r="59" ht="14.25" customHeight="1">
      <c r="A59" s="111"/>
      <c r="B59" s="111"/>
      <c r="C59" s="120"/>
      <c r="D59" s="120"/>
      <c r="E59" s="120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4"/>
    </row>
    <row r="60" ht="14.25" customHeight="1">
      <c r="A60" s="111"/>
      <c r="B60" s="111"/>
      <c r="C60" s="120"/>
      <c r="D60" s="120"/>
      <c r="E60" s="120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4"/>
    </row>
    <row r="61" ht="14.25" customHeight="1">
      <c r="A61" s="111"/>
      <c r="B61" s="111"/>
      <c r="C61" s="120"/>
      <c r="D61" s="120"/>
      <c r="E61" s="120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4"/>
    </row>
    <row r="62" ht="14.25" customHeight="1">
      <c r="A62" s="111"/>
      <c r="B62" s="111"/>
      <c r="C62" s="120"/>
      <c r="D62" s="120"/>
      <c r="E62" s="120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4"/>
    </row>
    <row r="63" ht="14.25" customHeight="1">
      <c r="A63" s="111"/>
      <c r="B63" s="111"/>
      <c r="C63" s="120"/>
      <c r="D63" s="120"/>
      <c r="E63" s="120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4"/>
    </row>
    <row r="64" ht="14.25" customHeight="1">
      <c r="A64" s="111"/>
      <c r="B64" s="111"/>
      <c r="C64" s="120"/>
      <c r="D64" s="120"/>
      <c r="E64" s="120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4"/>
    </row>
    <row r="65" ht="14.25" customHeight="1">
      <c r="A65" s="111"/>
      <c r="B65" s="111"/>
      <c r="C65" s="120"/>
      <c r="D65" s="120"/>
      <c r="E65" s="120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4"/>
    </row>
    <row r="66" ht="14.25" customHeight="1">
      <c r="A66" s="111"/>
      <c r="B66" s="111"/>
      <c r="C66" s="120"/>
      <c r="D66" s="120"/>
      <c r="E66" s="120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4"/>
    </row>
    <row r="67" ht="14.25" customHeight="1">
      <c r="A67" s="111"/>
      <c r="B67" s="111"/>
      <c r="C67" s="120"/>
      <c r="D67" s="120"/>
      <c r="E67" s="120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4"/>
    </row>
    <row r="68" ht="14.25" customHeight="1">
      <c r="A68" s="111"/>
      <c r="B68" s="111"/>
      <c r="C68" s="120"/>
      <c r="D68" s="120"/>
      <c r="E68" s="120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4"/>
    </row>
    <row r="69" ht="14.25" customHeight="1">
      <c r="A69" s="111"/>
      <c r="B69" s="111"/>
      <c r="C69" s="120"/>
      <c r="D69" s="120"/>
      <c r="E69" s="120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4"/>
    </row>
    <row r="70" ht="14.25" customHeight="1">
      <c r="A70" s="111"/>
      <c r="B70" s="111"/>
      <c r="C70" s="120"/>
      <c r="D70" s="120"/>
      <c r="E70" s="120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4"/>
    </row>
    <row r="71" ht="14.25" customHeight="1">
      <c r="A71" s="111"/>
      <c r="B71" s="111"/>
      <c r="C71" s="120"/>
      <c r="D71" s="120"/>
      <c r="E71" s="120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4"/>
    </row>
    <row r="72" ht="14.25" customHeight="1">
      <c r="A72" s="111"/>
      <c r="B72" s="111"/>
      <c r="C72" s="120"/>
      <c r="D72" s="120"/>
      <c r="E72" s="120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4"/>
    </row>
    <row r="73" ht="14.25" customHeight="1">
      <c r="A73" s="111"/>
      <c r="B73" s="111"/>
      <c r="C73" s="120"/>
      <c r="D73" s="120"/>
      <c r="E73" s="120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4"/>
    </row>
    <row r="74" ht="14.25" customHeight="1">
      <c r="A74" s="111"/>
      <c r="B74" s="111"/>
      <c r="C74" s="120"/>
      <c r="D74" s="120"/>
      <c r="E74" s="120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4"/>
    </row>
    <row r="75" ht="14.25" customHeight="1">
      <c r="A75" s="111"/>
      <c r="B75" s="111"/>
      <c r="C75" s="120"/>
      <c r="D75" s="120"/>
      <c r="E75" s="120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4"/>
    </row>
    <row r="76" ht="14.25" customHeight="1">
      <c r="A76" s="111"/>
      <c r="B76" s="111"/>
      <c r="C76" s="120"/>
      <c r="D76" s="120"/>
      <c r="E76" s="120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4"/>
    </row>
    <row r="77" ht="14.25" customHeight="1">
      <c r="A77" s="111"/>
      <c r="B77" s="111"/>
      <c r="C77" s="120"/>
      <c r="D77" s="120"/>
      <c r="E77" s="120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4"/>
    </row>
    <row r="78" ht="14.25" customHeight="1">
      <c r="A78" s="111"/>
      <c r="B78" s="111"/>
      <c r="C78" s="120"/>
      <c r="D78" s="120"/>
      <c r="E78" s="120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4"/>
    </row>
    <row r="79" ht="14.25" customHeight="1">
      <c r="A79" s="111"/>
      <c r="B79" s="111"/>
      <c r="C79" s="120"/>
      <c r="D79" s="120"/>
      <c r="E79" s="120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4"/>
    </row>
    <row r="80" ht="14.25" customHeight="1">
      <c r="A80" s="111"/>
      <c r="B80" s="111"/>
      <c r="C80" s="120"/>
      <c r="D80" s="120"/>
      <c r="E80" s="120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4"/>
    </row>
    <row r="81" ht="14.25" customHeight="1">
      <c r="A81" s="111"/>
      <c r="B81" s="111"/>
      <c r="C81" s="120"/>
      <c r="D81" s="120"/>
      <c r="E81" s="120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4"/>
    </row>
    <row r="82" ht="14.25" customHeight="1">
      <c r="A82" s="111"/>
      <c r="B82" s="111"/>
      <c r="C82" s="120"/>
      <c r="D82" s="120"/>
      <c r="E82" s="120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4"/>
    </row>
    <row r="83" ht="14.25" customHeight="1">
      <c r="A83" s="111"/>
      <c r="B83" s="111"/>
      <c r="C83" s="120"/>
      <c r="D83" s="120"/>
      <c r="E83" s="120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4"/>
    </row>
    <row r="84" ht="14.25" customHeight="1">
      <c r="A84" s="111"/>
      <c r="B84" s="111"/>
      <c r="C84" s="120"/>
      <c r="D84" s="120"/>
      <c r="E84" s="120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4"/>
    </row>
    <row r="85" ht="14.25" customHeight="1">
      <c r="A85" s="111"/>
      <c r="B85" s="111"/>
      <c r="C85" s="120"/>
      <c r="D85" s="120"/>
      <c r="E85" s="120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4"/>
    </row>
    <row r="86" ht="14.25" customHeight="1">
      <c r="A86" s="111"/>
      <c r="B86" s="111"/>
      <c r="C86" s="120"/>
      <c r="D86" s="120"/>
      <c r="E86" s="120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4"/>
    </row>
    <row r="87" ht="14.25" customHeight="1">
      <c r="A87" s="111"/>
      <c r="B87" s="111"/>
      <c r="C87" s="120"/>
      <c r="D87" s="120"/>
      <c r="E87" s="120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4"/>
    </row>
    <row r="88" ht="14.25" customHeight="1">
      <c r="A88" s="111"/>
      <c r="B88" s="111"/>
      <c r="C88" s="120"/>
      <c r="D88" s="120"/>
      <c r="E88" s="120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4"/>
    </row>
    <row r="89" ht="14.25" customHeight="1">
      <c r="A89" s="111"/>
      <c r="B89" s="111"/>
      <c r="C89" s="120"/>
      <c r="D89" s="120"/>
      <c r="E89" s="120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4"/>
    </row>
    <row r="90" ht="14.25" customHeight="1">
      <c r="A90" s="111"/>
      <c r="B90" s="111"/>
      <c r="C90" s="120"/>
      <c r="D90" s="120"/>
      <c r="E90" s="120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4"/>
    </row>
    <row r="91" ht="14.25" customHeight="1">
      <c r="A91" s="111"/>
      <c r="B91" s="111"/>
      <c r="C91" s="120"/>
      <c r="D91" s="120"/>
      <c r="E91" s="120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4"/>
    </row>
    <row r="92" ht="14.25" customHeight="1">
      <c r="A92" s="111"/>
      <c r="B92" s="111"/>
      <c r="C92" s="120"/>
      <c r="D92" s="120"/>
      <c r="E92" s="120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4"/>
    </row>
    <row r="93" ht="14.25" customHeight="1">
      <c r="A93" s="111"/>
      <c r="B93" s="111"/>
      <c r="C93" s="120"/>
      <c r="D93" s="120"/>
      <c r="E93" s="120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4"/>
    </row>
    <row r="94" ht="14.25" customHeight="1">
      <c r="A94" s="111"/>
      <c r="B94" s="111"/>
      <c r="C94" s="120"/>
      <c r="D94" s="120"/>
      <c r="E94" s="120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4"/>
    </row>
    <row r="95" ht="14.25" customHeight="1">
      <c r="A95" s="111"/>
      <c r="B95" s="111"/>
      <c r="C95" s="120"/>
      <c r="D95" s="120"/>
      <c r="E95" s="120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4"/>
    </row>
    <row r="96" ht="14.25" customHeight="1">
      <c r="A96" s="111"/>
      <c r="B96" s="111"/>
      <c r="C96" s="120"/>
      <c r="D96" s="120"/>
      <c r="E96" s="120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4"/>
    </row>
    <row r="97" ht="14.25" customHeight="1">
      <c r="A97" s="111"/>
      <c r="B97" s="111"/>
      <c r="C97" s="120"/>
      <c r="D97" s="120"/>
      <c r="E97" s="120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4"/>
    </row>
    <row r="98" ht="14.25" customHeight="1">
      <c r="A98" s="111"/>
      <c r="B98" s="111"/>
      <c r="C98" s="120"/>
      <c r="D98" s="120"/>
      <c r="E98" s="120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4"/>
    </row>
    <row r="99" ht="14.25" customHeight="1">
      <c r="A99" s="111"/>
      <c r="B99" s="111"/>
      <c r="C99" s="120"/>
      <c r="D99" s="120"/>
      <c r="E99" s="120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4"/>
    </row>
    <row r="100" ht="14.25" customHeight="1">
      <c r="A100" s="111"/>
      <c r="B100" s="111"/>
      <c r="C100" s="120"/>
      <c r="D100" s="120"/>
      <c r="E100" s="120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4"/>
    </row>
    <row r="101" ht="14.25" customHeight="1">
      <c r="A101" s="111"/>
      <c r="B101" s="111"/>
      <c r="C101" s="120"/>
      <c r="D101" s="120"/>
      <c r="E101" s="120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4"/>
    </row>
    <row r="102" ht="14.25" customHeight="1">
      <c r="A102" s="111"/>
      <c r="B102" s="111"/>
      <c r="C102" s="120"/>
      <c r="D102" s="120"/>
      <c r="E102" s="120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4"/>
    </row>
    <row r="103" ht="14.25" customHeight="1">
      <c r="A103" s="111"/>
      <c r="B103" s="111"/>
      <c r="C103" s="120"/>
      <c r="D103" s="120"/>
      <c r="E103" s="120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4"/>
    </row>
    <row r="104" ht="14.25" customHeight="1">
      <c r="A104" s="111"/>
      <c r="B104" s="111"/>
      <c r="C104" s="120"/>
      <c r="D104" s="120"/>
      <c r="E104" s="120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4"/>
    </row>
    <row r="105" ht="14.25" customHeight="1">
      <c r="A105" s="111"/>
      <c r="B105" s="111"/>
      <c r="C105" s="120"/>
      <c r="D105" s="120"/>
      <c r="E105" s="120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4"/>
    </row>
    <row r="106" ht="14.25" customHeight="1">
      <c r="A106" s="111"/>
      <c r="B106" s="111"/>
      <c r="C106" s="120"/>
      <c r="D106" s="120"/>
      <c r="E106" s="120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4"/>
    </row>
    <row r="107" ht="14.25" customHeight="1">
      <c r="A107" s="111"/>
      <c r="B107" s="111"/>
      <c r="C107" s="120"/>
      <c r="D107" s="120"/>
      <c r="E107" s="120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4"/>
    </row>
    <row r="108" ht="14.25" customHeight="1">
      <c r="A108" s="111"/>
      <c r="B108" s="111"/>
      <c r="C108" s="120"/>
      <c r="D108" s="120"/>
      <c r="E108" s="120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4"/>
    </row>
    <row r="109" ht="14.25" customHeight="1">
      <c r="A109" s="111"/>
      <c r="B109" s="111"/>
      <c r="C109" s="120"/>
      <c r="D109" s="120"/>
      <c r="E109" s="120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4"/>
    </row>
    <row r="110" ht="14.25" customHeight="1">
      <c r="A110" s="111"/>
      <c r="B110" s="111"/>
      <c r="C110" s="120"/>
      <c r="D110" s="120"/>
      <c r="E110" s="120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4"/>
    </row>
    <row r="111" ht="14.25" customHeight="1">
      <c r="A111" s="111"/>
      <c r="B111" s="111"/>
      <c r="C111" s="120"/>
      <c r="D111" s="120"/>
      <c r="E111" s="120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4"/>
    </row>
    <row r="112" ht="14.25" customHeight="1">
      <c r="A112" s="111"/>
      <c r="B112" s="111"/>
      <c r="C112" s="120"/>
      <c r="D112" s="120"/>
      <c r="E112" s="120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4"/>
    </row>
    <row r="113" ht="14.25" customHeight="1">
      <c r="A113" s="111"/>
      <c r="B113" s="111"/>
      <c r="C113" s="120"/>
      <c r="D113" s="120"/>
      <c r="E113" s="120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4"/>
    </row>
    <row r="114" ht="14.25" customHeight="1">
      <c r="A114" s="111"/>
      <c r="B114" s="111"/>
      <c r="C114" s="120"/>
      <c r="D114" s="120"/>
      <c r="E114" s="120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4"/>
    </row>
    <row r="115" ht="14.25" customHeight="1">
      <c r="A115" s="111"/>
      <c r="B115" s="111"/>
      <c r="C115" s="120"/>
      <c r="D115" s="120"/>
      <c r="E115" s="120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4"/>
    </row>
    <row r="116" ht="14.25" customHeight="1">
      <c r="A116" s="111"/>
      <c r="B116" s="111"/>
      <c r="C116" s="120"/>
      <c r="D116" s="120"/>
      <c r="E116" s="120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4"/>
    </row>
    <row r="117" ht="14.25" customHeight="1">
      <c r="A117" s="111"/>
      <c r="B117" s="111"/>
      <c r="C117" s="120"/>
      <c r="D117" s="120"/>
      <c r="E117" s="120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4"/>
    </row>
    <row r="118" ht="14.25" customHeight="1">
      <c r="A118" s="111"/>
      <c r="B118" s="111"/>
      <c r="C118" s="120"/>
      <c r="D118" s="120"/>
      <c r="E118" s="120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4"/>
    </row>
    <row r="119" ht="14.25" customHeight="1">
      <c r="A119" s="111"/>
      <c r="B119" s="111"/>
      <c r="C119" s="120"/>
      <c r="D119" s="120"/>
      <c r="E119" s="120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4"/>
    </row>
    <row r="120" ht="14.25" customHeight="1">
      <c r="A120" s="111"/>
      <c r="B120" s="111"/>
      <c r="C120" s="120"/>
      <c r="D120" s="120"/>
      <c r="E120" s="120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4"/>
    </row>
    <row r="121" ht="14.25" customHeight="1">
      <c r="A121" s="111"/>
      <c r="B121" s="111"/>
      <c r="C121" s="120"/>
      <c r="D121" s="120"/>
      <c r="E121" s="120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4"/>
    </row>
    <row r="122" ht="14.25" customHeight="1">
      <c r="A122" s="111"/>
      <c r="B122" s="111"/>
      <c r="C122" s="120"/>
      <c r="D122" s="120"/>
      <c r="E122" s="120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4"/>
    </row>
    <row r="123" ht="14.25" customHeight="1">
      <c r="A123" s="111"/>
      <c r="B123" s="111"/>
      <c r="C123" s="120"/>
      <c r="D123" s="120"/>
      <c r="E123" s="120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4"/>
    </row>
    <row r="124" ht="14.25" customHeight="1">
      <c r="A124" s="111"/>
      <c r="B124" s="111"/>
      <c r="C124" s="120"/>
      <c r="D124" s="120"/>
      <c r="E124" s="120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4"/>
    </row>
    <row r="125" ht="14.25" customHeight="1">
      <c r="A125" s="111"/>
      <c r="B125" s="111"/>
      <c r="C125" s="120"/>
      <c r="D125" s="120"/>
      <c r="E125" s="120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4"/>
    </row>
    <row r="126" ht="14.25" customHeight="1">
      <c r="A126" s="111"/>
      <c r="B126" s="111"/>
      <c r="C126" s="120"/>
      <c r="D126" s="120"/>
      <c r="E126" s="120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4"/>
    </row>
    <row r="127" ht="14.25" customHeight="1">
      <c r="A127" s="111"/>
      <c r="B127" s="111"/>
      <c r="C127" s="120"/>
      <c r="D127" s="120"/>
      <c r="E127" s="120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4"/>
    </row>
    <row r="128" ht="14.25" customHeight="1">
      <c r="A128" s="111"/>
      <c r="B128" s="111"/>
      <c r="C128" s="120"/>
      <c r="D128" s="120"/>
      <c r="E128" s="120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4"/>
    </row>
    <row r="129" ht="14.25" customHeight="1">
      <c r="A129" s="111"/>
      <c r="B129" s="111"/>
      <c r="C129" s="120"/>
      <c r="D129" s="120"/>
      <c r="E129" s="120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4"/>
    </row>
    <row r="130" ht="14.25" customHeight="1">
      <c r="A130" s="111"/>
      <c r="B130" s="111"/>
      <c r="C130" s="120"/>
      <c r="D130" s="120"/>
      <c r="E130" s="120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4"/>
    </row>
    <row r="131" ht="14.25" customHeight="1">
      <c r="A131" s="111"/>
      <c r="B131" s="111"/>
      <c r="C131" s="120"/>
      <c r="D131" s="120"/>
      <c r="E131" s="120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4"/>
    </row>
    <row r="132" ht="14.25" customHeight="1">
      <c r="A132" s="111"/>
      <c r="B132" s="111"/>
      <c r="C132" s="120"/>
      <c r="D132" s="120"/>
      <c r="E132" s="120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4"/>
    </row>
    <row r="133" ht="14.25" customHeight="1">
      <c r="A133" s="111"/>
      <c r="B133" s="111"/>
      <c r="C133" s="120"/>
      <c r="D133" s="120"/>
      <c r="E133" s="120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4"/>
    </row>
    <row r="134" ht="14.25" customHeight="1">
      <c r="A134" s="111"/>
      <c r="B134" s="111"/>
      <c r="C134" s="120"/>
      <c r="D134" s="120"/>
      <c r="E134" s="120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4"/>
    </row>
    <row r="135" ht="14.25" customHeight="1">
      <c r="A135" s="111"/>
      <c r="B135" s="111"/>
      <c r="C135" s="120"/>
      <c r="D135" s="120"/>
      <c r="E135" s="120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4"/>
    </row>
    <row r="136" ht="14.25" customHeight="1">
      <c r="A136" s="111"/>
      <c r="B136" s="111"/>
      <c r="C136" s="120"/>
      <c r="D136" s="120"/>
      <c r="E136" s="120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4"/>
    </row>
    <row r="137" ht="14.25" customHeight="1">
      <c r="A137" s="111"/>
      <c r="B137" s="111"/>
      <c r="C137" s="120"/>
      <c r="D137" s="120"/>
      <c r="E137" s="120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4"/>
    </row>
    <row r="138" ht="14.25" customHeight="1">
      <c r="A138" s="111"/>
      <c r="B138" s="111"/>
      <c r="C138" s="120"/>
      <c r="D138" s="120"/>
      <c r="E138" s="120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4"/>
    </row>
    <row r="139" ht="14.25" customHeight="1">
      <c r="A139" s="111"/>
      <c r="B139" s="111"/>
      <c r="C139" s="120"/>
      <c r="D139" s="120"/>
      <c r="E139" s="120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4"/>
    </row>
    <row r="140" ht="14.25" customHeight="1">
      <c r="A140" s="111"/>
      <c r="B140" s="111"/>
      <c r="C140" s="120"/>
      <c r="D140" s="120"/>
      <c r="E140" s="120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4"/>
    </row>
    <row r="141" ht="14.25" customHeight="1">
      <c r="A141" s="111"/>
      <c r="B141" s="111"/>
      <c r="C141" s="120"/>
      <c r="D141" s="120"/>
      <c r="E141" s="120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4"/>
    </row>
    <row r="142" ht="14.25" customHeight="1">
      <c r="A142" s="111"/>
      <c r="B142" s="111"/>
      <c r="C142" s="120"/>
      <c r="D142" s="120"/>
      <c r="E142" s="120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4"/>
    </row>
    <row r="143" ht="14.25" customHeight="1">
      <c r="A143" s="111"/>
      <c r="B143" s="111"/>
      <c r="C143" s="120"/>
      <c r="D143" s="120"/>
      <c r="E143" s="120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4"/>
    </row>
    <row r="144" ht="14.25" customHeight="1">
      <c r="A144" s="111"/>
      <c r="B144" s="111"/>
      <c r="C144" s="120"/>
      <c r="D144" s="120"/>
      <c r="E144" s="120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4"/>
    </row>
    <row r="145" ht="14.25" customHeight="1">
      <c r="A145" s="111"/>
      <c r="B145" s="111"/>
      <c r="C145" s="120"/>
      <c r="D145" s="120"/>
      <c r="E145" s="120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4"/>
    </row>
    <row r="146" ht="14.25" customHeight="1">
      <c r="A146" s="111"/>
      <c r="B146" s="111"/>
      <c r="C146" s="120"/>
      <c r="D146" s="120"/>
      <c r="E146" s="120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4"/>
    </row>
    <row r="147" ht="14.25" customHeight="1">
      <c r="A147" s="111"/>
      <c r="B147" s="111"/>
      <c r="C147" s="120"/>
      <c r="D147" s="120"/>
      <c r="E147" s="120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4"/>
    </row>
    <row r="148" ht="14.25" customHeight="1">
      <c r="A148" s="111"/>
      <c r="B148" s="111"/>
      <c r="C148" s="120"/>
      <c r="D148" s="120"/>
      <c r="E148" s="120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4"/>
    </row>
    <row r="149" ht="14.25" customHeight="1">
      <c r="A149" s="111"/>
      <c r="B149" s="111"/>
      <c r="C149" s="120"/>
      <c r="D149" s="120"/>
      <c r="E149" s="120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4"/>
    </row>
    <row r="150" ht="14.25" customHeight="1">
      <c r="A150" s="111"/>
      <c r="B150" s="111"/>
      <c r="C150" s="120"/>
      <c r="D150" s="120"/>
      <c r="E150" s="120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4"/>
    </row>
    <row r="151" ht="14.25" customHeight="1">
      <c r="A151" s="111"/>
      <c r="B151" s="111"/>
      <c r="C151" s="120"/>
      <c r="D151" s="120"/>
      <c r="E151" s="120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4"/>
    </row>
    <row r="152" ht="14.25" customHeight="1">
      <c r="A152" s="111"/>
      <c r="B152" s="111"/>
      <c r="C152" s="120"/>
      <c r="D152" s="120"/>
      <c r="E152" s="120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4"/>
    </row>
    <row r="153" ht="14.25" customHeight="1">
      <c r="A153" s="111"/>
      <c r="B153" s="111"/>
      <c r="C153" s="120"/>
      <c r="D153" s="120"/>
      <c r="E153" s="120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4"/>
    </row>
    <row r="154" ht="14.25" customHeight="1">
      <c r="A154" s="111"/>
      <c r="B154" s="111"/>
      <c r="C154" s="120"/>
      <c r="D154" s="120"/>
      <c r="E154" s="120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4"/>
    </row>
    <row r="155" ht="14.25" customHeight="1">
      <c r="A155" s="111"/>
      <c r="B155" s="111"/>
      <c r="C155" s="120"/>
      <c r="D155" s="120"/>
      <c r="E155" s="120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4"/>
    </row>
    <row r="156" ht="14.25" customHeight="1">
      <c r="A156" s="111"/>
      <c r="B156" s="111"/>
      <c r="C156" s="120"/>
      <c r="D156" s="120"/>
      <c r="E156" s="120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4"/>
    </row>
    <row r="157" ht="14.25" customHeight="1">
      <c r="A157" s="111"/>
      <c r="B157" s="111"/>
      <c r="C157" s="120"/>
      <c r="D157" s="120"/>
      <c r="E157" s="120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4"/>
    </row>
    <row r="158" ht="14.25" customHeight="1">
      <c r="A158" s="111"/>
      <c r="B158" s="111"/>
      <c r="C158" s="120"/>
      <c r="D158" s="120"/>
      <c r="E158" s="120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4"/>
    </row>
    <row r="159" ht="14.25" customHeight="1">
      <c r="A159" s="111"/>
      <c r="B159" s="111"/>
      <c r="C159" s="120"/>
      <c r="D159" s="120"/>
      <c r="E159" s="120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4"/>
    </row>
    <row r="160" ht="14.25" customHeight="1">
      <c r="A160" s="111"/>
      <c r="B160" s="111"/>
      <c r="C160" s="120"/>
      <c r="D160" s="120"/>
      <c r="E160" s="120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4"/>
    </row>
    <row r="161" ht="14.25" customHeight="1">
      <c r="A161" s="111"/>
      <c r="B161" s="111"/>
      <c r="C161" s="120"/>
      <c r="D161" s="120"/>
      <c r="E161" s="120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4"/>
    </row>
    <row r="162" ht="14.25" customHeight="1">
      <c r="A162" s="111"/>
      <c r="B162" s="111"/>
      <c r="C162" s="120"/>
      <c r="D162" s="120"/>
      <c r="E162" s="120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4"/>
    </row>
    <row r="163" ht="14.25" customHeight="1">
      <c r="A163" s="111"/>
      <c r="B163" s="111"/>
      <c r="C163" s="120"/>
      <c r="D163" s="120"/>
      <c r="E163" s="120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4"/>
    </row>
    <row r="164" ht="14.25" customHeight="1">
      <c r="A164" s="111"/>
      <c r="B164" s="111"/>
      <c r="C164" s="120"/>
      <c r="D164" s="120"/>
      <c r="E164" s="120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4"/>
    </row>
    <row r="165" ht="14.25" customHeight="1">
      <c r="A165" s="111"/>
      <c r="B165" s="111"/>
      <c r="C165" s="120"/>
      <c r="D165" s="120"/>
      <c r="E165" s="120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4"/>
    </row>
    <row r="166" ht="14.25" customHeight="1">
      <c r="A166" s="111"/>
      <c r="B166" s="111"/>
      <c r="C166" s="120"/>
      <c r="D166" s="120"/>
      <c r="E166" s="120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4"/>
    </row>
    <row r="167" ht="14.25" customHeight="1">
      <c r="A167" s="111"/>
      <c r="B167" s="111"/>
      <c r="C167" s="120"/>
      <c r="D167" s="120"/>
      <c r="E167" s="120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4"/>
    </row>
    <row r="168" ht="14.25" customHeight="1">
      <c r="A168" s="111"/>
      <c r="B168" s="111"/>
      <c r="C168" s="120"/>
      <c r="D168" s="120"/>
      <c r="E168" s="120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4"/>
    </row>
    <row r="169" ht="14.25" customHeight="1">
      <c r="A169" s="111"/>
      <c r="B169" s="111"/>
      <c r="C169" s="120"/>
      <c r="D169" s="120"/>
      <c r="E169" s="120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4"/>
    </row>
    <row r="170" ht="14.25" customHeight="1">
      <c r="A170" s="111"/>
      <c r="B170" s="111"/>
      <c r="C170" s="120"/>
      <c r="D170" s="120"/>
      <c r="E170" s="120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4"/>
    </row>
    <row r="171" ht="14.25" customHeight="1">
      <c r="A171" s="111"/>
      <c r="B171" s="111"/>
      <c r="C171" s="120"/>
      <c r="D171" s="120"/>
      <c r="E171" s="120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4"/>
    </row>
    <row r="172" ht="14.25" customHeight="1">
      <c r="A172" s="111"/>
      <c r="B172" s="111"/>
      <c r="C172" s="120"/>
      <c r="D172" s="120"/>
      <c r="E172" s="120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4"/>
    </row>
    <row r="173" ht="14.25" customHeight="1">
      <c r="A173" s="111"/>
      <c r="B173" s="111"/>
      <c r="C173" s="120"/>
      <c r="D173" s="120"/>
      <c r="E173" s="120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4"/>
    </row>
    <row r="174" ht="14.25" customHeight="1">
      <c r="A174" s="111"/>
      <c r="B174" s="111"/>
      <c r="C174" s="120"/>
      <c r="D174" s="120"/>
      <c r="E174" s="120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4"/>
    </row>
    <row r="175" ht="14.25" customHeight="1">
      <c r="A175" s="111"/>
      <c r="B175" s="111"/>
      <c r="C175" s="120"/>
      <c r="D175" s="120"/>
      <c r="E175" s="120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4"/>
    </row>
    <row r="176" ht="14.25" customHeight="1">
      <c r="A176" s="111"/>
      <c r="B176" s="111"/>
      <c r="C176" s="120"/>
      <c r="D176" s="120"/>
      <c r="E176" s="120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4"/>
    </row>
    <row r="177" ht="14.25" customHeight="1">
      <c r="A177" s="111"/>
      <c r="B177" s="111"/>
      <c r="C177" s="120"/>
      <c r="D177" s="120"/>
      <c r="E177" s="120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4"/>
    </row>
    <row r="178" ht="14.25" customHeight="1">
      <c r="A178" s="111"/>
      <c r="B178" s="111"/>
      <c r="C178" s="120"/>
      <c r="D178" s="120"/>
      <c r="E178" s="120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4"/>
    </row>
    <row r="179" ht="14.25" customHeight="1">
      <c r="A179" s="111"/>
      <c r="B179" s="111"/>
      <c r="C179" s="120"/>
      <c r="D179" s="120"/>
      <c r="E179" s="120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4"/>
    </row>
    <row r="180" ht="14.25" customHeight="1">
      <c r="A180" s="111"/>
      <c r="B180" s="111"/>
      <c r="C180" s="120"/>
      <c r="D180" s="120"/>
      <c r="E180" s="120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4"/>
    </row>
    <row r="181" ht="14.25" customHeight="1">
      <c r="A181" s="111"/>
      <c r="B181" s="111"/>
      <c r="C181" s="120"/>
      <c r="D181" s="120"/>
      <c r="E181" s="120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4"/>
    </row>
    <row r="182" ht="14.25" customHeight="1">
      <c r="A182" s="111"/>
      <c r="B182" s="111"/>
      <c r="C182" s="120"/>
      <c r="D182" s="120"/>
      <c r="E182" s="120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4"/>
    </row>
    <row r="183" ht="14.25" customHeight="1">
      <c r="A183" s="111"/>
      <c r="B183" s="111"/>
      <c r="C183" s="120"/>
      <c r="D183" s="120"/>
      <c r="E183" s="120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4"/>
    </row>
    <row r="184" ht="14.25" customHeight="1">
      <c r="A184" s="111"/>
      <c r="B184" s="111"/>
      <c r="C184" s="120"/>
      <c r="D184" s="120"/>
      <c r="E184" s="120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4"/>
    </row>
    <row r="185" ht="14.25" customHeight="1">
      <c r="A185" s="111"/>
      <c r="B185" s="111"/>
      <c r="C185" s="120"/>
      <c r="D185" s="120"/>
      <c r="E185" s="120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4"/>
    </row>
    <row r="186" ht="14.25" customHeight="1">
      <c r="A186" s="111"/>
      <c r="B186" s="111"/>
      <c r="C186" s="120"/>
      <c r="D186" s="120"/>
      <c r="E186" s="120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4"/>
    </row>
    <row r="187" ht="14.25" customHeight="1">
      <c r="A187" s="111"/>
      <c r="B187" s="111"/>
      <c r="C187" s="125"/>
      <c r="D187" s="125"/>
      <c r="E187" s="125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7"/>
    </row>
    <row r="188" ht="14.25" customHeight="1"/>
    <row r="189" ht="14.25" customHeight="1">
      <c r="A189" s="128"/>
      <c r="B189" s="128"/>
      <c r="C189" s="128"/>
      <c r="D189" s="128"/>
      <c r="E189" s="128"/>
      <c r="F189" s="129">
        <f>SUBTOTAL(109,'tabela 4  leitos existentes'!$F$13:$F$187)</f>
        <v>353</v>
      </c>
      <c r="G189" s="129"/>
      <c r="H189" s="129">
        <f>SUBTOTAL(109,'tabela 4  leitos existentes'!$H$13:$H$187)</f>
        <v>15</v>
      </c>
      <c r="I189" s="129"/>
      <c r="J189" s="129">
        <f>SUBTOTAL(109,'tabela 4  leitos existentes'!$J$13:$J$187)</f>
        <v>63</v>
      </c>
      <c r="K189" s="129">
        <f>SUBTOTAL(109,'tabela 4  leitos existentes'!$K$13:$K$187)</f>
        <v>19</v>
      </c>
      <c r="L189" s="129">
        <f>SUBTOTAL(109,'tabela 4  leitos existentes'!$L$13:$L$187)</f>
        <v>44</v>
      </c>
      <c r="M189" s="129">
        <f>SUBTOTAL(109,'tabela 4  leitos existentes'!$M$13:$M$187)</f>
        <v>39</v>
      </c>
      <c r="N189" s="129"/>
      <c r="O189" s="129"/>
      <c r="P189" s="129"/>
      <c r="Q189" s="129"/>
      <c r="R189" s="129"/>
      <c r="S189" s="129"/>
      <c r="T189" s="129"/>
      <c r="U189" s="129"/>
      <c r="V189" s="129"/>
      <c r="W189" s="130"/>
      <c r="X189" s="130"/>
      <c r="Y189" s="130"/>
      <c r="Z189" s="130"/>
    </row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187">
      <formula1>'listas de opções'!$E$2:$E$64</formula1>
    </dataValidation>
    <dataValidation type="list" allowBlank="1" showErrorMessage="1" sqref="A13:A18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